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-12" windowWidth="10080" windowHeight="8760" tabRatio="755"/>
  </bookViews>
  <sheets>
    <sheet name="2019 GRC Adjustments" sheetId="1" r:id="rId1"/>
    <sheet name="6.28" sheetId="2" r:id="rId2"/>
  </sheets>
  <calcPr calcId="162913"/>
</workbook>
</file>

<file path=xl/calcChain.xml><?xml version="1.0" encoding="utf-8"?>
<calcChain xmlns="http://schemas.openxmlformats.org/spreadsheetml/2006/main">
  <c r="AY14" i="1" l="1"/>
  <c r="AY37" i="1" s="1"/>
  <c r="AY17" i="1"/>
  <c r="AY21" i="1"/>
  <c r="AY36" i="1"/>
  <c r="AY43" i="1"/>
  <c r="AY52" i="1"/>
  <c r="AY55" i="1"/>
  <c r="AY58" i="1"/>
  <c r="AY59" i="1" s="1"/>
  <c r="AY133" i="1"/>
  <c r="AY61" i="1" l="1"/>
  <c r="AF276" i="1" l="1"/>
  <c r="AF270" i="1"/>
  <c r="AF269" i="1"/>
  <c r="AF257" i="1"/>
  <c r="AF256" i="1"/>
  <c r="AF255" i="1"/>
  <c r="AF254" i="1"/>
  <c r="AF249" i="1"/>
  <c r="AF245" i="1"/>
  <c r="AF233" i="1"/>
  <c r="AF230" i="1"/>
  <c r="AF225" i="1"/>
  <c r="AF224" i="1"/>
  <c r="AF216" i="1"/>
  <c r="AF215" i="1"/>
  <c r="AF213" i="1"/>
  <c r="AF212" i="1"/>
  <c r="AF207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62" i="1"/>
  <c r="AF161" i="1"/>
  <c r="AF160" i="1"/>
  <c r="AF159" i="1"/>
  <c r="AF158" i="1"/>
  <c r="AF157" i="1"/>
  <c r="AF156" i="1"/>
  <c r="AF150" i="1"/>
  <c r="AF149" i="1"/>
  <c r="AF148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0" i="1"/>
  <c r="AF81" i="1"/>
  <c r="AF77" i="1"/>
  <c r="AF54" i="1"/>
  <c r="AF51" i="1"/>
  <c r="AF50" i="1"/>
  <c r="AF49" i="1"/>
  <c r="AF48" i="1"/>
  <c r="AF47" i="1"/>
  <c r="AF35" i="1"/>
  <c r="AF34" i="1"/>
  <c r="AF33" i="1"/>
  <c r="AF32" i="1"/>
  <c r="AF31" i="1"/>
  <c r="AF30" i="1"/>
  <c r="AF29" i="1"/>
  <c r="AF26" i="1"/>
  <c r="AF25" i="1"/>
  <c r="AF24" i="1"/>
  <c r="AF23" i="1"/>
  <c r="AF20" i="1"/>
  <c r="AF19" i="1"/>
  <c r="AF13" i="1"/>
  <c r="AF12" i="1"/>
  <c r="AF11" i="1"/>
  <c r="AF10" i="1"/>
  <c r="AF9" i="1"/>
  <c r="AF176" i="1" l="1"/>
  <c r="AF154" i="1"/>
  <c r="AF151" i="1"/>
  <c r="AF140" i="1"/>
  <c r="AF139" i="1"/>
  <c r="AF136" i="1"/>
  <c r="AF79" i="1"/>
  <c r="AF75" i="1"/>
  <c r="AF72" i="1"/>
  <c r="AF71" i="1"/>
  <c r="AF70" i="1"/>
  <c r="AF68" i="1"/>
  <c r="AF67" i="1"/>
  <c r="W277" i="1" l="1"/>
  <c r="W267" i="1"/>
  <c r="W262" i="1"/>
  <c r="W258" i="1"/>
  <c r="W250" i="1"/>
  <c r="W247" i="1"/>
  <c r="W242" i="1"/>
  <c r="W220" i="1"/>
  <c r="W217" i="1"/>
  <c r="W208" i="1"/>
  <c r="W201" i="1"/>
  <c r="W163" i="1"/>
  <c r="W133" i="1"/>
  <c r="W58" i="1"/>
  <c r="W55" i="1"/>
  <c r="W52" i="1"/>
  <c r="W43" i="1"/>
  <c r="W21" i="1"/>
  <c r="W17" i="1"/>
  <c r="W14" i="1"/>
  <c r="W59" i="1" l="1"/>
  <c r="W263" i="1"/>
  <c r="AX277" i="1" l="1"/>
  <c r="AX267" i="1"/>
  <c r="AX262" i="1"/>
  <c r="AX258" i="1"/>
  <c r="AX250" i="1"/>
  <c r="AX247" i="1"/>
  <c r="AX235" i="1"/>
  <c r="AX220" i="1"/>
  <c r="AX217" i="1"/>
  <c r="AX208" i="1"/>
  <c r="AX201" i="1"/>
  <c r="AX163" i="1"/>
  <c r="AX133" i="1"/>
  <c r="AX58" i="1"/>
  <c r="AX55" i="1"/>
  <c r="AX52" i="1"/>
  <c r="AX43" i="1"/>
  <c r="AX36" i="1"/>
  <c r="AX21" i="1"/>
  <c r="AX17" i="1"/>
  <c r="AX14" i="1"/>
  <c r="AY277" i="1"/>
  <c r="AY267" i="1"/>
  <c r="AY262" i="1"/>
  <c r="AY258" i="1"/>
  <c r="AY250" i="1"/>
  <c r="AY247" i="1"/>
  <c r="AY242" i="1"/>
  <c r="AY220" i="1"/>
  <c r="AY217" i="1"/>
  <c r="AX59" i="1" l="1"/>
  <c r="AY263" i="1"/>
  <c r="AX37" i="1"/>
  <c r="AX236" i="1"/>
  <c r="AX61" i="1" l="1"/>
  <c r="BJ274" i="1" l="1"/>
  <c r="BJ35" i="1"/>
  <c r="BJ34" i="1"/>
  <c r="BJ33" i="1"/>
  <c r="BJ32" i="1"/>
  <c r="BJ31" i="1"/>
  <c r="BJ30" i="1"/>
  <c r="BJ27" i="1"/>
  <c r="BJ26" i="1"/>
  <c r="BJ25" i="1"/>
  <c r="BJ24" i="1"/>
  <c r="BJ23" i="1"/>
  <c r="BJ22" i="1"/>
  <c r="BK22" i="1" s="1"/>
  <c r="BJ13" i="1"/>
  <c r="BJ12" i="1"/>
  <c r="BJ11" i="1"/>
  <c r="BJ10" i="1"/>
  <c r="BJ9" i="1"/>
  <c r="BA277" i="1" l="1"/>
  <c r="BA267" i="1"/>
  <c r="BA262" i="1"/>
  <c r="BA258" i="1"/>
  <c r="BA250" i="1"/>
  <c r="BA247" i="1"/>
  <c r="BA242" i="1"/>
  <c r="BA235" i="1"/>
  <c r="BA220" i="1"/>
  <c r="BA217" i="1"/>
  <c r="BA208" i="1"/>
  <c r="BA201" i="1"/>
  <c r="BA163" i="1"/>
  <c r="BA58" i="1"/>
  <c r="BA17" i="1"/>
  <c r="BA14" i="1"/>
  <c r="BA263" i="1" l="1"/>
  <c r="BJ15" i="1" l="1"/>
  <c r="BK15" i="1" s="1"/>
  <c r="BJ18" i="1"/>
  <c r="BK18" i="1" s="1"/>
  <c r="BJ47" i="1"/>
  <c r="BJ48" i="1"/>
  <c r="BJ49" i="1"/>
  <c r="BJ50" i="1"/>
  <c r="BJ51" i="1"/>
  <c r="BJ57" i="1"/>
  <c r="BJ58" i="1" s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4" i="1"/>
  <c r="BK134" i="1" s="1"/>
  <c r="BJ148" i="1"/>
  <c r="BJ149" i="1"/>
  <c r="BJ150" i="1"/>
  <c r="BJ156" i="1"/>
  <c r="BJ157" i="1"/>
  <c r="BJ158" i="1"/>
  <c r="BJ159" i="1"/>
  <c r="BJ160" i="1"/>
  <c r="BJ161" i="1"/>
  <c r="BJ162" i="1"/>
  <c r="BJ164" i="1"/>
  <c r="BK164" i="1" s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7" i="1"/>
  <c r="BJ212" i="1"/>
  <c r="BJ213" i="1"/>
  <c r="BJ215" i="1"/>
  <c r="BJ216" i="1"/>
  <c r="BJ219" i="1"/>
  <c r="BJ220" i="1" s="1"/>
  <c r="BJ224" i="1"/>
  <c r="BJ230" i="1"/>
  <c r="BJ241" i="1"/>
  <c r="BJ245" i="1"/>
  <c r="BJ246" i="1"/>
  <c r="BJ256" i="1"/>
  <c r="BJ257" i="1"/>
  <c r="BJ260" i="1"/>
  <c r="BJ261" i="1"/>
  <c r="BJ270" i="1"/>
  <c r="BJ276" i="1"/>
  <c r="BJ262" i="1" l="1"/>
  <c r="BJ255" i="1" l="1"/>
  <c r="BJ254" i="1"/>
  <c r="AW272" i="1" l="1"/>
  <c r="BH272" i="1"/>
  <c r="AP14" i="1"/>
  <c r="AQ14" i="1"/>
  <c r="AR14" i="1"/>
  <c r="AS14" i="1"/>
  <c r="AT14" i="1"/>
  <c r="AU14" i="1"/>
  <c r="AV14" i="1"/>
  <c r="AW14" i="1"/>
  <c r="AZ14" i="1"/>
  <c r="BB14" i="1"/>
  <c r="BC14" i="1"/>
  <c r="BD14" i="1"/>
  <c r="BE14" i="1"/>
  <c r="BF14" i="1"/>
  <c r="BG14" i="1"/>
  <c r="BH14" i="1"/>
  <c r="BI14" i="1"/>
  <c r="AP17" i="1"/>
  <c r="AQ17" i="1"/>
  <c r="AR17" i="1"/>
  <c r="AS17" i="1"/>
  <c r="AT17" i="1"/>
  <c r="AU17" i="1"/>
  <c r="AV17" i="1"/>
  <c r="AW17" i="1"/>
  <c r="AZ17" i="1"/>
  <c r="BB17" i="1"/>
  <c r="BC17" i="1"/>
  <c r="BD17" i="1"/>
  <c r="BE17" i="1"/>
  <c r="BF17" i="1"/>
  <c r="BG17" i="1"/>
  <c r="BH17" i="1"/>
  <c r="BI17" i="1"/>
  <c r="AP21" i="1"/>
  <c r="AQ21" i="1"/>
  <c r="AR21" i="1"/>
  <c r="AS21" i="1"/>
  <c r="AT21" i="1"/>
  <c r="AU21" i="1"/>
  <c r="AV21" i="1"/>
  <c r="AW21" i="1"/>
  <c r="AZ21" i="1"/>
  <c r="BC21" i="1"/>
  <c r="BD21" i="1"/>
  <c r="BE21" i="1"/>
  <c r="BF21" i="1"/>
  <c r="BG21" i="1"/>
  <c r="BH21" i="1"/>
  <c r="BI21" i="1"/>
  <c r="AP36" i="1"/>
  <c r="AQ36" i="1"/>
  <c r="AR36" i="1"/>
  <c r="AS36" i="1"/>
  <c r="AT36" i="1"/>
  <c r="AU36" i="1"/>
  <c r="AV36" i="1"/>
  <c r="AW36" i="1"/>
  <c r="AZ36" i="1"/>
  <c r="BB36" i="1"/>
  <c r="BC36" i="1"/>
  <c r="BD36" i="1"/>
  <c r="BE36" i="1"/>
  <c r="BF36" i="1"/>
  <c r="BG36" i="1"/>
  <c r="BH36" i="1"/>
  <c r="BI36" i="1"/>
  <c r="AP43" i="1"/>
  <c r="AQ43" i="1"/>
  <c r="AR43" i="1"/>
  <c r="AS43" i="1"/>
  <c r="AT43" i="1"/>
  <c r="AU43" i="1"/>
  <c r="AV43" i="1"/>
  <c r="AW43" i="1"/>
  <c r="AZ43" i="1"/>
  <c r="BC43" i="1"/>
  <c r="BD43" i="1"/>
  <c r="BE43" i="1"/>
  <c r="BF43" i="1"/>
  <c r="BG43" i="1"/>
  <c r="BH43" i="1"/>
  <c r="BI43" i="1"/>
  <c r="AP52" i="1"/>
  <c r="AQ52" i="1"/>
  <c r="AR52" i="1"/>
  <c r="AS52" i="1"/>
  <c r="AT52" i="1"/>
  <c r="AU52" i="1"/>
  <c r="AV52" i="1"/>
  <c r="AW52" i="1"/>
  <c r="AZ52" i="1"/>
  <c r="BB52" i="1"/>
  <c r="BC52" i="1"/>
  <c r="BD52" i="1"/>
  <c r="BE52" i="1"/>
  <c r="BF52" i="1"/>
  <c r="BG52" i="1"/>
  <c r="BH52" i="1"/>
  <c r="BI52" i="1"/>
  <c r="AP55" i="1"/>
  <c r="AQ55" i="1"/>
  <c r="AR55" i="1"/>
  <c r="AS55" i="1"/>
  <c r="AT55" i="1"/>
  <c r="AU55" i="1"/>
  <c r="AV55" i="1"/>
  <c r="AW55" i="1"/>
  <c r="AZ55" i="1"/>
  <c r="BC55" i="1"/>
  <c r="BD55" i="1"/>
  <c r="BE55" i="1"/>
  <c r="BF55" i="1"/>
  <c r="BG55" i="1"/>
  <c r="BH55" i="1"/>
  <c r="BI55" i="1"/>
  <c r="AP58" i="1"/>
  <c r="AQ58" i="1"/>
  <c r="AR58" i="1"/>
  <c r="AS58" i="1"/>
  <c r="AT58" i="1"/>
  <c r="AU58" i="1"/>
  <c r="AV58" i="1"/>
  <c r="AW58" i="1"/>
  <c r="AZ58" i="1"/>
  <c r="BB58" i="1"/>
  <c r="BC58" i="1"/>
  <c r="BD58" i="1"/>
  <c r="BE58" i="1"/>
  <c r="BF58" i="1"/>
  <c r="BG58" i="1"/>
  <c r="BH58" i="1"/>
  <c r="BI58" i="1"/>
  <c r="AP133" i="1"/>
  <c r="AQ133" i="1"/>
  <c r="AR133" i="1"/>
  <c r="AS133" i="1"/>
  <c r="AT133" i="1"/>
  <c r="AU133" i="1"/>
  <c r="AV133" i="1"/>
  <c r="AW133" i="1"/>
  <c r="AZ133" i="1"/>
  <c r="BC133" i="1"/>
  <c r="BD133" i="1"/>
  <c r="BE133" i="1"/>
  <c r="BF133" i="1"/>
  <c r="BG133" i="1"/>
  <c r="BH133" i="1"/>
  <c r="BI133" i="1"/>
  <c r="AP163" i="1"/>
  <c r="AQ163" i="1"/>
  <c r="AR163" i="1"/>
  <c r="AS163" i="1"/>
  <c r="AT163" i="1"/>
  <c r="AU163" i="1"/>
  <c r="AV163" i="1"/>
  <c r="AW163" i="1"/>
  <c r="AZ163" i="1"/>
  <c r="BB163" i="1"/>
  <c r="BC163" i="1"/>
  <c r="BD163" i="1"/>
  <c r="BE163" i="1"/>
  <c r="BF163" i="1"/>
  <c r="BG163" i="1"/>
  <c r="BH163" i="1"/>
  <c r="BI163" i="1"/>
  <c r="AP201" i="1"/>
  <c r="AQ201" i="1"/>
  <c r="AR201" i="1"/>
  <c r="AS201" i="1"/>
  <c r="AT201" i="1"/>
  <c r="AU201" i="1"/>
  <c r="AV201" i="1"/>
  <c r="AW201" i="1"/>
  <c r="AZ201" i="1"/>
  <c r="BB201" i="1"/>
  <c r="BC201" i="1"/>
  <c r="BD201" i="1"/>
  <c r="BE201" i="1"/>
  <c r="BF201" i="1"/>
  <c r="BG201" i="1"/>
  <c r="BH201" i="1"/>
  <c r="BI201" i="1"/>
  <c r="AP208" i="1"/>
  <c r="AQ208" i="1"/>
  <c r="AR208" i="1"/>
  <c r="AS208" i="1"/>
  <c r="AT208" i="1"/>
  <c r="AU208" i="1"/>
  <c r="AW208" i="1"/>
  <c r="AZ208" i="1"/>
  <c r="BB208" i="1"/>
  <c r="BC208" i="1"/>
  <c r="BD208" i="1"/>
  <c r="BE208" i="1"/>
  <c r="BF208" i="1"/>
  <c r="BG208" i="1"/>
  <c r="BH208" i="1"/>
  <c r="BI208" i="1"/>
  <c r="AP217" i="1"/>
  <c r="AQ217" i="1"/>
  <c r="AR217" i="1"/>
  <c r="AS217" i="1"/>
  <c r="AT217" i="1"/>
  <c r="AU217" i="1"/>
  <c r="AV217" i="1"/>
  <c r="AW217" i="1"/>
  <c r="AZ217" i="1"/>
  <c r="BB217" i="1"/>
  <c r="BC217" i="1"/>
  <c r="BD217" i="1"/>
  <c r="BE217" i="1"/>
  <c r="BF217" i="1"/>
  <c r="BG217" i="1"/>
  <c r="BH217" i="1"/>
  <c r="BI217" i="1"/>
  <c r="AP220" i="1"/>
  <c r="AQ220" i="1"/>
  <c r="AR220" i="1"/>
  <c r="AS220" i="1"/>
  <c r="AT220" i="1"/>
  <c r="AU220" i="1"/>
  <c r="AV220" i="1"/>
  <c r="AW220" i="1"/>
  <c r="AZ220" i="1"/>
  <c r="BB220" i="1"/>
  <c r="BC220" i="1"/>
  <c r="BD220" i="1"/>
  <c r="BE220" i="1"/>
  <c r="BF220" i="1"/>
  <c r="BG220" i="1"/>
  <c r="BH220" i="1"/>
  <c r="BI220" i="1"/>
  <c r="AQ235" i="1"/>
  <c r="AR235" i="1"/>
  <c r="AS235" i="1"/>
  <c r="AU235" i="1"/>
  <c r="AV235" i="1"/>
  <c r="AW235" i="1"/>
  <c r="AZ235" i="1"/>
  <c r="BB235" i="1"/>
  <c r="BC235" i="1"/>
  <c r="BD235" i="1"/>
  <c r="BE235" i="1"/>
  <c r="BF235" i="1"/>
  <c r="BG235" i="1"/>
  <c r="BH235" i="1"/>
  <c r="BI235" i="1"/>
  <c r="AP242" i="1"/>
  <c r="AQ242" i="1"/>
  <c r="AR242" i="1"/>
  <c r="AT242" i="1"/>
  <c r="AU242" i="1"/>
  <c r="AV242" i="1"/>
  <c r="AW242" i="1"/>
  <c r="AZ242" i="1"/>
  <c r="BB242" i="1"/>
  <c r="BC242" i="1"/>
  <c r="BD242" i="1"/>
  <c r="BE242" i="1"/>
  <c r="BG242" i="1"/>
  <c r="BH242" i="1"/>
  <c r="BI242" i="1"/>
  <c r="AP247" i="1"/>
  <c r="AQ247" i="1"/>
  <c r="AR247" i="1"/>
  <c r="AS247" i="1"/>
  <c r="AT247" i="1"/>
  <c r="AV247" i="1"/>
  <c r="AW247" i="1"/>
  <c r="BB247" i="1"/>
  <c r="BC247" i="1"/>
  <c r="BF247" i="1"/>
  <c r="BH247" i="1"/>
  <c r="BI247" i="1"/>
  <c r="AP250" i="1"/>
  <c r="AQ250" i="1"/>
  <c r="AR250" i="1"/>
  <c r="AS250" i="1"/>
  <c r="AT250" i="1"/>
  <c r="AU250" i="1"/>
  <c r="AV250" i="1"/>
  <c r="AW250" i="1"/>
  <c r="AZ250" i="1"/>
  <c r="BB250" i="1"/>
  <c r="BE250" i="1"/>
  <c r="BF250" i="1"/>
  <c r="BG250" i="1"/>
  <c r="BH250" i="1"/>
  <c r="BI250" i="1"/>
  <c r="AP258" i="1"/>
  <c r="AQ258" i="1"/>
  <c r="AT258" i="1"/>
  <c r="AV258" i="1"/>
  <c r="AW258" i="1"/>
  <c r="AZ258" i="1"/>
  <c r="BB258" i="1"/>
  <c r="BC258" i="1"/>
  <c r="BE258" i="1"/>
  <c r="BF258" i="1"/>
  <c r="BG258" i="1"/>
  <c r="BH258" i="1"/>
  <c r="BI258" i="1"/>
  <c r="AP262" i="1"/>
  <c r="AQ262" i="1"/>
  <c r="AR262" i="1"/>
  <c r="AS262" i="1"/>
  <c r="AT262" i="1"/>
  <c r="AU262" i="1"/>
  <c r="AV262" i="1"/>
  <c r="AW262" i="1"/>
  <c r="AZ262" i="1"/>
  <c r="BB262" i="1"/>
  <c r="BC262" i="1"/>
  <c r="BD262" i="1"/>
  <c r="BE262" i="1"/>
  <c r="BF262" i="1"/>
  <c r="BG262" i="1"/>
  <c r="BH262" i="1"/>
  <c r="BI262" i="1"/>
  <c r="AP267" i="1"/>
  <c r="AQ267" i="1"/>
  <c r="AR267" i="1"/>
  <c r="AS267" i="1"/>
  <c r="AT267" i="1"/>
  <c r="AU267" i="1"/>
  <c r="AV267" i="1"/>
  <c r="AW267" i="1"/>
  <c r="AZ267" i="1"/>
  <c r="BC267" i="1"/>
  <c r="BD267" i="1"/>
  <c r="BE267" i="1"/>
  <c r="BF267" i="1"/>
  <c r="BG267" i="1"/>
  <c r="BH267" i="1"/>
  <c r="BI267" i="1"/>
  <c r="AP277" i="1"/>
  <c r="AQ277" i="1"/>
  <c r="AR277" i="1"/>
  <c r="AS277" i="1"/>
  <c r="AT277" i="1"/>
  <c r="AU277" i="1"/>
  <c r="AV277" i="1"/>
  <c r="AZ277" i="1"/>
  <c r="BB277" i="1"/>
  <c r="BC277" i="1"/>
  <c r="BD277" i="1"/>
  <c r="BE277" i="1"/>
  <c r="BF277" i="1"/>
  <c r="BG277" i="1"/>
  <c r="BH277" i="1"/>
  <c r="BI277" i="1"/>
  <c r="AO277" i="1"/>
  <c r="AO262" i="1"/>
  <c r="AO258" i="1"/>
  <c r="AO250" i="1"/>
  <c r="AO247" i="1"/>
  <c r="AO242" i="1"/>
  <c r="AO220" i="1"/>
  <c r="AO217" i="1"/>
  <c r="AO208" i="1"/>
  <c r="AO201" i="1"/>
  <c r="AO163" i="1"/>
  <c r="AO133" i="1"/>
  <c r="AO58" i="1"/>
  <c r="AO55" i="1"/>
  <c r="AO52" i="1"/>
  <c r="AO43" i="1"/>
  <c r="AO36" i="1"/>
  <c r="AO21" i="1"/>
  <c r="AO17" i="1"/>
  <c r="AO14" i="1"/>
  <c r="BJ214" i="1"/>
  <c r="BJ182" i="1"/>
  <c r="BJ176" i="1"/>
  <c r="BJ175" i="1"/>
  <c r="BJ174" i="1"/>
  <c r="BJ166" i="1"/>
  <c r="BJ165" i="1"/>
  <c r="BJ155" i="1"/>
  <c r="BJ154" i="1"/>
  <c r="BJ151" i="1"/>
  <c r="BJ147" i="1"/>
  <c r="BJ146" i="1"/>
  <c r="BJ143" i="1"/>
  <c r="BJ142" i="1"/>
  <c r="BJ141" i="1"/>
  <c r="BJ140" i="1"/>
  <c r="BJ139" i="1"/>
  <c r="BJ138" i="1"/>
  <c r="BJ137" i="1"/>
  <c r="BJ136" i="1"/>
  <c r="BJ135" i="1"/>
  <c r="AP59" i="1" l="1"/>
  <c r="AQ236" i="1"/>
  <c r="BE236" i="1"/>
  <c r="BG37" i="1"/>
  <c r="BG236" i="1"/>
  <c r="BD236" i="1"/>
  <c r="AZ236" i="1"/>
  <c r="AW59" i="1"/>
  <c r="BI236" i="1"/>
  <c r="BI59" i="1"/>
  <c r="BE59" i="1"/>
  <c r="AT59" i="1"/>
  <c r="AQ59" i="1"/>
  <c r="BF236" i="1"/>
  <c r="BC236" i="1"/>
  <c r="AU236" i="1"/>
  <c r="AR236" i="1"/>
  <c r="BF59" i="1"/>
  <c r="BC59" i="1"/>
  <c r="AU59" i="1"/>
  <c r="AR59" i="1"/>
  <c r="BH59" i="1"/>
  <c r="AS59" i="1"/>
  <c r="BD37" i="1"/>
  <c r="AZ37" i="1"/>
  <c r="AV37" i="1"/>
  <c r="BC37" i="1"/>
  <c r="BC61" i="1" s="1"/>
  <c r="AU37" i="1"/>
  <c r="BB263" i="1"/>
  <c r="AT263" i="1"/>
  <c r="AP263" i="1"/>
  <c r="AO37" i="1"/>
  <c r="AO59" i="1"/>
  <c r="AO263" i="1"/>
  <c r="BH236" i="1"/>
  <c r="AW236" i="1"/>
  <c r="AS236" i="1"/>
  <c r="BG59" i="1"/>
  <c r="BD59" i="1"/>
  <c r="AZ59" i="1"/>
  <c r="AV59" i="1"/>
  <c r="BF37" i="1"/>
  <c r="AR37" i="1"/>
  <c r="BI263" i="1"/>
  <c r="BH263" i="1"/>
  <c r="AW263" i="1"/>
  <c r="AV263" i="1"/>
  <c r="BI37" i="1"/>
  <c r="BE37" i="1"/>
  <c r="AT37" i="1"/>
  <c r="AQ37" i="1"/>
  <c r="BH37" i="1"/>
  <c r="AW37" i="1"/>
  <c r="AS37" i="1"/>
  <c r="AP37" i="1"/>
  <c r="AQ263" i="1"/>
  <c r="AN277" i="1"/>
  <c r="AN262" i="1"/>
  <c r="AN258" i="1"/>
  <c r="AN250" i="1"/>
  <c r="AN247" i="1"/>
  <c r="AN242" i="1"/>
  <c r="AN220" i="1"/>
  <c r="AN201" i="1"/>
  <c r="AP61" i="1" l="1"/>
  <c r="AV61" i="1"/>
  <c r="AR61" i="1"/>
  <c r="BG61" i="1"/>
  <c r="AQ61" i="1"/>
  <c r="BE61" i="1"/>
  <c r="AW61" i="1"/>
  <c r="AT61" i="1"/>
  <c r="BI61" i="1"/>
  <c r="BF61" i="1"/>
  <c r="AZ61" i="1"/>
  <c r="AU61" i="1"/>
  <c r="BD61" i="1"/>
  <c r="AS61" i="1"/>
  <c r="BH61" i="1"/>
  <c r="BH279" i="1" s="1"/>
  <c r="AN263" i="1"/>
  <c r="AO61" i="1"/>
  <c r="AN163" i="1"/>
  <c r="AN133" i="1"/>
  <c r="E58" i="1"/>
  <c r="D58" i="1"/>
  <c r="F58" i="1"/>
  <c r="G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X58" i="1"/>
  <c r="Y58" i="1"/>
  <c r="Z58" i="1"/>
  <c r="AA58" i="1"/>
  <c r="AB58" i="1"/>
  <c r="AC58" i="1"/>
  <c r="AD58" i="1"/>
  <c r="AE58" i="1"/>
  <c r="BD247" i="1" l="1"/>
  <c r="BB267" i="1" l="1"/>
  <c r="AA260" i="1" l="1"/>
  <c r="AF260" i="1" s="1"/>
  <c r="AA261" i="1"/>
  <c r="AF261" i="1" s="1"/>
  <c r="Z14" i="1" l="1"/>
  <c r="Z17" i="1"/>
  <c r="Z21" i="1"/>
  <c r="Z36" i="1"/>
  <c r="Z43" i="1"/>
  <c r="Z52" i="1"/>
  <c r="Z55" i="1"/>
  <c r="Z133" i="1"/>
  <c r="Z163" i="1"/>
  <c r="Z201" i="1"/>
  <c r="Z208" i="1"/>
  <c r="Z217" i="1"/>
  <c r="Z220" i="1"/>
  <c r="Z247" i="1"/>
  <c r="Z250" i="1"/>
  <c r="Z258" i="1"/>
  <c r="Z262" i="1"/>
  <c r="Z277" i="1"/>
  <c r="Z37" i="1" l="1"/>
  <c r="Z59" i="1"/>
  <c r="Z61" i="1" l="1"/>
  <c r="G14" i="1" l="1"/>
  <c r="G17" i="1"/>
  <c r="G21" i="1"/>
  <c r="G36" i="1"/>
  <c r="G43" i="1"/>
  <c r="G52" i="1"/>
  <c r="G55" i="1"/>
  <c r="G133" i="1"/>
  <c r="G163" i="1"/>
  <c r="H21" i="1"/>
  <c r="H43" i="1"/>
  <c r="H55" i="1"/>
  <c r="H133" i="1"/>
  <c r="H163" i="1"/>
  <c r="G201" i="1"/>
  <c r="G208" i="1"/>
  <c r="G217" i="1"/>
  <c r="G220" i="1"/>
  <c r="G235" i="1"/>
  <c r="G242" i="1"/>
  <c r="G247" i="1"/>
  <c r="G250" i="1"/>
  <c r="H201" i="1"/>
  <c r="H242" i="1"/>
  <c r="H247" i="1"/>
  <c r="H250" i="1"/>
  <c r="G59" i="1" l="1"/>
  <c r="G236" i="1"/>
  <c r="G37" i="1"/>
  <c r="G61" i="1" l="1"/>
  <c r="AK277" i="1"/>
  <c r="AL277" i="1"/>
  <c r="AM277" i="1"/>
  <c r="AM267" i="1"/>
  <c r="AK262" i="1"/>
  <c r="AL262" i="1"/>
  <c r="AM262" i="1"/>
  <c r="AM258" i="1"/>
  <c r="AK250" i="1"/>
  <c r="AM250" i="1"/>
  <c r="AK247" i="1"/>
  <c r="AM247" i="1"/>
  <c r="AK242" i="1"/>
  <c r="AM242" i="1"/>
  <c r="AM235" i="1"/>
  <c r="AK217" i="1"/>
  <c r="AL217" i="1"/>
  <c r="AM217" i="1"/>
  <c r="AK220" i="1"/>
  <c r="AL220" i="1"/>
  <c r="AM220" i="1"/>
  <c r="AK208" i="1"/>
  <c r="AL208" i="1"/>
  <c r="AM208" i="1"/>
  <c r="AK201" i="1"/>
  <c r="AL201" i="1"/>
  <c r="AM201" i="1"/>
  <c r="AK163" i="1"/>
  <c r="AL163" i="1"/>
  <c r="AM163" i="1"/>
  <c r="AK133" i="1"/>
  <c r="AM133" i="1"/>
  <c r="AK55" i="1"/>
  <c r="AL55" i="1"/>
  <c r="AM55" i="1"/>
  <c r="AK52" i="1"/>
  <c r="AM52" i="1"/>
  <c r="AK43" i="1"/>
  <c r="AL43" i="1"/>
  <c r="AM43" i="1"/>
  <c r="AK36" i="1"/>
  <c r="AL36" i="1"/>
  <c r="AM36" i="1"/>
  <c r="AK21" i="1"/>
  <c r="AL21" i="1"/>
  <c r="AM21" i="1"/>
  <c r="AK17" i="1"/>
  <c r="AL17" i="1"/>
  <c r="AM17" i="1"/>
  <c r="AK14" i="1"/>
  <c r="AL14" i="1"/>
  <c r="AM14" i="1"/>
  <c r="AM59" i="1" l="1"/>
  <c r="AK59" i="1"/>
  <c r="AK37" i="1"/>
  <c r="AL37" i="1"/>
  <c r="AM236" i="1"/>
  <c r="AM263" i="1"/>
  <c r="AM37" i="1"/>
  <c r="AK61" i="1" l="1"/>
  <c r="AM61" i="1"/>
  <c r="AJ277" i="1" l="1"/>
  <c r="AH277" i="1"/>
  <c r="AI277" i="1"/>
  <c r="AE277" i="1"/>
  <c r="AB277" i="1"/>
  <c r="Y277" i="1"/>
  <c r="X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D277" i="1"/>
  <c r="E277" i="1"/>
  <c r="AC277" i="1"/>
  <c r="AD272" i="1"/>
  <c r="N272" i="1"/>
  <c r="C272" i="1"/>
  <c r="AJ267" i="1"/>
  <c r="AE267" i="1"/>
  <c r="AD267" i="1"/>
  <c r="AC267" i="1"/>
  <c r="X267" i="1"/>
  <c r="V267" i="1"/>
  <c r="U267" i="1"/>
  <c r="T267" i="1"/>
  <c r="Q267" i="1"/>
  <c r="P267" i="1"/>
  <c r="O267" i="1"/>
  <c r="N267" i="1"/>
  <c r="M267" i="1"/>
  <c r="J267" i="1"/>
  <c r="I267" i="1"/>
  <c r="G267" i="1"/>
  <c r="C267" i="1"/>
  <c r="AJ262" i="1"/>
  <c r="AH262" i="1"/>
  <c r="AI262" i="1"/>
  <c r="AE262" i="1"/>
  <c r="AB262" i="1"/>
  <c r="AA262" i="1"/>
  <c r="Y262" i="1"/>
  <c r="X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D262" i="1"/>
  <c r="E262" i="1"/>
  <c r="AC262" i="1"/>
  <c r="C262" i="1"/>
  <c r="AH258" i="1"/>
  <c r="AI258" i="1"/>
  <c r="AE258" i="1"/>
  <c r="AD258" i="1"/>
  <c r="AC258" i="1"/>
  <c r="AB258" i="1"/>
  <c r="AA258" i="1"/>
  <c r="Y258" i="1"/>
  <c r="U258" i="1"/>
  <c r="T258" i="1"/>
  <c r="S258" i="1"/>
  <c r="R258" i="1"/>
  <c r="O258" i="1"/>
  <c r="N258" i="1"/>
  <c r="M258" i="1"/>
  <c r="L258" i="1"/>
  <c r="K258" i="1"/>
  <c r="J258" i="1"/>
  <c r="I258" i="1"/>
  <c r="G258" i="1"/>
  <c r="C258" i="1"/>
  <c r="AJ258" i="1"/>
  <c r="AH250" i="1"/>
  <c r="AI250" i="1"/>
  <c r="AC250" i="1"/>
  <c r="AB250" i="1"/>
  <c r="AA250" i="1"/>
  <c r="Y250" i="1"/>
  <c r="X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F250" i="1"/>
  <c r="D250" i="1"/>
  <c r="E250" i="1"/>
  <c r="AD250" i="1"/>
  <c r="C250" i="1"/>
  <c r="AH247" i="1"/>
  <c r="AI247" i="1"/>
  <c r="AE247" i="1"/>
  <c r="AD247" i="1"/>
  <c r="AC247" i="1"/>
  <c r="AB247" i="1"/>
  <c r="AA247" i="1"/>
  <c r="Y247" i="1"/>
  <c r="X247" i="1"/>
  <c r="U247" i="1"/>
  <c r="T247" i="1"/>
  <c r="S247" i="1"/>
  <c r="R247" i="1"/>
  <c r="Q247" i="1"/>
  <c r="P247" i="1"/>
  <c r="O247" i="1"/>
  <c r="N247" i="1"/>
  <c r="M247" i="1"/>
  <c r="L247" i="1"/>
  <c r="K247" i="1"/>
  <c r="F247" i="1"/>
  <c r="D247" i="1"/>
  <c r="E247" i="1"/>
  <c r="AH242" i="1"/>
  <c r="AD242" i="1"/>
  <c r="AA242" i="1"/>
  <c r="X242" i="1"/>
  <c r="U242" i="1"/>
  <c r="T242" i="1"/>
  <c r="S242" i="1"/>
  <c r="R242" i="1"/>
  <c r="Q242" i="1"/>
  <c r="P242" i="1"/>
  <c r="O242" i="1"/>
  <c r="N242" i="1"/>
  <c r="M242" i="1"/>
  <c r="L242" i="1"/>
  <c r="K242" i="1"/>
  <c r="F242" i="1"/>
  <c r="D242" i="1"/>
  <c r="E242" i="1"/>
  <c r="AJ242" i="1"/>
  <c r="AE242" i="1"/>
  <c r="AB242" i="1"/>
  <c r="C242" i="1"/>
  <c r="AE235" i="1"/>
  <c r="AD235" i="1"/>
  <c r="AC235" i="1"/>
  <c r="AB235" i="1"/>
  <c r="AA235" i="1"/>
  <c r="X235" i="1"/>
  <c r="V235" i="1"/>
  <c r="N235" i="1"/>
  <c r="AJ235" i="1"/>
  <c r="AJ220" i="1"/>
  <c r="AH220" i="1"/>
  <c r="AI220" i="1"/>
  <c r="AE220" i="1"/>
  <c r="AD220" i="1"/>
  <c r="AC220" i="1"/>
  <c r="AB220" i="1"/>
  <c r="AA220" i="1"/>
  <c r="Y220" i="1"/>
  <c r="X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D220" i="1"/>
  <c r="E220" i="1"/>
  <c r="C220" i="1"/>
  <c r="AJ217" i="1"/>
  <c r="AH217" i="1"/>
  <c r="AI217" i="1"/>
  <c r="AE217" i="1"/>
  <c r="AD217" i="1"/>
  <c r="AC217" i="1"/>
  <c r="AB217" i="1"/>
  <c r="AA217" i="1"/>
  <c r="Y217" i="1"/>
  <c r="X217" i="1"/>
  <c r="V217" i="1"/>
  <c r="U217" i="1"/>
  <c r="S217" i="1"/>
  <c r="Q217" i="1"/>
  <c r="P217" i="1"/>
  <c r="O217" i="1"/>
  <c r="N217" i="1"/>
  <c r="J217" i="1"/>
  <c r="I217" i="1"/>
  <c r="D217" i="1"/>
  <c r="E217" i="1"/>
  <c r="AJ208" i="1"/>
  <c r="AE208" i="1"/>
  <c r="AD208" i="1"/>
  <c r="AC208" i="1"/>
  <c r="AB208" i="1"/>
  <c r="AA208" i="1"/>
  <c r="V208" i="1"/>
  <c r="U208" i="1"/>
  <c r="S208" i="1"/>
  <c r="Q208" i="1"/>
  <c r="P208" i="1"/>
  <c r="Y208" i="1"/>
  <c r="O208" i="1"/>
  <c r="I208" i="1"/>
  <c r="AJ201" i="1"/>
  <c r="AH201" i="1"/>
  <c r="AI201" i="1"/>
  <c r="AC201" i="1"/>
  <c r="AB201" i="1"/>
  <c r="AA201" i="1"/>
  <c r="Y201" i="1"/>
  <c r="X201" i="1"/>
  <c r="V201" i="1"/>
  <c r="U201" i="1"/>
  <c r="R201" i="1"/>
  <c r="Q201" i="1"/>
  <c r="P201" i="1"/>
  <c r="O201" i="1"/>
  <c r="N201" i="1"/>
  <c r="J201" i="1"/>
  <c r="I201" i="1"/>
  <c r="F201" i="1"/>
  <c r="D201" i="1"/>
  <c r="E201" i="1"/>
  <c r="AD201" i="1"/>
  <c r="AJ163" i="1"/>
  <c r="AH163" i="1"/>
  <c r="AI163" i="1"/>
  <c r="AC163" i="1"/>
  <c r="AB163" i="1"/>
  <c r="Y163" i="1"/>
  <c r="X163" i="1"/>
  <c r="V163" i="1"/>
  <c r="U163" i="1"/>
  <c r="S163" i="1"/>
  <c r="R163" i="1"/>
  <c r="Q163" i="1"/>
  <c r="P163" i="1"/>
  <c r="O163" i="1"/>
  <c r="N163" i="1"/>
  <c r="J163" i="1"/>
  <c r="I163" i="1"/>
  <c r="F163" i="1"/>
  <c r="D163" i="1"/>
  <c r="E163" i="1"/>
  <c r="AD163" i="1"/>
  <c r="AH133" i="1"/>
  <c r="AI133" i="1"/>
  <c r="AE133" i="1"/>
  <c r="AD133" i="1"/>
  <c r="AC133" i="1"/>
  <c r="AB133" i="1"/>
  <c r="Y133" i="1"/>
  <c r="X133" i="1"/>
  <c r="V133" i="1"/>
  <c r="U133" i="1"/>
  <c r="S133" i="1"/>
  <c r="R133" i="1"/>
  <c r="Q133" i="1"/>
  <c r="P133" i="1"/>
  <c r="O133" i="1"/>
  <c r="N133" i="1"/>
  <c r="J133" i="1"/>
  <c r="I133" i="1"/>
  <c r="F133" i="1"/>
  <c r="D133" i="1"/>
  <c r="E133" i="1"/>
  <c r="C58" i="1"/>
  <c r="AJ55" i="1"/>
  <c r="AH55" i="1"/>
  <c r="AI55" i="1"/>
  <c r="AE55" i="1"/>
  <c r="AD55" i="1"/>
  <c r="AC55" i="1"/>
  <c r="AB55" i="1"/>
  <c r="Y55" i="1"/>
  <c r="X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F55" i="1"/>
  <c r="D55" i="1"/>
  <c r="E55" i="1"/>
  <c r="C55" i="1"/>
  <c r="AH52" i="1"/>
  <c r="AI52" i="1"/>
  <c r="AE52" i="1"/>
  <c r="AD52" i="1"/>
  <c r="AC52" i="1"/>
  <c r="AB52" i="1"/>
  <c r="Y52" i="1"/>
  <c r="V52" i="1"/>
  <c r="U52" i="1"/>
  <c r="R52" i="1"/>
  <c r="Q52" i="1"/>
  <c r="P52" i="1"/>
  <c r="O52" i="1"/>
  <c r="N52" i="1"/>
  <c r="J52" i="1"/>
  <c r="I52" i="1"/>
  <c r="D52" i="1"/>
  <c r="E52" i="1"/>
  <c r="AJ52" i="1"/>
  <c r="T52" i="1"/>
  <c r="AJ43" i="1"/>
  <c r="AH43" i="1"/>
  <c r="AI43" i="1"/>
  <c r="AE43" i="1"/>
  <c r="AD43" i="1"/>
  <c r="AC43" i="1"/>
  <c r="AB43" i="1"/>
  <c r="Y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F43" i="1"/>
  <c r="D43" i="1"/>
  <c r="E43" i="1"/>
  <c r="C43" i="1"/>
  <c r="AJ36" i="1"/>
  <c r="AI36" i="1"/>
  <c r="AE36" i="1"/>
  <c r="AD36" i="1"/>
  <c r="AC36" i="1"/>
  <c r="AB36" i="1"/>
  <c r="Y36" i="1"/>
  <c r="X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AJ21" i="1"/>
  <c r="AH21" i="1"/>
  <c r="AI21" i="1"/>
  <c r="AE21" i="1"/>
  <c r="AD21" i="1"/>
  <c r="AC21" i="1"/>
  <c r="AB21" i="1"/>
  <c r="Y21" i="1"/>
  <c r="X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F21" i="1"/>
  <c r="D21" i="1"/>
  <c r="E21" i="1"/>
  <c r="C21" i="1"/>
  <c r="AJ17" i="1"/>
  <c r="AI17" i="1"/>
  <c r="AE17" i="1"/>
  <c r="AD17" i="1"/>
  <c r="AC17" i="1"/>
  <c r="AB17" i="1"/>
  <c r="AA17" i="1"/>
  <c r="Y17" i="1"/>
  <c r="X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C17" i="1"/>
  <c r="AJ14" i="1"/>
  <c r="AE14" i="1"/>
  <c r="AD14" i="1"/>
  <c r="AC14" i="1"/>
  <c r="AB14" i="1"/>
  <c r="AA14" i="1"/>
  <c r="Y14" i="1"/>
  <c r="X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U59" i="1" l="1"/>
  <c r="F52" i="1"/>
  <c r="J59" i="1"/>
  <c r="T217" i="1"/>
  <c r="D59" i="1"/>
  <c r="Y37" i="1"/>
  <c r="N263" i="1"/>
  <c r="R263" i="1"/>
  <c r="AA263" i="1"/>
  <c r="AE37" i="1"/>
  <c r="V59" i="1"/>
  <c r="Q59" i="1"/>
  <c r="V37" i="1"/>
  <c r="J37" i="1"/>
  <c r="N37" i="1"/>
  <c r="N59" i="1"/>
  <c r="R59" i="1"/>
  <c r="T208" i="1"/>
  <c r="O263" i="1"/>
  <c r="Q258" i="1"/>
  <c r="Q263" i="1" s="1"/>
  <c r="AD236" i="1"/>
  <c r="AH263" i="1"/>
  <c r="S37" i="1"/>
  <c r="T263" i="1"/>
  <c r="I59" i="1"/>
  <c r="O59" i="1"/>
  <c r="AC59" i="1"/>
  <c r="T163" i="1"/>
  <c r="V236" i="1"/>
  <c r="AJ247" i="1"/>
  <c r="R37" i="1"/>
  <c r="AE59" i="1"/>
  <c r="AI59" i="1"/>
  <c r="P59" i="1"/>
  <c r="T59" i="1"/>
  <c r="Y59" i="1"/>
  <c r="AD59" i="1"/>
  <c r="T133" i="1"/>
  <c r="X258" i="1"/>
  <c r="X263" i="1" s="1"/>
  <c r="J247" i="1"/>
  <c r="O37" i="1"/>
  <c r="AC37" i="1"/>
  <c r="AJ37" i="1"/>
  <c r="P37" i="1"/>
  <c r="AB59" i="1"/>
  <c r="AH59" i="1"/>
  <c r="E59" i="1"/>
  <c r="AB236" i="1"/>
  <c r="AB37" i="1"/>
  <c r="C163" i="1"/>
  <c r="C36" i="1"/>
  <c r="K37" i="1"/>
  <c r="X37" i="1"/>
  <c r="L37" i="1"/>
  <c r="T37" i="1"/>
  <c r="C14" i="1"/>
  <c r="C52" i="1"/>
  <c r="AJ59" i="1"/>
  <c r="AC236" i="1"/>
  <c r="M37" i="1"/>
  <c r="U37" i="1"/>
  <c r="C235" i="1"/>
  <c r="C247" i="1"/>
  <c r="C263" i="1" s="1"/>
  <c r="L263" i="1"/>
  <c r="C201" i="1"/>
  <c r="C208" i="1"/>
  <c r="G263" i="1"/>
  <c r="S263" i="1"/>
  <c r="C217" i="1"/>
  <c r="J242" i="1"/>
  <c r="I37" i="1"/>
  <c r="Q37" i="1"/>
  <c r="AD37" i="1"/>
  <c r="C133" i="1"/>
  <c r="K263" i="1"/>
  <c r="AB263" i="1"/>
  <c r="T201" i="1"/>
  <c r="M263" i="1"/>
  <c r="U263" i="1"/>
  <c r="BB43" i="1" l="1"/>
  <c r="Y61" i="1"/>
  <c r="U61" i="1"/>
  <c r="J61" i="1"/>
  <c r="N61" i="1"/>
  <c r="V61" i="1"/>
  <c r="I61" i="1"/>
  <c r="AC61" i="1"/>
  <c r="T61" i="1"/>
  <c r="P61" i="1"/>
  <c r="AE61" i="1"/>
  <c r="Q61" i="1"/>
  <c r="O61" i="1"/>
  <c r="R61" i="1"/>
  <c r="AJ61" i="1"/>
  <c r="AD61" i="1"/>
  <c r="C37" i="1"/>
  <c r="M217" i="1"/>
  <c r="C59" i="1"/>
  <c r="J263" i="1"/>
  <c r="C236" i="1"/>
  <c r="AB61" i="1"/>
  <c r="BB133" i="1" l="1"/>
  <c r="BB236" i="1" s="1"/>
  <c r="M52" i="1"/>
  <c r="M59" i="1" s="1"/>
  <c r="M61" i="1" s="1"/>
  <c r="M133" i="1"/>
  <c r="M163" i="1"/>
  <c r="M201" i="1"/>
  <c r="M208" i="1"/>
  <c r="C61" i="1"/>
  <c r="AJ133" i="1" l="1"/>
  <c r="AJ236" i="1" s="1"/>
  <c r="S201" i="1" l="1"/>
  <c r="AD262" i="1" l="1"/>
  <c r="AD263" i="1" s="1"/>
  <c r="Q235" i="1" l="1"/>
  <c r="Q236" i="1" s="1"/>
  <c r="AE201" i="1" l="1"/>
  <c r="AE163" i="1"/>
  <c r="AE236" i="1" l="1"/>
  <c r="AE250" i="1" l="1"/>
  <c r="AE263" i="1" s="1"/>
  <c r="AE272" i="1"/>
  <c r="AE279" i="1" l="1"/>
  <c r="AJ250" i="1" l="1"/>
  <c r="AJ263" i="1" s="1"/>
  <c r="AA36" i="1" l="1"/>
  <c r="AA52" i="1" l="1"/>
  <c r="AA163" i="1" l="1"/>
  <c r="AA55" i="1"/>
  <c r="AN55" i="1" l="1"/>
  <c r="AA21" i="1" l="1"/>
  <c r="AA37" i="1" s="1"/>
  <c r="AA133" i="1"/>
  <c r="AA236" i="1" s="1"/>
  <c r="AA43" i="1" l="1"/>
  <c r="AA59" i="1" s="1"/>
  <c r="AA61" i="1" s="1"/>
  <c r="AN21" i="1"/>
  <c r="AN43" i="1" l="1"/>
  <c r="AK258" i="1" l="1"/>
  <c r="AK263" i="1" s="1"/>
  <c r="AB267" i="1" l="1"/>
  <c r="E258" i="1" l="1"/>
  <c r="E263" i="1" s="1"/>
  <c r="AL258" i="1" l="1"/>
  <c r="AL250" i="1" l="1"/>
  <c r="Z235" i="1" l="1"/>
  <c r="Z236" i="1" s="1"/>
  <c r="P258" i="1" l="1"/>
  <c r="P263" i="1" s="1"/>
  <c r="F59" i="1" l="1"/>
  <c r="F258" i="1" l="1"/>
  <c r="F263" i="1" s="1"/>
  <c r="F217" i="1"/>
  <c r="AN58" i="1"/>
  <c r="F17" i="1" l="1"/>
  <c r="AN17" i="1" l="1"/>
  <c r="G277" i="1" l="1"/>
  <c r="F36" i="1" l="1"/>
  <c r="F220" i="1" l="1"/>
  <c r="F235" i="1" l="1"/>
  <c r="AD277" i="1" l="1"/>
  <c r="AD279" i="1" s="1"/>
  <c r="AD281" i="1" l="1"/>
  <c r="AD1" i="1" s="1"/>
  <c r="F14" i="1" l="1"/>
  <c r="F37" i="1" s="1"/>
  <c r="F61" i="1" s="1"/>
  <c r="AL247" i="1" l="1"/>
  <c r="AA267" i="1" l="1"/>
  <c r="AA272" i="1" l="1"/>
  <c r="S267" i="1" l="1"/>
  <c r="X208" i="1" l="1"/>
  <c r="X236" i="1" s="1"/>
  <c r="Z267" i="1" l="1"/>
  <c r="L133" i="1" l="1"/>
  <c r="L163" i="1" l="1"/>
  <c r="AL133" i="1"/>
  <c r="L201" i="1" l="1"/>
  <c r="L208" i="1" l="1"/>
  <c r="L217" i="1" l="1"/>
  <c r="AL267" i="1" l="1"/>
  <c r="AI242" i="1" l="1"/>
  <c r="AI263" i="1" s="1"/>
  <c r="Y235" i="1" l="1"/>
  <c r="Y236" i="1" s="1"/>
  <c r="Y242" i="1" l="1"/>
  <c r="Y263" i="1" s="1"/>
  <c r="AL242" i="1" l="1"/>
  <c r="AL263" i="1" s="1"/>
  <c r="I247" i="1" l="1"/>
  <c r="E36" i="1" l="1"/>
  <c r="AN36" i="1" l="1"/>
  <c r="AN14" i="1"/>
  <c r="AN37" i="1" l="1"/>
  <c r="V258" i="1" l="1"/>
  <c r="F208" i="1" l="1"/>
  <c r="F236" i="1" s="1"/>
  <c r="F267" i="1" l="1"/>
  <c r="J235" i="1" l="1"/>
  <c r="S52" i="1" l="1"/>
  <c r="S59" i="1" l="1"/>
  <c r="S61" i="1" s="1"/>
  <c r="L52" i="1" l="1"/>
  <c r="L59" i="1" s="1"/>
  <c r="L61" i="1" s="1"/>
  <c r="U272" i="1" l="1"/>
  <c r="U235" i="1"/>
  <c r="U236" i="1" s="1"/>
  <c r="U279" i="1" l="1"/>
  <c r="AL52" i="1" l="1"/>
  <c r="AL59" i="1" s="1"/>
  <c r="AL61" i="1" s="1"/>
  <c r="AN52" i="1" l="1"/>
  <c r="AN59" i="1" l="1"/>
  <c r="AN61" i="1" l="1"/>
  <c r="I242" i="1" l="1"/>
  <c r="I263" i="1" s="1"/>
  <c r="AG276" i="1" l="1"/>
  <c r="AF21" i="1"/>
  <c r="AG199" i="1"/>
  <c r="BK199" i="1" s="1"/>
  <c r="AG111" i="1"/>
  <c r="BK111" i="1" s="1"/>
  <c r="AG121" i="1"/>
  <c r="BK121" i="1" s="1"/>
  <c r="AG245" i="1"/>
  <c r="BK245" i="1" s="1"/>
  <c r="AG194" i="1"/>
  <c r="BK194" i="1" s="1"/>
  <c r="AG148" i="1"/>
  <c r="BK148" i="1" s="1"/>
  <c r="AG31" i="1"/>
  <c r="BK31" i="1" s="1"/>
  <c r="AG159" i="1"/>
  <c r="BK159" i="1" s="1"/>
  <c r="AG196" i="1"/>
  <c r="BK196" i="1" s="1"/>
  <c r="AG176" i="1"/>
  <c r="BK176" i="1" s="1"/>
  <c r="AG255" i="1"/>
  <c r="BK255" i="1" s="1"/>
  <c r="AG154" i="1"/>
  <c r="BK154" i="1" s="1"/>
  <c r="AF250" i="1"/>
  <c r="AG100" i="1"/>
  <c r="BK100" i="1" s="1"/>
  <c r="AG33" i="1"/>
  <c r="BK33" i="1" s="1"/>
  <c r="AG115" i="1"/>
  <c r="BK115" i="1" s="1"/>
  <c r="AG103" i="1"/>
  <c r="BK103" i="1" s="1"/>
  <c r="AG47" i="1"/>
  <c r="BK47" i="1" s="1"/>
  <c r="AG129" i="1"/>
  <c r="BK129" i="1" s="1"/>
  <c r="AG105" i="1"/>
  <c r="BK105" i="1" s="1"/>
  <c r="AG198" i="1"/>
  <c r="BK198" i="1" s="1"/>
  <c r="AG118" i="1"/>
  <c r="BK118" i="1" s="1"/>
  <c r="AG207" i="1"/>
  <c r="BK207" i="1" s="1"/>
  <c r="AG112" i="1"/>
  <c r="BK112" i="1" s="1"/>
  <c r="AG104" i="1"/>
  <c r="BK104" i="1" s="1"/>
  <c r="AG184" i="1"/>
  <c r="BK184" i="1" s="1"/>
  <c r="AG132" i="1"/>
  <c r="BK132" i="1" s="1"/>
  <c r="AG68" i="1"/>
  <c r="AG29" i="1"/>
  <c r="AG197" i="1"/>
  <c r="BK197" i="1" s="1"/>
  <c r="AG13" i="1"/>
  <c r="BK13" i="1" s="1"/>
  <c r="AG187" i="1"/>
  <c r="BK187" i="1" s="1"/>
  <c r="AG189" i="1"/>
  <c r="BK189" i="1" s="1"/>
  <c r="AG75" i="1"/>
  <c r="AG160" i="1"/>
  <c r="BK160" i="1" s="1"/>
  <c r="AF55" i="1"/>
  <c r="AG77" i="1"/>
  <c r="AG186" i="1"/>
  <c r="BK186" i="1" s="1"/>
  <c r="AG110" i="1"/>
  <c r="BK110" i="1" s="1"/>
  <c r="AG117" i="1"/>
  <c r="BK117" i="1" s="1"/>
  <c r="AG12" i="1"/>
  <c r="BK12" i="1" s="1"/>
  <c r="AG215" i="1"/>
  <c r="BK215" i="1" s="1"/>
  <c r="AG26" i="1"/>
  <c r="BK26" i="1" s="1"/>
  <c r="AG49" i="1"/>
  <c r="BK49" i="1" s="1"/>
  <c r="AG124" i="1"/>
  <c r="BK124" i="1" s="1"/>
  <c r="AG32" i="1"/>
  <c r="BK32" i="1" s="1"/>
  <c r="AG127" i="1"/>
  <c r="BK127" i="1" s="1"/>
  <c r="AG269" i="1"/>
  <c r="AG71" i="1"/>
  <c r="AG10" i="1"/>
  <c r="BK10" i="1" s="1"/>
  <c r="AG107" i="1"/>
  <c r="BK107" i="1" s="1"/>
  <c r="AG113" i="1"/>
  <c r="BK113" i="1" s="1"/>
  <c r="AG9" i="1"/>
  <c r="BK9" i="1" s="1"/>
  <c r="AG101" i="1"/>
  <c r="BK101" i="1" s="1"/>
  <c r="AG261" i="1"/>
  <c r="BK261" i="1" s="1"/>
  <c r="AG224" i="1"/>
  <c r="BK224" i="1" s="1"/>
  <c r="AG116" i="1"/>
  <c r="BK116" i="1" s="1"/>
  <c r="AG216" i="1"/>
  <c r="BK216" i="1" s="1"/>
  <c r="AG270" i="1"/>
  <c r="BK270" i="1" s="1"/>
  <c r="AG67" i="1"/>
  <c r="AG193" i="1"/>
  <c r="BK193" i="1" s="1"/>
  <c r="AG195" i="1"/>
  <c r="BK195" i="1" s="1"/>
  <c r="AG162" i="1"/>
  <c r="BK162" i="1" s="1"/>
  <c r="AG151" i="1"/>
  <c r="BK151" i="1" s="1"/>
  <c r="AG79" i="1"/>
  <c r="AG114" i="1"/>
  <c r="BK114" i="1" s="1"/>
  <c r="AG183" i="1"/>
  <c r="BK183" i="1" s="1"/>
  <c r="AG96" i="1"/>
  <c r="BK96" i="1" s="1"/>
  <c r="AG191" i="1"/>
  <c r="BK191" i="1" s="1"/>
  <c r="AG126" i="1"/>
  <c r="BK126" i="1" s="1"/>
  <c r="AG50" i="1"/>
  <c r="BK50" i="1" s="1"/>
  <c r="AG200" i="1"/>
  <c r="BK200" i="1" s="1"/>
  <c r="AG131" i="1"/>
  <c r="BK131" i="1" s="1"/>
  <c r="AG48" i="1"/>
  <c r="BK48" i="1" s="1"/>
  <c r="AG161" i="1"/>
  <c r="BK161" i="1" s="1"/>
  <c r="AG192" i="1"/>
  <c r="BK192" i="1" s="1"/>
  <c r="AG24" i="1"/>
  <c r="BK24" i="1" s="1"/>
  <c r="AG30" i="1"/>
  <c r="BK30" i="1" s="1"/>
  <c r="AG99" i="1"/>
  <c r="BK99" i="1" s="1"/>
  <c r="AG257" i="1"/>
  <c r="BK257" i="1" s="1"/>
  <c r="AG136" i="1"/>
  <c r="BK136" i="1" s="1"/>
  <c r="AG108" i="1"/>
  <c r="BK108" i="1" s="1"/>
  <c r="AG51" i="1"/>
  <c r="BK51" i="1" s="1"/>
  <c r="AG54" i="1"/>
  <c r="AG156" i="1"/>
  <c r="BK156" i="1" s="1"/>
  <c r="AG90" i="1"/>
  <c r="AG35" i="1"/>
  <c r="BK35" i="1" s="1"/>
  <c r="AG213" i="1"/>
  <c r="BK213" i="1" s="1"/>
  <c r="AG188" i="1"/>
  <c r="BK188" i="1" s="1"/>
  <c r="AG34" i="1"/>
  <c r="BK34" i="1" s="1"/>
  <c r="AG157" i="1"/>
  <c r="BK157" i="1" s="1"/>
  <c r="AG185" i="1"/>
  <c r="BK185" i="1" s="1"/>
  <c r="AG233" i="1"/>
  <c r="AG225" i="1"/>
  <c r="AG19" i="1"/>
  <c r="AG256" i="1"/>
  <c r="BK256" i="1" s="1"/>
  <c r="AG139" i="1"/>
  <c r="BK139" i="1" s="1"/>
  <c r="AG230" i="1"/>
  <c r="BK230" i="1" s="1"/>
  <c r="AG158" i="1"/>
  <c r="BK158" i="1" s="1"/>
  <c r="AG123" i="1"/>
  <c r="BK123" i="1" s="1"/>
  <c r="AG98" i="1"/>
  <c r="BK98" i="1" s="1"/>
  <c r="AG190" i="1"/>
  <c r="BK190" i="1" s="1"/>
  <c r="AG260" i="1"/>
  <c r="AG97" i="1"/>
  <c r="BK97" i="1" s="1"/>
  <c r="AG11" i="1"/>
  <c r="BK11" i="1" s="1"/>
  <c r="AF262" i="1"/>
  <c r="AG149" i="1"/>
  <c r="BK149" i="1" s="1"/>
  <c r="AG20" i="1"/>
  <c r="AG106" i="1"/>
  <c r="BK106" i="1" s="1"/>
  <c r="AG25" i="1"/>
  <c r="AG70" i="1"/>
  <c r="AG72" i="1"/>
  <c r="AG122" i="1"/>
  <c r="BK122" i="1" s="1"/>
  <c r="AG254" i="1"/>
  <c r="BK254" i="1" s="1"/>
  <c r="AG130" i="1"/>
  <c r="BK130" i="1" s="1"/>
  <c r="AG109" i="1"/>
  <c r="BK109" i="1" s="1"/>
  <c r="AG120" i="1"/>
  <c r="BK120" i="1" s="1"/>
  <c r="AG212" i="1"/>
  <c r="BK212" i="1" s="1"/>
  <c r="AG102" i="1"/>
  <c r="BK102" i="1" s="1"/>
  <c r="AG128" i="1"/>
  <c r="BK128" i="1" s="1"/>
  <c r="AG150" i="1"/>
  <c r="BK150" i="1" s="1"/>
  <c r="AG125" i="1"/>
  <c r="BK125" i="1" s="1"/>
  <c r="AG249" i="1"/>
  <c r="AG250" i="1" s="1"/>
  <c r="AG140" i="1"/>
  <c r="BK140" i="1" s="1"/>
  <c r="AG23" i="1"/>
  <c r="BK23" i="1" s="1"/>
  <c r="AG81" i="1"/>
  <c r="AG119" i="1"/>
  <c r="BK119" i="1" s="1"/>
  <c r="AG262" i="1" l="1"/>
  <c r="AG55" i="1"/>
  <c r="BK25" i="1"/>
  <c r="AG21" i="1"/>
  <c r="BK260" i="1"/>
  <c r="BK262" i="1" s="1"/>
  <c r="R217" i="1" l="1"/>
  <c r="R208" i="1"/>
  <c r="BJ203" i="1" l="1"/>
  <c r="AN208" i="1"/>
  <c r="BJ210" i="1"/>
  <c r="BJ211" i="1" l="1"/>
  <c r="BJ217" i="1" s="1"/>
  <c r="AN217" i="1"/>
  <c r="BH281" i="1" l="1"/>
  <c r="BH1" i="1" s="1"/>
  <c r="AE281" i="1" l="1"/>
  <c r="AE1" i="1" s="1"/>
  <c r="U281" i="1" l="1"/>
  <c r="U1" i="1" s="1"/>
  <c r="F275" i="1" l="1"/>
  <c r="C277" i="1"/>
  <c r="C279" i="1" s="1"/>
  <c r="AF275" i="1" l="1"/>
  <c r="AG275" i="1" s="1"/>
  <c r="F277" i="1"/>
  <c r="R235" i="1" l="1"/>
  <c r="R236" i="1" s="1"/>
  <c r="BJ223" i="1" l="1"/>
  <c r="BJ226" i="1"/>
  <c r="BJ231" i="1"/>
  <c r="AN235" i="1" l="1"/>
  <c r="AN236" i="1" s="1"/>
  <c r="AF214" i="1"/>
  <c r="AG214" i="1" s="1"/>
  <c r="BK214" i="1" s="1"/>
  <c r="AF153" i="1" l="1"/>
  <c r="AG153" i="1" s="1"/>
  <c r="AF145" i="1"/>
  <c r="AG145" i="1" s="1"/>
  <c r="AF155" i="1"/>
  <c r="AG155" i="1" s="1"/>
  <c r="BK155" i="1" s="1"/>
  <c r="AF141" i="1"/>
  <c r="AG141" i="1" s="1"/>
  <c r="BK141" i="1" s="1"/>
  <c r="AF138" i="1"/>
  <c r="AG138" i="1" s="1"/>
  <c r="BK138" i="1" s="1"/>
  <c r="AF147" i="1"/>
  <c r="AG147" i="1" s="1"/>
  <c r="BK147" i="1" s="1"/>
  <c r="AF152" i="1"/>
  <c r="AG152" i="1" s="1"/>
  <c r="AF146" i="1"/>
  <c r="AG146" i="1" s="1"/>
  <c r="BK146" i="1" s="1"/>
  <c r="AF143" i="1"/>
  <c r="AG143" i="1" s="1"/>
  <c r="BK143" i="1" s="1"/>
  <c r="AF142" i="1"/>
  <c r="AG142" i="1" s="1"/>
  <c r="BK142" i="1" s="1"/>
  <c r="AF137" i="1"/>
  <c r="AG137" i="1" s="1"/>
  <c r="BK137" i="1" s="1"/>
  <c r="AF144" i="1"/>
  <c r="AG144" i="1" s="1"/>
  <c r="AF234" i="1"/>
  <c r="AG234" i="1" s="1"/>
  <c r="AF226" i="1"/>
  <c r="AG226" i="1" s="1"/>
  <c r="BK226" i="1" s="1"/>
  <c r="AF223" i="1"/>
  <c r="AG223" i="1" s="1"/>
  <c r="BK223" i="1" s="1"/>
  <c r="AF231" i="1"/>
  <c r="AG231" i="1" s="1"/>
  <c r="BK231" i="1" s="1"/>
  <c r="AF204" i="1"/>
  <c r="AG204" i="1" s="1"/>
  <c r="AF211" i="1"/>
  <c r="AG211" i="1" s="1"/>
  <c r="BK211" i="1" s="1"/>
  <c r="AF173" i="1"/>
  <c r="AG173" i="1" s="1"/>
  <c r="AF180" i="1"/>
  <c r="AG180" i="1" s="1"/>
  <c r="AF169" i="1"/>
  <c r="AG169" i="1" s="1"/>
  <c r="AF166" i="1"/>
  <c r="AG166" i="1" s="1"/>
  <c r="BK166" i="1" s="1"/>
  <c r="AF182" i="1"/>
  <c r="AG182" i="1" s="1"/>
  <c r="BK182" i="1" s="1"/>
  <c r="AF172" i="1"/>
  <c r="AG172" i="1" s="1"/>
  <c r="AF179" i="1"/>
  <c r="AG179" i="1" s="1"/>
  <c r="AF167" i="1"/>
  <c r="AG167" i="1" s="1"/>
  <c r="AF177" i="1"/>
  <c r="AG177" i="1" s="1"/>
  <c r="AF168" i="1"/>
  <c r="AG168" i="1" s="1"/>
  <c r="AF171" i="1"/>
  <c r="AG171" i="1" s="1"/>
  <c r="AF181" i="1"/>
  <c r="AG181" i="1" s="1"/>
  <c r="AF175" i="1"/>
  <c r="AG175" i="1" s="1"/>
  <c r="BK175" i="1" s="1"/>
  <c r="AF174" i="1"/>
  <c r="AG174" i="1" s="1"/>
  <c r="BK174" i="1" s="1"/>
  <c r="AF170" i="1"/>
  <c r="AG170" i="1" s="1"/>
  <c r="AF178" i="1"/>
  <c r="AG178" i="1" s="1"/>
  <c r="AF83" i="1"/>
  <c r="AG83" i="1" s="1"/>
  <c r="AF89" i="1"/>
  <c r="AG89" i="1" s="1"/>
  <c r="AF80" i="1"/>
  <c r="AG80" i="1" s="1"/>
  <c r="AF78" i="1"/>
  <c r="AG78" i="1" s="1"/>
  <c r="AF76" i="1"/>
  <c r="AG76" i="1" s="1"/>
  <c r="AF86" i="1"/>
  <c r="AG86" i="1" s="1"/>
  <c r="AF69" i="1"/>
  <c r="AG69" i="1" s="1"/>
  <c r="AF95" i="1"/>
  <c r="AG95" i="1" s="1"/>
  <c r="AF73" i="1"/>
  <c r="AG73" i="1" s="1"/>
  <c r="AF88" i="1"/>
  <c r="AG88" i="1" s="1"/>
  <c r="AF93" i="1"/>
  <c r="AG93" i="1" s="1"/>
  <c r="AF84" i="1"/>
  <c r="AG84" i="1" s="1"/>
  <c r="AF92" i="1"/>
  <c r="AG92" i="1" s="1"/>
  <c r="AF82" i="1"/>
  <c r="AG82" i="1" s="1"/>
  <c r="AF85" i="1"/>
  <c r="AG85" i="1" s="1"/>
  <c r="AF94" i="1"/>
  <c r="AG94" i="1" s="1"/>
  <c r="AF91" i="1"/>
  <c r="AG91" i="1" s="1"/>
  <c r="AF87" i="1"/>
  <c r="AG87" i="1" s="1"/>
  <c r="AF74" i="1"/>
  <c r="AG74" i="1" s="1"/>
  <c r="K217" i="1" l="1"/>
  <c r="AF165" i="1"/>
  <c r="K201" i="1"/>
  <c r="AF66" i="1"/>
  <c r="K133" i="1"/>
  <c r="K52" i="1"/>
  <c r="K59" i="1" s="1"/>
  <c r="K61" i="1" s="1"/>
  <c r="AF203" i="1"/>
  <c r="AG203" i="1" s="1"/>
  <c r="BK203" i="1" s="1"/>
  <c r="K208" i="1"/>
  <c r="AF222" i="1"/>
  <c r="AG222" i="1" s="1"/>
  <c r="K235" i="1"/>
  <c r="AF135" i="1"/>
  <c r="K163" i="1"/>
  <c r="K236" i="1" l="1"/>
  <c r="AF163" i="1"/>
  <c r="AG135" i="1"/>
  <c r="AF133" i="1"/>
  <c r="AG66" i="1"/>
  <c r="AG133" i="1" s="1"/>
  <c r="AG165" i="1"/>
  <c r="AF201" i="1"/>
  <c r="BK135" i="1" l="1"/>
  <c r="AG163" i="1"/>
  <c r="BK165" i="1"/>
  <c r="AG201" i="1"/>
  <c r="K267" i="1" l="1"/>
  <c r="K272" i="1" l="1"/>
  <c r="K279" i="1" s="1"/>
  <c r="E14" i="1" l="1"/>
  <c r="E17" i="1"/>
  <c r="E37" i="1" l="1"/>
  <c r="E61" i="1" s="1"/>
  <c r="AI14" i="1"/>
  <c r="AI37" i="1" s="1"/>
  <c r="AI61" i="1" s="1"/>
  <c r="D17" i="1" l="1"/>
  <c r="AF252" i="1"/>
  <c r="D258" i="1"/>
  <c r="D263" i="1" s="1"/>
  <c r="H258" i="1"/>
  <c r="H263" i="1" s="1"/>
  <c r="AS258" i="1"/>
  <c r="AS242" i="1"/>
  <c r="AS263" i="1" l="1"/>
  <c r="H52" i="1"/>
  <c r="AF253" i="1"/>
  <c r="AG253" i="1" s="1"/>
  <c r="D36" i="1"/>
  <c r="AG252" i="1"/>
  <c r="Y267" i="1"/>
  <c r="E208" i="1"/>
  <c r="J208" i="1"/>
  <c r="J236" i="1" s="1"/>
  <c r="BG247" i="1"/>
  <c r="BG263" i="1" s="1"/>
  <c r="BF242" i="1"/>
  <c r="BF263" i="1" s="1"/>
  <c r="BE247" i="1"/>
  <c r="BE263" i="1" s="1"/>
  <c r="H36" i="1"/>
  <c r="AF258" i="1" l="1"/>
  <c r="AS272" i="1"/>
  <c r="AS279" i="1" s="1"/>
  <c r="AS281" i="1" s="1"/>
  <c r="AS1" i="1" s="1"/>
  <c r="AG258" i="1"/>
  <c r="AF28" i="1"/>
  <c r="AG28" i="1" s="1"/>
  <c r="AF57" i="1"/>
  <c r="H58" i="1"/>
  <c r="H59" i="1" s="1"/>
  <c r="H217" i="1"/>
  <c r="AF210" i="1"/>
  <c r="H17" i="1"/>
  <c r="AF16" i="1"/>
  <c r="AI208" i="1"/>
  <c r="AG16" i="1" l="1"/>
  <c r="AF17" i="1"/>
  <c r="AG57" i="1"/>
  <c r="AF58" i="1"/>
  <c r="AF217" i="1"/>
  <c r="AG210" i="1"/>
  <c r="H220" i="1"/>
  <c r="AF219" i="1"/>
  <c r="D208" i="1"/>
  <c r="D14" i="1"/>
  <c r="D37" i="1" s="1"/>
  <c r="D61" i="1" s="1"/>
  <c r="BK210" i="1" l="1"/>
  <c r="BK217" i="1" s="1"/>
  <c r="AG217" i="1"/>
  <c r="BK57" i="1"/>
  <c r="BK58" i="1" s="1"/>
  <c r="AG58" i="1"/>
  <c r="AG219" i="1"/>
  <c r="AF220" i="1"/>
  <c r="AG17" i="1"/>
  <c r="AG220" i="1" l="1"/>
  <c r="BK219" i="1"/>
  <c r="BK220" i="1" s="1"/>
  <c r="BE272" i="1" l="1"/>
  <c r="BE279" i="1" s="1"/>
  <c r="BF272" i="1"/>
  <c r="BF279" i="1" s="1"/>
  <c r="BE281" i="1" l="1"/>
  <c r="BE1" i="1" s="1"/>
  <c r="BF281" i="1"/>
  <c r="BF1" i="1" s="1"/>
  <c r="BG272" i="1"/>
  <c r="BG279" i="1" s="1"/>
  <c r="J272" i="1" l="1"/>
  <c r="J279" i="1" s="1"/>
  <c r="BG281" i="1"/>
  <c r="BG1" i="1" s="1"/>
  <c r="J281" i="1" l="1"/>
  <c r="J1" i="1" s="1"/>
  <c r="H235" i="1" l="1"/>
  <c r="H267" i="1" l="1"/>
  <c r="H208" i="1" l="1"/>
  <c r="H236" i="1" s="1"/>
  <c r="AF206" i="1"/>
  <c r="AG206" i="1" l="1"/>
  <c r="H14" i="1" l="1"/>
  <c r="H37" i="1" s="1"/>
  <c r="H61" i="1" s="1"/>
  <c r="AF8" i="1"/>
  <c r="H272" i="1" l="1"/>
  <c r="H279" i="1" s="1"/>
  <c r="AF14" i="1"/>
  <c r="AG8" i="1"/>
  <c r="AG14" i="1" l="1"/>
  <c r="H281" i="1"/>
  <c r="H1" i="1" s="1"/>
  <c r="BI272" i="1" l="1"/>
  <c r="BI279" i="1" s="1"/>
  <c r="AO267" i="1" l="1"/>
  <c r="BI281" i="1" l="1"/>
  <c r="BI1" i="1" s="1"/>
  <c r="AH17" i="1" l="1"/>
  <c r="BJ16" i="1"/>
  <c r="BJ17" i="1" l="1"/>
  <c r="BK16" i="1"/>
  <c r="BK17" i="1" s="1"/>
  <c r="AH36" i="1"/>
  <c r="AH208" i="1" l="1"/>
  <c r="BJ206" i="1"/>
  <c r="BK206" i="1" l="1"/>
  <c r="AH14" i="1" l="1"/>
  <c r="AH37" i="1" s="1"/>
  <c r="AH61" i="1" s="1"/>
  <c r="BJ8" i="1"/>
  <c r="BJ14" i="1" l="1"/>
  <c r="BK8" i="1"/>
  <c r="BK14" i="1" s="1"/>
  <c r="BJ20" i="1" l="1"/>
  <c r="BK20" i="1" s="1"/>
  <c r="BB21" i="1"/>
  <c r="BB37" i="1" s="1"/>
  <c r="BB55" i="1" l="1"/>
  <c r="BB59" i="1" s="1"/>
  <c r="BB61" i="1" s="1"/>
  <c r="BB272" i="1" l="1"/>
  <c r="BB279" i="1" s="1"/>
  <c r="BB281" i="1" l="1"/>
  <c r="BB1" i="1" s="1"/>
  <c r="Y272" i="1"/>
  <c r="Y279" i="1" s="1"/>
  <c r="Y281" i="1" s="1"/>
  <c r="Y1" i="1" s="1"/>
  <c r="AU247" i="1" l="1"/>
  <c r="AU258" i="1"/>
  <c r="AK267" i="1"/>
  <c r="L267" i="1"/>
  <c r="AU272" i="1"/>
  <c r="E235" i="1"/>
  <c r="E236" i="1" s="1"/>
  <c r="I272" i="1"/>
  <c r="BJ233" i="1" l="1"/>
  <c r="BK233" i="1" s="1"/>
  <c r="BJ225" i="1"/>
  <c r="BK225" i="1" s="1"/>
  <c r="BJ234" i="1"/>
  <c r="BK234" i="1" s="1"/>
  <c r="AY208" i="1"/>
  <c r="BJ204" i="1"/>
  <c r="BJ275" i="1"/>
  <c r="AW277" i="1"/>
  <c r="AW279" i="1" s="1"/>
  <c r="AR258" i="1"/>
  <c r="AR263" i="1" s="1"/>
  <c r="AU263" i="1"/>
  <c r="AU279" i="1" s="1"/>
  <c r="BJ171" i="1"/>
  <c r="BK171" i="1" s="1"/>
  <c r="BJ172" i="1"/>
  <c r="BK172" i="1" s="1"/>
  <c r="BJ173" i="1"/>
  <c r="BK173" i="1" s="1"/>
  <c r="BJ178" i="1"/>
  <c r="BK178" i="1" s="1"/>
  <c r="BJ177" i="1"/>
  <c r="BK177" i="1" s="1"/>
  <c r="BJ168" i="1"/>
  <c r="BK168" i="1" s="1"/>
  <c r="BJ179" i="1"/>
  <c r="BK179" i="1" s="1"/>
  <c r="BJ169" i="1"/>
  <c r="BK169" i="1" s="1"/>
  <c r="BJ180" i="1"/>
  <c r="BK180" i="1" s="1"/>
  <c r="BJ170" i="1"/>
  <c r="BK170" i="1" s="1"/>
  <c r="BJ181" i="1"/>
  <c r="BK181" i="1" s="1"/>
  <c r="BJ144" i="1"/>
  <c r="BJ145" i="1"/>
  <c r="BK145" i="1" s="1"/>
  <c r="BJ152" i="1"/>
  <c r="BK152" i="1" s="1"/>
  <c r="O235" i="1"/>
  <c r="O236" i="1" s="1"/>
  <c r="AV272" i="1"/>
  <c r="L235" i="1"/>
  <c r="L236" i="1" s="1"/>
  <c r="AQ272" i="1"/>
  <c r="AQ279" i="1" s="1"/>
  <c r="AZ272" i="1"/>
  <c r="AK235" i="1"/>
  <c r="AK236" i="1" s="1"/>
  <c r="AW281" i="1" l="1"/>
  <c r="AW1" i="1" s="1"/>
  <c r="BK144" i="1"/>
  <c r="M235" i="1"/>
  <c r="M236" i="1" s="1"/>
  <c r="AL227" i="1"/>
  <c r="P235" i="1"/>
  <c r="P236" i="1" s="1"/>
  <c r="BK204" i="1"/>
  <c r="AZ247" i="1"/>
  <c r="AZ263" i="1" s="1"/>
  <c r="AZ279" i="1" s="1"/>
  <c r="BJ244" i="1"/>
  <c r="BJ247" i="1" s="1"/>
  <c r="I235" i="1"/>
  <c r="I236" i="1" s="1"/>
  <c r="I279" i="1" s="1"/>
  <c r="AF227" i="1"/>
  <c r="BJ277" i="1"/>
  <c r="BK275" i="1"/>
  <c r="AF205" i="1"/>
  <c r="N208" i="1"/>
  <c r="N236" i="1" s="1"/>
  <c r="N279" i="1" s="1"/>
  <c r="AY163" i="1"/>
  <c r="BJ153" i="1"/>
  <c r="BK153" i="1" s="1"/>
  <c r="AU281" i="1"/>
  <c r="AU1" i="1" s="1"/>
  <c r="BJ222" i="1"/>
  <c r="AY235" i="1"/>
  <c r="AY201" i="1"/>
  <c r="BJ167" i="1"/>
  <c r="AV208" i="1"/>
  <c r="AV236" i="1" s="1"/>
  <c r="AV279" i="1" s="1"/>
  <c r="BJ205" i="1"/>
  <c r="BJ208" i="1" s="1"/>
  <c r="AI235" i="1"/>
  <c r="AI236" i="1" s="1"/>
  <c r="S235" i="1"/>
  <c r="S236" i="1" s="1"/>
  <c r="AQ281" i="1"/>
  <c r="AQ1" i="1" s="1"/>
  <c r="AP235" i="1"/>
  <c r="AP236" i="1" s="1"/>
  <c r="T235" i="1"/>
  <c r="T236" i="1" s="1"/>
  <c r="N281" i="1" l="1"/>
  <c r="N1" i="1" s="1"/>
  <c r="I281" i="1"/>
  <c r="I1" i="1" s="1"/>
  <c r="AF228" i="1"/>
  <c r="AG228" i="1" s="1"/>
  <c r="D267" i="1"/>
  <c r="AV281" i="1"/>
  <c r="AV1" i="1" s="1"/>
  <c r="AG227" i="1"/>
  <c r="BJ201" i="1"/>
  <c r="BK167" i="1"/>
  <c r="BK201" i="1" s="1"/>
  <c r="AG205" i="1"/>
  <c r="AF208" i="1"/>
  <c r="BJ227" i="1"/>
  <c r="AL235" i="1"/>
  <c r="AL236" i="1" s="1"/>
  <c r="AH235" i="1"/>
  <c r="AH236" i="1" s="1"/>
  <c r="BJ229" i="1"/>
  <c r="AY236" i="1"/>
  <c r="AZ281" i="1"/>
  <c r="AZ1" i="1" s="1"/>
  <c r="D235" i="1"/>
  <c r="D236" i="1" s="1"/>
  <c r="AF229" i="1"/>
  <c r="AG229" i="1" s="1"/>
  <c r="BK222" i="1"/>
  <c r="BJ163" i="1"/>
  <c r="BK163" i="1"/>
  <c r="E267" i="1"/>
  <c r="BK227" i="1" l="1"/>
  <c r="AH267" i="1"/>
  <c r="BK229" i="1"/>
  <c r="AO235" i="1"/>
  <c r="AO236" i="1" s="1"/>
  <c r="BJ228" i="1"/>
  <c r="BK205" i="1"/>
  <c r="BK208" i="1" s="1"/>
  <c r="AG208" i="1"/>
  <c r="AI267" i="1"/>
  <c r="BK228" i="1" l="1"/>
  <c r="E272" i="1" l="1"/>
  <c r="E279" i="1" s="1"/>
  <c r="AR272" i="1"/>
  <c r="AR279" i="1" s="1"/>
  <c r="D272" i="1"/>
  <c r="D279" i="1" s="1"/>
  <c r="E281" i="1" l="1"/>
  <c r="E1" i="1" s="1"/>
  <c r="AR281" i="1"/>
  <c r="AR1" i="1" s="1"/>
  <c r="AH272" i="1"/>
  <c r="AH279" i="1" s="1"/>
  <c r="M272" i="1"/>
  <c r="M279" i="1" s="1"/>
  <c r="AO272" i="1"/>
  <c r="AO279" i="1" s="1"/>
  <c r="T272" i="1"/>
  <c r="T279" i="1" s="1"/>
  <c r="AP272" i="1"/>
  <c r="AP279" i="1" s="1"/>
  <c r="AK272" i="1"/>
  <c r="AK279" i="1" s="1"/>
  <c r="D281" i="1"/>
  <c r="D1" i="1" s="1"/>
  <c r="AL272" i="1"/>
  <c r="AL279" i="1" s="1"/>
  <c r="S272" i="1"/>
  <c r="S279" i="1" s="1"/>
  <c r="AH281" i="1" l="1"/>
  <c r="AH1" i="1" s="1"/>
  <c r="T281" i="1"/>
  <c r="T1" i="1" s="1"/>
  <c r="AL281" i="1"/>
  <c r="AL1" i="1" s="1"/>
  <c r="M281" i="1"/>
  <c r="M1" i="1" s="1"/>
  <c r="AO281" i="1"/>
  <c r="AO1" i="1" s="1"/>
  <c r="S281" i="1"/>
  <c r="S1" i="1" s="1"/>
  <c r="AK281" i="1"/>
  <c r="AK1" i="1" s="1"/>
  <c r="AP281" i="1"/>
  <c r="AP1" i="1" s="1"/>
  <c r="P272" i="1"/>
  <c r="P279" i="1" s="1"/>
  <c r="AI272" i="1"/>
  <c r="AI279" i="1" s="1"/>
  <c r="AY272" i="1"/>
  <c r="AY279" i="1" s="1"/>
  <c r="L272" i="1"/>
  <c r="L279" i="1" s="1"/>
  <c r="O272" i="1"/>
  <c r="O279" i="1" s="1"/>
  <c r="P281" i="1" l="1"/>
  <c r="P1" i="1" s="1"/>
  <c r="L281" i="1"/>
  <c r="L1" i="1" s="1"/>
  <c r="AY281" i="1"/>
  <c r="AY1" i="1" s="1"/>
  <c r="O281" i="1"/>
  <c r="O1" i="1" s="1"/>
  <c r="AI281" i="1"/>
  <c r="AI1" i="1" s="1"/>
  <c r="AN267" i="1" l="1"/>
  <c r="BJ266" i="1"/>
  <c r="BJ267" i="1" s="1"/>
  <c r="BD250" i="1"/>
  <c r="AF42" i="1"/>
  <c r="AG42" i="1" s="1"/>
  <c r="BJ29" i="1"/>
  <c r="BK29" i="1" s="1"/>
  <c r="Z272" i="1"/>
  <c r="AF246" i="1"/>
  <c r="AG246" i="1" s="1"/>
  <c r="BK246" i="1" s="1"/>
  <c r="BJ253" i="1"/>
  <c r="BK253" i="1" s="1"/>
  <c r="AF41" i="1" l="1"/>
  <c r="X43" i="1"/>
  <c r="AX242" i="1"/>
  <c r="AX263" i="1" s="1"/>
  <c r="BJ240" i="1"/>
  <c r="BJ242" i="1" s="1"/>
  <c r="R267" i="1"/>
  <c r="AF266" i="1"/>
  <c r="F272" i="1"/>
  <c r="F279" i="1" s="1"/>
  <c r="C281" i="1"/>
  <c r="C1" i="1" s="1"/>
  <c r="BJ269" i="1" l="1"/>
  <c r="BK269" i="1" s="1"/>
  <c r="AG41" i="1"/>
  <c r="AF43" i="1"/>
  <c r="W235" i="1"/>
  <c r="W236" i="1" s="1"/>
  <c r="AF232" i="1"/>
  <c r="W36" i="1"/>
  <c r="W37" i="1" s="1"/>
  <c r="W61" i="1" s="1"/>
  <c r="AF27" i="1"/>
  <c r="AC242" i="1"/>
  <c r="AC263" i="1" s="1"/>
  <c r="BD258" i="1"/>
  <c r="BD263" i="1" s="1"/>
  <c r="BJ252" i="1"/>
  <c r="F281" i="1"/>
  <c r="F1" i="1" s="1"/>
  <c r="BJ249" i="1"/>
  <c r="BC250" i="1"/>
  <c r="BC263" i="1" s="1"/>
  <c r="AF267" i="1"/>
  <c r="AG266" i="1"/>
  <c r="Z242" i="1"/>
  <c r="Z263" i="1" s="1"/>
  <c r="Z279" i="1" s="1"/>
  <c r="AG43" i="1" l="1"/>
  <c r="AT235" i="1"/>
  <c r="AT236" i="1" s="1"/>
  <c r="BJ232" i="1"/>
  <c r="BJ258" i="1"/>
  <c r="BK252" i="1"/>
  <c r="BK258" i="1" s="1"/>
  <c r="AC272" i="1"/>
  <c r="AC279" i="1" s="1"/>
  <c r="AF36" i="1"/>
  <c r="AF37" i="1" s="1"/>
  <c r="AG27" i="1"/>
  <c r="AG232" i="1"/>
  <c r="AG235" i="1" s="1"/>
  <c r="AG236" i="1" s="1"/>
  <c r="AF235" i="1"/>
  <c r="AF236" i="1" s="1"/>
  <c r="BD272" i="1"/>
  <c r="BD279" i="1" s="1"/>
  <c r="BK249" i="1"/>
  <c r="BK250" i="1" s="1"/>
  <c r="BJ250" i="1"/>
  <c r="BJ263" i="1" s="1"/>
  <c r="AG267" i="1"/>
  <c r="BK266" i="1"/>
  <c r="BK267" i="1" s="1"/>
  <c r="Z281" i="1"/>
  <c r="Z1" i="1" s="1"/>
  <c r="AC281" i="1" l="1"/>
  <c r="AC1" i="1" s="1"/>
  <c r="AG36" i="1"/>
  <c r="AG37" i="1" s="1"/>
  <c r="BK27" i="1"/>
  <c r="BD281" i="1"/>
  <c r="BD1" i="1" s="1"/>
  <c r="BK232" i="1"/>
  <c r="BK235" i="1" s="1"/>
  <c r="BJ235" i="1"/>
  <c r="AA277" i="1" l="1"/>
  <c r="AA279" i="1" s="1"/>
  <c r="AF274" i="1"/>
  <c r="W272" i="1"/>
  <c r="W279" i="1" s="1"/>
  <c r="AN272" i="1"/>
  <c r="AN279" i="1" s="1"/>
  <c r="AB272" i="1"/>
  <c r="AB279" i="1" s="1"/>
  <c r="AX272" i="1"/>
  <c r="AX279" i="1" s="1"/>
  <c r="R272" i="1"/>
  <c r="R279" i="1" s="1"/>
  <c r="AT272" i="1"/>
  <c r="AT279" i="1" s="1"/>
  <c r="BC272" i="1" l="1"/>
  <c r="BC279" i="1" s="1"/>
  <c r="AF277" i="1"/>
  <c r="AG274" i="1"/>
  <c r="AA281" i="1"/>
  <c r="AA1" i="1" s="1"/>
  <c r="AX281" i="1"/>
  <c r="AX1" i="1" s="1"/>
  <c r="AT281" i="1"/>
  <c r="AT1" i="1" s="1"/>
  <c r="W281" i="1"/>
  <c r="W1" i="1" s="1"/>
  <c r="R281" i="1"/>
  <c r="R1" i="1" s="1"/>
  <c r="BC281" i="1"/>
  <c r="BC1" i="1" s="1"/>
  <c r="AB281" i="1"/>
  <c r="AB1" i="1" s="1"/>
  <c r="AN281" i="1"/>
  <c r="AN1" i="1" s="1"/>
  <c r="Q272" i="1" l="1"/>
  <c r="Q279" i="1" s="1"/>
  <c r="BK274" i="1"/>
  <c r="BK277" i="1" s="1"/>
  <c r="AG277" i="1"/>
  <c r="AM272" i="1"/>
  <c r="AM279" i="1" s="1"/>
  <c r="K281" i="1"/>
  <c r="K1" i="1" s="1"/>
  <c r="AM281" i="1" l="1"/>
  <c r="AM1" i="1" s="1"/>
  <c r="Q281" i="1"/>
  <c r="Q1" i="1" s="1"/>
  <c r="AF241" i="1" l="1"/>
  <c r="AG241" i="1" s="1"/>
  <c r="BK241" i="1" s="1"/>
  <c r="V247" i="1" l="1"/>
  <c r="AF244" i="1"/>
  <c r="AG244" i="1" l="1"/>
  <c r="AF247" i="1"/>
  <c r="BK244" i="1" l="1"/>
  <c r="BK247" i="1" s="1"/>
  <c r="AG247" i="1"/>
  <c r="V242" i="1" l="1"/>
  <c r="V263" i="1" s="1"/>
  <c r="AF240" i="1"/>
  <c r="AG240" i="1" l="1"/>
  <c r="AF242" i="1"/>
  <c r="AF263" i="1" s="1"/>
  <c r="V272" i="1" l="1"/>
  <c r="V279" i="1" s="1"/>
  <c r="BK240" i="1"/>
  <c r="BK242" i="1" s="1"/>
  <c r="BK263" i="1" s="1"/>
  <c r="AG242" i="1"/>
  <c r="AG263" i="1" s="1"/>
  <c r="V281" i="1"/>
  <c r="V1" i="1" s="1"/>
  <c r="G272" i="1" l="1"/>
  <c r="G279" i="1" s="1"/>
  <c r="G281" i="1" l="1"/>
  <c r="G1" i="1" s="1"/>
  <c r="BJ42" i="1" l="1"/>
  <c r="BK42" i="1" s="1"/>
  <c r="BA43" i="1" l="1"/>
  <c r="BJ41" i="1"/>
  <c r="BJ43" i="1" l="1"/>
  <c r="BK41" i="1"/>
  <c r="BK43" i="1" s="1"/>
  <c r="BA36" i="1" l="1"/>
  <c r="BJ28" i="1"/>
  <c r="BJ36" i="1" l="1"/>
  <c r="BK28" i="1"/>
  <c r="BK36" i="1" s="1"/>
  <c r="BJ77" i="1" l="1"/>
  <c r="BK77" i="1" s="1"/>
  <c r="BJ83" i="1"/>
  <c r="BK83" i="1" s="1"/>
  <c r="BJ85" i="1"/>
  <c r="BK85" i="1" s="1"/>
  <c r="BJ92" i="1"/>
  <c r="BK92" i="1" s="1"/>
  <c r="BJ72" i="1"/>
  <c r="BK72" i="1" s="1"/>
  <c r="BJ68" i="1"/>
  <c r="BK68" i="1" s="1"/>
  <c r="BJ94" i="1"/>
  <c r="BK94" i="1" s="1"/>
  <c r="BJ73" i="1"/>
  <c r="BK73" i="1" s="1"/>
  <c r="BJ79" i="1"/>
  <c r="BK79" i="1" s="1"/>
  <c r="BJ82" i="1"/>
  <c r="BK82" i="1" s="1"/>
  <c r="BJ80" i="1"/>
  <c r="BK80" i="1" s="1"/>
  <c r="BJ69" i="1"/>
  <c r="BK69" i="1" s="1"/>
  <c r="BJ95" i="1"/>
  <c r="BK95" i="1" s="1"/>
  <c r="BJ89" i="1"/>
  <c r="BK89" i="1" s="1"/>
  <c r="BJ76" i="1"/>
  <c r="BK76" i="1" s="1"/>
  <c r="BJ75" i="1"/>
  <c r="BK75" i="1" s="1"/>
  <c r="BJ91" i="1"/>
  <c r="BK91" i="1" s="1"/>
  <c r="BJ87" i="1"/>
  <c r="BK87" i="1" s="1"/>
  <c r="BJ74" i="1"/>
  <c r="BK74" i="1" s="1"/>
  <c r="BJ70" i="1"/>
  <c r="BK70" i="1" s="1"/>
  <c r="BJ71" i="1"/>
  <c r="BK71" i="1" s="1"/>
  <c r="BJ88" i="1"/>
  <c r="BK88" i="1" s="1"/>
  <c r="BJ86" i="1"/>
  <c r="BK86" i="1" s="1"/>
  <c r="BJ90" i="1"/>
  <c r="BK90" i="1" s="1"/>
  <c r="BJ81" i="1"/>
  <c r="BK81" i="1" s="1"/>
  <c r="BJ67" i="1"/>
  <c r="BK67" i="1" s="1"/>
  <c r="BJ93" i="1"/>
  <c r="BK93" i="1" s="1"/>
  <c r="BJ78" i="1"/>
  <c r="BK78" i="1" s="1"/>
  <c r="BJ84" i="1"/>
  <c r="BK84" i="1" s="1"/>
  <c r="AF46" i="1"/>
  <c r="AG46" i="1" s="1"/>
  <c r="BA133" i="1" l="1"/>
  <c r="BA236" i="1" s="1"/>
  <c r="BJ66" i="1"/>
  <c r="BJ46" i="1"/>
  <c r="BK46" i="1" s="1"/>
  <c r="BJ133" i="1" l="1"/>
  <c r="BJ236" i="1" s="1"/>
  <c r="BK66" i="1"/>
  <c r="BK133" i="1" s="1"/>
  <c r="BK236" i="1" s="1"/>
  <c r="BJ19" i="1"/>
  <c r="BA21" i="1"/>
  <c r="BA37" i="1" s="1"/>
  <c r="BJ21" i="1" l="1"/>
  <c r="BJ37" i="1" s="1"/>
  <c r="BK19" i="1"/>
  <c r="BK21" i="1" s="1"/>
  <c r="BK37" i="1" s="1"/>
  <c r="BJ54" i="1"/>
  <c r="BA55" i="1"/>
  <c r="BJ55" i="1" l="1"/>
  <c r="BK54" i="1"/>
  <c r="BK55" i="1" s="1"/>
  <c r="BA52" i="1" l="1"/>
  <c r="BA59" i="1" s="1"/>
  <c r="BA61" i="1" s="1"/>
  <c r="BJ45" i="1"/>
  <c r="BJ52" i="1" s="1"/>
  <c r="BJ59" i="1" s="1"/>
  <c r="BJ61" i="1" s="1"/>
  <c r="AF45" i="1"/>
  <c r="X52" i="1"/>
  <c r="X59" i="1" s="1"/>
  <c r="X61" i="1" s="1"/>
  <c r="AF52" i="1" l="1"/>
  <c r="AF59" i="1" s="1"/>
  <c r="AF61" i="1" s="1"/>
  <c r="AG45" i="1"/>
  <c r="BA272" i="1"/>
  <c r="BA279" i="1" s="1"/>
  <c r="X272" i="1" l="1"/>
  <c r="X279" i="1" s="1"/>
  <c r="AF271" i="1"/>
  <c r="BK45" i="1"/>
  <c r="BK52" i="1" s="1"/>
  <c r="BK59" i="1" s="1"/>
  <c r="BK61" i="1" s="1"/>
  <c r="AG52" i="1"/>
  <c r="AG59" i="1" s="1"/>
  <c r="AG61" i="1" s="1"/>
  <c r="BA281" i="1"/>
  <c r="BA1" i="1" s="1"/>
  <c r="AF272" i="1" l="1"/>
  <c r="AF279" i="1" s="1"/>
  <c r="AG271" i="1"/>
  <c r="AG272" i="1" s="1"/>
  <c r="AG279" i="1" s="1"/>
  <c r="X281" i="1"/>
  <c r="X1" i="1" s="1"/>
  <c r="AF281" i="1" l="1"/>
  <c r="AF1" i="1" s="1"/>
  <c r="AG281" i="1" l="1"/>
  <c r="AG1" i="1" s="1"/>
  <c r="AJ272" i="1" l="1"/>
  <c r="AJ279" i="1" s="1"/>
  <c r="BJ271" i="1"/>
  <c r="BJ272" i="1" l="1"/>
  <c r="BJ279" i="1" s="1"/>
  <c r="BK271" i="1"/>
  <c r="BK272" i="1" s="1"/>
  <c r="BK279" i="1" s="1"/>
  <c r="AJ281" i="1"/>
  <c r="AJ1" i="1" s="1"/>
  <c r="BJ281" i="1"/>
  <c r="BJ1" i="1" s="1"/>
  <c r="BK281" i="1" l="1"/>
  <c r="BK1" i="1" s="1"/>
  <c r="A1" i="1" s="1"/>
</calcChain>
</file>

<file path=xl/sharedStrings.xml><?xml version="1.0" encoding="utf-8"?>
<sst xmlns="http://schemas.openxmlformats.org/spreadsheetml/2006/main" count="499" uniqueCount="466">
  <si>
    <t>PUGET SOUND ENERGY</t>
  </si>
  <si>
    <t>INCOME STATEMENT DETAIL</t>
  </si>
  <si>
    <t>FERC Account Description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</si>
  <si>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</si>
  <si>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</si>
  <si>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</si>
  <si>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</si>
  <si>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</si>
  <si>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</si>
  <si>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</si>
  <si>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</si>
  <si>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</si>
  <si>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</si>
  <si>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</si>
  <si>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</si>
  <si>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</si>
  <si>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</si>
  <si>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</si>
  <si>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</si>
  <si>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</si>
  <si>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</si>
  <si>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</si>
  <si>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</si>
  <si>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</si>
  <si>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</si>
  <si>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</si>
  <si>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</si>
  <si>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</si>
  <si>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</si>
  <si>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</si>
  <si>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</si>
  <si>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</si>
  <si>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</si>
  <si>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</si>
  <si>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</si>
  <si>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</si>
  <si>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</si>
  <si>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</si>
  <si>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</si>
  <si>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</si>
  <si>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</si>
  <si>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</si>
  <si>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</si>
  <si>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</si>
  <si>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</si>
  <si>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</si>
  <si>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</si>
  <si>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</si>
  <si>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</si>
  <si>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</si>
  <si>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</si>
  <si>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</si>
  <si>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</si>
  <si>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</si>
  <si>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</si>
  <si>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</si>
  <si>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</si>
  <si>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</si>
  <si>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</si>
  <si>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</si>
  <si>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</si>
  <si>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</si>
  <si>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</si>
  <si>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</si>
  <si>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</si>
  <si>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</si>
  <si>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</si>
  <si>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</si>
  <si>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</si>
  <si>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</si>
  <si>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</si>
  <si>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</si>
  <si>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</si>
  <si>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</si>
  <si>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</si>
  <si>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</si>
  <si>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</si>
  <si>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</si>
  <si>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</si>
  <si>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</si>
  <si>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</si>
  <si>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</si>
  <si>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</si>
  <si>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</si>
  <si>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</si>
  <si>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</si>
  <si>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</si>
  <si>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</si>
  <si>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</si>
  <si>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</si>
  <si>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</si>
  <si>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</si>
  <si>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</si>
  <si>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</si>
  <si>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</si>
  <si>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</si>
  <si>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</si>
  <si>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</si>
  <si>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</si>
  <si>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</si>
  <si>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</si>
  <si>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</si>
  <si>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</si>
  <si>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</si>
  <si>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</si>
  <si>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</si>
  <si>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</si>
  <si>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</si>
  <si>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</si>
  <si>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</si>
  <si>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</si>
  <si>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</si>
  <si>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</si>
  <si>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</si>
  <si>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</si>
  <si>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</si>
  <si>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</si>
  <si>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</si>
  <si>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</si>
  <si>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</si>
  <si>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</si>
  <si>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</si>
  <si>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</si>
  <si>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</si>
  <si>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</si>
  <si>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</si>
  <si>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</si>
  <si>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</si>
  <si>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</si>
  <si>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</si>
  <si>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</si>
  <si>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</si>
  <si>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</si>
  <si>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</si>
  <si>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</si>
  <si>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</si>
  <si>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</si>
  <si>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</si>
  <si>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</si>
  <si>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</si>
  <si>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</si>
  <si>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</si>
  <si>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</si>
  <si>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</si>
  <si>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</si>
  <si>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</si>
  <si>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</si>
  <si>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</si>
  <si>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</si>
  <si>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</si>
  <si>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</si>
  <si>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</si>
  <si>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</si>
  <si>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</si>
  <si>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</si>
  <si>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</si>
  <si>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</si>
  <si>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</si>
  <si>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</si>
  <si>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</si>
  <si>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</si>
  <si>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</si>
  <si>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</si>
  <si>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</si>
  <si>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</si>
  <si>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</si>
  <si>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</si>
  <si>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</si>
  <si>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</si>
  <si>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</si>
  <si>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</si>
  <si>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</si>
  <si>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</si>
  <si>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</si>
  <si>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</si>
  <si>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</si>
  <si>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</si>
  <si>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</si>
  <si>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</si>
  <si>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</si>
  <si>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</si>
  <si>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</si>
  <si>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</si>
  <si>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</si>
  <si>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</si>
  <si>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</si>
  <si>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</si>
  <si>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</si>
  <si>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</si>
  <si>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</si>
  <si>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</si>
  <si>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</si>
  <si>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</si>
  <si>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</si>
  <si>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</si>
  <si>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</si>
  <si>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</si>
  <si>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</si>
  <si>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</si>
  <si>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</si>
  <si>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</si>
  <si>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</si>
  <si>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</si>
  <si>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</si>
  <si>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</si>
  <si>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</si>
  <si>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</si>
  <si>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</si>
  <si>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</si>
  <si>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</si>
  <si>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</si>
  <si>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</si>
  <si>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</si>
  <si>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</si>
  <si>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</si>
  <si>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</si>
  <si>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</si>
  <si>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</si>
  <si>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</si>
  <si>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</si>
  <si>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</si>
  <si>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</si>
  <si>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</si>
  <si>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</si>
  <si>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</si>
  <si>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</si>
  <si>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</si>
  <si>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</si>
  <si>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</si>
  <si>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</si>
  <si>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</si>
  <si>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</si>
  <si>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</si>
  <si>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</si>
  <si>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</si>
  <si>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</si>
  <si>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</si>
  <si>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</si>
  <si>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</si>
  <si>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</si>
  <si>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</si>
  <si>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</si>
  <si>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</si>
  <si>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</si>
  <si>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</si>
  <si>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</si>
  <si>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</si>
  <si>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</si>
  <si>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</si>
  <si>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</si>
  <si>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</si>
  <si>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</si>
  <si>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</si>
  <si>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</si>
  <si>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</si>
  <si>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</si>
  <si>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</si>
  <si>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</si>
  <si>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</si>
  <si>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</si>
  <si>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</si>
  <si>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</si>
  <si>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</si>
  <si>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</si>
  <si>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</si>
  <si>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model summary=&gt;</t>
  </si>
  <si>
    <t>(5) 449.1 - Provision for rate refunds E</t>
  </si>
  <si>
    <t xml:space="preserve">          (5) 456.1 - Other Electric Revenues - Transmission</t>
  </si>
  <si>
    <t>(5)  496 - Provision for rate refunds G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</si>
  <si>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</si>
  <si>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</si>
  <si>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</si>
  <si>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</si>
  <si>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FOR THE 12 MONTHS ENDED DECEMBER 31, 2018</t>
  </si>
  <si>
    <t>LINE</t>
  </si>
  <si>
    <t>NO.</t>
  </si>
  <si>
    <t>TEMPERATURE</t>
  </si>
  <si>
    <t>REVENUES</t>
  </si>
  <si>
    <t>FEDERAL</t>
  </si>
  <si>
    <t>TAX BENEFIT OF</t>
  </si>
  <si>
    <t>PASS-THROUGH</t>
  </si>
  <si>
    <t>INJURIES &amp;</t>
  </si>
  <si>
    <t>BAD</t>
  </si>
  <si>
    <t>INCENTIVE</t>
  </si>
  <si>
    <t xml:space="preserve">EXCISE TAX </t>
  </si>
  <si>
    <t>D&amp;O</t>
  </si>
  <si>
    <t xml:space="preserve">INTEREST ON </t>
  </si>
  <si>
    <t>RATE CASE</t>
  </si>
  <si>
    <t>PENSION</t>
  </si>
  <si>
    <t>PROPERTY AND</t>
  </si>
  <si>
    <t>WAGE &amp;</t>
  </si>
  <si>
    <t>INVESTMENT</t>
  </si>
  <si>
    <t>EMPLOYEE</t>
  </si>
  <si>
    <t>AMA TO EOP</t>
  </si>
  <si>
    <t>POWER</t>
  </si>
  <si>
    <t>MONTANA</t>
  </si>
  <si>
    <t>WILD HORSE</t>
  </si>
  <si>
    <t>ASC</t>
  </si>
  <si>
    <t xml:space="preserve">STORM </t>
  </si>
  <si>
    <t>END OF LIFE</t>
  </si>
  <si>
    <t>OPEN</t>
  </si>
  <si>
    <t>RESTATING</t>
  </si>
  <si>
    <t>RESULTS OF</t>
  </si>
  <si>
    <t>PROPERTY &amp;</t>
  </si>
  <si>
    <t>WAGE</t>
  </si>
  <si>
    <t>DEFERRED G/L ON</t>
  </si>
  <si>
    <t>ENVIRON</t>
  </si>
  <si>
    <t>AMI</t>
  </si>
  <si>
    <t>ANNUALIZE</t>
  </si>
  <si>
    <t>GTZ PLANT</t>
  </si>
  <si>
    <t>CREDIT  CARD</t>
  </si>
  <si>
    <t>REMOVE UNPRO-</t>
  </si>
  <si>
    <t>PUBLIC</t>
  </si>
  <si>
    <t>CONTRACT</t>
  </si>
  <si>
    <t>PROFORMING</t>
  </si>
  <si>
    <t>NORMALIZATION</t>
  </si>
  <si>
    <t>&amp; EXPENSES</t>
  </si>
  <si>
    <t>INCOME TAX</t>
  </si>
  <si>
    <t>INTEREST</t>
  </si>
  <si>
    <t>REV &amp; EXP</t>
  </si>
  <si>
    <t>DAMAGES</t>
  </si>
  <si>
    <t>DEBTS</t>
  </si>
  <si>
    <t>PAY</t>
  </si>
  <si>
    <t>&amp; FILING FEE</t>
  </si>
  <si>
    <t>INSURANCE</t>
  </si>
  <si>
    <t>CUST DEPOSITS</t>
  </si>
  <si>
    <t>EXPENSE</t>
  </si>
  <si>
    <t>PLAN</t>
  </si>
  <si>
    <t>LIAB INSURANCE</t>
  </si>
  <si>
    <t>PAYROLL TAX</t>
  </si>
  <si>
    <t xml:space="preserve"> INSURANCE</t>
  </si>
  <si>
    <t>RATE BASE</t>
  </si>
  <si>
    <t>DEPRECIATION</t>
  </si>
  <si>
    <t>COSTS</t>
  </si>
  <si>
    <t>TAX</t>
  </si>
  <si>
    <t>SOLAR</t>
  </si>
  <si>
    <t>815</t>
  </si>
  <si>
    <t>DAMAGE</t>
  </si>
  <si>
    <t>DEPR THERMALS</t>
  </si>
  <si>
    <t/>
  </si>
  <si>
    <t>ADJUSTMENTS</t>
  </si>
  <si>
    <t>OPERATIONS</t>
  </si>
  <si>
    <t>LIABILITY INS</t>
  </si>
  <si>
    <t>INCREASE</t>
  </si>
  <si>
    <t>PROPERTY SALES</t>
  </si>
  <si>
    <t>REMEDIATION</t>
  </si>
  <si>
    <t>RENT EXP</t>
  </si>
  <si>
    <t>&amp; DFRL</t>
  </si>
  <si>
    <t>AMORT</t>
  </si>
  <si>
    <t>TECTED DFIT</t>
  </si>
  <si>
    <t>IMPROVEMENT</t>
  </si>
  <si>
    <t>ESCALATIONS</t>
  </si>
  <si>
    <t>CO Order</t>
  </si>
  <si>
    <t>ASPLUNDH TREE EXPERTS</t>
  </si>
  <si>
    <t>AA ASPHALTING LLC</t>
  </si>
  <si>
    <t>POTELCO INC</t>
  </si>
  <si>
    <t>QUANTA SERVICES INC</t>
  </si>
  <si>
    <t>INFRASOURCE SERVICES LLC</t>
  </si>
  <si>
    <t>ELM LOCATING &amp; UTILITY SERVICES</t>
  </si>
  <si>
    <t>LANDIS + GYR TECHNOLOGY INC</t>
  </si>
  <si>
    <t>RPT_CHK</t>
  </si>
  <si>
    <t>Above RPT_ALL For Completness</t>
  </si>
  <si>
    <t>RPT_ALL</t>
  </si>
  <si>
    <t>FERC ALL Orders (Hier RPT_ALL)</t>
  </si>
  <si>
    <t>INCSTMT</t>
  </si>
  <si>
    <t>PSE Income Statement</t>
  </si>
  <si>
    <t>OPEREXP</t>
  </si>
  <si>
    <t>Operating Expenses</t>
  </si>
  <si>
    <t>UTILITYOM</t>
  </si>
  <si>
    <t>Utility Operations &amp; Maint</t>
  </si>
  <si>
    <t>ELECOM</t>
  </si>
  <si>
    <t>Electric O&amp;M</t>
  </si>
  <si>
    <t>ELECOM2</t>
  </si>
  <si>
    <t>Other Electric O&amp;M</t>
  </si>
  <si>
    <t>ETRANSOPER</t>
  </si>
  <si>
    <t>Elec Transmission Operation</t>
  </si>
  <si>
    <t>Transm Oper Station Expense</t>
  </si>
  <si>
    <t>Transm Oper Overhead Line Exp</t>
  </si>
  <si>
    <t>ETRANMAINT</t>
  </si>
  <si>
    <t>Elec Transmission Maintenance</t>
  </si>
  <si>
    <t>Transm Maint Station Equipment</t>
  </si>
  <si>
    <t>Transm Maint Overhead Lines</t>
  </si>
  <si>
    <t>EDISTOPER</t>
  </si>
  <si>
    <t>Elec Distribution Operation</t>
  </si>
  <si>
    <t>Dist Oper Station Expenses</t>
  </si>
  <si>
    <t>Dist Oper Overhead Line Exp</t>
  </si>
  <si>
    <t>Dist Oper Underground Line Exp</t>
  </si>
  <si>
    <t>Dist Oper St Lighting &amp; Signal</t>
  </si>
  <si>
    <t>Dist Oper Meter Expense</t>
  </si>
  <si>
    <t>Dist Oper Cust Installation</t>
  </si>
  <si>
    <t>Dist Oper Misc Dist Exp</t>
  </si>
  <si>
    <t>EDISTMAINT</t>
  </si>
  <si>
    <t>Elec Distribution Maintenance</t>
  </si>
  <si>
    <t>Dist Maint Station Equipment</t>
  </si>
  <si>
    <t>Dist Maint Overhead Lines</t>
  </si>
  <si>
    <t>Dist Maint Underground Lines</t>
  </si>
  <si>
    <t>Dist Maint Line Transformers</t>
  </si>
  <si>
    <t>Dist Maint St Lighting/Signal</t>
  </si>
  <si>
    <t>GASOM</t>
  </si>
  <si>
    <t>Gas O&amp;M</t>
  </si>
  <si>
    <t>GASOM1</t>
  </si>
  <si>
    <t>Gas O&amp;M (rpt node)</t>
  </si>
  <si>
    <t>GPRODOPER</t>
  </si>
  <si>
    <t>Mfd Gas Production Oper Exp</t>
  </si>
  <si>
    <t>Liquefied Petroleum Gas Exp</t>
  </si>
  <si>
    <t>OTHRSOPER</t>
  </si>
  <si>
    <t>Other Gas Storage Oper</t>
  </si>
  <si>
    <t>OS-Oper Labor &amp; Expenses</t>
  </si>
  <si>
    <t>GTRANMAINT</t>
  </si>
  <si>
    <t>Gas Transmission Maint Expense</t>
  </si>
  <si>
    <t>Transm Maint Structures</t>
  </si>
  <si>
    <t>GDISTOPER</t>
  </si>
  <si>
    <t>Gas Distribution Oper Expense</t>
  </si>
  <si>
    <t>Dist Oper Mains &amp; Services Exp</t>
  </si>
  <si>
    <t>Dist Oper Meter &amp; House Reg</t>
  </si>
  <si>
    <t>Dist Oper Other Expense</t>
  </si>
  <si>
    <t>GDISTMAINT</t>
  </si>
  <si>
    <t>Gas Distribution Maint Expense</t>
  </si>
  <si>
    <t>Dist Maint Structures</t>
  </si>
  <si>
    <t>Dist Maint Mains</t>
  </si>
  <si>
    <t>Dist Maint Meas &amp; Reg Sta Gen</t>
  </si>
  <si>
    <t>Dist Maint Services</t>
  </si>
  <si>
    <t>Dist Maint Meters &amp; House Reg</t>
  </si>
  <si>
    <t>ADMIN</t>
  </si>
  <si>
    <t>Customer &amp; Admin Expenses</t>
  </si>
  <si>
    <t>CUSTOMER</t>
  </si>
  <si>
    <t>Customer Accounts &amp; Sales Exp</t>
  </si>
  <si>
    <t>Meter Reading Expense</t>
  </si>
  <si>
    <t>902E</t>
  </si>
  <si>
    <t>Electric Meter Reading Expense</t>
  </si>
  <si>
    <t>902G</t>
  </si>
  <si>
    <t>Gas Meter Reading Expense</t>
  </si>
  <si>
    <t>902C</t>
  </si>
  <si>
    <t>Common Meter Reading Expense</t>
  </si>
  <si>
    <t>ADMINGEN</t>
  </si>
  <si>
    <t>Administrative &amp; General Exp</t>
  </si>
  <si>
    <t>Adminstrative &amp; General Salary</t>
  </si>
  <si>
    <t>920C</t>
  </si>
  <si>
    <t>Common A &amp; G Salaries</t>
  </si>
  <si>
    <t>Outside Services Employed</t>
  </si>
  <si>
    <t>923C</t>
  </si>
  <si>
    <t>Common Outside Svcs Employed</t>
  </si>
  <si>
    <t>Gas Maint of General Plant</t>
  </si>
  <si>
    <t>932G</t>
  </si>
  <si>
    <t>Maintenance General Plant</t>
  </si>
  <si>
    <t>935E</t>
  </si>
  <si>
    <t>Electric Maint General Plant</t>
  </si>
  <si>
    <t>935C</t>
  </si>
  <si>
    <t>Common Maint General Plant</t>
  </si>
  <si>
    <t>OTHERINC</t>
  </si>
  <si>
    <t>Other Income (Deductions)</t>
  </si>
  <si>
    <t>ACTUAL</t>
  </si>
  <si>
    <t>TOTAL</t>
  </si>
  <si>
    <t xml:space="preserve">REGULATORY </t>
  </si>
  <si>
    <t>REMOVE</t>
  </si>
  <si>
    <t>HIGH MOLECULAR</t>
  </si>
  <si>
    <t>ENERGY MGMT</t>
  </si>
  <si>
    <t>REMOVE RB-</t>
  </si>
  <si>
    <t xml:space="preserve">OPERATIONS </t>
  </si>
  <si>
    <t>HR TOPS</t>
  </si>
  <si>
    <t>COST</t>
  </si>
  <si>
    <t>ASSETS &amp; LIAB</t>
  </si>
  <si>
    <t>EIM</t>
  </si>
  <si>
    <t>WEIGHT CABLE</t>
  </si>
  <si>
    <t>SYSTEM (EMS)</t>
  </si>
  <si>
    <t>SHUFFLETON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</si>
</sst>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#,##0_);[Red]\(#,##0\);&quot; &quot;"/>
    <numFmt numFmtId="167" formatCode="_(&quot;$&quot;* #,##0_);_(&quot;$&quot;* \(#,##0\);_(&quot;$&quot;* &quot;-&quot;??_);_(@_)"/>
    <numFmt numFmtId="168" formatCode="0.00\ &quot;EP&quot;"/>
    <numFmt numFmtId="169" formatCode="0.00\ &quot;ER&quot;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>
      <alignment horizontal="left" wrapText="1"/>
    </xf>
  </cellStyleXfs>
  <cellXfs count="54">
    <xf numFmtId="164" fontId="0" fillId="0" borderId="0" xfId="0">
      <alignment horizontal="left" wrapText="1"/>
    </xf>
    <xf numFmtId="167" fontId="2" fillId="0" borderId="0" xfId="0" applyNumberFormat="1" applyFont="1" applyFill="1" applyAlignment="1"/>
    <xf numFmtId="164" fontId="3" fillId="0" borderId="0" xfId="0" applyFont="1" applyFill="1" applyAlignment="1">
      <alignment horizontal="centerContinuous"/>
    </xf>
    <xf numFmtId="167" fontId="3" fillId="0" borderId="0" xfId="0" applyNumberFormat="1" applyFont="1" applyFill="1" applyAlignment="1"/>
    <xf numFmtId="165" fontId="3" fillId="0" borderId="0" xfId="0" applyNumberFormat="1" applyFont="1" applyFill="1" applyAlignment="1"/>
    <xf numFmtId="164" fontId="2" fillId="0" borderId="0" xfId="0" applyFont="1" applyFill="1">
      <alignment horizontal="left" wrapText="1"/>
    </xf>
    <xf numFmtId="0" fontId="2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169" fontId="5" fillId="0" borderId="0" xfId="0" applyNumberFormat="1" applyFont="1" applyFill="1" applyAlignment="1" applyProtection="1">
      <alignment horizontal="center"/>
      <protection locked="0"/>
    </xf>
    <xf numFmtId="0" fontId="5" fillId="0" borderId="5" xfId="0" applyNumberFormat="1" applyFont="1" applyFill="1" applyBorder="1" applyAlignment="1">
      <alignment horizontal="center"/>
    </xf>
    <xf numFmtId="168" fontId="4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6" xfId="0" applyNumberFormat="1" applyFont="1" applyFill="1" applyBorder="1" applyAlignment="1">
      <alignment horizontal="center"/>
    </xf>
    <xf numFmtId="43" fontId="6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quotePrefix="1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43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left"/>
    </xf>
    <xf numFmtId="166" fontId="7" fillId="0" borderId="0" xfId="0" applyNumberFormat="1" applyFont="1" applyFill="1" applyAlignment="1">
      <alignment horizontal="left"/>
    </xf>
    <xf numFmtId="164" fontId="2" fillId="0" borderId="0" xfId="0" applyFont="1" applyFill="1" applyAlignment="1"/>
    <xf numFmtId="164" fontId="3" fillId="0" borderId="0" xfId="0" applyFont="1" applyFill="1" applyAlignment="1"/>
    <xf numFmtId="166" fontId="8" fillId="0" borderId="0" xfId="0" applyNumberFormat="1" applyFont="1" applyFill="1" applyAlignment="1">
      <alignment horizontal="left"/>
    </xf>
    <xf numFmtId="42" fontId="2" fillId="0" borderId="0" xfId="0" applyNumberFormat="1" applyFont="1" applyFill="1" applyAlignment="1"/>
    <xf numFmtId="42" fontId="3" fillId="0" borderId="0" xfId="0" applyNumberFormat="1" applyFont="1" applyFill="1" applyAlignment="1"/>
    <xf numFmtId="41" fontId="2" fillId="0" borderId="0" xfId="0" applyNumberFormat="1" applyFont="1" applyFill="1" applyAlignment="1"/>
    <xf numFmtId="41" fontId="3" fillId="0" borderId="0" xfId="0" applyNumberFormat="1" applyFont="1" applyFill="1" applyAlignment="1"/>
    <xf numFmtId="166" fontId="8" fillId="0" borderId="1" xfId="0" applyNumberFormat="1" applyFont="1" applyFill="1" applyBorder="1" applyAlignment="1">
      <alignment horizontal="left"/>
    </xf>
    <xf numFmtId="41" fontId="2" fillId="0" borderId="2" xfId="0" applyNumberFormat="1" applyFont="1" applyFill="1" applyBorder="1" applyAlignment="1"/>
    <xf numFmtId="41" fontId="3" fillId="0" borderId="2" xfId="0" applyNumberFormat="1" applyFont="1" applyFill="1" applyBorder="1" applyAlignment="1"/>
    <xf numFmtId="166" fontId="8" fillId="0" borderId="0" xfId="0" applyNumberFormat="1" applyFont="1" applyFill="1" applyAlignment="1">
      <alignment horizontal="left" indent="3"/>
    </xf>
    <xf numFmtId="166" fontId="8" fillId="0" borderId="1" xfId="0" applyNumberFormat="1" applyFont="1" applyFill="1" applyBorder="1" applyAlignment="1">
      <alignment horizontal="left" indent="3"/>
    </xf>
    <xf numFmtId="166" fontId="8" fillId="0" borderId="3" xfId="0" applyNumberFormat="1" applyFont="1" applyFill="1" applyBorder="1" applyAlignment="1">
      <alignment horizontal="left"/>
    </xf>
    <xf numFmtId="41" fontId="2" fillId="0" borderId="3" xfId="0" applyNumberFormat="1" applyFont="1" applyFill="1" applyBorder="1" applyAlignment="1"/>
    <xf numFmtId="41" fontId="3" fillId="0" borderId="3" xfId="0" applyNumberFormat="1" applyFont="1" applyFill="1" applyBorder="1" applyAlignment="1"/>
    <xf numFmtId="166" fontId="6" fillId="0" borderId="4" xfId="0" applyNumberFormat="1" applyFont="1" applyFill="1" applyBorder="1" applyAlignment="1">
      <alignment horizontal="left"/>
    </xf>
    <xf numFmtId="41" fontId="2" fillId="0" borderId="4" xfId="0" applyNumberFormat="1" applyFont="1" applyFill="1" applyBorder="1" applyAlignment="1"/>
    <xf numFmtId="41" fontId="3" fillId="0" borderId="4" xfId="0" applyNumberFormat="1" applyFont="1" applyFill="1" applyBorder="1" applyAlignment="1"/>
    <xf numFmtId="0" fontId="8" fillId="0" borderId="0" xfId="0" applyNumberFormat="1" applyFont="1" applyFill="1" applyAlignment="1"/>
    <xf numFmtId="166" fontId="8" fillId="0" borderId="0" xfId="0" applyNumberFormat="1" applyFont="1" applyFill="1" applyBorder="1" applyAlignment="1">
      <alignment horizontal="left"/>
    </xf>
    <xf numFmtId="166" fontId="8" fillId="0" borderId="1" xfId="0" applyNumberFormat="1" applyFont="1" applyFill="1" applyBorder="1" applyAlignment="1">
      <alignment horizontal="left" indent="4"/>
    </xf>
    <xf numFmtId="6" fontId="2" fillId="0" borderId="0" xfId="0" applyNumberFormat="1" applyFont="1" applyFill="1" applyAlignment="1"/>
    <xf numFmtId="166" fontId="8" fillId="0" borderId="4" xfId="0" applyNumberFormat="1" applyFont="1" applyFill="1" applyBorder="1" applyAlignment="1">
      <alignment horizontal="left"/>
    </xf>
    <xf numFmtId="165" fontId="2" fillId="0" borderId="0" xfId="0" applyNumberFormat="1" applyFont="1" applyFill="1" applyAlignment="1"/>
    <xf numFmtId="167" fontId="2" fillId="0" borderId="4" xfId="0" applyNumberFormat="1" applyFont="1" applyFill="1" applyBorder="1" applyAlignment="1"/>
    <xf numFmtId="167" fontId="3" fillId="0" borderId="4" xfId="0" applyNumberFormat="1" applyFont="1" applyFill="1" applyBorder="1" applyAlignment="1"/>
    <xf numFmtId="166" fontId="8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/>
    <xf numFmtId="6" fontId="1" fillId="0" borderId="0" xfId="0" applyNumberFormat="1" applyFont="1" applyFill="1" applyAlignment="1"/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1"/>
  <sheetViews>
    <sheetView tabSelected="1" zoomScale="85" zoomScaleNormal="85" workbookViewId="0">
      <pane xSplit="2" ySplit="4" topLeftCell="C5" activePane="bottomRight" state="frozen"/>
      <selection sqref="A1:XFD1048576"/>
      <selection pane="topRight" sqref="A1:XFD1048576"/>
      <selection pane="bottomLeft" sqref="A1:XFD1048576"/>
      <selection pane="bottomRight" activeCell="B48" sqref="B48"/>
    </sheetView>
  </sheetViews>
  <sheetFormatPr defaultColWidth="8.88671875" defaultRowHeight="12.75" customHeight="1" x14ac:dyDescent="0.25"/>
  <cols>
    <col min="1" max="1" width="12.88671875" style="5" bestFit="1" customWidth="1"/>
    <col min="2" max="2" width="53" style="5" bestFit="1" customWidth="1"/>
    <col min="3" max="3" width="17" style="5" bestFit="1" customWidth="1"/>
    <col min="4" max="4" width="19.109375" style="5" bestFit="1" customWidth="1"/>
    <col min="5" max="5" width="17.5546875" style="5" bestFit="1" customWidth="1"/>
    <col min="6" max="6" width="17.88671875" style="5" bestFit="1" customWidth="1"/>
    <col min="7" max="7" width="15.44140625" style="5" bestFit="1" customWidth="1"/>
    <col min="8" max="8" width="22.109375" style="5" bestFit="1" customWidth="1"/>
    <col min="9" max="9" width="16" style="5" bestFit="1" customWidth="1"/>
    <col min="10" max="10" width="16.44140625" style="5" bestFit="1" customWidth="1"/>
    <col min="11" max="11" width="13.44140625" style="5" bestFit="1" customWidth="1"/>
    <col min="12" max="12" width="13.109375" style="5" customWidth="1"/>
    <col min="13" max="13" width="11.5546875" style="5" customWidth="1"/>
    <col min="14" max="14" width="14.88671875" style="5" customWidth="1"/>
    <col min="15" max="15" width="17.109375" style="5" customWidth="1"/>
    <col min="16" max="17" width="19.44140625" style="5" customWidth="1"/>
    <col min="18" max="18" width="15.44140625" style="5" bestFit="1" customWidth="1"/>
    <col min="19" max="19" width="13.5546875" style="5" bestFit="1" customWidth="1"/>
    <col min="20" max="20" width="13" style="5" bestFit="1" customWidth="1"/>
    <col min="21" max="21" width="13.5546875" style="5" bestFit="1" customWidth="1"/>
    <col min="22" max="22" width="15.88671875" style="5" bestFit="1" customWidth="1"/>
    <col min="23" max="23" width="18.88671875" style="5" bestFit="1" customWidth="1"/>
    <col min="24" max="24" width="20" style="5" bestFit="1" customWidth="1"/>
    <col min="25" max="25" width="15.88671875" style="5" customWidth="1"/>
    <col min="26" max="26" width="15.5546875" style="5" bestFit="1" customWidth="1"/>
    <col min="27" max="27" width="14.5546875" style="5" bestFit="1" customWidth="1"/>
    <col min="28" max="28" width="17.88671875" style="5" bestFit="1" customWidth="1"/>
    <col min="29" max="29" width="17" style="5" bestFit="1" customWidth="1"/>
    <col min="30" max="30" width="15.5546875" style="5" bestFit="1" customWidth="1"/>
    <col min="31" max="31" width="15.109375" style="5" bestFit="1" customWidth="1"/>
    <col min="32" max="32" width="16.5546875" style="5" customWidth="1"/>
    <col min="33" max="33" width="22.44140625" style="5" customWidth="1"/>
    <col min="34" max="34" width="15.44140625" style="5" customWidth="1"/>
    <col min="35" max="36" width="22.44140625" style="5" customWidth="1"/>
    <col min="37" max="38" width="15.44140625" style="5" customWidth="1"/>
    <col min="39" max="39" width="15.5546875" style="5" customWidth="1"/>
    <col min="40" max="40" width="17" style="5" customWidth="1"/>
    <col min="41" max="41" width="11.5546875" style="5" customWidth="1"/>
    <col min="42" max="42" width="15.44140625" style="5" customWidth="1"/>
    <col min="43" max="43" width="14.44140625" style="5" customWidth="1"/>
    <col min="44" max="44" width="14.5546875" style="5" customWidth="1"/>
    <col min="45" max="45" width="12.109375" style="5" bestFit="1" customWidth="1"/>
    <col min="46" max="46" width="12.109375" style="5" customWidth="1"/>
    <col min="47" max="47" width="14.44140625" style="5" customWidth="1"/>
    <col min="48" max="48" width="17.44140625" style="5" customWidth="1"/>
    <col min="49" max="49" width="15.44140625" style="5" customWidth="1"/>
    <col min="50" max="50" width="12.109375" style="5" customWidth="1"/>
    <col min="51" max="51" width="11.88671875" style="5" bestFit="1" customWidth="1"/>
    <col min="52" max="53" width="12.88671875" style="5" bestFit="1" customWidth="1"/>
    <col min="54" max="54" width="13.44140625" style="5" customWidth="1"/>
    <col min="55" max="55" width="15.5546875" style="5" customWidth="1"/>
    <col min="56" max="56" width="17" style="5" customWidth="1"/>
    <col min="57" max="57" width="12.109375" style="5" customWidth="1"/>
    <col min="58" max="58" width="15.5546875" style="5" customWidth="1"/>
    <col min="59" max="59" width="11.88671875" style="5" bestFit="1" customWidth="1"/>
    <col min="60" max="60" width="11" style="5" bestFit="1" customWidth="1"/>
    <col min="61" max="61" width="14.5546875" style="5" bestFit="1" customWidth="1"/>
    <col min="62" max="62" width="15.88671875" style="5" bestFit="1" customWidth="1"/>
    <col min="63" max="63" width="14.109375" style="5" bestFit="1" customWidth="1"/>
    <col min="64" max="94" width="8.88671875" style="5"/>
    <col min="95" max="95" width="8.88671875" style="5" customWidth="1"/>
    <col min="96" max="16384" width="8.88671875" style="5"/>
  </cols>
  <sheetData>
    <row r="1" spans="1:63" ht="13.2" x14ac:dyDescent="0.25">
      <c r="A1" s="1">
        <f>SUM(C1:BK1)</f>
        <v>0</v>
      </c>
      <c r="B1" s="2" t="s">
        <v>0</v>
      </c>
      <c r="C1" s="1">
        <f>ROUND(C281,0)</f>
        <v>0</v>
      </c>
      <c r="D1" s="1">
        <f>ROUND(D281,0)</f>
        <v>0</v>
      </c>
      <c r="E1" s="1">
        <f t="shared" ref="E1:BJ1" si="0">ROUND(E281,0)</f>
        <v>0</v>
      </c>
      <c r="F1" s="1">
        <f t="shared" si="0"/>
        <v>0</v>
      </c>
      <c r="G1" s="1">
        <f t="shared" si="0"/>
        <v>0</v>
      </c>
      <c r="H1" s="1">
        <f t="shared" si="0"/>
        <v>0</v>
      </c>
      <c r="I1" s="1">
        <f t="shared" si="0"/>
        <v>0</v>
      </c>
      <c r="J1" s="1">
        <f t="shared" si="0"/>
        <v>0</v>
      </c>
      <c r="K1" s="1">
        <f t="shared" si="0"/>
        <v>0</v>
      </c>
      <c r="L1" s="1">
        <f t="shared" si="0"/>
        <v>0</v>
      </c>
      <c r="M1" s="1">
        <f t="shared" si="0"/>
        <v>0</v>
      </c>
      <c r="N1" s="1">
        <f t="shared" si="0"/>
        <v>0</v>
      </c>
      <c r="O1" s="1">
        <f t="shared" si="0"/>
        <v>0</v>
      </c>
      <c r="P1" s="1">
        <f t="shared" si="0"/>
        <v>0</v>
      </c>
      <c r="Q1" s="1">
        <f t="shared" si="0"/>
        <v>0</v>
      </c>
      <c r="R1" s="1">
        <f t="shared" si="0"/>
        <v>0</v>
      </c>
      <c r="S1" s="1">
        <f t="shared" si="0"/>
        <v>0</v>
      </c>
      <c r="T1" s="1">
        <f t="shared" si="0"/>
        <v>0</v>
      </c>
      <c r="U1" s="1">
        <f t="shared" si="0"/>
        <v>0</v>
      </c>
      <c r="V1" s="1">
        <f t="shared" si="0"/>
        <v>0</v>
      </c>
      <c r="W1" s="1">
        <f t="shared" ref="W1" si="1">ROUND(W281,0)</f>
        <v>0</v>
      </c>
      <c r="X1" s="1">
        <f t="shared" si="0"/>
        <v>0</v>
      </c>
      <c r="Y1" s="1">
        <f t="shared" si="0"/>
        <v>0</v>
      </c>
      <c r="Z1" s="1">
        <f t="shared" si="0"/>
        <v>0</v>
      </c>
      <c r="AA1" s="1">
        <f t="shared" si="0"/>
        <v>0</v>
      </c>
      <c r="AB1" s="1">
        <f t="shared" si="0"/>
        <v>0</v>
      </c>
      <c r="AC1" s="1">
        <f t="shared" si="0"/>
        <v>0</v>
      </c>
      <c r="AD1" s="1">
        <f t="shared" si="0"/>
        <v>0</v>
      </c>
      <c r="AE1" s="1">
        <f t="shared" si="0"/>
        <v>0</v>
      </c>
      <c r="AF1" s="3">
        <f t="shared" si="0"/>
        <v>0</v>
      </c>
      <c r="AG1" s="3">
        <f t="shared" si="0"/>
        <v>0</v>
      </c>
      <c r="AH1" s="1">
        <f t="shared" si="0"/>
        <v>0</v>
      </c>
      <c r="AI1" s="1">
        <f>ROUND(AI281,0)</f>
        <v>0</v>
      </c>
      <c r="AJ1" s="1">
        <f t="shared" si="0"/>
        <v>0</v>
      </c>
      <c r="AK1" s="1">
        <f t="shared" si="0"/>
        <v>0</v>
      </c>
      <c r="AL1" s="1">
        <f t="shared" si="0"/>
        <v>0</v>
      </c>
      <c r="AM1" s="1">
        <f t="shared" si="0"/>
        <v>0</v>
      </c>
      <c r="AN1" s="1">
        <f t="shared" si="0"/>
        <v>0</v>
      </c>
      <c r="AO1" s="1">
        <f t="shared" si="0"/>
        <v>0</v>
      </c>
      <c r="AP1" s="1">
        <f t="shared" si="0"/>
        <v>0</v>
      </c>
      <c r="AQ1" s="1">
        <f>ROUND(AQ281,0)</f>
        <v>0</v>
      </c>
      <c r="AR1" s="1">
        <f t="shared" si="0"/>
        <v>0</v>
      </c>
      <c r="AS1" s="1">
        <f t="shared" si="0"/>
        <v>0</v>
      </c>
      <c r="AT1" s="1">
        <f t="shared" si="0"/>
        <v>0</v>
      </c>
      <c r="AU1" s="1">
        <f t="shared" si="0"/>
        <v>0</v>
      </c>
      <c r="AV1" s="1">
        <f t="shared" si="0"/>
        <v>0</v>
      </c>
      <c r="AW1" s="1">
        <f t="shared" si="0"/>
        <v>0</v>
      </c>
      <c r="AX1" s="1">
        <f t="shared" si="0"/>
        <v>0</v>
      </c>
      <c r="AY1" s="1">
        <f t="shared" si="0"/>
        <v>0</v>
      </c>
      <c r="AZ1" s="1">
        <f t="shared" si="0"/>
        <v>0</v>
      </c>
      <c r="BA1" s="1">
        <f t="shared" si="0"/>
        <v>0</v>
      </c>
      <c r="BB1" s="1">
        <f t="shared" si="0"/>
        <v>0</v>
      </c>
      <c r="BC1" s="1">
        <f t="shared" si="0"/>
        <v>0</v>
      </c>
      <c r="BD1" s="1">
        <f t="shared" si="0"/>
        <v>0</v>
      </c>
      <c r="BE1" s="1">
        <f t="shared" si="0"/>
        <v>0</v>
      </c>
      <c r="BF1" s="1">
        <f t="shared" si="0"/>
        <v>0</v>
      </c>
      <c r="BG1" s="1">
        <f t="shared" si="0"/>
        <v>0</v>
      </c>
      <c r="BH1" s="1">
        <f t="shared" si="0"/>
        <v>0</v>
      </c>
      <c r="BI1" s="1">
        <f t="shared" si="0"/>
        <v>0</v>
      </c>
      <c r="BJ1" s="3">
        <f t="shared" si="0"/>
        <v>0</v>
      </c>
      <c r="BK1" s="4">
        <f>ROUND(BK281,0)</f>
        <v>0</v>
      </c>
    </row>
    <row r="2" spans="1:63" ht="13.8" x14ac:dyDescent="0.3">
      <c r="A2" s="6"/>
      <c r="B2" s="2" t="s">
        <v>1</v>
      </c>
      <c r="C2" s="7" t="s">
        <v>451</v>
      </c>
      <c r="D2" s="8">
        <v>20.010000000000002</v>
      </c>
      <c r="E2" s="8">
        <v>20.020000000000003</v>
      </c>
      <c r="F2" s="8">
        <v>20.030000000000005</v>
      </c>
      <c r="G2" s="8">
        <v>20.040000000000006</v>
      </c>
      <c r="H2" s="8">
        <v>20.050000000000008</v>
      </c>
      <c r="I2" s="8">
        <v>20.060000000000009</v>
      </c>
      <c r="J2" s="8">
        <v>20.070000000000011</v>
      </c>
      <c r="K2" s="8">
        <v>20.080000000000013</v>
      </c>
      <c r="L2" s="8">
        <v>20.090000000000014</v>
      </c>
      <c r="M2" s="8">
        <v>20.100000000000016</v>
      </c>
      <c r="N2" s="8">
        <v>20.110000000000017</v>
      </c>
      <c r="O2" s="8">
        <v>20.120000000000019</v>
      </c>
      <c r="P2" s="8">
        <v>20.13000000000002</v>
      </c>
      <c r="Q2" s="8">
        <v>20.140000000000022</v>
      </c>
      <c r="R2" s="8">
        <v>20.150000000000023</v>
      </c>
      <c r="S2" s="8">
        <v>20.160000000000025</v>
      </c>
      <c r="T2" s="8">
        <v>20.170000000000027</v>
      </c>
      <c r="U2" s="8">
        <v>20.180000000000028</v>
      </c>
      <c r="V2" s="8">
        <v>20.19000000000003</v>
      </c>
      <c r="W2" s="8">
        <v>20.23</v>
      </c>
      <c r="X2" s="8">
        <v>20.3</v>
      </c>
      <c r="Y2" s="8">
        <v>21.01</v>
      </c>
      <c r="Z2" s="8">
        <v>21.020000000000003</v>
      </c>
      <c r="AA2" s="8">
        <v>21.030000000000005</v>
      </c>
      <c r="AB2" s="8">
        <v>21.040000000000006</v>
      </c>
      <c r="AC2" s="8">
        <v>21.050000000000008</v>
      </c>
      <c r="AD2" s="8">
        <v>21.070000000000007</v>
      </c>
      <c r="AE2" s="8">
        <v>0</v>
      </c>
      <c r="AF2" s="9">
        <v>0</v>
      </c>
      <c r="AG2" s="9" t="s">
        <v>452</v>
      </c>
      <c r="AH2" s="10">
        <v>20.010000000000002</v>
      </c>
      <c r="AI2" s="10">
        <v>20.020000000000003</v>
      </c>
      <c r="AJ2" s="10">
        <v>20.040000000000006</v>
      </c>
      <c r="AK2" s="10">
        <v>20.090000000000014</v>
      </c>
      <c r="AL2" s="10">
        <v>20.100000000000016</v>
      </c>
      <c r="AM2" s="10">
        <v>20.14</v>
      </c>
      <c r="AN2" s="10">
        <v>20.149999999999999</v>
      </c>
      <c r="AO2" s="10">
        <v>20.16</v>
      </c>
      <c r="AP2" s="10">
        <v>20.170000000000002</v>
      </c>
      <c r="AQ2" s="10">
        <v>20.2</v>
      </c>
      <c r="AR2" s="10">
        <v>20.21</v>
      </c>
      <c r="AS2" s="10">
        <v>20.220000000000002</v>
      </c>
      <c r="AT2" s="10">
        <v>20.230000000000004</v>
      </c>
      <c r="AU2" s="10">
        <v>20.240000000000006</v>
      </c>
      <c r="AV2" s="10">
        <v>20.250000000000007</v>
      </c>
      <c r="AW2" s="10">
        <v>20.260000000000009</v>
      </c>
      <c r="AX2" s="10">
        <v>20.27000000000001</v>
      </c>
      <c r="AY2" s="10">
        <v>20.280000000000012</v>
      </c>
      <c r="AZ2" s="10">
        <v>20.290000000000013</v>
      </c>
      <c r="BA2" s="10">
        <v>21.01</v>
      </c>
      <c r="BB2" s="10">
        <v>21.020000000000003</v>
      </c>
      <c r="BC2" s="10">
        <v>21.050000000000008</v>
      </c>
      <c r="BD2" s="10">
        <v>21.060000000000009</v>
      </c>
      <c r="BE2" s="10">
        <v>21.08</v>
      </c>
      <c r="BF2" s="10">
        <v>21.09</v>
      </c>
      <c r="BG2" s="10">
        <v>21.1</v>
      </c>
      <c r="BH2" s="10">
        <v>21.11</v>
      </c>
      <c r="BI2" s="10">
        <v>0</v>
      </c>
      <c r="BJ2" s="9">
        <v>0</v>
      </c>
      <c r="BK2" s="9" t="s">
        <v>452</v>
      </c>
    </row>
    <row r="3" spans="1:63" ht="13.8" x14ac:dyDescent="0.3">
      <c r="A3" s="11" t="s">
        <v>274</v>
      </c>
      <c r="B3" s="2" t="s">
        <v>273</v>
      </c>
      <c r="C3" s="7" t="s">
        <v>302</v>
      </c>
      <c r="D3" s="11" t="s">
        <v>277</v>
      </c>
      <c r="E3" s="11" t="s">
        <v>276</v>
      </c>
      <c r="F3" s="11" t="s">
        <v>278</v>
      </c>
      <c r="G3" s="11" t="s">
        <v>279</v>
      </c>
      <c r="H3" s="11" t="s">
        <v>280</v>
      </c>
      <c r="I3" s="11" t="s">
        <v>281</v>
      </c>
      <c r="J3" s="12" t="s">
        <v>282</v>
      </c>
      <c r="K3" s="11" t="s">
        <v>283</v>
      </c>
      <c r="L3" s="11" t="s">
        <v>284</v>
      </c>
      <c r="M3" s="11" t="s">
        <v>285</v>
      </c>
      <c r="N3" s="11" t="s">
        <v>286</v>
      </c>
      <c r="O3" s="11" t="s">
        <v>287</v>
      </c>
      <c r="P3" s="11" t="s">
        <v>288</v>
      </c>
      <c r="Q3" s="11" t="s">
        <v>289</v>
      </c>
      <c r="R3" s="11" t="s">
        <v>290</v>
      </c>
      <c r="S3" s="11" t="s">
        <v>291</v>
      </c>
      <c r="T3" s="11" t="s">
        <v>292</v>
      </c>
      <c r="U3" s="11" t="s">
        <v>293</v>
      </c>
      <c r="V3" s="11" t="s">
        <v>293</v>
      </c>
      <c r="W3" s="11" t="s">
        <v>308</v>
      </c>
      <c r="X3" s="11" t="s">
        <v>294</v>
      </c>
      <c r="Y3" s="11" t="s">
        <v>295</v>
      </c>
      <c r="Z3" s="11" t="s">
        <v>296</v>
      </c>
      <c r="AA3" s="11" t="s">
        <v>297</v>
      </c>
      <c r="AB3" s="11" t="s">
        <v>298</v>
      </c>
      <c r="AC3" s="11" t="s">
        <v>299</v>
      </c>
      <c r="AD3" s="11" t="s">
        <v>300</v>
      </c>
      <c r="AE3" s="11" t="s">
        <v>300</v>
      </c>
      <c r="AF3" s="13" t="s">
        <v>301</v>
      </c>
      <c r="AG3" s="13" t="s">
        <v>302</v>
      </c>
      <c r="AH3" s="11" t="s">
        <v>277</v>
      </c>
      <c r="AI3" s="11" t="s">
        <v>276</v>
      </c>
      <c r="AJ3" s="11" t="s">
        <v>279</v>
      </c>
      <c r="AK3" s="11" t="s">
        <v>284</v>
      </c>
      <c r="AL3" s="11" t="s">
        <v>285</v>
      </c>
      <c r="AM3" s="11" t="s">
        <v>303</v>
      </c>
      <c r="AN3" s="11" t="s">
        <v>304</v>
      </c>
      <c r="AO3" s="11" t="s">
        <v>291</v>
      </c>
      <c r="AP3" s="11" t="s">
        <v>292</v>
      </c>
      <c r="AQ3" s="11" t="s">
        <v>305</v>
      </c>
      <c r="AR3" s="11" t="s">
        <v>306</v>
      </c>
      <c r="AS3" s="11" t="s">
        <v>307</v>
      </c>
      <c r="AT3" s="11" t="s">
        <v>308</v>
      </c>
      <c r="AU3" s="11" t="s">
        <v>309</v>
      </c>
      <c r="AV3" s="11" t="s">
        <v>310</v>
      </c>
      <c r="AW3" s="11" t="s">
        <v>311</v>
      </c>
      <c r="AX3" s="11" t="s">
        <v>312</v>
      </c>
      <c r="AY3" s="11" t="s">
        <v>313</v>
      </c>
      <c r="AZ3" s="11">
        <v>0</v>
      </c>
      <c r="BA3" s="11" t="s">
        <v>294</v>
      </c>
      <c r="BB3" s="11" t="s">
        <v>295</v>
      </c>
      <c r="BC3" s="11" t="s">
        <v>298</v>
      </c>
      <c r="BD3" s="11" t="s">
        <v>453</v>
      </c>
      <c r="BE3" s="11" t="s">
        <v>454</v>
      </c>
      <c r="BF3" s="11" t="s">
        <v>455</v>
      </c>
      <c r="BG3" s="11" t="s">
        <v>456</v>
      </c>
      <c r="BH3" s="11" t="s">
        <v>457</v>
      </c>
      <c r="BI3" s="11"/>
      <c r="BJ3" s="13" t="s">
        <v>314</v>
      </c>
      <c r="BK3" s="13" t="s">
        <v>302</v>
      </c>
    </row>
    <row r="4" spans="1:63" ht="13.8" x14ac:dyDescent="0.3">
      <c r="A4" s="11" t="s">
        <v>275</v>
      </c>
      <c r="B4" s="14" t="s">
        <v>2</v>
      </c>
      <c r="C4" s="15" t="s">
        <v>458</v>
      </c>
      <c r="D4" s="16" t="s">
        <v>316</v>
      </c>
      <c r="E4" s="16" t="s">
        <v>315</v>
      </c>
      <c r="F4" s="17" t="s">
        <v>317</v>
      </c>
      <c r="G4" s="17" t="s">
        <v>318</v>
      </c>
      <c r="H4" s="16" t="s">
        <v>319</v>
      </c>
      <c r="I4" s="16" t="s">
        <v>320</v>
      </c>
      <c r="J4" s="18" t="s">
        <v>321</v>
      </c>
      <c r="K4" s="16" t="s">
        <v>322</v>
      </c>
      <c r="L4" s="17" t="s">
        <v>323</v>
      </c>
      <c r="M4" s="17" t="s">
        <v>324</v>
      </c>
      <c r="N4" s="17" t="s">
        <v>325</v>
      </c>
      <c r="O4" s="16" t="s">
        <v>326</v>
      </c>
      <c r="P4" s="16" t="s">
        <v>327</v>
      </c>
      <c r="Q4" s="16" t="s">
        <v>328</v>
      </c>
      <c r="R4" s="16" t="s">
        <v>329</v>
      </c>
      <c r="S4" s="16" t="s">
        <v>327</v>
      </c>
      <c r="T4" s="16" t="s">
        <v>330</v>
      </c>
      <c r="U4" s="16" t="s">
        <v>331</v>
      </c>
      <c r="V4" s="16" t="s">
        <v>332</v>
      </c>
      <c r="W4" s="16" t="s">
        <v>346</v>
      </c>
      <c r="X4" s="16" t="s">
        <v>333</v>
      </c>
      <c r="Y4" s="16" t="s">
        <v>334</v>
      </c>
      <c r="Z4" s="16" t="s">
        <v>335</v>
      </c>
      <c r="AA4" s="16" t="s">
        <v>336</v>
      </c>
      <c r="AB4" s="16" t="s">
        <v>337</v>
      </c>
      <c r="AC4" s="19" t="s">
        <v>338</v>
      </c>
      <c r="AD4" s="16" t="s">
        <v>339</v>
      </c>
      <c r="AE4" s="16" t="s">
        <v>339</v>
      </c>
      <c r="AF4" s="20" t="s">
        <v>340</v>
      </c>
      <c r="AG4" s="20" t="s">
        <v>341</v>
      </c>
      <c r="AH4" s="16" t="s">
        <v>316</v>
      </c>
      <c r="AI4" s="16" t="s">
        <v>315</v>
      </c>
      <c r="AJ4" s="17" t="s">
        <v>318</v>
      </c>
      <c r="AK4" s="17" t="s">
        <v>323</v>
      </c>
      <c r="AL4" s="17" t="s">
        <v>324</v>
      </c>
      <c r="AM4" s="19" t="s">
        <v>342</v>
      </c>
      <c r="AN4" s="16" t="s">
        <v>343</v>
      </c>
      <c r="AO4" s="16" t="s">
        <v>327</v>
      </c>
      <c r="AP4" s="16" t="s">
        <v>324</v>
      </c>
      <c r="AQ4" s="16" t="s">
        <v>344</v>
      </c>
      <c r="AR4" s="16" t="s">
        <v>345</v>
      </c>
      <c r="AS4" s="16" t="s">
        <v>339</v>
      </c>
      <c r="AT4" s="16" t="s">
        <v>346</v>
      </c>
      <c r="AU4" s="16" t="s">
        <v>347</v>
      </c>
      <c r="AV4" s="16" t="s">
        <v>348</v>
      </c>
      <c r="AW4" s="16" t="s">
        <v>349</v>
      </c>
      <c r="AX4" s="16" t="s">
        <v>350</v>
      </c>
      <c r="AY4" s="16" t="s">
        <v>351</v>
      </c>
      <c r="AZ4" s="11" t="s">
        <v>459</v>
      </c>
      <c r="BA4" s="11" t="s">
        <v>460</v>
      </c>
      <c r="BB4" s="11" t="s">
        <v>334</v>
      </c>
      <c r="BC4" s="11" t="s">
        <v>337</v>
      </c>
      <c r="BD4" s="11" t="s">
        <v>461</v>
      </c>
      <c r="BE4" s="11" t="s">
        <v>462</v>
      </c>
      <c r="BF4" s="11" t="s">
        <v>463</v>
      </c>
      <c r="BG4" s="11" t="s">
        <v>464</v>
      </c>
      <c r="BH4" s="11" t="s">
        <v>465</v>
      </c>
      <c r="BI4" s="11" t="s">
        <v>300</v>
      </c>
      <c r="BJ4" s="20" t="s">
        <v>340</v>
      </c>
      <c r="BK4" s="20" t="s">
        <v>341</v>
      </c>
    </row>
    <row r="5" spans="1:63" ht="13.2" x14ac:dyDescent="0.25">
      <c r="A5" s="21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63" ht="13.2" x14ac:dyDescent="0.25">
      <c r="A6" s="21">
        <v>2</v>
      </c>
      <c r="B6" s="23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spans="1:63" ht="13.2" x14ac:dyDescent="0.25">
      <c r="A7" s="21">
        <v>3</v>
      </c>
      <c r="B7" s="24" t="s">
        <v>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26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6"/>
      <c r="BK7" s="26"/>
    </row>
    <row r="8" spans="1:63" ht="13.2" x14ac:dyDescent="0.25">
      <c r="A8" s="21">
        <v>4</v>
      </c>
      <c r="B8" s="27" t="s">
        <v>5</v>
      </c>
      <c r="C8" s="28">
        <v>1147259983</v>
      </c>
      <c r="D8" s="28">
        <v>41299982.399803981</v>
      </c>
      <c r="E8" s="28">
        <v>6547835</v>
      </c>
      <c r="F8" s="28"/>
      <c r="G8" s="28"/>
      <c r="H8" s="28">
        <v>-206435594.02857196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>
        <f t="shared" ref="AF8:AF13" si="2">SUM(D8:AE8)</f>
        <v>-158587776.62876797</v>
      </c>
      <c r="AG8" s="29">
        <f t="shared" ref="AG8:AG13" si="3">SUM(AF8,C8)</f>
        <v>988672206.37123203</v>
      </c>
      <c r="AH8" s="28">
        <v>-17794395.48</v>
      </c>
      <c r="AI8" s="28">
        <v>11401700</v>
      </c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9">
        <f t="shared" ref="BJ8:BJ13" si="4">SUM(AH8:BI8)</f>
        <v>-6392695.4800000004</v>
      </c>
      <c r="BK8" s="29">
        <f t="shared" ref="BK8:BK13" si="5">SUM(AG8,BJ8)</f>
        <v>982279510.89123201</v>
      </c>
    </row>
    <row r="9" spans="1:63" ht="13.2" x14ac:dyDescent="0.25">
      <c r="A9" s="21">
        <v>5</v>
      </c>
      <c r="B9" s="27" t="s">
        <v>6</v>
      </c>
      <c r="C9" s="30">
        <v>999595697.30999994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1">
        <f t="shared" si="2"/>
        <v>0</v>
      </c>
      <c r="AG9" s="31">
        <f t="shared" si="3"/>
        <v>999595697.30999994</v>
      </c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1">
        <f t="shared" si="4"/>
        <v>0</v>
      </c>
      <c r="BK9" s="31">
        <f t="shared" si="5"/>
        <v>999595697.30999994</v>
      </c>
    </row>
    <row r="10" spans="1:63" ht="13.2" x14ac:dyDescent="0.25">
      <c r="A10" s="21">
        <v>6</v>
      </c>
      <c r="B10" s="27" t="s">
        <v>7</v>
      </c>
      <c r="C10" s="30">
        <v>18378086.579999998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1">
        <f t="shared" si="2"/>
        <v>0</v>
      </c>
      <c r="AG10" s="31">
        <f t="shared" si="3"/>
        <v>18378086.579999998</v>
      </c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1">
        <f t="shared" si="4"/>
        <v>0</v>
      </c>
      <c r="BK10" s="31">
        <f t="shared" si="5"/>
        <v>18378086.579999998</v>
      </c>
    </row>
    <row r="11" spans="1:63" ht="13.2" x14ac:dyDescent="0.25">
      <c r="A11" s="21">
        <v>7</v>
      </c>
      <c r="B11" s="27" t="s">
        <v>8</v>
      </c>
      <c r="C11" s="30">
        <v>0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1">
        <f t="shared" si="2"/>
        <v>0</v>
      </c>
      <c r="AG11" s="31">
        <f t="shared" si="3"/>
        <v>0</v>
      </c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1">
        <f t="shared" si="4"/>
        <v>0</v>
      </c>
      <c r="BK11" s="31">
        <f t="shared" si="5"/>
        <v>0</v>
      </c>
    </row>
    <row r="12" spans="1:63" ht="13.2" x14ac:dyDescent="0.25">
      <c r="A12" s="21">
        <v>8</v>
      </c>
      <c r="B12" s="27" t="s">
        <v>9</v>
      </c>
      <c r="C12" s="30">
        <v>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1">
        <f t="shared" si="2"/>
        <v>0</v>
      </c>
      <c r="AG12" s="31">
        <f t="shared" si="3"/>
        <v>0</v>
      </c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1">
        <f t="shared" si="4"/>
        <v>0</v>
      </c>
      <c r="BK12" s="31">
        <f t="shared" si="5"/>
        <v>0</v>
      </c>
    </row>
    <row r="13" spans="1:63" ht="13.2" x14ac:dyDescent="0.25">
      <c r="A13" s="21">
        <v>9</v>
      </c>
      <c r="B13" s="32" t="s">
        <v>10</v>
      </c>
      <c r="C13" s="30">
        <v>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1">
        <f t="shared" si="2"/>
        <v>0</v>
      </c>
      <c r="AG13" s="31">
        <f t="shared" si="3"/>
        <v>0</v>
      </c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1">
        <f t="shared" si="4"/>
        <v>0</v>
      </c>
      <c r="BK13" s="31">
        <f t="shared" si="5"/>
        <v>0</v>
      </c>
    </row>
    <row r="14" spans="1:63" ht="13.2" x14ac:dyDescent="0.25">
      <c r="A14" s="21">
        <v>10</v>
      </c>
      <c r="B14" s="27" t="s">
        <v>11</v>
      </c>
      <c r="C14" s="33">
        <f>SUM(C8:C13)</f>
        <v>2165233766.8899999</v>
      </c>
      <c r="D14" s="33">
        <f>SUM(D8:D13)</f>
        <v>41299982.399803981</v>
      </c>
      <c r="E14" s="33">
        <f t="shared" ref="E14:AN14" si="6">SUM(E8:E13)</f>
        <v>6547835</v>
      </c>
      <c r="F14" s="33">
        <f t="shared" si="6"/>
        <v>0</v>
      </c>
      <c r="G14" s="33">
        <f t="shared" si="6"/>
        <v>0</v>
      </c>
      <c r="H14" s="33">
        <f t="shared" si="6"/>
        <v>-206435594.02857196</v>
      </c>
      <c r="I14" s="33">
        <f t="shared" si="6"/>
        <v>0</v>
      </c>
      <c r="J14" s="33">
        <f t="shared" si="6"/>
        <v>0</v>
      </c>
      <c r="K14" s="33">
        <f t="shared" si="6"/>
        <v>0</v>
      </c>
      <c r="L14" s="33">
        <f t="shared" si="6"/>
        <v>0</v>
      </c>
      <c r="M14" s="33">
        <f t="shared" si="6"/>
        <v>0</v>
      </c>
      <c r="N14" s="33">
        <f t="shared" si="6"/>
        <v>0</v>
      </c>
      <c r="O14" s="33">
        <f t="shared" si="6"/>
        <v>0</v>
      </c>
      <c r="P14" s="33">
        <f t="shared" si="6"/>
        <v>0</v>
      </c>
      <c r="Q14" s="33">
        <f t="shared" si="6"/>
        <v>0</v>
      </c>
      <c r="R14" s="33">
        <f t="shared" si="6"/>
        <v>0</v>
      </c>
      <c r="S14" s="33">
        <f t="shared" si="6"/>
        <v>0</v>
      </c>
      <c r="T14" s="33">
        <f t="shared" si="6"/>
        <v>0</v>
      </c>
      <c r="U14" s="33">
        <f t="shared" si="6"/>
        <v>0</v>
      </c>
      <c r="V14" s="33">
        <f t="shared" si="6"/>
        <v>0</v>
      </c>
      <c r="W14" s="33">
        <f t="shared" si="6"/>
        <v>0</v>
      </c>
      <c r="X14" s="33">
        <f t="shared" si="6"/>
        <v>0</v>
      </c>
      <c r="Y14" s="33">
        <f t="shared" si="6"/>
        <v>0</v>
      </c>
      <c r="Z14" s="33">
        <f t="shared" ref="Z14" si="7">SUM(Z8:Z13)</f>
        <v>0</v>
      </c>
      <c r="AA14" s="33">
        <f t="shared" si="6"/>
        <v>0</v>
      </c>
      <c r="AB14" s="33">
        <f t="shared" si="6"/>
        <v>0</v>
      </c>
      <c r="AC14" s="33">
        <f t="shared" si="6"/>
        <v>0</v>
      </c>
      <c r="AD14" s="33">
        <f t="shared" si="6"/>
        <v>0</v>
      </c>
      <c r="AE14" s="33">
        <f t="shared" si="6"/>
        <v>0</v>
      </c>
      <c r="AF14" s="34">
        <f t="shared" si="6"/>
        <v>-158587776.62876797</v>
      </c>
      <c r="AG14" s="34">
        <f t="shared" si="6"/>
        <v>2006645990.2612319</v>
      </c>
      <c r="AH14" s="33">
        <f t="shared" si="6"/>
        <v>-17794395.48</v>
      </c>
      <c r="AI14" s="33">
        <f>SUM(AI8:AI13)</f>
        <v>11401700</v>
      </c>
      <c r="AJ14" s="33">
        <f t="shared" si="6"/>
        <v>0</v>
      </c>
      <c r="AK14" s="33">
        <f t="shared" si="6"/>
        <v>0</v>
      </c>
      <c r="AL14" s="33">
        <f t="shared" si="6"/>
        <v>0</v>
      </c>
      <c r="AM14" s="33">
        <f t="shared" si="6"/>
        <v>0</v>
      </c>
      <c r="AN14" s="33">
        <f t="shared" si="6"/>
        <v>0</v>
      </c>
      <c r="AO14" s="33">
        <f t="shared" ref="AO14:BK14" si="8">SUM(AO8:AO13)</f>
        <v>0</v>
      </c>
      <c r="AP14" s="33">
        <f t="shared" si="8"/>
        <v>0</v>
      </c>
      <c r="AQ14" s="33">
        <f t="shared" si="8"/>
        <v>0</v>
      </c>
      <c r="AR14" s="33">
        <f t="shared" si="8"/>
        <v>0</v>
      </c>
      <c r="AS14" s="33">
        <f t="shared" si="8"/>
        <v>0</v>
      </c>
      <c r="AT14" s="33">
        <f t="shared" si="8"/>
        <v>0</v>
      </c>
      <c r="AU14" s="33">
        <f t="shared" si="8"/>
        <v>0</v>
      </c>
      <c r="AV14" s="33">
        <f t="shared" si="8"/>
        <v>0</v>
      </c>
      <c r="AW14" s="33">
        <f t="shared" si="8"/>
        <v>0</v>
      </c>
      <c r="AX14" s="33">
        <f t="shared" si="8"/>
        <v>0</v>
      </c>
      <c r="AY14" s="33">
        <f t="shared" si="8"/>
        <v>0</v>
      </c>
      <c r="AZ14" s="33">
        <f t="shared" si="8"/>
        <v>0</v>
      </c>
      <c r="BA14" s="33">
        <f t="shared" si="8"/>
        <v>0</v>
      </c>
      <c r="BB14" s="33">
        <f t="shared" si="8"/>
        <v>0</v>
      </c>
      <c r="BC14" s="33">
        <f t="shared" si="8"/>
        <v>0</v>
      </c>
      <c r="BD14" s="33">
        <f t="shared" si="8"/>
        <v>0</v>
      </c>
      <c r="BE14" s="33">
        <f t="shared" si="8"/>
        <v>0</v>
      </c>
      <c r="BF14" s="33">
        <f t="shared" si="8"/>
        <v>0</v>
      </c>
      <c r="BG14" s="33">
        <f t="shared" si="8"/>
        <v>0</v>
      </c>
      <c r="BH14" s="33">
        <f t="shared" si="8"/>
        <v>0</v>
      </c>
      <c r="BI14" s="33">
        <f t="shared" si="8"/>
        <v>0</v>
      </c>
      <c r="BJ14" s="34">
        <f t="shared" si="8"/>
        <v>-6392695.4800000004</v>
      </c>
      <c r="BK14" s="34">
        <f t="shared" si="8"/>
        <v>2000253294.7812319</v>
      </c>
    </row>
    <row r="15" spans="1:63" ht="13.2" x14ac:dyDescent="0.25">
      <c r="A15" s="21">
        <v>11</v>
      </c>
      <c r="B15" s="24" t="s">
        <v>12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1"/>
      <c r="AG15" s="31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>
        <f>SUM(AH15:BI15)</f>
        <v>0</v>
      </c>
      <c r="BK15" s="31">
        <f>SUM(AG15,BJ15)</f>
        <v>0</v>
      </c>
    </row>
    <row r="16" spans="1:63" ht="13.2" x14ac:dyDescent="0.25">
      <c r="A16" s="21">
        <v>12</v>
      </c>
      <c r="B16" s="32" t="s">
        <v>13</v>
      </c>
      <c r="C16" s="30">
        <v>340431.51999999897</v>
      </c>
      <c r="D16" s="30">
        <v>114.23000000000138</v>
      </c>
      <c r="E16" s="30">
        <v>3986</v>
      </c>
      <c r="F16" s="30"/>
      <c r="G16" s="30"/>
      <c r="H16" s="30">
        <v>-16204.59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1">
        <f>SUM(D16:AE16)</f>
        <v>-12104.359999999999</v>
      </c>
      <c r="AG16" s="31">
        <f>SUM(AF16,C16)</f>
        <v>328327.15999999898</v>
      </c>
      <c r="AH16" s="30">
        <v>0</v>
      </c>
      <c r="AI16" s="30">
        <v>3986</v>
      </c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1">
        <f>SUM(AH16:BI16)</f>
        <v>3986</v>
      </c>
      <c r="BK16" s="31">
        <f>SUM(AG16,BJ16)</f>
        <v>332313.15999999898</v>
      </c>
    </row>
    <row r="17" spans="1:63" ht="13.2" x14ac:dyDescent="0.25">
      <c r="A17" s="21">
        <v>13</v>
      </c>
      <c r="B17" s="27" t="s">
        <v>14</v>
      </c>
      <c r="C17" s="33">
        <f>SUM(C16)</f>
        <v>340431.51999999897</v>
      </c>
      <c r="D17" s="33">
        <f>SUM(D16)</f>
        <v>114.23000000000138</v>
      </c>
      <c r="E17" s="33">
        <f t="shared" ref="E17:AN17" si="9">SUM(E16)</f>
        <v>3986</v>
      </c>
      <c r="F17" s="33">
        <f t="shared" si="9"/>
        <v>0</v>
      </c>
      <c r="G17" s="33">
        <f t="shared" si="9"/>
        <v>0</v>
      </c>
      <c r="H17" s="33">
        <f t="shared" si="9"/>
        <v>-16204.59</v>
      </c>
      <c r="I17" s="33">
        <f t="shared" si="9"/>
        <v>0</v>
      </c>
      <c r="J17" s="33">
        <f t="shared" si="9"/>
        <v>0</v>
      </c>
      <c r="K17" s="33">
        <f t="shared" si="9"/>
        <v>0</v>
      </c>
      <c r="L17" s="33">
        <f t="shared" si="9"/>
        <v>0</v>
      </c>
      <c r="M17" s="33">
        <f t="shared" si="9"/>
        <v>0</v>
      </c>
      <c r="N17" s="33">
        <f t="shared" si="9"/>
        <v>0</v>
      </c>
      <c r="O17" s="33">
        <f t="shared" si="9"/>
        <v>0</v>
      </c>
      <c r="P17" s="33">
        <f t="shared" si="9"/>
        <v>0</v>
      </c>
      <c r="Q17" s="33">
        <f t="shared" si="9"/>
        <v>0</v>
      </c>
      <c r="R17" s="33">
        <f t="shared" si="9"/>
        <v>0</v>
      </c>
      <c r="S17" s="33">
        <f t="shared" si="9"/>
        <v>0</v>
      </c>
      <c r="T17" s="33">
        <f t="shared" si="9"/>
        <v>0</v>
      </c>
      <c r="U17" s="33">
        <f t="shared" si="9"/>
        <v>0</v>
      </c>
      <c r="V17" s="33">
        <f t="shared" si="9"/>
        <v>0</v>
      </c>
      <c r="W17" s="33">
        <f t="shared" si="9"/>
        <v>0</v>
      </c>
      <c r="X17" s="33">
        <f t="shared" si="9"/>
        <v>0</v>
      </c>
      <c r="Y17" s="33">
        <f t="shared" si="9"/>
        <v>0</v>
      </c>
      <c r="Z17" s="33">
        <f t="shared" ref="Z17" si="10">SUM(Z16)</f>
        <v>0</v>
      </c>
      <c r="AA17" s="33">
        <f t="shared" si="9"/>
        <v>0</v>
      </c>
      <c r="AB17" s="33">
        <f t="shared" si="9"/>
        <v>0</v>
      </c>
      <c r="AC17" s="33">
        <f t="shared" si="9"/>
        <v>0</v>
      </c>
      <c r="AD17" s="33">
        <f t="shared" si="9"/>
        <v>0</v>
      </c>
      <c r="AE17" s="33">
        <f t="shared" si="9"/>
        <v>0</v>
      </c>
      <c r="AF17" s="34">
        <f t="shared" si="9"/>
        <v>-12104.359999999999</v>
      </c>
      <c r="AG17" s="34">
        <f t="shared" si="9"/>
        <v>328327.15999999898</v>
      </c>
      <c r="AH17" s="33">
        <f t="shared" si="9"/>
        <v>0</v>
      </c>
      <c r="AI17" s="33">
        <f>SUM(AI16)</f>
        <v>3986</v>
      </c>
      <c r="AJ17" s="33">
        <f t="shared" si="9"/>
        <v>0</v>
      </c>
      <c r="AK17" s="33">
        <f t="shared" si="9"/>
        <v>0</v>
      </c>
      <c r="AL17" s="33">
        <f t="shared" si="9"/>
        <v>0</v>
      </c>
      <c r="AM17" s="33">
        <f t="shared" si="9"/>
        <v>0</v>
      </c>
      <c r="AN17" s="33">
        <f t="shared" si="9"/>
        <v>0</v>
      </c>
      <c r="AO17" s="33">
        <f t="shared" ref="AO17:BK17" si="11">SUM(AO16)</f>
        <v>0</v>
      </c>
      <c r="AP17" s="33">
        <f t="shared" si="11"/>
        <v>0</v>
      </c>
      <c r="AQ17" s="33">
        <f t="shared" si="11"/>
        <v>0</v>
      </c>
      <c r="AR17" s="33">
        <f t="shared" si="11"/>
        <v>0</v>
      </c>
      <c r="AS17" s="33">
        <f t="shared" si="11"/>
        <v>0</v>
      </c>
      <c r="AT17" s="33">
        <f t="shared" si="11"/>
        <v>0</v>
      </c>
      <c r="AU17" s="33">
        <f t="shared" si="11"/>
        <v>0</v>
      </c>
      <c r="AV17" s="33">
        <f t="shared" si="11"/>
        <v>0</v>
      </c>
      <c r="AW17" s="33">
        <f t="shared" si="11"/>
        <v>0</v>
      </c>
      <c r="AX17" s="33">
        <f t="shared" si="11"/>
        <v>0</v>
      </c>
      <c r="AY17" s="33">
        <f t="shared" si="11"/>
        <v>0</v>
      </c>
      <c r="AZ17" s="33">
        <f t="shared" si="11"/>
        <v>0</v>
      </c>
      <c r="BA17" s="33">
        <f t="shared" si="11"/>
        <v>0</v>
      </c>
      <c r="BB17" s="33">
        <f t="shared" si="11"/>
        <v>0</v>
      </c>
      <c r="BC17" s="33">
        <f t="shared" si="11"/>
        <v>0</v>
      </c>
      <c r="BD17" s="33">
        <f t="shared" si="11"/>
        <v>0</v>
      </c>
      <c r="BE17" s="33">
        <f t="shared" si="11"/>
        <v>0</v>
      </c>
      <c r="BF17" s="33">
        <f t="shared" si="11"/>
        <v>0</v>
      </c>
      <c r="BG17" s="33">
        <f t="shared" si="11"/>
        <v>0</v>
      </c>
      <c r="BH17" s="33">
        <f t="shared" si="11"/>
        <v>0</v>
      </c>
      <c r="BI17" s="33">
        <f t="shared" si="11"/>
        <v>0</v>
      </c>
      <c r="BJ17" s="34">
        <f t="shared" si="11"/>
        <v>3986</v>
      </c>
      <c r="BK17" s="34">
        <f t="shared" si="11"/>
        <v>332313.15999999898</v>
      </c>
    </row>
    <row r="18" spans="1:63" ht="13.2" x14ac:dyDescent="0.25">
      <c r="A18" s="21">
        <v>14</v>
      </c>
      <c r="B18" s="24" t="s">
        <v>15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1"/>
      <c r="AG18" s="31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1">
        <f>SUM(AH18:BI18)</f>
        <v>0</v>
      </c>
      <c r="BK18" s="31">
        <f>SUM(AG18,BJ18)</f>
        <v>0</v>
      </c>
    </row>
    <row r="19" spans="1:63" ht="13.2" x14ac:dyDescent="0.25">
      <c r="A19" s="21">
        <v>15</v>
      </c>
      <c r="B19" s="27" t="s">
        <v>16</v>
      </c>
      <c r="C19" s="30">
        <v>89323512.370000005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1">
        <f>SUM(D19:AE19)</f>
        <v>0</v>
      </c>
      <c r="AG19" s="31">
        <f>SUM(AF19,C19)</f>
        <v>89323512.370000005</v>
      </c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>
        <v>-146289483.01756001</v>
      </c>
      <c r="BB19" s="30"/>
      <c r="BC19" s="30"/>
      <c r="BD19" s="30"/>
      <c r="BE19" s="30"/>
      <c r="BF19" s="30"/>
      <c r="BG19" s="30"/>
      <c r="BH19" s="30"/>
      <c r="BI19" s="30"/>
      <c r="BJ19" s="31">
        <f>SUM(AH19:BI19)</f>
        <v>-146289483.01756001</v>
      </c>
      <c r="BK19" s="31">
        <f>SUM(AG19,BJ19)</f>
        <v>-56965970.64756</v>
      </c>
    </row>
    <row r="20" spans="1:63" ht="13.2" x14ac:dyDescent="0.25">
      <c r="A20" s="21">
        <v>16</v>
      </c>
      <c r="B20" s="32" t="s">
        <v>17</v>
      </c>
      <c r="C20" s="30">
        <v>66009609.870000005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1">
        <f>SUM(D20:AE20)</f>
        <v>0</v>
      </c>
      <c r="AG20" s="31">
        <f>SUM(AF20,C20)</f>
        <v>66009609.870000005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>
        <v>0</v>
      </c>
      <c r="BC20" s="30"/>
      <c r="BD20" s="30"/>
      <c r="BE20" s="30"/>
      <c r="BF20" s="30"/>
      <c r="BG20" s="30"/>
      <c r="BH20" s="30"/>
      <c r="BI20" s="30"/>
      <c r="BJ20" s="31">
        <f>SUM(AH20:BI20)</f>
        <v>0</v>
      </c>
      <c r="BK20" s="31">
        <f>SUM(AG20,BJ20)</f>
        <v>66009609.870000005</v>
      </c>
    </row>
    <row r="21" spans="1:63" ht="13.2" x14ac:dyDescent="0.25">
      <c r="A21" s="21">
        <v>17</v>
      </c>
      <c r="B21" s="27" t="s">
        <v>18</v>
      </c>
      <c r="C21" s="33">
        <f>SUM(C19:C20)</f>
        <v>155333122.24000001</v>
      </c>
      <c r="D21" s="33">
        <f>SUM(D19:D20)</f>
        <v>0</v>
      </c>
      <c r="E21" s="33">
        <f t="shared" ref="E21:AN21" si="12">SUM(E19:E20)</f>
        <v>0</v>
      </c>
      <c r="F21" s="33">
        <f t="shared" si="12"/>
        <v>0</v>
      </c>
      <c r="G21" s="33">
        <f t="shared" si="12"/>
        <v>0</v>
      </c>
      <c r="H21" s="33">
        <f t="shared" si="12"/>
        <v>0</v>
      </c>
      <c r="I21" s="33">
        <f t="shared" si="12"/>
        <v>0</v>
      </c>
      <c r="J21" s="33">
        <f t="shared" si="12"/>
        <v>0</v>
      </c>
      <c r="K21" s="33">
        <f t="shared" si="12"/>
        <v>0</v>
      </c>
      <c r="L21" s="33">
        <f t="shared" si="12"/>
        <v>0</v>
      </c>
      <c r="M21" s="33">
        <f t="shared" si="12"/>
        <v>0</v>
      </c>
      <c r="N21" s="33">
        <f t="shared" si="12"/>
        <v>0</v>
      </c>
      <c r="O21" s="33">
        <f t="shared" si="12"/>
        <v>0</v>
      </c>
      <c r="P21" s="33">
        <f t="shared" si="12"/>
        <v>0</v>
      </c>
      <c r="Q21" s="33">
        <f t="shared" si="12"/>
        <v>0</v>
      </c>
      <c r="R21" s="33">
        <f t="shared" si="12"/>
        <v>0</v>
      </c>
      <c r="S21" s="33">
        <f t="shared" si="12"/>
        <v>0</v>
      </c>
      <c r="T21" s="33">
        <f t="shared" si="12"/>
        <v>0</v>
      </c>
      <c r="U21" s="33">
        <f t="shared" si="12"/>
        <v>0</v>
      </c>
      <c r="V21" s="33">
        <f t="shared" si="12"/>
        <v>0</v>
      </c>
      <c r="W21" s="33">
        <f t="shared" si="12"/>
        <v>0</v>
      </c>
      <c r="X21" s="33">
        <f t="shared" si="12"/>
        <v>0</v>
      </c>
      <c r="Y21" s="33">
        <f t="shared" si="12"/>
        <v>0</v>
      </c>
      <c r="Z21" s="33">
        <f t="shared" ref="Z21" si="13">SUM(Z19:Z20)</f>
        <v>0</v>
      </c>
      <c r="AA21" s="33">
        <f t="shared" si="12"/>
        <v>0</v>
      </c>
      <c r="AB21" s="33">
        <f t="shared" si="12"/>
        <v>0</v>
      </c>
      <c r="AC21" s="33">
        <f t="shared" si="12"/>
        <v>0</v>
      </c>
      <c r="AD21" s="33">
        <f t="shared" si="12"/>
        <v>0</v>
      </c>
      <c r="AE21" s="33">
        <f t="shared" si="12"/>
        <v>0</v>
      </c>
      <c r="AF21" s="34">
        <f t="shared" si="12"/>
        <v>0</v>
      </c>
      <c r="AG21" s="34">
        <f t="shared" si="12"/>
        <v>155333122.24000001</v>
      </c>
      <c r="AH21" s="33">
        <f t="shared" si="12"/>
        <v>0</v>
      </c>
      <c r="AI21" s="33">
        <f>SUM(AI19:AI20)</f>
        <v>0</v>
      </c>
      <c r="AJ21" s="33">
        <f t="shared" si="12"/>
        <v>0</v>
      </c>
      <c r="AK21" s="33">
        <f t="shared" si="12"/>
        <v>0</v>
      </c>
      <c r="AL21" s="33">
        <f t="shared" si="12"/>
        <v>0</v>
      </c>
      <c r="AM21" s="33">
        <f t="shared" si="12"/>
        <v>0</v>
      </c>
      <c r="AN21" s="33">
        <f t="shared" si="12"/>
        <v>0</v>
      </c>
      <c r="AO21" s="33">
        <f t="shared" ref="AO21:BK21" si="14">SUM(AO19:AO20)</f>
        <v>0</v>
      </c>
      <c r="AP21" s="33">
        <f t="shared" si="14"/>
        <v>0</v>
      </c>
      <c r="AQ21" s="33">
        <f t="shared" si="14"/>
        <v>0</v>
      </c>
      <c r="AR21" s="33">
        <f t="shared" si="14"/>
        <v>0</v>
      </c>
      <c r="AS21" s="33">
        <f t="shared" si="14"/>
        <v>0</v>
      </c>
      <c r="AT21" s="33">
        <f t="shared" si="14"/>
        <v>0</v>
      </c>
      <c r="AU21" s="33">
        <f t="shared" si="14"/>
        <v>0</v>
      </c>
      <c r="AV21" s="33">
        <f t="shared" si="14"/>
        <v>0</v>
      </c>
      <c r="AW21" s="33">
        <f t="shared" si="14"/>
        <v>0</v>
      </c>
      <c r="AX21" s="33">
        <f t="shared" si="14"/>
        <v>0</v>
      </c>
      <c r="AY21" s="33">
        <f t="shared" si="14"/>
        <v>0</v>
      </c>
      <c r="AZ21" s="33">
        <f t="shared" si="14"/>
        <v>0</v>
      </c>
      <c r="BA21" s="33">
        <f t="shared" si="14"/>
        <v>-146289483.01756001</v>
      </c>
      <c r="BB21" s="33">
        <f t="shared" si="14"/>
        <v>0</v>
      </c>
      <c r="BC21" s="33">
        <f t="shared" si="14"/>
        <v>0</v>
      </c>
      <c r="BD21" s="33">
        <f t="shared" si="14"/>
        <v>0</v>
      </c>
      <c r="BE21" s="33">
        <f t="shared" si="14"/>
        <v>0</v>
      </c>
      <c r="BF21" s="33">
        <f t="shared" si="14"/>
        <v>0</v>
      </c>
      <c r="BG21" s="33">
        <f t="shared" si="14"/>
        <v>0</v>
      </c>
      <c r="BH21" s="33">
        <f t="shared" si="14"/>
        <v>0</v>
      </c>
      <c r="BI21" s="33">
        <f t="shared" si="14"/>
        <v>0</v>
      </c>
      <c r="BJ21" s="34">
        <f t="shared" si="14"/>
        <v>-146289483.01756001</v>
      </c>
      <c r="BK21" s="34">
        <f t="shared" si="14"/>
        <v>9043639.2224400043</v>
      </c>
    </row>
    <row r="22" spans="1:63" ht="13.2" x14ac:dyDescent="0.25">
      <c r="A22" s="21">
        <v>18</v>
      </c>
      <c r="B22" s="24" t="s">
        <v>19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1"/>
      <c r="AG22" s="31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1">
        <f t="shared" ref="BJ22:BJ35" si="15">SUM(AH22:BI22)</f>
        <v>0</v>
      </c>
      <c r="BK22" s="31">
        <f t="shared" ref="BK22:BK35" si="16">SUM(AG22,BJ22)</f>
        <v>0</v>
      </c>
    </row>
    <row r="23" spans="1:63" ht="13.2" x14ac:dyDescent="0.25">
      <c r="A23" s="21">
        <v>19</v>
      </c>
      <c r="B23" s="27" t="s">
        <v>20</v>
      </c>
      <c r="C23" s="30">
        <v>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1">
        <f t="shared" ref="AF23:AF35" si="17">SUM(D23:AE23)</f>
        <v>0</v>
      </c>
      <c r="AG23" s="31">
        <f t="shared" ref="AG23:AG35" si="18">SUM(AF23,C23)</f>
        <v>0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1">
        <f t="shared" si="15"/>
        <v>0</v>
      </c>
      <c r="BK23" s="31">
        <f t="shared" si="16"/>
        <v>0</v>
      </c>
    </row>
    <row r="24" spans="1:63" ht="13.2" x14ac:dyDescent="0.25">
      <c r="A24" s="21">
        <v>20</v>
      </c>
      <c r="B24" s="35" t="s">
        <v>266</v>
      </c>
      <c r="C24" s="30">
        <v>-24054569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1">
        <f t="shared" si="17"/>
        <v>0</v>
      </c>
      <c r="AG24" s="31">
        <f t="shared" si="18"/>
        <v>-24054569</v>
      </c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1">
        <f t="shared" si="15"/>
        <v>0</v>
      </c>
      <c r="BK24" s="31">
        <f t="shared" si="16"/>
        <v>-24054569</v>
      </c>
    </row>
    <row r="25" spans="1:63" ht="13.2" x14ac:dyDescent="0.25">
      <c r="A25" s="21">
        <v>21</v>
      </c>
      <c r="B25" s="27" t="s">
        <v>21</v>
      </c>
      <c r="C25" s="30">
        <v>2451377.19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1">
        <f t="shared" si="17"/>
        <v>0</v>
      </c>
      <c r="AG25" s="31">
        <f t="shared" si="18"/>
        <v>2451377.19</v>
      </c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1">
        <f t="shared" si="15"/>
        <v>0</v>
      </c>
      <c r="BK25" s="31">
        <f t="shared" si="16"/>
        <v>2451377.19</v>
      </c>
    </row>
    <row r="26" spans="1:63" ht="13.2" x14ac:dyDescent="0.25">
      <c r="A26" s="21">
        <v>22</v>
      </c>
      <c r="B26" s="27" t="s">
        <v>22</v>
      </c>
      <c r="C26" s="30">
        <v>12237816.219999999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1">
        <f t="shared" si="17"/>
        <v>0</v>
      </c>
      <c r="AG26" s="31">
        <f t="shared" si="18"/>
        <v>12237816.219999999</v>
      </c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1">
        <f t="shared" si="15"/>
        <v>0</v>
      </c>
      <c r="BK26" s="31">
        <f t="shared" si="16"/>
        <v>12237816.219999999</v>
      </c>
    </row>
    <row r="27" spans="1:63" ht="13.2" x14ac:dyDescent="0.25">
      <c r="A27" s="21">
        <v>23</v>
      </c>
      <c r="B27" s="27" t="s">
        <v>23</v>
      </c>
      <c r="C27" s="30">
        <v>18352787.670000002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>
        <v>-858566.13</v>
      </c>
      <c r="X27" s="30"/>
      <c r="Y27" s="30"/>
      <c r="Z27" s="30"/>
      <c r="AA27" s="30"/>
      <c r="AB27" s="30"/>
      <c r="AC27" s="30"/>
      <c r="AD27" s="30"/>
      <c r="AE27" s="30"/>
      <c r="AF27" s="31">
        <f t="shared" si="17"/>
        <v>-858566.13</v>
      </c>
      <c r="AG27" s="31">
        <f t="shared" si="18"/>
        <v>17494221.540000003</v>
      </c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1">
        <f t="shared" si="15"/>
        <v>0</v>
      </c>
      <c r="BK27" s="31">
        <f t="shared" si="16"/>
        <v>17494221.540000003</v>
      </c>
    </row>
    <row r="28" spans="1:63" ht="13.2" x14ac:dyDescent="0.25">
      <c r="A28" s="21">
        <v>24</v>
      </c>
      <c r="B28" s="27" t="s">
        <v>24</v>
      </c>
      <c r="C28" s="30">
        <v>84129102.099999994</v>
      </c>
      <c r="D28" s="30">
        <v>2744403.99</v>
      </c>
      <c r="E28" s="30"/>
      <c r="F28" s="30"/>
      <c r="G28" s="30"/>
      <c r="H28" s="30">
        <v>15741473.960000001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1">
        <f t="shared" si="17"/>
        <v>18485877.950000003</v>
      </c>
      <c r="AG28" s="31">
        <f t="shared" si="18"/>
        <v>102614980.05</v>
      </c>
      <c r="AH28" s="30">
        <v>-16381468.550000004</v>
      </c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>
        <v>-41918561.79828833</v>
      </c>
      <c r="BB28" s="30">
        <v>0</v>
      </c>
      <c r="BC28" s="30"/>
      <c r="BD28" s="30"/>
      <c r="BE28" s="30"/>
      <c r="BF28" s="30"/>
      <c r="BG28" s="30"/>
      <c r="BH28" s="30"/>
      <c r="BI28" s="30"/>
      <c r="BJ28" s="31">
        <f t="shared" si="15"/>
        <v>-58300030.348288335</v>
      </c>
      <c r="BK28" s="31">
        <f t="shared" si="16"/>
        <v>44314949.701711662</v>
      </c>
    </row>
    <row r="29" spans="1:63" ht="13.2" x14ac:dyDescent="0.25">
      <c r="A29" s="21">
        <v>25</v>
      </c>
      <c r="B29" s="27" t="s">
        <v>267</v>
      </c>
      <c r="C29" s="30">
        <v>29059353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1">
        <f t="shared" si="17"/>
        <v>0</v>
      </c>
      <c r="AG29" s="31">
        <f t="shared" si="18"/>
        <v>29059353</v>
      </c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>
        <v>1465156.7585096518</v>
      </c>
      <c r="BB29" s="30"/>
      <c r="BC29" s="30"/>
      <c r="BD29" s="30"/>
      <c r="BE29" s="30"/>
      <c r="BF29" s="30"/>
      <c r="BG29" s="30"/>
      <c r="BH29" s="30">
        <v>0</v>
      </c>
      <c r="BI29" s="30"/>
      <c r="BJ29" s="31">
        <f t="shared" si="15"/>
        <v>1465156.7585096518</v>
      </c>
      <c r="BK29" s="31">
        <f t="shared" si="16"/>
        <v>30524509.758509651</v>
      </c>
    </row>
    <row r="30" spans="1:63" ht="13.2" x14ac:dyDescent="0.25">
      <c r="A30" s="21">
        <v>26</v>
      </c>
      <c r="B30" s="27" t="s">
        <v>25</v>
      </c>
      <c r="C30" s="30">
        <v>0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1">
        <f t="shared" si="17"/>
        <v>0</v>
      </c>
      <c r="AG30" s="31">
        <f t="shared" si="18"/>
        <v>0</v>
      </c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1">
        <f t="shared" si="15"/>
        <v>0</v>
      </c>
      <c r="BK30" s="31">
        <f t="shared" si="16"/>
        <v>0</v>
      </c>
    </row>
    <row r="31" spans="1:63" ht="13.2" x14ac:dyDescent="0.25">
      <c r="A31" s="21">
        <v>27</v>
      </c>
      <c r="B31" s="27" t="s">
        <v>26</v>
      </c>
      <c r="C31" s="30"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1">
        <f t="shared" si="17"/>
        <v>0</v>
      </c>
      <c r="AG31" s="31">
        <f t="shared" si="18"/>
        <v>0</v>
      </c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1">
        <f t="shared" si="15"/>
        <v>0</v>
      </c>
      <c r="BK31" s="31">
        <f t="shared" si="16"/>
        <v>0</v>
      </c>
    </row>
    <row r="32" spans="1:63" ht="13.2" x14ac:dyDescent="0.25">
      <c r="A32" s="21">
        <v>28</v>
      </c>
      <c r="B32" s="27" t="s">
        <v>27</v>
      </c>
      <c r="C32" s="30"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1">
        <f t="shared" si="17"/>
        <v>0</v>
      </c>
      <c r="AG32" s="31">
        <f t="shared" si="18"/>
        <v>0</v>
      </c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1">
        <f t="shared" si="15"/>
        <v>0</v>
      </c>
      <c r="BK32" s="31">
        <f t="shared" si="16"/>
        <v>0</v>
      </c>
    </row>
    <row r="33" spans="1:63" ht="13.2" x14ac:dyDescent="0.25">
      <c r="A33" s="21">
        <v>29</v>
      </c>
      <c r="B33" s="27" t="s">
        <v>28</v>
      </c>
      <c r="C33" s="30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1">
        <f t="shared" si="17"/>
        <v>0</v>
      </c>
      <c r="AG33" s="31">
        <f t="shared" si="18"/>
        <v>0</v>
      </c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1">
        <f t="shared" si="15"/>
        <v>0</v>
      </c>
      <c r="BK33" s="31">
        <f t="shared" si="16"/>
        <v>0</v>
      </c>
    </row>
    <row r="34" spans="1:63" ht="13.2" x14ac:dyDescent="0.25">
      <c r="A34" s="21">
        <v>30</v>
      </c>
      <c r="B34" s="27" t="s">
        <v>29</v>
      </c>
      <c r="C34" s="30">
        <v>0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1">
        <f t="shared" si="17"/>
        <v>0</v>
      </c>
      <c r="AG34" s="31">
        <f t="shared" si="18"/>
        <v>0</v>
      </c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1">
        <f t="shared" si="15"/>
        <v>0</v>
      </c>
      <c r="BK34" s="31">
        <f t="shared" si="16"/>
        <v>0</v>
      </c>
    </row>
    <row r="35" spans="1:63" ht="13.2" x14ac:dyDescent="0.25">
      <c r="A35" s="21">
        <v>31</v>
      </c>
      <c r="B35" s="36" t="s">
        <v>268</v>
      </c>
      <c r="C35" s="30">
        <v>0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1">
        <f t="shared" si="17"/>
        <v>0</v>
      </c>
      <c r="AG35" s="31">
        <f t="shared" si="18"/>
        <v>0</v>
      </c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1">
        <f t="shared" si="15"/>
        <v>0</v>
      </c>
      <c r="BK35" s="31">
        <f t="shared" si="16"/>
        <v>0</v>
      </c>
    </row>
    <row r="36" spans="1:63" ht="13.2" x14ac:dyDescent="0.25">
      <c r="A36" s="21">
        <v>32</v>
      </c>
      <c r="B36" s="37" t="s">
        <v>30</v>
      </c>
      <c r="C36" s="38">
        <f t="shared" ref="C36:AO36" si="19">SUM(C23:C35)</f>
        <v>122175867.17999999</v>
      </c>
      <c r="D36" s="38">
        <f>SUM(D23:D35)</f>
        <v>2744403.99</v>
      </c>
      <c r="E36" s="38">
        <f t="shared" si="19"/>
        <v>0</v>
      </c>
      <c r="F36" s="38">
        <f t="shared" si="19"/>
        <v>0</v>
      </c>
      <c r="G36" s="38">
        <f t="shared" si="19"/>
        <v>0</v>
      </c>
      <c r="H36" s="38">
        <f t="shared" si="19"/>
        <v>15741473.960000001</v>
      </c>
      <c r="I36" s="38">
        <f t="shared" si="19"/>
        <v>0</v>
      </c>
      <c r="J36" s="38">
        <f t="shared" si="19"/>
        <v>0</v>
      </c>
      <c r="K36" s="38">
        <f t="shared" si="19"/>
        <v>0</v>
      </c>
      <c r="L36" s="38">
        <f t="shared" si="19"/>
        <v>0</v>
      </c>
      <c r="M36" s="38">
        <f t="shared" si="19"/>
        <v>0</v>
      </c>
      <c r="N36" s="38">
        <f t="shared" si="19"/>
        <v>0</v>
      </c>
      <c r="O36" s="38">
        <f t="shared" si="19"/>
        <v>0</v>
      </c>
      <c r="P36" s="38">
        <f t="shared" si="19"/>
        <v>0</v>
      </c>
      <c r="Q36" s="38">
        <f t="shared" si="19"/>
        <v>0</v>
      </c>
      <c r="R36" s="38">
        <f t="shared" si="19"/>
        <v>0</v>
      </c>
      <c r="S36" s="38">
        <f t="shared" si="19"/>
        <v>0</v>
      </c>
      <c r="T36" s="38">
        <f t="shared" si="19"/>
        <v>0</v>
      </c>
      <c r="U36" s="38">
        <f t="shared" si="19"/>
        <v>0</v>
      </c>
      <c r="V36" s="38">
        <f t="shared" si="19"/>
        <v>0</v>
      </c>
      <c r="W36" s="38">
        <f t="shared" ref="W36" si="20">SUM(W23:W35)</f>
        <v>-858566.13</v>
      </c>
      <c r="X36" s="38">
        <f t="shared" si="19"/>
        <v>0</v>
      </c>
      <c r="Y36" s="38">
        <f t="shared" si="19"/>
        <v>0</v>
      </c>
      <c r="Z36" s="38">
        <f t="shared" si="19"/>
        <v>0</v>
      </c>
      <c r="AA36" s="38">
        <f t="shared" si="19"/>
        <v>0</v>
      </c>
      <c r="AB36" s="38">
        <f t="shared" si="19"/>
        <v>0</v>
      </c>
      <c r="AC36" s="38">
        <f t="shared" si="19"/>
        <v>0</v>
      </c>
      <c r="AD36" s="38">
        <f t="shared" si="19"/>
        <v>0</v>
      </c>
      <c r="AE36" s="38">
        <f t="shared" si="19"/>
        <v>0</v>
      </c>
      <c r="AF36" s="39">
        <f t="shared" si="19"/>
        <v>17627311.820000004</v>
      </c>
      <c r="AG36" s="39">
        <f t="shared" si="19"/>
        <v>139803179</v>
      </c>
      <c r="AH36" s="38">
        <f t="shared" si="19"/>
        <v>-16381468.550000004</v>
      </c>
      <c r="AI36" s="38">
        <f>SUM(AI23:AI35)</f>
        <v>0</v>
      </c>
      <c r="AJ36" s="38">
        <f t="shared" si="19"/>
        <v>0</v>
      </c>
      <c r="AK36" s="38">
        <f t="shared" si="19"/>
        <v>0</v>
      </c>
      <c r="AL36" s="38">
        <f t="shared" si="19"/>
        <v>0</v>
      </c>
      <c r="AM36" s="38">
        <f t="shared" si="19"/>
        <v>0</v>
      </c>
      <c r="AN36" s="38">
        <f t="shared" si="19"/>
        <v>0</v>
      </c>
      <c r="AO36" s="38">
        <f t="shared" si="19"/>
        <v>0</v>
      </c>
      <c r="AP36" s="38">
        <f t="shared" ref="AP36" si="21">SUM(AP23:AP35)</f>
        <v>0</v>
      </c>
      <c r="AQ36" s="38">
        <f t="shared" ref="AQ36" si="22">SUM(AQ23:AQ35)</f>
        <v>0</v>
      </c>
      <c r="AR36" s="38">
        <f t="shared" ref="AR36" si="23">SUM(AR23:AR35)</f>
        <v>0</v>
      </c>
      <c r="AS36" s="38">
        <f t="shared" ref="AS36" si="24">SUM(AS23:AS35)</f>
        <v>0</v>
      </c>
      <c r="AT36" s="38">
        <f t="shared" ref="AT36" si="25">SUM(AT23:AT35)</f>
        <v>0</v>
      </c>
      <c r="AU36" s="38">
        <f t="shared" ref="AU36" si="26">SUM(AU23:AU35)</f>
        <v>0</v>
      </c>
      <c r="AV36" s="38">
        <f t="shared" ref="AV36" si="27">SUM(AV23:AV35)</f>
        <v>0</v>
      </c>
      <c r="AW36" s="38">
        <f t="shared" ref="AW36" si="28">SUM(AW23:AW35)</f>
        <v>0</v>
      </c>
      <c r="AX36" s="38">
        <f t="shared" ref="AX36" si="29">SUM(AX23:AX35)</f>
        <v>0</v>
      </c>
      <c r="AY36" s="38">
        <f t="shared" ref="AY36" si="30">SUM(AY23:AY35)</f>
        <v>0</v>
      </c>
      <c r="AZ36" s="38">
        <f t="shared" ref="AZ36" si="31">SUM(AZ23:AZ35)</f>
        <v>0</v>
      </c>
      <c r="BA36" s="38">
        <f t="shared" ref="BA36" si="32">SUM(BA23:BA35)</f>
        <v>-40453405.03977868</v>
      </c>
      <c r="BB36" s="38">
        <f t="shared" ref="BB36" si="33">SUM(BB23:BB35)</f>
        <v>0</v>
      </c>
      <c r="BC36" s="38">
        <f t="shared" ref="BC36" si="34">SUM(BC23:BC35)</f>
        <v>0</v>
      </c>
      <c r="BD36" s="38">
        <f t="shared" ref="BD36" si="35">SUM(BD23:BD35)</f>
        <v>0</v>
      </c>
      <c r="BE36" s="38">
        <f t="shared" ref="BE36" si="36">SUM(BE23:BE35)</f>
        <v>0</v>
      </c>
      <c r="BF36" s="38">
        <f t="shared" ref="BF36" si="37">SUM(BF23:BF35)</f>
        <v>0</v>
      </c>
      <c r="BG36" s="38">
        <f t="shared" ref="BG36" si="38">SUM(BG23:BG35)</f>
        <v>0</v>
      </c>
      <c r="BH36" s="38">
        <f t="shared" ref="BH36" si="39">SUM(BH23:BH35)</f>
        <v>0</v>
      </c>
      <c r="BI36" s="38">
        <f t="shared" ref="BI36" si="40">SUM(BI23:BI35)</f>
        <v>0</v>
      </c>
      <c r="BJ36" s="39">
        <f t="shared" ref="BJ36" si="41">SUM(BJ23:BJ35)</f>
        <v>-56834873.589778684</v>
      </c>
      <c r="BK36" s="39">
        <f t="shared" ref="BK36" si="42">SUM(BK23:BK35)</f>
        <v>82968305.410221308</v>
      </c>
    </row>
    <row r="37" spans="1:63" ht="13.8" thickBot="1" x14ac:dyDescent="0.3">
      <c r="A37" s="21">
        <v>33</v>
      </c>
      <c r="B37" s="40" t="s">
        <v>31</v>
      </c>
      <c r="C37" s="41">
        <f t="shared" ref="C37:AO37" si="43">C36+C21+C17+C14</f>
        <v>2443083187.8299999</v>
      </c>
      <c r="D37" s="41">
        <f>D36+D21+D17+D14</f>
        <v>44044500.61980398</v>
      </c>
      <c r="E37" s="41">
        <f t="shared" si="43"/>
        <v>6551821</v>
      </c>
      <c r="F37" s="41">
        <f t="shared" si="43"/>
        <v>0</v>
      </c>
      <c r="G37" s="41">
        <f t="shared" si="43"/>
        <v>0</v>
      </c>
      <c r="H37" s="41">
        <f t="shared" si="43"/>
        <v>-190710324.65857196</v>
      </c>
      <c r="I37" s="41">
        <f t="shared" si="43"/>
        <v>0</v>
      </c>
      <c r="J37" s="41">
        <f t="shared" si="43"/>
        <v>0</v>
      </c>
      <c r="K37" s="41">
        <f t="shared" si="43"/>
        <v>0</v>
      </c>
      <c r="L37" s="41">
        <f t="shared" si="43"/>
        <v>0</v>
      </c>
      <c r="M37" s="41">
        <f t="shared" si="43"/>
        <v>0</v>
      </c>
      <c r="N37" s="41">
        <f t="shared" si="43"/>
        <v>0</v>
      </c>
      <c r="O37" s="41">
        <f t="shared" si="43"/>
        <v>0</v>
      </c>
      <c r="P37" s="41">
        <f t="shared" si="43"/>
        <v>0</v>
      </c>
      <c r="Q37" s="41">
        <f t="shared" si="43"/>
        <v>0</v>
      </c>
      <c r="R37" s="41">
        <f t="shared" si="43"/>
        <v>0</v>
      </c>
      <c r="S37" s="41">
        <f t="shared" si="43"/>
        <v>0</v>
      </c>
      <c r="T37" s="41">
        <f t="shared" si="43"/>
        <v>0</v>
      </c>
      <c r="U37" s="41">
        <f t="shared" si="43"/>
        <v>0</v>
      </c>
      <c r="V37" s="41">
        <f t="shared" si="43"/>
        <v>0</v>
      </c>
      <c r="W37" s="41">
        <f t="shared" si="43"/>
        <v>-858566.13</v>
      </c>
      <c r="X37" s="41">
        <f t="shared" si="43"/>
        <v>0</v>
      </c>
      <c r="Y37" s="41">
        <f t="shared" si="43"/>
        <v>0</v>
      </c>
      <c r="Z37" s="41">
        <f t="shared" si="43"/>
        <v>0</v>
      </c>
      <c r="AA37" s="41">
        <f t="shared" si="43"/>
        <v>0</v>
      </c>
      <c r="AB37" s="41">
        <f t="shared" si="43"/>
        <v>0</v>
      </c>
      <c r="AC37" s="41">
        <f t="shared" si="43"/>
        <v>0</v>
      </c>
      <c r="AD37" s="41">
        <f t="shared" si="43"/>
        <v>0</v>
      </c>
      <c r="AE37" s="41">
        <f t="shared" si="43"/>
        <v>0</v>
      </c>
      <c r="AF37" s="42">
        <f t="shared" si="43"/>
        <v>-140972569.16876796</v>
      </c>
      <c r="AG37" s="42">
        <f t="shared" si="43"/>
        <v>2302110618.661232</v>
      </c>
      <c r="AH37" s="41">
        <f t="shared" si="43"/>
        <v>-34175864.030000001</v>
      </c>
      <c r="AI37" s="41">
        <f>AI36+AI21+AI17+AI14</f>
        <v>11405686</v>
      </c>
      <c r="AJ37" s="41">
        <f t="shared" si="43"/>
        <v>0</v>
      </c>
      <c r="AK37" s="41">
        <f t="shared" si="43"/>
        <v>0</v>
      </c>
      <c r="AL37" s="41">
        <f t="shared" si="43"/>
        <v>0</v>
      </c>
      <c r="AM37" s="41">
        <f t="shared" si="43"/>
        <v>0</v>
      </c>
      <c r="AN37" s="41">
        <f t="shared" si="43"/>
        <v>0</v>
      </c>
      <c r="AO37" s="41">
        <f t="shared" si="43"/>
        <v>0</v>
      </c>
      <c r="AP37" s="41">
        <f t="shared" ref="AP37" si="44">AP36+AP21+AP17+AP14</f>
        <v>0</v>
      </c>
      <c r="AQ37" s="41">
        <f t="shared" ref="AQ37" si="45">AQ36+AQ21+AQ17+AQ14</f>
        <v>0</v>
      </c>
      <c r="AR37" s="41">
        <f t="shared" ref="AR37" si="46">AR36+AR21+AR17+AR14</f>
        <v>0</v>
      </c>
      <c r="AS37" s="41">
        <f t="shared" ref="AS37" si="47">AS36+AS21+AS17+AS14</f>
        <v>0</v>
      </c>
      <c r="AT37" s="41">
        <f t="shared" ref="AT37" si="48">AT36+AT21+AT17+AT14</f>
        <v>0</v>
      </c>
      <c r="AU37" s="41">
        <f t="shared" ref="AU37" si="49">AU36+AU21+AU17+AU14</f>
        <v>0</v>
      </c>
      <c r="AV37" s="41">
        <f t="shared" ref="AV37" si="50">AV36+AV21+AV17+AV14</f>
        <v>0</v>
      </c>
      <c r="AW37" s="41">
        <f t="shared" ref="AW37" si="51">AW36+AW21+AW17+AW14</f>
        <v>0</v>
      </c>
      <c r="AX37" s="41">
        <f t="shared" ref="AX37" si="52">AX36+AX21+AX17+AX14</f>
        <v>0</v>
      </c>
      <c r="AY37" s="41">
        <f t="shared" ref="AY37" si="53">AY36+AY21+AY17+AY14</f>
        <v>0</v>
      </c>
      <c r="AZ37" s="41">
        <f t="shared" ref="AZ37:BA37" si="54">AZ36+AZ21+AZ17+AZ14</f>
        <v>0</v>
      </c>
      <c r="BA37" s="41">
        <f t="shared" si="54"/>
        <v>-186742888.05733868</v>
      </c>
      <c r="BB37" s="41">
        <f t="shared" ref="BB37" si="55">BB36+BB21+BB17+BB14</f>
        <v>0</v>
      </c>
      <c r="BC37" s="41">
        <f t="shared" ref="BC37" si="56">BC36+BC21+BC17+BC14</f>
        <v>0</v>
      </c>
      <c r="BD37" s="41">
        <f t="shared" ref="BD37" si="57">BD36+BD21+BD17+BD14</f>
        <v>0</v>
      </c>
      <c r="BE37" s="41">
        <f t="shared" ref="BE37" si="58">BE36+BE21+BE17+BE14</f>
        <v>0</v>
      </c>
      <c r="BF37" s="41">
        <f t="shared" ref="BF37" si="59">BF36+BF21+BF17+BF14</f>
        <v>0</v>
      </c>
      <c r="BG37" s="41">
        <f t="shared" ref="BG37" si="60">BG36+BG21+BG17+BG14</f>
        <v>0</v>
      </c>
      <c r="BH37" s="41">
        <f t="shared" ref="BH37" si="61">BH36+BH21+BH17+BH14</f>
        <v>0</v>
      </c>
      <c r="BI37" s="41">
        <f t="shared" ref="BI37" si="62">BI36+BI21+BI17+BI14</f>
        <v>0</v>
      </c>
      <c r="BJ37" s="42">
        <f t="shared" ref="BJ37" si="63">BJ36+BJ21+BJ17+BJ14</f>
        <v>-209513066.08733869</v>
      </c>
      <c r="BK37" s="42">
        <f t="shared" ref="BK37" si="64">BK36+BK21+BK17+BK14</f>
        <v>2092597552.5738931</v>
      </c>
    </row>
    <row r="38" spans="1:63" ht="13.8" thickTop="1" x14ac:dyDescent="0.25">
      <c r="A38" s="21">
        <v>34</v>
      </c>
      <c r="B38" s="43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1"/>
      <c r="AG38" s="31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1"/>
      <c r="BK38" s="31"/>
    </row>
    <row r="39" spans="1:63" ht="13.2" x14ac:dyDescent="0.25">
      <c r="A39" s="21">
        <v>35</v>
      </c>
      <c r="B39" s="23" t="s">
        <v>32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1"/>
      <c r="AG39" s="31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1"/>
      <c r="BK39" s="31"/>
    </row>
    <row r="40" spans="1:63" ht="13.2" x14ac:dyDescent="0.25">
      <c r="A40" s="21">
        <v>36</v>
      </c>
      <c r="B40" s="24" t="s">
        <v>33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1"/>
      <c r="AG40" s="31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1"/>
      <c r="BK40" s="31"/>
    </row>
    <row r="41" spans="1:63" ht="13.2" x14ac:dyDescent="0.25">
      <c r="A41" s="21">
        <v>37</v>
      </c>
      <c r="B41" s="27" t="s">
        <v>34</v>
      </c>
      <c r="C41" s="30">
        <v>79334191.840000004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>
        <v>0</v>
      </c>
      <c r="Y41" s="30"/>
      <c r="Z41" s="30"/>
      <c r="AA41" s="30"/>
      <c r="AB41" s="30"/>
      <c r="AC41" s="30"/>
      <c r="AD41" s="30"/>
      <c r="AE41" s="30"/>
      <c r="AF41" s="31">
        <f>SUM(D41:AE41)</f>
        <v>0</v>
      </c>
      <c r="AG41" s="31">
        <f>SUM(AF41,C41)</f>
        <v>79334191.840000004</v>
      </c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>
        <v>-42244799.433594473</v>
      </c>
      <c r="BB41" s="30">
        <v>0</v>
      </c>
      <c r="BC41" s="30"/>
      <c r="BD41" s="30"/>
      <c r="BE41" s="30"/>
      <c r="BF41" s="30"/>
      <c r="BG41" s="30"/>
      <c r="BH41" s="30"/>
      <c r="BI41" s="30"/>
      <c r="BJ41" s="31">
        <f>SUM(AH41:BI41)</f>
        <v>-42244799.433594473</v>
      </c>
      <c r="BK41" s="31">
        <f>SUM(AG41,BJ41)</f>
        <v>37089392.406405531</v>
      </c>
    </row>
    <row r="42" spans="1:63" ht="13.2" x14ac:dyDescent="0.25">
      <c r="A42" s="21">
        <v>38</v>
      </c>
      <c r="B42" s="32" t="s">
        <v>35</v>
      </c>
      <c r="C42" s="30">
        <v>124839938.44999999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>
        <v>1063362.3599999994</v>
      </c>
      <c r="Y42" s="30"/>
      <c r="Z42" s="30"/>
      <c r="AA42" s="30"/>
      <c r="AB42" s="30"/>
      <c r="AC42" s="30"/>
      <c r="AD42" s="30"/>
      <c r="AE42" s="30"/>
      <c r="AF42" s="31">
        <f>SUM(D42:AE42)</f>
        <v>1063362.3599999994</v>
      </c>
      <c r="AG42" s="31">
        <f>SUM(AF42,C42)</f>
        <v>125903300.80999999</v>
      </c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>
        <v>1022631.7732968777</v>
      </c>
      <c r="BB42" s="30">
        <v>0</v>
      </c>
      <c r="BC42" s="30"/>
      <c r="BD42" s="30"/>
      <c r="BE42" s="30"/>
      <c r="BF42" s="30"/>
      <c r="BG42" s="30"/>
      <c r="BH42" s="30"/>
      <c r="BI42" s="30"/>
      <c r="BJ42" s="31">
        <f>SUM(AH42:BI42)</f>
        <v>1022631.7732968777</v>
      </c>
      <c r="BK42" s="31">
        <f>SUM(AG42,BJ42)</f>
        <v>126925932.58329687</v>
      </c>
    </row>
    <row r="43" spans="1:63" ht="13.2" x14ac:dyDescent="0.25">
      <c r="A43" s="21">
        <v>39</v>
      </c>
      <c r="B43" s="27" t="s">
        <v>36</v>
      </c>
      <c r="C43" s="33">
        <f>SUM(C41:C42)</f>
        <v>204174130.28999999</v>
      </c>
      <c r="D43" s="33">
        <f>SUM(D41:D42)</f>
        <v>0</v>
      </c>
      <c r="E43" s="33">
        <f t="shared" ref="E43:AN43" si="65">SUM(E41:E42)</f>
        <v>0</v>
      </c>
      <c r="F43" s="33">
        <f t="shared" si="65"/>
        <v>0</v>
      </c>
      <c r="G43" s="33">
        <f t="shared" si="65"/>
        <v>0</v>
      </c>
      <c r="H43" s="33">
        <f t="shared" si="65"/>
        <v>0</v>
      </c>
      <c r="I43" s="33">
        <f t="shared" si="65"/>
        <v>0</v>
      </c>
      <c r="J43" s="33">
        <f t="shared" si="65"/>
        <v>0</v>
      </c>
      <c r="K43" s="33">
        <f t="shared" si="65"/>
        <v>0</v>
      </c>
      <c r="L43" s="33">
        <f t="shared" si="65"/>
        <v>0</v>
      </c>
      <c r="M43" s="33">
        <f t="shared" si="65"/>
        <v>0</v>
      </c>
      <c r="N43" s="33">
        <f t="shared" si="65"/>
        <v>0</v>
      </c>
      <c r="O43" s="33">
        <f t="shared" si="65"/>
        <v>0</v>
      </c>
      <c r="P43" s="33">
        <f t="shared" si="65"/>
        <v>0</v>
      </c>
      <c r="Q43" s="33">
        <f t="shared" si="65"/>
        <v>0</v>
      </c>
      <c r="R43" s="33">
        <f t="shared" si="65"/>
        <v>0</v>
      </c>
      <c r="S43" s="33">
        <f t="shared" si="65"/>
        <v>0</v>
      </c>
      <c r="T43" s="33">
        <f t="shared" si="65"/>
        <v>0</v>
      </c>
      <c r="U43" s="33">
        <f t="shared" si="65"/>
        <v>0</v>
      </c>
      <c r="V43" s="33">
        <f t="shared" si="65"/>
        <v>0</v>
      </c>
      <c r="W43" s="33">
        <f t="shared" si="65"/>
        <v>0</v>
      </c>
      <c r="X43" s="33">
        <f t="shared" si="65"/>
        <v>1063362.3599999994</v>
      </c>
      <c r="Y43" s="33">
        <f t="shared" si="65"/>
        <v>0</v>
      </c>
      <c r="Z43" s="33">
        <f t="shared" ref="Z43" si="66">SUM(Z41:Z42)</f>
        <v>0</v>
      </c>
      <c r="AA43" s="33">
        <f t="shared" si="65"/>
        <v>0</v>
      </c>
      <c r="AB43" s="33">
        <f t="shared" si="65"/>
        <v>0</v>
      </c>
      <c r="AC43" s="33">
        <f t="shared" si="65"/>
        <v>0</v>
      </c>
      <c r="AD43" s="33">
        <f t="shared" si="65"/>
        <v>0</v>
      </c>
      <c r="AE43" s="33">
        <f t="shared" si="65"/>
        <v>0</v>
      </c>
      <c r="AF43" s="34">
        <f t="shared" si="65"/>
        <v>1063362.3599999994</v>
      </c>
      <c r="AG43" s="34">
        <f t="shared" si="65"/>
        <v>205237492.64999998</v>
      </c>
      <c r="AH43" s="33">
        <f t="shared" si="65"/>
        <v>0</v>
      </c>
      <c r="AI43" s="33">
        <f>SUM(AI41:AI42)</f>
        <v>0</v>
      </c>
      <c r="AJ43" s="33">
        <f t="shared" si="65"/>
        <v>0</v>
      </c>
      <c r="AK43" s="33">
        <f t="shared" si="65"/>
        <v>0</v>
      </c>
      <c r="AL43" s="33">
        <f t="shared" si="65"/>
        <v>0</v>
      </c>
      <c r="AM43" s="33">
        <f t="shared" si="65"/>
        <v>0</v>
      </c>
      <c r="AN43" s="33">
        <f t="shared" si="65"/>
        <v>0</v>
      </c>
      <c r="AO43" s="33">
        <f t="shared" ref="AO43:BK43" si="67">SUM(AO41:AO42)</f>
        <v>0</v>
      </c>
      <c r="AP43" s="33">
        <f t="shared" si="67"/>
        <v>0</v>
      </c>
      <c r="AQ43" s="33">
        <f t="shared" si="67"/>
        <v>0</v>
      </c>
      <c r="AR43" s="33">
        <f t="shared" si="67"/>
        <v>0</v>
      </c>
      <c r="AS43" s="33">
        <f t="shared" si="67"/>
        <v>0</v>
      </c>
      <c r="AT43" s="33">
        <f t="shared" si="67"/>
        <v>0</v>
      </c>
      <c r="AU43" s="33">
        <f t="shared" si="67"/>
        <v>0</v>
      </c>
      <c r="AV43" s="33">
        <f t="shared" si="67"/>
        <v>0</v>
      </c>
      <c r="AW43" s="33">
        <f t="shared" si="67"/>
        <v>0</v>
      </c>
      <c r="AX43" s="33">
        <f t="shared" si="67"/>
        <v>0</v>
      </c>
      <c r="AY43" s="33">
        <f t="shared" si="67"/>
        <v>0</v>
      </c>
      <c r="AZ43" s="33">
        <f t="shared" si="67"/>
        <v>0</v>
      </c>
      <c r="BA43" s="33">
        <f t="shared" si="67"/>
        <v>-41222167.660297595</v>
      </c>
      <c r="BB43" s="33">
        <f t="shared" si="67"/>
        <v>0</v>
      </c>
      <c r="BC43" s="33">
        <f t="shared" si="67"/>
        <v>0</v>
      </c>
      <c r="BD43" s="33">
        <f t="shared" si="67"/>
        <v>0</v>
      </c>
      <c r="BE43" s="33">
        <f t="shared" si="67"/>
        <v>0</v>
      </c>
      <c r="BF43" s="33">
        <f t="shared" si="67"/>
        <v>0</v>
      </c>
      <c r="BG43" s="33">
        <f t="shared" si="67"/>
        <v>0</v>
      </c>
      <c r="BH43" s="33">
        <f t="shared" si="67"/>
        <v>0</v>
      </c>
      <c r="BI43" s="33">
        <f t="shared" si="67"/>
        <v>0</v>
      </c>
      <c r="BJ43" s="34">
        <f t="shared" si="67"/>
        <v>-41222167.660297595</v>
      </c>
      <c r="BK43" s="34">
        <f t="shared" si="67"/>
        <v>164015324.9897024</v>
      </c>
    </row>
    <row r="44" spans="1:63" ht="13.2" x14ac:dyDescent="0.25">
      <c r="A44" s="21">
        <v>40</v>
      </c>
      <c r="B44" s="24" t="s">
        <v>37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1"/>
      <c r="AG44" s="31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1"/>
      <c r="BK44" s="31"/>
    </row>
    <row r="45" spans="1:63" ht="13.2" x14ac:dyDescent="0.25">
      <c r="A45" s="21">
        <v>41</v>
      </c>
      <c r="B45" s="27" t="s">
        <v>38</v>
      </c>
      <c r="C45" s="30">
        <v>574163746.96999896</v>
      </c>
      <c r="D45" s="30"/>
      <c r="E45" s="30"/>
      <c r="F45" s="30"/>
      <c r="G45" s="30"/>
      <c r="H45" s="30">
        <v>0</v>
      </c>
      <c r="I45" s="30"/>
      <c r="J45" s="30"/>
      <c r="K45" s="30"/>
      <c r="L45" s="30"/>
      <c r="M45" s="30"/>
      <c r="N45" s="30"/>
      <c r="O45" s="30"/>
      <c r="P45" s="30"/>
      <c r="Q45" s="30"/>
      <c r="R45" s="30">
        <v>1.2955679071612061</v>
      </c>
      <c r="S45" s="30"/>
      <c r="T45" s="30"/>
      <c r="U45" s="30"/>
      <c r="V45" s="30"/>
      <c r="W45" s="30"/>
      <c r="X45" s="30">
        <v>14703211.744462658</v>
      </c>
      <c r="Y45" s="30"/>
      <c r="Z45" s="30"/>
      <c r="AA45" s="30"/>
      <c r="AB45" s="30"/>
      <c r="AC45" s="30"/>
      <c r="AD45" s="30"/>
      <c r="AE45" s="30"/>
      <c r="AF45" s="31">
        <f t="shared" ref="AF45:AF51" si="68">SUM(D45:AE45)</f>
        <v>14703213.040030565</v>
      </c>
      <c r="AG45" s="31">
        <f t="shared" ref="AG45:AG51" si="69">SUM(AF45,C45)</f>
        <v>588866960.01002955</v>
      </c>
      <c r="AH45" s="30"/>
      <c r="AI45" s="30"/>
      <c r="AJ45" s="30"/>
      <c r="AK45" s="30"/>
      <c r="AL45" s="30"/>
      <c r="AM45" s="30"/>
      <c r="AN45" s="30">
        <v>49.669871095118467</v>
      </c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>
        <v>-97865352.237542048</v>
      </c>
      <c r="BB45" s="30"/>
      <c r="BC45" s="30"/>
      <c r="BD45" s="30"/>
      <c r="BE45" s="30"/>
      <c r="BF45" s="30"/>
      <c r="BG45" s="30"/>
      <c r="BH45" s="30"/>
      <c r="BI45" s="30"/>
      <c r="BJ45" s="31">
        <f t="shared" ref="BJ45:BJ51" si="70">SUM(AH45:BI45)</f>
        <v>-97865302.567670956</v>
      </c>
      <c r="BK45" s="31">
        <f t="shared" ref="BK45:BK51" si="71">SUM(AG45,BJ45)</f>
        <v>491001657.44235861</v>
      </c>
    </row>
    <row r="46" spans="1:63" ht="13.2" x14ac:dyDescent="0.25">
      <c r="A46" s="21">
        <v>42</v>
      </c>
      <c r="B46" s="27" t="s">
        <v>39</v>
      </c>
      <c r="C46" s="30">
        <v>17679050.599999901</v>
      </c>
      <c r="D46" s="30"/>
      <c r="E46" s="30"/>
      <c r="F46" s="30"/>
      <c r="G46" s="30"/>
      <c r="H46" s="30"/>
      <c r="I46" s="30"/>
      <c r="J46" s="30"/>
      <c r="K46" s="30">
        <v>-12929.322150284017</v>
      </c>
      <c r="L46" s="30"/>
      <c r="M46" s="30"/>
      <c r="N46" s="30"/>
      <c r="O46" s="30"/>
      <c r="P46" s="30"/>
      <c r="Q46" s="30"/>
      <c r="R46" s="30">
        <v>6339.8422289121927</v>
      </c>
      <c r="S46" s="30"/>
      <c r="T46" s="30"/>
      <c r="U46" s="30"/>
      <c r="V46" s="30"/>
      <c r="W46" s="30"/>
      <c r="X46" s="30">
        <v>-6159535.8900000025</v>
      </c>
      <c r="Y46" s="30"/>
      <c r="Z46" s="30"/>
      <c r="AA46" s="30"/>
      <c r="AB46" s="30"/>
      <c r="AC46" s="30"/>
      <c r="AD46" s="30"/>
      <c r="AE46" s="30"/>
      <c r="AF46" s="31">
        <f t="shared" si="68"/>
        <v>-6166125.3699213741</v>
      </c>
      <c r="AG46" s="31">
        <f t="shared" si="69"/>
        <v>11512925.230078526</v>
      </c>
      <c r="AH46" s="30"/>
      <c r="AI46" s="30"/>
      <c r="AJ46" s="30"/>
      <c r="AK46" s="30"/>
      <c r="AL46" s="30"/>
      <c r="AM46" s="30"/>
      <c r="AN46" s="30">
        <v>245900.86775379934</v>
      </c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>
        <v>-3259790.0032868325</v>
      </c>
      <c r="BB46" s="30"/>
      <c r="BC46" s="30"/>
      <c r="BD46" s="30"/>
      <c r="BE46" s="30"/>
      <c r="BF46" s="30"/>
      <c r="BG46" s="30"/>
      <c r="BH46" s="30"/>
      <c r="BI46" s="30"/>
      <c r="BJ46" s="31">
        <f t="shared" si="70"/>
        <v>-3013889.1355330329</v>
      </c>
      <c r="BK46" s="31">
        <f t="shared" si="71"/>
        <v>8499036.0945454929</v>
      </c>
    </row>
    <row r="47" spans="1:63" ht="13.2" x14ac:dyDescent="0.25">
      <c r="A47" s="21">
        <v>43</v>
      </c>
      <c r="B47" s="27" t="s">
        <v>40</v>
      </c>
      <c r="C47" s="30"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1">
        <f t="shared" si="68"/>
        <v>0</v>
      </c>
      <c r="AG47" s="31">
        <f t="shared" si="69"/>
        <v>0</v>
      </c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1">
        <f t="shared" si="70"/>
        <v>0</v>
      </c>
      <c r="BK47" s="31">
        <f t="shared" si="71"/>
        <v>0</v>
      </c>
    </row>
    <row r="48" spans="1:63" ht="13.2" x14ac:dyDescent="0.25">
      <c r="A48" s="21">
        <v>44</v>
      </c>
      <c r="B48" s="27" t="s">
        <v>41</v>
      </c>
      <c r="C48" s="30"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1">
        <f t="shared" si="68"/>
        <v>0</v>
      </c>
      <c r="AG48" s="31">
        <f t="shared" si="69"/>
        <v>0</v>
      </c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1">
        <f t="shared" si="70"/>
        <v>0</v>
      </c>
      <c r="BK48" s="31">
        <f t="shared" si="71"/>
        <v>0</v>
      </c>
    </row>
    <row r="49" spans="1:63" ht="13.2" x14ac:dyDescent="0.25">
      <c r="A49" s="21">
        <v>45</v>
      </c>
      <c r="B49" s="27" t="s">
        <v>42</v>
      </c>
      <c r="C49" s="30"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1">
        <f t="shared" si="68"/>
        <v>0</v>
      </c>
      <c r="AG49" s="31">
        <f t="shared" si="69"/>
        <v>0</v>
      </c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1">
        <f t="shared" si="70"/>
        <v>0</v>
      </c>
      <c r="BK49" s="31">
        <f t="shared" si="71"/>
        <v>0</v>
      </c>
    </row>
    <row r="50" spans="1:63" ht="13.2" x14ac:dyDescent="0.25">
      <c r="A50" s="21">
        <v>46</v>
      </c>
      <c r="B50" s="27" t="s">
        <v>43</v>
      </c>
      <c r="C50" s="30">
        <v>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1">
        <f t="shared" si="68"/>
        <v>0</v>
      </c>
      <c r="AG50" s="31">
        <f t="shared" si="69"/>
        <v>0</v>
      </c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1">
        <f t="shared" si="70"/>
        <v>0</v>
      </c>
      <c r="BK50" s="31">
        <f t="shared" si="71"/>
        <v>0</v>
      </c>
    </row>
    <row r="51" spans="1:63" ht="13.2" x14ac:dyDescent="0.25">
      <c r="A51" s="21">
        <v>47</v>
      </c>
      <c r="B51" s="32" t="s">
        <v>44</v>
      </c>
      <c r="C51" s="30">
        <v>0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1">
        <f t="shared" si="68"/>
        <v>0</v>
      </c>
      <c r="AG51" s="31">
        <f t="shared" si="69"/>
        <v>0</v>
      </c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1">
        <f t="shared" si="70"/>
        <v>0</v>
      </c>
      <c r="BK51" s="31">
        <f t="shared" si="71"/>
        <v>0</v>
      </c>
    </row>
    <row r="52" spans="1:63" ht="13.2" x14ac:dyDescent="0.25">
      <c r="A52" s="21">
        <v>48</v>
      </c>
      <c r="B52" s="27" t="s">
        <v>45</v>
      </c>
      <c r="C52" s="33">
        <f>SUM(C45:C51)</f>
        <v>591842797.56999886</v>
      </c>
      <c r="D52" s="33">
        <f>SUM(D45:D51)</f>
        <v>0</v>
      </c>
      <c r="E52" s="33">
        <f t="shared" ref="E52:L52" si="72">SUM(E45:E51)</f>
        <v>0</v>
      </c>
      <c r="F52" s="33">
        <f t="shared" si="72"/>
        <v>0</v>
      </c>
      <c r="G52" s="33">
        <f t="shared" si="72"/>
        <v>0</v>
      </c>
      <c r="H52" s="33">
        <f t="shared" si="72"/>
        <v>0</v>
      </c>
      <c r="I52" s="33">
        <f t="shared" si="72"/>
        <v>0</v>
      </c>
      <c r="J52" s="33">
        <f t="shared" si="72"/>
        <v>0</v>
      </c>
      <c r="K52" s="33">
        <f t="shared" si="72"/>
        <v>-12929.322150284017</v>
      </c>
      <c r="L52" s="33">
        <f t="shared" si="72"/>
        <v>0</v>
      </c>
      <c r="M52" s="33">
        <f>SUM(M45:M51)</f>
        <v>0</v>
      </c>
      <c r="N52" s="33">
        <f t="shared" ref="N52:AN52" si="73">SUM(N45:N51)</f>
        <v>0</v>
      </c>
      <c r="O52" s="33">
        <f t="shared" si="73"/>
        <v>0</v>
      </c>
      <c r="P52" s="33">
        <f t="shared" si="73"/>
        <v>0</v>
      </c>
      <c r="Q52" s="33">
        <f t="shared" si="73"/>
        <v>0</v>
      </c>
      <c r="R52" s="33">
        <f t="shared" si="73"/>
        <v>6341.1377968193538</v>
      </c>
      <c r="S52" s="33">
        <f t="shared" si="73"/>
        <v>0</v>
      </c>
      <c r="T52" s="33">
        <f t="shared" si="73"/>
        <v>0</v>
      </c>
      <c r="U52" s="33">
        <f t="shared" si="73"/>
        <v>0</v>
      </c>
      <c r="V52" s="33">
        <f t="shared" si="73"/>
        <v>0</v>
      </c>
      <c r="W52" s="33">
        <f t="shared" si="73"/>
        <v>0</v>
      </c>
      <c r="X52" s="33">
        <f t="shared" si="73"/>
        <v>8543675.8544626553</v>
      </c>
      <c r="Y52" s="33">
        <f t="shared" si="73"/>
        <v>0</v>
      </c>
      <c r="Z52" s="33">
        <f t="shared" ref="Z52" si="74">SUM(Z45:Z51)</f>
        <v>0</v>
      </c>
      <c r="AA52" s="33">
        <f t="shared" si="73"/>
        <v>0</v>
      </c>
      <c r="AB52" s="33">
        <f t="shared" si="73"/>
        <v>0</v>
      </c>
      <c r="AC52" s="33">
        <f t="shared" si="73"/>
        <v>0</v>
      </c>
      <c r="AD52" s="33">
        <f t="shared" si="73"/>
        <v>0</v>
      </c>
      <c r="AE52" s="33">
        <f t="shared" si="73"/>
        <v>0</v>
      </c>
      <c r="AF52" s="34">
        <f t="shared" si="73"/>
        <v>8537087.67010919</v>
      </c>
      <c r="AG52" s="34">
        <f t="shared" si="73"/>
        <v>600379885.24010813</v>
      </c>
      <c r="AH52" s="33">
        <f t="shared" si="73"/>
        <v>0</v>
      </c>
      <c r="AI52" s="33">
        <f>SUM(AI45:AI51)</f>
        <v>0</v>
      </c>
      <c r="AJ52" s="33">
        <f t="shared" si="73"/>
        <v>0</v>
      </c>
      <c r="AK52" s="33">
        <f t="shared" si="73"/>
        <v>0</v>
      </c>
      <c r="AL52" s="33">
        <f t="shared" si="73"/>
        <v>0</v>
      </c>
      <c r="AM52" s="33">
        <f t="shared" si="73"/>
        <v>0</v>
      </c>
      <c r="AN52" s="33">
        <f t="shared" si="73"/>
        <v>245950.53762489447</v>
      </c>
      <c r="AO52" s="33">
        <f t="shared" ref="AO52:BK52" si="75">SUM(AO45:AO51)</f>
        <v>0</v>
      </c>
      <c r="AP52" s="33">
        <f t="shared" si="75"/>
        <v>0</v>
      </c>
      <c r="AQ52" s="33">
        <f t="shared" si="75"/>
        <v>0</v>
      </c>
      <c r="AR52" s="33">
        <f t="shared" si="75"/>
        <v>0</v>
      </c>
      <c r="AS52" s="33">
        <f t="shared" si="75"/>
        <v>0</v>
      </c>
      <c r="AT52" s="33">
        <f t="shared" si="75"/>
        <v>0</v>
      </c>
      <c r="AU52" s="33">
        <f t="shared" si="75"/>
        <v>0</v>
      </c>
      <c r="AV52" s="33">
        <f t="shared" si="75"/>
        <v>0</v>
      </c>
      <c r="AW52" s="33">
        <f t="shared" si="75"/>
        <v>0</v>
      </c>
      <c r="AX52" s="33">
        <f t="shared" si="75"/>
        <v>0</v>
      </c>
      <c r="AY52" s="33">
        <f t="shared" si="75"/>
        <v>0</v>
      </c>
      <c r="AZ52" s="33">
        <f t="shared" si="75"/>
        <v>0</v>
      </c>
      <c r="BA52" s="33">
        <f t="shared" si="75"/>
        <v>-101125142.24082889</v>
      </c>
      <c r="BB52" s="33">
        <f t="shared" si="75"/>
        <v>0</v>
      </c>
      <c r="BC52" s="33">
        <f t="shared" si="75"/>
        <v>0</v>
      </c>
      <c r="BD52" s="33">
        <f t="shared" si="75"/>
        <v>0</v>
      </c>
      <c r="BE52" s="33">
        <f t="shared" si="75"/>
        <v>0</v>
      </c>
      <c r="BF52" s="33">
        <f t="shared" si="75"/>
        <v>0</v>
      </c>
      <c r="BG52" s="33">
        <f t="shared" si="75"/>
        <v>0</v>
      </c>
      <c r="BH52" s="33">
        <f t="shared" si="75"/>
        <v>0</v>
      </c>
      <c r="BI52" s="33">
        <f t="shared" si="75"/>
        <v>0</v>
      </c>
      <c r="BJ52" s="34">
        <f t="shared" si="75"/>
        <v>-100879191.70320399</v>
      </c>
      <c r="BK52" s="34">
        <f t="shared" si="75"/>
        <v>499500693.5369041</v>
      </c>
    </row>
    <row r="53" spans="1:63" ht="13.2" x14ac:dyDescent="0.25">
      <c r="A53" s="21">
        <v>49</v>
      </c>
      <c r="B53" s="24" t="s">
        <v>46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1"/>
      <c r="AG53" s="31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1"/>
      <c r="BK53" s="31"/>
    </row>
    <row r="54" spans="1:63" ht="13.2" x14ac:dyDescent="0.25">
      <c r="A54" s="21">
        <v>50</v>
      </c>
      <c r="B54" s="32" t="s">
        <v>47</v>
      </c>
      <c r="C54" s="30">
        <v>115807777.5999999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1">
        <f>SUM(D54:AE54)</f>
        <v>0</v>
      </c>
      <c r="AG54" s="31">
        <f>SUM(AF54,C54)</f>
        <v>115807777.5999999</v>
      </c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>
        <v>-3321384.8286957741</v>
      </c>
      <c r="BB54" s="30">
        <v>0</v>
      </c>
      <c r="BC54" s="30"/>
      <c r="BD54" s="30"/>
      <c r="BE54" s="30"/>
      <c r="BF54" s="30"/>
      <c r="BG54" s="30"/>
      <c r="BH54" s="30"/>
      <c r="BI54" s="30"/>
      <c r="BJ54" s="31">
        <f>SUM(AH54:BI54)</f>
        <v>-3321384.8286957741</v>
      </c>
      <c r="BK54" s="31">
        <f>SUM(AG54,BJ54)</f>
        <v>112486392.77130413</v>
      </c>
    </row>
    <row r="55" spans="1:63" ht="13.2" x14ac:dyDescent="0.25">
      <c r="A55" s="21">
        <v>51</v>
      </c>
      <c r="B55" s="27" t="s">
        <v>48</v>
      </c>
      <c r="C55" s="33">
        <f>SUM(C54)</f>
        <v>115807777.5999999</v>
      </c>
      <c r="D55" s="33">
        <f>SUM(D54)</f>
        <v>0</v>
      </c>
      <c r="E55" s="33">
        <f t="shared" ref="E55:AN55" si="76">SUM(E54)</f>
        <v>0</v>
      </c>
      <c r="F55" s="33">
        <f t="shared" si="76"/>
        <v>0</v>
      </c>
      <c r="G55" s="33">
        <f t="shared" si="76"/>
        <v>0</v>
      </c>
      <c r="H55" s="33">
        <f t="shared" si="76"/>
        <v>0</v>
      </c>
      <c r="I55" s="33">
        <f t="shared" si="76"/>
        <v>0</v>
      </c>
      <c r="J55" s="33">
        <f t="shared" si="76"/>
        <v>0</v>
      </c>
      <c r="K55" s="33">
        <f t="shared" si="76"/>
        <v>0</v>
      </c>
      <c r="L55" s="33">
        <f t="shared" si="76"/>
        <v>0</v>
      </c>
      <c r="M55" s="33">
        <f t="shared" si="76"/>
        <v>0</v>
      </c>
      <c r="N55" s="33">
        <f t="shared" si="76"/>
        <v>0</v>
      </c>
      <c r="O55" s="33">
        <f t="shared" si="76"/>
        <v>0</v>
      </c>
      <c r="P55" s="33">
        <f t="shared" si="76"/>
        <v>0</v>
      </c>
      <c r="Q55" s="33">
        <f t="shared" si="76"/>
        <v>0</v>
      </c>
      <c r="R55" s="33">
        <f t="shared" si="76"/>
        <v>0</v>
      </c>
      <c r="S55" s="33">
        <f t="shared" si="76"/>
        <v>0</v>
      </c>
      <c r="T55" s="33">
        <f t="shared" si="76"/>
        <v>0</v>
      </c>
      <c r="U55" s="33">
        <f t="shared" si="76"/>
        <v>0</v>
      </c>
      <c r="V55" s="33">
        <f t="shared" si="76"/>
        <v>0</v>
      </c>
      <c r="W55" s="33">
        <f t="shared" si="76"/>
        <v>0</v>
      </c>
      <c r="X55" s="33">
        <f t="shared" si="76"/>
        <v>0</v>
      </c>
      <c r="Y55" s="33">
        <f t="shared" si="76"/>
        <v>0</v>
      </c>
      <c r="Z55" s="33">
        <f t="shared" ref="Z55" si="77">SUM(Z54)</f>
        <v>0</v>
      </c>
      <c r="AA55" s="33">
        <f t="shared" si="76"/>
        <v>0</v>
      </c>
      <c r="AB55" s="33">
        <f t="shared" si="76"/>
        <v>0</v>
      </c>
      <c r="AC55" s="33">
        <f t="shared" si="76"/>
        <v>0</v>
      </c>
      <c r="AD55" s="33">
        <f t="shared" si="76"/>
        <v>0</v>
      </c>
      <c r="AE55" s="33">
        <f t="shared" si="76"/>
        <v>0</v>
      </c>
      <c r="AF55" s="34">
        <f t="shared" si="76"/>
        <v>0</v>
      </c>
      <c r="AG55" s="34">
        <f t="shared" si="76"/>
        <v>115807777.5999999</v>
      </c>
      <c r="AH55" s="33">
        <f t="shared" si="76"/>
        <v>0</v>
      </c>
      <c r="AI55" s="33">
        <f>SUM(AI54)</f>
        <v>0</v>
      </c>
      <c r="AJ55" s="33">
        <f t="shared" si="76"/>
        <v>0</v>
      </c>
      <c r="AK55" s="33">
        <f t="shared" si="76"/>
        <v>0</v>
      </c>
      <c r="AL55" s="33">
        <f t="shared" si="76"/>
        <v>0</v>
      </c>
      <c r="AM55" s="33">
        <f t="shared" si="76"/>
        <v>0</v>
      </c>
      <c r="AN55" s="33">
        <f t="shared" si="76"/>
        <v>0</v>
      </c>
      <c r="AO55" s="33">
        <f t="shared" ref="AO55:BK55" si="78">SUM(AO54)</f>
        <v>0</v>
      </c>
      <c r="AP55" s="33">
        <f t="shared" si="78"/>
        <v>0</v>
      </c>
      <c r="AQ55" s="33">
        <f t="shared" si="78"/>
        <v>0</v>
      </c>
      <c r="AR55" s="33">
        <f t="shared" si="78"/>
        <v>0</v>
      </c>
      <c r="AS55" s="33">
        <f t="shared" si="78"/>
        <v>0</v>
      </c>
      <c r="AT55" s="33">
        <f t="shared" si="78"/>
        <v>0</v>
      </c>
      <c r="AU55" s="33">
        <f t="shared" si="78"/>
        <v>0</v>
      </c>
      <c r="AV55" s="33">
        <f t="shared" si="78"/>
        <v>0</v>
      </c>
      <c r="AW55" s="33">
        <f t="shared" si="78"/>
        <v>0</v>
      </c>
      <c r="AX55" s="33">
        <f t="shared" si="78"/>
        <v>0</v>
      </c>
      <c r="AY55" s="33">
        <f t="shared" si="78"/>
        <v>0</v>
      </c>
      <c r="AZ55" s="33">
        <f t="shared" si="78"/>
        <v>0</v>
      </c>
      <c r="BA55" s="33">
        <f t="shared" si="78"/>
        <v>-3321384.8286957741</v>
      </c>
      <c r="BB55" s="33">
        <f t="shared" si="78"/>
        <v>0</v>
      </c>
      <c r="BC55" s="33">
        <f t="shared" si="78"/>
        <v>0</v>
      </c>
      <c r="BD55" s="33">
        <f t="shared" si="78"/>
        <v>0</v>
      </c>
      <c r="BE55" s="33">
        <f t="shared" si="78"/>
        <v>0</v>
      </c>
      <c r="BF55" s="33">
        <f t="shared" si="78"/>
        <v>0</v>
      </c>
      <c r="BG55" s="33">
        <f t="shared" si="78"/>
        <v>0</v>
      </c>
      <c r="BH55" s="33">
        <f t="shared" si="78"/>
        <v>0</v>
      </c>
      <c r="BI55" s="33">
        <f t="shared" si="78"/>
        <v>0</v>
      </c>
      <c r="BJ55" s="34">
        <f t="shared" si="78"/>
        <v>-3321384.8286957741</v>
      </c>
      <c r="BK55" s="34">
        <f t="shared" si="78"/>
        <v>112486392.77130413</v>
      </c>
    </row>
    <row r="56" spans="1:63" ht="13.2" x14ac:dyDescent="0.25">
      <c r="A56" s="21">
        <v>52</v>
      </c>
      <c r="B56" s="24" t="s">
        <v>49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1"/>
      <c r="AG56" s="31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1"/>
      <c r="BK56" s="31"/>
    </row>
    <row r="57" spans="1:63" ht="13.2" x14ac:dyDescent="0.25">
      <c r="A57" s="21">
        <v>53</v>
      </c>
      <c r="B57" s="32" t="s">
        <v>50</v>
      </c>
      <c r="C57" s="30">
        <v>-77453659.509999901</v>
      </c>
      <c r="D57" s="30"/>
      <c r="E57" s="30"/>
      <c r="F57" s="30"/>
      <c r="G57" s="30"/>
      <c r="H57" s="30">
        <v>77453659.510000005</v>
      </c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1">
        <f>SUM(D57:AE57)</f>
        <v>77453659.510000005</v>
      </c>
      <c r="AG57" s="31">
        <f>SUM(AF57,C57)</f>
        <v>0</v>
      </c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1">
        <f>SUM(AH57:BI57)</f>
        <v>0</v>
      </c>
      <c r="BK57" s="31">
        <f>SUM(AG57,BJ57)</f>
        <v>0</v>
      </c>
    </row>
    <row r="58" spans="1:63" ht="13.2" x14ac:dyDescent="0.25">
      <c r="A58" s="21">
        <v>54</v>
      </c>
      <c r="B58" s="32" t="s">
        <v>51</v>
      </c>
      <c r="C58" s="38">
        <f>SUM(C57)</f>
        <v>-77453659.509999901</v>
      </c>
      <c r="D58" s="38">
        <f>SUM(D57)</f>
        <v>0</v>
      </c>
      <c r="E58" s="38">
        <f t="shared" ref="E58:AG58" si="79">SUM(E57)</f>
        <v>0</v>
      </c>
      <c r="F58" s="38">
        <f t="shared" si="79"/>
        <v>0</v>
      </c>
      <c r="G58" s="38">
        <f t="shared" si="79"/>
        <v>0</v>
      </c>
      <c r="H58" s="38">
        <f t="shared" si="79"/>
        <v>77453659.510000005</v>
      </c>
      <c r="I58" s="38">
        <f t="shared" si="79"/>
        <v>0</v>
      </c>
      <c r="J58" s="38">
        <f t="shared" si="79"/>
        <v>0</v>
      </c>
      <c r="K58" s="38">
        <f t="shared" si="79"/>
        <v>0</v>
      </c>
      <c r="L58" s="38">
        <f t="shared" si="79"/>
        <v>0</v>
      </c>
      <c r="M58" s="38">
        <f t="shared" si="79"/>
        <v>0</v>
      </c>
      <c r="N58" s="38">
        <f t="shared" si="79"/>
        <v>0</v>
      </c>
      <c r="O58" s="38">
        <f t="shared" si="79"/>
        <v>0</v>
      </c>
      <c r="P58" s="38">
        <f t="shared" si="79"/>
        <v>0</v>
      </c>
      <c r="Q58" s="38">
        <f t="shared" si="79"/>
        <v>0</v>
      </c>
      <c r="R58" s="38">
        <f t="shared" si="79"/>
        <v>0</v>
      </c>
      <c r="S58" s="38">
        <f t="shared" si="79"/>
        <v>0</v>
      </c>
      <c r="T58" s="38">
        <f t="shared" si="79"/>
        <v>0</v>
      </c>
      <c r="U58" s="38">
        <f t="shared" si="79"/>
        <v>0</v>
      </c>
      <c r="V58" s="38">
        <f t="shared" si="79"/>
        <v>0</v>
      </c>
      <c r="W58" s="38">
        <f t="shared" si="79"/>
        <v>0</v>
      </c>
      <c r="X58" s="38">
        <f t="shared" si="79"/>
        <v>0</v>
      </c>
      <c r="Y58" s="38">
        <f t="shared" si="79"/>
        <v>0</v>
      </c>
      <c r="Z58" s="38">
        <f t="shared" si="79"/>
        <v>0</v>
      </c>
      <c r="AA58" s="38">
        <f t="shared" si="79"/>
        <v>0</v>
      </c>
      <c r="AB58" s="38">
        <f t="shared" si="79"/>
        <v>0</v>
      </c>
      <c r="AC58" s="38">
        <f t="shared" si="79"/>
        <v>0</v>
      </c>
      <c r="AD58" s="38">
        <f t="shared" si="79"/>
        <v>0</v>
      </c>
      <c r="AE58" s="38">
        <f t="shared" si="79"/>
        <v>0</v>
      </c>
      <c r="AF58" s="39">
        <f t="shared" si="79"/>
        <v>77453659.510000005</v>
      </c>
      <c r="AG58" s="39">
        <f t="shared" si="79"/>
        <v>0</v>
      </c>
      <c r="AH58" s="38"/>
      <c r="AI58" s="38"/>
      <c r="AJ58" s="38"/>
      <c r="AK58" s="38"/>
      <c r="AL58" s="38"/>
      <c r="AM58" s="38"/>
      <c r="AN58" s="38">
        <f t="shared" ref="AN58:AO58" si="80">SUM(AN57)</f>
        <v>0</v>
      </c>
      <c r="AO58" s="38">
        <f t="shared" si="80"/>
        <v>0</v>
      </c>
      <c r="AP58" s="38">
        <f t="shared" ref="AP58:BK58" si="81">SUM(AP57)</f>
        <v>0</v>
      </c>
      <c r="AQ58" s="38">
        <f t="shared" si="81"/>
        <v>0</v>
      </c>
      <c r="AR58" s="38">
        <f t="shared" si="81"/>
        <v>0</v>
      </c>
      <c r="AS58" s="38">
        <f t="shared" si="81"/>
        <v>0</v>
      </c>
      <c r="AT58" s="38">
        <f t="shared" si="81"/>
        <v>0</v>
      </c>
      <c r="AU58" s="38">
        <f t="shared" si="81"/>
        <v>0</v>
      </c>
      <c r="AV58" s="38">
        <f t="shared" si="81"/>
        <v>0</v>
      </c>
      <c r="AW58" s="38">
        <f t="shared" si="81"/>
        <v>0</v>
      </c>
      <c r="AX58" s="38">
        <f t="shared" si="81"/>
        <v>0</v>
      </c>
      <c r="AY58" s="38">
        <f t="shared" si="81"/>
        <v>0</v>
      </c>
      <c r="AZ58" s="38">
        <f t="shared" si="81"/>
        <v>0</v>
      </c>
      <c r="BA58" s="38">
        <f t="shared" si="81"/>
        <v>0</v>
      </c>
      <c r="BB58" s="38">
        <f t="shared" si="81"/>
        <v>0</v>
      </c>
      <c r="BC58" s="38">
        <f t="shared" si="81"/>
        <v>0</v>
      </c>
      <c r="BD58" s="38">
        <f t="shared" si="81"/>
        <v>0</v>
      </c>
      <c r="BE58" s="38">
        <f t="shared" si="81"/>
        <v>0</v>
      </c>
      <c r="BF58" s="38">
        <f t="shared" si="81"/>
        <v>0</v>
      </c>
      <c r="BG58" s="38">
        <f t="shared" si="81"/>
        <v>0</v>
      </c>
      <c r="BH58" s="38">
        <f t="shared" si="81"/>
        <v>0</v>
      </c>
      <c r="BI58" s="38">
        <f t="shared" si="81"/>
        <v>0</v>
      </c>
      <c r="BJ58" s="39">
        <f t="shared" si="81"/>
        <v>0</v>
      </c>
      <c r="BK58" s="39">
        <f t="shared" si="81"/>
        <v>0</v>
      </c>
    </row>
    <row r="59" spans="1:63" ht="13.2" x14ac:dyDescent="0.25">
      <c r="A59" s="21">
        <v>55</v>
      </c>
      <c r="B59" s="23" t="s">
        <v>52</v>
      </c>
      <c r="C59" s="30">
        <f>C58+C55+C52+C43</f>
        <v>834371045.94999886</v>
      </c>
      <c r="D59" s="30">
        <f>D58+D55+D52+D43</f>
        <v>0</v>
      </c>
      <c r="E59" s="30">
        <f t="shared" ref="E59:AN59" si="82">E58+E55+E52+E43</f>
        <v>0</v>
      </c>
      <c r="F59" s="30">
        <f t="shared" si="82"/>
        <v>0</v>
      </c>
      <c r="G59" s="30">
        <f t="shared" si="82"/>
        <v>0</v>
      </c>
      <c r="H59" s="30">
        <f t="shared" si="82"/>
        <v>77453659.510000005</v>
      </c>
      <c r="I59" s="30">
        <f t="shared" si="82"/>
        <v>0</v>
      </c>
      <c r="J59" s="30">
        <f t="shared" si="82"/>
        <v>0</v>
      </c>
      <c r="K59" s="30">
        <f t="shared" si="82"/>
        <v>-12929.322150284017</v>
      </c>
      <c r="L59" s="30">
        <f t="shared" si="82"/>
        <v>0</v>
      </c>
      <c r="M59" s="30">
        <f t="shared" si="82"/>
        <v>0</v>
      </c>
      <c r="N59" s="30">
        <f t="shared" si="82"/>
        <v>0</v>
      </c>
      <c r="O59" s="30">
        <f t="shared" si="82"/>
        <v>0</v>
      </c>
      <c r="P59" s="30">
        <f t="shared" si="82"/>
        <v>0</v>
      </c>
      <c r="Q59" s="30">
        <f t="shared" si="82"/>
        <v>0</v>
      </c>
      <c r="R59" s="30">
        <f t="shared" si="82"/>
        <v>6341.1377968193538</v>
      </c>
      <c r="S59" s="30">
        <f t="shared" si="82"/>
        <v>0</v>
      </c>
      <c r="T59" s="30">
        <f t="shared" si="82"/>
        <v>0</v>
      </c>
      <c r="U59" s="30">
        <f t="shared" si="82"/>
        <v>0</v>
      </c>
      <c r="V59" s="30">
        <f t="shared" si="82"/>
        <v>0</v>
      </c>
      <c r="W59" s="30">
        <f t="shared" si="82"/>
        <v>0</v>
      </c>
      <c r="X59" s="30">
        <f t="shared" si="82"/>
        <v>9607038.2144626547</v>
      </c>
      <c r="Y59" s="30">
        <f t="shared" si="82"/>
        <v>0</v>
      </c>
      <c r="Z59" s="30">
        <f t="shared" ref="Z59" si="83">Z58+Z55+Z52+Z43</f>
        <v>0</v>
      </c>
      <c r="AA59" s="30">
        <f t="shared" si="82"/>
        <v>0</v>
      </c>
      <c r="AB59" s="30">
        <f t="shared" si="82"/>
        <v>0</v>
      </c>
      <c r="AC59" s="30">
        <f t="shared" si="82"/>
        <v>0</v>
      </c>
      <c r="AD59" s="30">
        <f t="shared" si="82"/>
        <v>0</v>
      </c>
      <c r="AE59" s="30">
        <f t="shared" si="82"/>
        <v>0</v>
      </c>
      <c r="AF59" s="31">
        <f t="shared" si="82"/>
        <v>87054109.540109202</v>
      </c>
      <c r="AG59" s="31">
        <f t="shared" si="82"/>
        <v>921425155.49010801</v>
      </c>
      <c r="AH59" s="30">
        <f t="shared" si="82"/>
        <v>0</v>
      </c>
      <c r="AI59" s="30">
        <f>AI58+AI55+AI52+AI43</f>
        <v>0</v>
      </c>
      <c r="AJ59" s="30">
        <f t="shared" si="82"/>
        <v>0</v>
      </c>
      <c r="AK59" s="30">
        <f t="shared" si="82"/>
        <v>0</v>
      </c>
      <c r="AL59" s="30">
        <f t="shared" si="82"/>
        <v>0</v>
      </c>
      <c r="AM59" s="30">
        <f t="shared" si="82"/>
        <v>0</v>
      </c>
      <c r="AN59" s="30">
        <f t="shared" si="82"/>
        <v>245950.53762489447</v>
      </c>
      <c r="AO59" s="30">
        <f t="shared" ref="AO59:BK59" si="84">AO58+AO55+AO52+AO43</f>
        <v>0</v>
      </c>
      <c r="AP59" s="30">
        <f t="shared" si="84"/>
        <v>0</v>
      </c>
      <c r="AQ59" s="30">
        <f t="shared" si="84"/>
        <v>0</v>
      </c>
      <c r="AR59" s="30">
        <f t="shared" si="84"/>
        <v>0</v>
      </c>
      <c r="AS59" s="30">
        <f t="shared" si="84"/>
        <v>0</v>
      </c>
      <c r="AT59" s="30">
        <f t="shared" si="84"/>
        <v>0</v>
      </c>
      <c r="AU59" s="30">
        <f t="shared" si="84"/>
        <v>0</v>
      </c>
      <c r="AV59" s="30">
        <f t="shared" si="84"/>
        <v>0</v>
      </c>
      <c r="AW59" s="30">
        <f t="shared" si="84"/>
        <v>0</v>
      </c>
      <c r="AX59" s="30">
        <f t="shared" si="84"/>
        <v>0</v>
      </c>
      <c r="AY59" s="30">
        <f t="shared" si="84"/>
        <v>0</v>
      </c>
      <c r="AZ59" s="30">
        <f t="shared" si="84"/>
        <v>0</v>
      </c>
      <c r="BA59" s="30">
        <f t="shared" si="84"/>
        <v>-145668694.72982225</v>
      </c>
      <c r="BB59" s="30">
        <f t="shared" si="84"/>
        <v>0</v>
      </c>
      <c r="BC59" s="30">
        <f t="shared" si="84"/>
        <v>0</v>
      </c>
      <c r="BD59" s="30">
        <f t="shared" si="84"/>
        <v>0</v>
      </c>
      <c r="BE59" s="30">
        <f t="shared" si="84"/>
        <v>0</v>
      </c>
      <c r="BF59" s="30">
        <f t="shared" si="84"/>
        <v>0</v>
      </c>
      <c r="BG59" s="30">
        <f t="shared" si="84"/>
        <v>0</v>
      </c>
      <c r="BH59" s="30">
        <f t="shared" si="84"/>
        <v>0</v>
      </c>
      <c r="BI59" s="30">
        <f t="shared" si="84"/>
        <v>0</v>
      </c>
      <c r="BJ59" s="31">
        <f t="shared" si="84"/>
        <v>-145422744.19219735</v>
      </c>
      <c r="BK59" s="31">
        <f t="shared" si="84"/>
        <v>776002411.29791069</v>
      </c>
    </row>
    <row r="60" spans="1:63" ht="13.2" x14ac:dyDescent="0.25">
      <c r="A60" s="21">
        <v>56</v>
      </c>
      <c r="B60" s="32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1"/>
      <c r="AG60" s="31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/>
      <c r="BK60" s="31"/>
    </row>
    <row r="61" spans="1:63" ht="13.8" thickBot="1" x14ac:dyDescent="0.3">
      <c r="A61" s="21">
        <v>57</v>
      </c>
      <c r="B61" s="40" t="s">
        <v>53</v>
      </c>
      <c r="C61" s="41">
        <f>C37-C59</f>
        <v>1608712141.8800011</v>
      </c>
      <c r="D61" s="41">
        <f>D37-D59</f>
        <v>44044500.61980398</v>
      </c>
      <c r="E61" s="41">
        <f>E37-E59</f>
        <v>6551821</v>
      </c>
      <c r="F61" s="41">
        <f t="shared" ref="F61:AN61" si="85">F37-F59</f>
        <v>0</v>
      </c>
      <c r="G61" s="41">
        <f t="shared" si="85"/>
        <v>0</v>
      </c>
      <c r="H61" s="41">
        <f t="shared" si="85"/>
        <v>-268163984.16857195</v>
      </c>
      <c r="I61" s="41">
        <f t="shared" si="85"/>
        <v>0</v>
      </c>
      <c r="J61" s="41">
        <f t="shared" si="85"/>
        <v>0</v>
      </c>
      <c r="K61" s="41">
        <f t="shared" si="85"/>
        <v>12929.322150284017</v>
      </c>
      <c r="L61" s="41">
        <f t="shared" si="85"/>
        <v>0</v>
      </c>
      <c r="M61" s="41">
        <f t="shared" si="85"/>
        <v>0</v>
      </c>
      <c r="N61" s="41">
        <f t="shared" si="85"/>
        <v>0</v>
      </c>
      <c r="O61" s="41">
        <f t="shared" si="85"/>
        <v>0</v>
      </c>
      <c r="P61" s="41">
        <f t="shared" si="85"/>
        <v>0</v>
      </c>
      <c r="Q61" s="41">
        <f t="shared" si="85"/>
        <v>0</v>
      </c>
      <c r="R61" s="41">
        <f t="shared" si="85"/>
        <v>-6341.1377968193538</v>
      </c>
      <c r="S61" s="41">
        <f t="shared" si="85"/>
        <v>0</v>
      </c>
      <c r="T61" s="41">
        <f t="shared" si="85"/>
        <v>0</v>
      </c>
      <c r="U61" s="41">
        <f t="shared" si="85"/>
        <v>0</v>
      </c>
      <c r="V61" s="41">
        <f t="shared" si="85"/>
        <v>0</v>
      </c>
      <c r="W61" s="41">
        <f t="shared" si="85"/>
        <v>-858566.13</v>
      </c>
      <c r="X61" s="41">
        <f t="shared" si="85"/>
        <v>-9607038.2144626547</v>
      </c>
      <c r="Y61" s="41">
        <f t="shared" si="85"/>
        <v>0</v>
      </c>
      <c r="Z61" s="41">
        <f t="shared" ref="Z61" si="86">Z37-Z59</f>
        <v>0</v>
      </c>
      <c r="AA61" s="41">
        <f t="shared" si="85"/>
        <v>0</v>
      </c>
      <c r="AB61" s="41">
        <f t="shared" si="85"/>
        <v>0</v>
      </c>
      <c r="AC61" s="41">
        <f t="shared" si="85"/>
        <v>0</v>
      </c>
      <c r="AD61" s="41">
        <f t="shared" si="85"/>
        <v>0</v>
      </c>
      <c r="AE61" s="41">
        <f t="shared" si="85"/>
        <v>0</v>
      </c>
      <c r="AF61" s="42">
        <f t="shared" si="85"/>
        <v>-228026678.70887715</v>
      </c>
      <c r="AG61" s="42">
        <f t="shared" si="85"/>
        <v>1380685463.171124</v>
      </c>
      <c r="AH61" s="41">
        <f t="shared" si="85"/>
        <v>-34175864.030000001</v>
      </c>
      <c r="AI61" s="41">
        <f>AI37-AI59</f>
        <v>11405686</v>
      </c>
      <c r="AJ61" s="41">
        <f t="shared" si="85"/>
        <v>0</v>
      </c>
      <c r="AK61" s="41">
        <f t="shared" si="85"/>
        <v>0</v>
      </c>
      <c r="AL61" s="41">
        <f t="shared" si="85"/>
        <v>0</v>
      </c>
      <c r="AM61" s="41">
        <f t="shared" si="85"/>
        <v>0</v>
      </c>
      <c r="AN61" s="41">
        <f t="shared" si="85"/>
        <v>-245950.53762489447</v>
      </c>
      <c r="AO61" s="41">
        <f t="shared" ref="AO61:BK61" si="87">AO37-AO59</f>
        <v>0</v>
      </c>
      <c r="AP61" s="41">
        <f t="shared" si="87"/>
        <v>0</v>
      </c>
      <c r="AQ61" s="41">
        <f t="shared" si="87"/>
        <v>0</v>
      </c>
      <c r="AR61" s="41">
        <f t="shared" si="87"/>
        <v>0</v>
      </c>
      <c r="AS61" s="41">
        <f t="shared" si="87"/>
        <v>0</v>
      </c>
      <c r="AT61" s="41">
        <f t="shared" si="87"/>
        <v>0</v>
      </c>
      <c r="AU61" s="41">
        <f t="shared" si="87"/>
        <v>0</v>
      </c>
      <c r="AV61" s="41">
        <f t="shared" si="87"/>
        <v>0</v>
      </c>
      <c r="AW61" s="41">
        <f t="shared" si="87"/>
        <v>0</v>
      </c>
      <c r="AX61" s="41">
        <f t="shared" si="87"/>
        <v>0</v>
      </c>
      <c r="AY61" s="41">
        <f t="shared" si="87"/>
        <v>0</v>
      </c>
      <c r="AZ61" s="41">
        <f t="shared" si="87"/>
        <v>0</v>
      </c>
      <c r="BA61" s="41">
        <f t="shared" si="87"/>
        <v>-41074193.327516437</v>
      </c>
      <c r="BB61" s="41">
        <f t="shared" si="87"/>
        <v>0</v>
      </c>
      <c r="BC61" s="41">
        <f t="shared" si="87"/>
        <v>0</v>
      </c>
      <c r="BD61" s="41">
        <f t="shared" si="87"/>
        <v>0</v>
      </c>
      <c r="BE61" s="41">
        <f t="shared" si="87"/>
        <v>0</v>
      </c>
      <c r="BF61" s="41">
        <f t="shared" si="87"/>
        <v>0</v>
      </c>
      <c r="BG61" s="41">
        <f t="shared" si="87"/>
        <v>0</v>
      </c>
      <c r="BH61" s="41">
        <f t="shared" si="87"/>
        <v>0</v>
      </c>
      <c r="BI61" s="41">
        <f t="shared" si="87"/>
        <v>0</v>
      </c>
      <c r="BJ61" s="42">
        <f t="shared" si="87"/>
        <v>-64090321.895141333</v>
      </c>
      <c r="BK61" s="42">
        <f t="shared" si="87"/>
        <v>1316595141.2759824</v>
      </c>
    </row>
    <row r="62" spans="1:63" ht="13.8" thickTop="1" x14ac:dyDescent="0.25">
      <c r="A62" s="21">
        <v>58</v>
      </c>
      <c r="B62" s="27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1"/>
      <c r="AG62" s="31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1"/>
      <c r="BK62" s="31"/>
    </row>
    <row r="63" spans="1:63" ht="13.2" x14ac:dyDescent="0.25">
      <c r="A63" s="21">
        <v>59</v>
      </c>
      <c r="B63" s="23" t="s">
        <v>54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1"/>
      <c r="AG63" s="31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1"/>
      <c r="BK63" s="31"/>
    </row>
    <row r="64" spans="1:63" ht="13.2" x14ac:dyDescent="0.25">
      <c r="A64" s="21">
        <v>60</v>
      </c>
      <c r="B64" s="27" t="s">
        <v>55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1"/>
      <c r="AG64" s="31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1"/>
      <c r="BK64" s="31"/>
    </row>
    <row r="65" spans="1:63" ht="13.2" x14ac:dyDescent="0.25">
      <c r="A65" s="21">
        <v>61</v>
      </c>
      <c r="B65" s="24" t="s">
        <v>56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1"/>
      <c r="AG65" s="31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1"/>
      <c r="BK65" s="31"/>
    </row>
    <row r="66" spans="1:63" ht="13.2" x14ac:dyDescent="0.25">
      <c r="A66" s="21">
        <v>62</v>
      </c>
      <c r="B66" s="27" t="s">
        <v>57</v>
      </c>
      <c r="C66" s="30">
        <v>1705459.93</v>
      </c>
      <c r="D66" s="30"/>
      <c r="E66" s="30"/>
      <c r="F66" s="30"/>
      <c r="G66" s="30"/>
      <c r="H66" s="30"/>
      <c r="I66" s="30"/>
      <c r="J66" s="30"/>
      <c r="K66" s="30">
        <v>-482.00765087211528</v>
      </c>
      <c r="L66" s="30"/>
      <c r="M66" s="30"/>
      <c r="N66" s="30"/>
      <c r="O66" s="30"/>
      <c r="P66" s="30"/>
      <c r="Q66" s="30"/>
      <c r="R66" s="30">
        <v>82.104176575985292</v>
      </c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1">
        <f t="shared" ref="AF66:AF97" si="88">SUM(D66:AE66)</f>
        <v>-399.90347429612996</v>
      </c>
      <c r="AG66" s="31">
        <f t="shared" ref="AG66:AG97" si="89">SUM(AF66,C66)</f>
        <v>1705060.0265257037</v>
      </c>
      <c r="AH66" s="30"/>
      <c r="AI66" s="30"/>
      <c r="AJ66" s="30"/>
      <c r="AK66" s="30"/>
      <c r="AL66" s="30"/>
      <c r="AM66" s="30"/>
      <c r="AN66" s="30">
        <v>3501.4013744426015</v>
      </c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>
        <v>-249517.94822076647</v>
      </c>
      <c r="BB66" s="30"/>
      <c r="BC66" s="30"/>
      <c r="BD66" s="30"/>
      <c r="BE66" s="30"/>
      <c r="BF66" s="30"/>
      <c r="BG66" s="30"/>
      <c r="BH66" s="30"/>
      <c r="BI66" s="30"/>
      <c r="BJ66" s="31">
        <f t="shared" ref="BJ66:BJ97" si="90">SUM(AH66:BI66)</f>
        <v>-246016.54684632388</v>
      </c>
      <c r="BK66" s="31">
        <f t="shared" ref="BK66:BK97" si="91">SUM(AG66,BJ66)</f>
        <v>1459043.4796793798</v>
      </c>
    </row>
    <row r="67" spans="1:63" ht="13.2" x14ac:dyDescent="0.25">
      <c r="A67" s="21">
        <v>63</v>
      </c>
      <c r="B67" s="27" t="s">
        <v>58</v>
      </c>
      <c r="C67" s="30">
        <v>9075848.9199999999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>
        <v>0</v>
      </c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1">
        <f t="shared" si="88"/>
        <v>0</v>
      </c>
      <c r="AG67" s="31">
        <f t="shared" si="89"/>
        <v>9075848.9199999999</v>
      </c>
      <c r="AH67" s="30"/>
      <c r="AI67" s="30"/>
      <c r="AJ67" s="30"/>
      <c r="AK67" s="30"/>
      <c r="AL67" s="30"/>
      <c r="AM67" s="30"/>
      <c r="AN67" s="30">
        <v>27.024097014181951</v>
      </c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>
        <v>-1327845.445703353</v>
      </c>
      <c r="BB67" s="30"/>
      <c r="BC67" s="30"/>
      <c r="BD67" s="30"/>
      <c r="BE67" s="30"/>
      <c r="BF67" s="30"/>
      <c r="BG67" s="30"/>
      <c r="BH67" s="30"/>
      <c r="BI67" s="30"/>
      <c r="BJ67" s="31">
        <f t="shared" si="90"/>
        <v>-1327818.4216063388</v>
      </c>
      <c r="BK67" s="31">
        <f t="shared" si="91"/>
        <v>7748030.4983936613</v>
      </c>
    </row>
    <row r="68" spans="1:63" ht="13.2" x14ac:dyDescent="0.25">
      <c r="A68" s="21">
        <v>64</v>
      </c>
      <c r="B68" s="27" t="s">
        <v>59</v>
      </c>
      <c r="C68" s="30">
        <v>1790938.5299999998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>
        <v>0</v>
      </c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1">
        <f t="shared" si="88"/>
        <v>0</v>
      </c>
      <c r="AG68" s="31">
        <f t="shared" si="89"/>
        <v>1790938.5299999998</v>
      </c>
      <c r="AH68" s="30"/>
      <c r="AI68" s="30"/>
      <c r="AJ68" s="30"/>
      <c r="AK68" s="30"/>
      <c r="AL68" s="30"/>
      <c r="AM68" s="30"/>
      <c r="AN68" s="30">
        <v>0</v>
      </c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>
        <v>-262023.9265282038</v>
      </c>
      <c r="BB68" s="30"/>
      <c r="BC68" s="30"/>
      <c r="BD68" s="30"/>
      <c r="BE68" s="30"/>
      <c r="BF68" s="30"/>
      <c r="BG68" s="30"/>
      <c r="BH68" s="30"/>
      <c r="BI68" s="30"/>
      <c r="BJ68" s="31">
        <f t="shared" si="90"/>
        <v>-262023.9265282038</v>
      </c>
      <c r="BK68" s="31">
        <f t="shared" si="91"/>
        <v>1528914.603471796</v>
      </c>
    </row>
    <row r="69" spans="1:63" ht="13.2" x14ac:dyDescent="0.25">
      <c r="A69" s="21">
        <v>65</v>
      </c>
      <c r="B69" s="27" t="s">
        <v>60</v>
      </c>
      <c r="C69" s="30">
        <v>11281398.83</v>
      </c>
      <c r="D69" s="30"/>
      <c r="E69" s="30"/>
      <c r="F69" s="30"/>
      <c r="G69" s="30"/>
      <c r="H69" s="30"/>
      <c r="I69" s="30"/>
      <c r="J69" s="30"/>
      <c r="K69" s="30">
        <v>-582.18248434211307</v>
      </c>
      <c r="L69" s="30"/>
      <c r="M69" s="30"/>
      <c r="N69" s="30"/>
      <c r="O69" s="30"/>
      <c r="P69" s="30"/>
      <c r="Q69" s="30"/>
      <c r="R69" s="30">
        <v>99.167748494001998</v>
      </c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1">
        <f t="shared" si="88"/>
        <v>-483.01473584811106</v>
      </c>
      <c r="AG69" s="31">
        <f t="shared" si="89"/>
        <v>11280915.815264152</v>
      </c>
      <c r="AH69" s="30"/>
      <c r="AI69" s="30"/>
      <c r="AJ69" s="30"/>
      <c r="AK69" s="30"/>
      <c r="AL69" s="30"/>
      <c r="AM69" s="30"/>
      <c r="AN69" s="30">
        <v>3801.9228920875967</v>
      </c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>
        <v>-1650529.2441093915</v>
      </c>
      <c r="BB69" s="30"/>
      <c r="BC69" s="30"/>
      <c r="BD69" s="30"/>
      <c r="BE69" s="30"/>
      <c r="BF69" s="30"/>
      <c r="BG69" s="30"/>
      <c r="BH69" s="30"/>
      <c r="BI69" s="30"/>
      <c r="BJ69" s="31">
        <f t="shared" si="90"/>
        <v>-1646727.3212173039</v>
      </c>
      <c r="BK69" s="31">
        <f t="shared" si="91"/>
        <v>9634188.4940468483</v>
      </c>
    </row>
    <row r="70" spans="1:63" ht="13.2" x14ac:dyDescent="0.25">
      <c r="A70" s="21">
        <v>66</v>
      </c>
      <c r="B70" s="27" t="s">
        <v>61</v>
      </c>
      <c r="C70" s="30">
        <v>71113.56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>
        <v>0</v>
      </c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1">
        <f t="shared" si="88"/>
        <v>0</v>
      </c>
      <c r="AG70" s="31">
        <f t="shared" si="89"/>
        <v>71113.56</v>
      </c>
      <c r="AH70" s="30"/>
      <c r="AI70" s="30"/>
      <c r="AJ70" s="30"/>
      <c r="AK70" s="30"/>
      <c r="AL70" s="30"/>
      <c r="AM70" s="30"/>
      <c r="AN70" s="30">
        <v>0</v>
      </c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>
        <v>-10404.295797131024</v>
      </c>
      <c r="BB70" s="30"/>
      <c r="BC70" s="30"/>
      <c r="BD70" s="30"/>
      <c r="BE70" s="30"/>
      <c r="BF70" s="30"/>
      <c r="BG70" s="30"/>
      <c r="BH70" s="30"/>
      <c r="BI70" s="30"/>
      <c r="BJ70" s="31">
        <f t="shared" si="90"/>
        <v>-10404.295797131024</v>
      </c>
      <c r="BK70" s="31">
        <f t="shared" si="91"/>
        <v>60709.264202868973</v>
      </c>
    </row>
    <row r="71" spans="1:63" ht="13.2" x14ac:dyDescent="0.25">
      <c r="A71" s="21">
        <v>67</v>
      </c>
      <c r="B71" s="27" t="s">
        <v>62</v>
      </c>
      <c r="C71" s="30">
        <v>1708414.8900000001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>
        <v>0</v>
      </c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1">
        <f t="shared" si="88"/>
        <v>0</v>
      </c>
      <c r="AG71" s="31">
        <f t="shared" si="89"/>
        <v>1708414.8900000001</v>
      </c>
      <c r="AH71" s="30"/>
      <c r="AI71" s="30"/>
      <c r="AJ71" s="30"/>
      <c r="AK71" s="30"/>
      <c r="AL71" s="30"/>
      <c r="AM71" s="30"/>
      <c r="AN71" s="30">
        <v>0</v>
      </c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>
        <v>-249950.27474061295</v>
      </c>
      <c r="BB71" s="30"/>
      <c r="BC71" s="30"/>
      <c r="BD71" s="30"/>
      <c r="BE71" s="30"/>
      <c r="BF71" s="30"/>
      <c r="BG71" s="30"/>
      <c r="BH71" s="30"/>
      <c r="BI71" s="30"/>
      <c r="BJ71" s="31">
        <f t="shared" si="90"/>
        <v>-249950.27474061295</v>
      </c>
      <c r="BK71" s="31">
        <f t="shared" si="91"/>
        <v>1458464.6152593871</v>
      </c>
    </row>
    <row r="72" spans="1:63" ht="13.2" x14ac:dyDescent="0.25">
      <c r="A72" s="21">
        <v>68</v>
      </c>
      <c r="B72" s="27" t="s">
        <v>63</v>
      </c>
      <c r="C72" s="30">
        <v>1786439.169999999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>
        <v>0</v>
      </c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1">
        <f t="shared" si="88"/>
        <v>0</v>
      </c>
      <c r="AG72" s="31">
        <f t="shared" si="89"/>
        <v>1786439.169999999</v>
      </c>
      <c r="AH72" s="30"/>
      <c r="AI72" s="30"/>
      <c r="AJ72" s="30"/>
      <c r="AK72" s="30"/>
      <c r="AL72" s="30"/>
      <c r="AM72" s="30"/>
      <c r="AN72" s="30">
        <v>2315.5830430593337</v>
      </c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>
        <v>-261365.64599298959</v>
      </c>
      <c r="BB72" s="30"/>
      <c r="BC72" s="30"/>
      <c r="BD72" s="30"/>
      <c r="BE72" s="30"/>
      <c r="BF72" s="30"/>
      <c r="BG72" s="30"/>
      <c r="BH72" s="30"/>
      <c r="BI72" s="30"/>
      <c r="BJ72" s="31">
        <f t="shared" si="90"/>
        <v>-259050.06294993026</v>
      </c>
      <c r="BK72" s="31">
        <f t="shared" si="91"/>
        <v>1527389.1070500687</v>
      </c>
    </row>
    <row r="73" spans="1:63" ht="13.2" x14ac:dyDescent="0.25">
      <c r="A73" s="21">
        <v>69</v>
      </c>
      <c r="B73" s="27" t="s">
        <v>64</v>
      </c>
      <c r="C73" s="30">
        <v>13792262.879999999</v>
      </c>
      <c r="D73" s="30"/>
      <c r="E73" s="30"/>
      <c r="F73" s="30"/>
      <c r="G73" s="30"/>
      <c r="H73" s="30"/>
      <c r="I73" s="30"/>
      <c r="J73" s="30"/>
      <c r="K73" s="30">
        <v>-102.24792014248013</v>
      </c>
      <c r="L73" s="30"/>
      <c r="M73" s="30"/>
      <c r="N73" s="30"/>
      <c r="O73" s="30"/>
      <c r="P73" s="30"/>
      <c r="Q73" s="30"/>
      <c r="R73" s="30">
        <v>17.416697172163271</v>
      </c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1">
        <f t="shared" si="88"/>
        <v>-84.831222970316858</v>
      </c>
      <c r="AG73" s="31">
        <f t="shared" si="89"/>
        <v>13792178.048777029</v>
      </c>
      <c r="AH73" s="30"/>
      <c r="AI73" s="30"/>
      <c r="AJ73" s="30"/>
      <c r="AK73" s="30"/>
      <c r="AL73" s="30"/>
      <c r="AM73" s="30"/>
      <c r="AN73" s="30">
        <v>10779.720854810261</v>
      </c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>
        <v>-2017882.1411178154</v>
      </c>
      <c r="BB73" s="30"/>
      <c r="BC73" s="30"/>
      <c r="BD73" s="30"/>
      <c r="BE73" s="30"/>
      <c r="BF73" s="30"/>
      <c r="BG73" s="30"/>
      <c r="BH73" s="30"/>
      <c r="BI73" s="30"/>
      <c r="BJ73" s="31">
        <f t="shared" si="90"/>
        <v>-2007102.4202630052</v>
      </c>
      <c r="BK73" s="31">
        <f t="shared" si="91"/>
        <v>11785075.628514023</v>
      </c>
    </row>
    <row r="74" spans="1:63" ht="13.2" x14ac:dyDescent="0.25">
      <c r="A74" s="21">
        <v>70</v>
      </c>
      <c r="B74" s="27" t="s">
        <v>65</v>
      </c>
      <c r="C74" s="30">
        <v>9151400.6400000006</v>
      </c>
      <c r="D74" s="30"/>
      <c r="E74" s="30"/>
      <c r="F74" s="30"/>
      <c r="G74" s="30"/>
      <c r="H74" s="30"/>
      <c r="I74" s="30"/>
      <c r="J74" s="30"/>
      <c r="K74" s="30">
        <v>-239.91726673152652</v>
      </c>
      <c r="L74" s="30"/>
      <c r="M74" s="30"/>
      <c r="N74" s="30"/>
      <c r="O74" s="30"/>
      <c r="P74" s="30"/>
      <c r="Q74" s="30"/>
      <c r="R74" s="30">
        <v>40.867006147542007</v>
      </c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1">
        <f t="shared" si="88"/>
        <v>-199.05026058398451</v>
      </c>
      <c r="AG74" s="31">
        <f t="shared" si="89"/>
        <v>9151201.5897394158</v>
      </c>
      <c r="AH74" s="30"/>
      <c r="AI74" s="30"/>
      <c r="AJ74" s="30"/>
      <c r="AK74" s="30"/>
      <c r="AL74" s="30"/>
      <c r="AM74" s="30"/>
      <c r="AN74" s="30">
        <v>11347.416299088223</v>
      </c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>
        <v>-1338899.0681469776</v>
      </c>
      <c r="BB74" s="30"/>
      <c r="BC74" s="30"/>
      <c r="BD74" s="30"/>
      <c r="BE74" s="30"/>
      <c r="BF74" s="30"/>
      <c r="BG74" s="30"/>
      <c r="BH74" s="30"/>
      <c r="BI74" s="30"/>
      <c r="BJ74" s="31">
        <f t="shared" si="90"/>
        <v>-1327551.6518478894</v>
      </c>
      <c r="BK74" s="31">
        <f t="shared" si="91"/>
        <v>7823649.9378915261</v>
      </c>
    </row>
    <row r="75" spans="1:63" ht="13.2" x14ac:dyDescent="0.25">
      <c r="A75" s="21">
        <v>71</v>
      </c>
      <c r="B75" s="27" t="s">
        <v>66</v>
      </c>
      <c r="C75" s="30">
        <v>3636763.19</v>
      </c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>
        <v>0</v>
      </c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1">
        <f t="shared" si="88"/>
        <v>0</v>
      </c>
      <c r="AG75" s="31">
        <f t="shared" si="89"/>
        <v>3636763.19</v>
      </c>
      <c r="AH75" s="30"/>
      <c r="AI75" s="30"/>
      <c r="AJ75" s="30"/>
      <c r="AK75" s="30"/>
      <c r="AL75" s="30"/>
      <c r="AM75" s="30"/>
      <c r="AN75" s="30">
        <v>1825.9092953488748</v>
      </c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>
        <v>-532077.988682859</v>
      </c>
      <c r="BB75" s="30"/>
      <c r="BC75" s="30"/>
      <c r="BD75" s="30"/>
      <c r="BE75" s="30"/>
      <c r="BF75" s="30"/>
      <c r="BG75" s="30"/>
      <c r="BH75" s="30"/>
      <c r="BI75" s="30"/>
      <c r="BJ75" s="31">
        <f t="shared" si="90"/>
        <v>-530252.07938751008</v>
      </c>
      <c r="BK75" s="31">
        <f t="shared" si="91"/>
        <v>3106511.1106124897</v>
      </c>
    </row>
    <row r="76" spans="1:63" ht="13.2" x14ac:dyDescent="0.25">
      <c r="A76" s="21">
        <v>72</v>
      </c>
      <c r="B76" s="27" t="s">
        <v>67</v>
      </c>
      <c r="C76" s="30">
        <v>2191352.61</v>
      </c>
      <c r="D76" s="30"/>
      <c r="E76" s="30"/>
      <c r="F76" s="30"/>
      <c r="G76" s="30"/>
      <c r="H76" s="30"/>
      <c r="I76" s="30"/>
      <c r="J76" s="30"/>
      <c r="K76" s="30">
        <v>-7543.5178428759118</v>
      </c>
      <c r="L76" s="30"/>
      <c r="M76" s="30"/>
      <c r="N76" s="30"/>
      <c r="O76" s="30"/>
      <c r="P76" s="30"/>
      <c r="Q76" s="30"/>
      <c r="R76" s="30">
        <v>1284.9470747092034</v>
      </c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1">
        <f t="shared" si="88"/>
        <v>-6258.5707681667081</v>
      </c>
      <c r="AG76" s="31">
        <f t="shared" si="89"/>
        <v>2185094.0392318331</v>
      </c>
      <c r="AH76" s="30"/>
      <c r="AI76" s="30"/>
      <c r="AJ76" s="30"/>
      <c r="AK76" s="30"/>
      <c r="AL76" s="30"/>
      <c r="AM76" s="30"/>
      <c r="AN76" s="30">
        <v>60815.369633742579</v>
      </c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>
        <v>-320606.65715870645</v>
      </c>
      <c r="BB76" s="30"/>
      <c r="BC76" s="30"/>
      <c r="BD76" s="30"/>
      <c r="BE76" s="30"/>
      <c r="BF76" s="30"/>
      <c r="BG76" s="30"/>
      <c r="BH76" s="30"/>
      <c r="BI76" s="30"/>
      <c r="BJ76" s="31">
        <f t="shared" si="90"/>
        <v>-259791.28752496387</v>
      </c>
      <c r="BK76" s="31">
        <f t="shared" si="91"/>
        <v>1925302.7517068691</v>
      </c>
    </row>
    <row r="77" spans="1:63" ht="13.2" x14ac:dyDescent="0.25">
      <c r="A77" s="21">
        <v>73</v>
      </c>
      <c r="B77" s="27" t="s">
        <v>68</v>
      </c>
      <c r="C77" s="30">
        <v>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1">
        <f t="shared" si="88"/>
        <v>0</v>
      </c>
      <c r="AG77" s="31">
        <f t="shared" si="89"/>
        <v>0</v>
      </c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>
        <v>0</v>
      </c>
      <c r="BB77" s="30"/>
      <c r="BC77" s="30"/>
      <c r="BD77" s="30"/>
      <c r="BE77" s="30"/>
      <c r="BF77" s="30"/>
      <c r="BG77" s="30"/>
      <c r="BH77" s="30"/>
      <c r="BI77" s="30"/>
      <c r="BJ77" s="31">
        <f t="shared" si="90"/>
        <v>0</v>
      </c>
      <c r="BK77" s="31">
        <f t="shared" si="91"/>
        <v>0</v>
      </c>
    </row>
    <row r="78" spans="1:63" ht="13.2" x14ac:dyDescent="0.25">
      <c r="A78" s="21">
        <v>74</v>
      </c>
      <c r="B78" s="27" t="s">
        <v>69</v>
      </c>
      <c r="C78" s="30">
        <v>3603019.8699999899</v>
      </c>
      <c r="D78" s="30"/>
      <c r="E78" s="30"/>
      <c r="F78" s="30"/>
      <c r="G78" s="30"/>
      <c r="H78" s="30"/>
      <c r="I78" s="30"/>
      <c r="J78" s="30"/>
      <c r="K78" s="30">
        <v>-3939.1217519048623</v>
      </c>
      <c r="L78" s="30"/>
      <c r="M78" s="30"/>
      <c r="N78" s="30"/>
      <c r="O78" s="30"/>
      <c r="P78" s="30"/>
      <c r="Q78" s="30"/>
      <c r="R78" s="30">
        <v>670.9817723588576</v>
      </c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1">
        <f t="shared" si="88"/>
        <v>-3268.1399795460047</v>
      </c>
      <c r="AG78" s="31">
        <f t="shared" si="89"/>
        <v>3599751.7300204439</v>
      </c>
      <c r="AH78" s="30"/>
      <c r="AI78" s="30"/>
      <c r="AJ78" s="30"/>
      <c r="AK78" s="30"/>
      <c r="AL78" s="30"/>
      <c r="AM78" s="30"/>
      <c r="AN78" s="30">
        <v>60601.383747154367</v>
      </c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>
        <v>-527141.15972284984</v>
      </c>
      <c r="BB78" s="30"/>
      <c r="BC78" s="30"/>
      <c r="BD78" s="30"/>
      <c r="BE78" s="30"/>
      <c r="BF78" s="30"/>
      <c r="BG78" s="30"/>
      <c r="BH78" s="30"/>
      <c r="BI78" s="30"/>
      <c r="BJ78" s="31">
        <f t="shared" si="90"/>
        <v>-466539.77597569546</v>
      </c>
      <c r="BK78" s="31">
        <f t="shared" si="91"/>
        <v>3133211.9540447486</v>
      </c>
    </row>
    <row r="79" spans="1:63" ht="13.2" x14ac:dyDescent="0.25">
      <c r="A79" s="21">
        <v>75</v>
      </c>
      <c r="B79" s="27" t="s">
        <v>70</v>
      </c>
      <c r="C79" s="30">
        <v>234879.239999999</v>
      </c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>
        <v>0</v>
      </c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1">
        <f t="shared" si="88"/>
        <v>0</v>
      </c>
      <c r="AG79" s="31">
        <f t="shared" si="89"/>
        <v>234879.239999999</v>
      </c>
      <c r="AH79" s="30"/>
      <c r="AI79" s="30"/>
      <c r="AJ79" s="30"/>
      <c r="AK79" s="30"/>
      <c r="AL79" s="30"/>
      <c r="AM79" s="30"/>
      <c r="AN79" s="30">
        <v>6263.038621653518</v>
      </c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>
        <v>-34364.094408511104</v>
      </c>
      <c r="BB79" s="30"/>
      <c r="BC79" s="30"/>
      <c r="BD79" s="30"/>
      <c r="BE79" s="30"/>
      <c r="BF79" s="30"/>
      <c r="BG79" s="30"/>
      <c r="BH79" s="30"/>
      <c r="BI79" s="30"/>
      <c r="BJ79" s="31">
        <f t="shared" si="90"/>
        <v>-28101.055786857585</v>
      </c>
      <c r="BK79" s="31">
        <f t="shared" si="91"/>
        <v>206778.18421314142</v>
      </c>
    </row>
    <row r="80" spans="1:63" ht="13.2" x14ac:dyDescent="0.25">
      <c r="A80" s="21">
        <v>76</v>
      </c>
      <c r="B80" s="27" t="s">
        <v>71</v>
      </c>
      <c r="C80" s="30">
        <v>2591276.63</v>
      </c>
      <c r="D80" s="30"/>
      <c r="E80" s="30"/>
      <c r="F80" s="30"/>
      <c r="G80" s="30"/>
      <c r="H80" s="30"/>
      <c r="I80" s="30"/>
      <c r="J80" s="30"/>
      <c r="K80" s="30">
        <v>-4981.6659880198349</v>
      </c>
      <c r="L80" s="30"/>
      <c r="M80" s="30"/>
      <c r="N80" s="30"/>
      <c r="O80" s="30"/>
      <c r="P80" s="30"/>
      <c r="Q80" s="30"/>
      <c r="R80" s="30">
        <v>848.56658018376447</v>
      </c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1">
        <f t="shared" si="88"/>
        <v>-4133.0994078360709</v>
      </c>
      <c r="AG80" s="31">
        <f t="shared" si="89"/>
        <v>2587143.530592164</v>
      </c>
      <c r="AH80" s="30"/>
      <c r="AI80" s="30"/>
      <c r="AJ80" s="30"/>
      <c r="AK80" s="30"/>
      <c r="AL80" s="30"/>
      <c r="AM80" s="30"/>
      <c r="AN80" s="30">
        <v>48740.838992818986</v>
      </c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>
        <v>-379117.68937897135</v>
      </c>
      <c r="BB80" s="30"/>
      <c r="BC80" s="30"/>
      <c r="BD80" s="30"/>
      <c r="BE80" s="30"/>
      <c r="BF80" s="30"/>
      <c r="BG80" s="30"/>
      <c r="BH80" s="30"/>
      <c r="BI80" s="30"/>
      <c r="BJ80" s="31">
        <f t="shared" si="90"/>
        <v>-330376.85038615239</v>
      </c>
      <c r="BK80" s="31">
        <f t="shared" si="91"/>
        <v>2256766.6802060115</v>
      </c>
    </row>
    <row r="81" spans="1:63" ht="13.2" x14ac:dyDescent="0.25">
      <c r="A81" s="21">
        <v>77</v>
      </c>
      <c r="B81" s="27" t="s">
        <v>72</v>
      </c>
      <c r="C81" s="30">
        <v>0</v>
      </c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1">
        <f t="shared" si="88"/>
        <v>0</v>
      </c>
      <c r="AG81" s="31">
        <f t="shared" si="89"/>
        <v>0</v>
      </c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>
        <v>0</v>
      </c>
      <c r="BB81" s="30"/>
      <c r="BC81" s="30"/>
      <c r="BD81" s="30"/>
      <c r="BE81" s="30"/>
      <c r="BF81" s="30"/>
      <c r="BG81" s="30"/>
      <c r="BH81" s="30"/>
      <c r="BI81" s="30"/>
      <c r="BJ81" s="31">
        <f t="shared" si="90"/>
        <v>0</v>
      </c>
      <c r="BK81" s="31">
        <f t="shared" si="91"/>
        <v>0</v>
      </c>
    </row>
    <row r="82" spans="1:63" ht="13.2" x14ac:dyDescent="0.25">
      <c r="A82" s="21">
        <v>78</v>
      </c>
      <c r="B82" s="27" t="s">
        <v>73</v>
      </c>
      <c r="C82" s="30">
        <v>328602.71000000002</v>
      </c>
      <c r="D82" s="30"/>
      <c r="E82" s="30"/>
      <c r="F82" s="30"/>
      <c r="G82" s="30"/>
      <c r="H82" s="30"/>
      <c r="I82" s="30"/>
      <c r="J82" s="30"/>
      <c r="K82" s="30">
        <v>-938.56774173771691</v>
      </c>
      <c r="L82" s="30"/>
      <c r="M82" s="30"/>
      <c r="N82" s="30"/>
      <c r="O82" s="30"/>
      <c r="P82" s="30"/>
      <c r="Q82" s="30"/>
      <c r="R82" s="30">
        <v>159.87366892772138</v>
      </c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1">
        <f t="shared" si="88"/>
        <v>-778.69407280999553</v>
      </c>
      <c r="AG82" s="31">
        <f t="shared" si="89"/>
        <v>327824.01592719002</v>
      </c>
      <c r="AH82" s="30"/>
      <c r="AI82" s="30"/>
      <c r="AJ82" s="30"/>
      <c r="AK82" s="30"/>
      <c r="AL82" s="30"/>
      <c r="AM82" s="30"/>
      <c r="AN82" s="30">
        <v>6129.2846814516615</v>
      </c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>
        <v>-48076.341482255491</v>
      </c>
      <c r="BB82" s="30"/>
      <c r="BC82" s="30"/>
      <c r="BD82" s="30"/>
      <c r="BE82" s="30"/>
      <c r="BF82" s="30"/>
      <c r="BG82" s="30"/>
      <c r="BH82" s="30"/>
      <c r="BI82" s="30"/>
      <c r="BJ82" s="31">
        <f t="shared" si="90"/>
        <v>-41947.056800803832</v>
      </c>
      <c r="BK82" s="31">
        <f t="shared" si="91"/>
        <v>285876.95912638621</v>
      </c>
    </row>
    <row r="83" spans="1:63" ht="13.2" x14ac:dyDescent="0.25">
      <c r="A83" s="21">
        <v>79</v>
      </c>
      <c r="B83" s="27" t="s">
        <v>74</v>
      </c>
      <c r="C83" s="30">
        <v>328234.04000000004</v>
      </c>
      <c r="D83" s="30"/>
      <c r="E83" s="30"/>
      <c r="F83" s="30"/>
      <c r="G83" s="30"/>
      <c r="H83" s="30"/>
      <c r="I83" s="30"/>
      <c r="J83" s="30"/>
      <c r="K83" s="30">
        <v>-0.15324721038668196</v>
      </c>
      <c r="L83" s="30"/>
      <c r="M83" s="30"/>
      <c r="N83" s="30"/>
      <c r="O83" s="30"/>
      <c r="P83" s="30"/>
      <c r="Q83" s="30"/>
      <c r="R83" s="30">
        <v>2.6103809760280303E-2</v>
      </c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1">
        <f t="shared" si="88"/>
        <v>-0.12714340062640167</v>
      </c>
      <c r="AG83" s="31">
        <f t="shared" si="89"/>
        <v>328233.91285659943</v>
      </c>
      <c r="AH83" s="30"/>
      <c r="AI83" s="30"/>
      <c r="AJ83" s="30"/>
      <c r="AK83" s="30"/>
      <c r="AL83" s="30"/>
      <c r="AM83" s="30"/>
      <c r="AN83" s="30">
        <v>3956.891447238761</v>
      </c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>
        <v>-48022.403081034572</v>
      </c>
      <c r="BB83" s="30"/>
      <c r="BC83" s="30"/>
      <c r="BD83" s="30"/>
      <c r="BE83" s="30"/>
      <c r="BF83" s="30"/>
      <c r="BG83" s="30"/>
      <c r="BH83" s="30"/>
      <c r="BI83" s="30"/>
      <c r="BJ83" s="31">
        <f t="shared" si="90"/>
        <v>-44065.51163379581</v>
      </c>
      <c r="BK83" s="31">
        <f t="shared" si="91"/>
        <v>284168.40122280363</v>
      </c>
    </row>
    <row r="84" spans="1:63" ht="13.2" x14ac:dyDescent="0.25">
      <c r="A84" s="21">
        <v>80</v>
      </c>
      <c r="B84" s="27" t="s">
        <v>75</v>
      </c>
      <c r="C84" s="30">
        <v>520394.54000000004</v>
      </c>
      <c r="D84" s="30"/>
      <c r="E84" s="30"/>
      <c r="F84" s="30"/>
      <c r="G84" s="30"/>
      <c r="H84" s="30"/>
      <c r="I84" s="30"/>
      <c r="J84" s="30"/>
      <c r="K84" s="30">
        <v>-272.41985346309747</v>
      </c>
      <c r="L84" s="30"/>
      <c r="M84" s="30"/>
      <c r="N84" s="30"/>
      <c r="O84" s="30"/>
      <c r="P84" s="30"/>
      <c r="Q84" s="30"/>
      <c r="R84" s="30">
        <v>46.403428889705495</v>
      </c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1">
        <f t="shared" si="88"/>
        <v>-226.01642457339199</v>
      </c>
      <c r="AG84" s="31">
        <f t="shared" si="89"/>
        <v>520168.52357542666</v>
      </c>
      <c r="AH84" s="30"/>
      <c r="AI84" s="30"/>
      <c r="AJ84" s="30"/>
      <c r="AK84" s="30"/>
      <c r="AL84" s="30"/>
      <c r="AM84" s="30"/>
      <c r="AN84" s="30">
        <v>10037.494812825509</v>
      </c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>
        <v>-76136.516374260158</v>
      </c>
      <c r="BB84" s="30"/>
      <c r="BC84" s="30"/>
      <c r="BD84" s="30"/>
      <c r="BE84" s="30"/>
      <c r="BF84" s="30"/>
      <c r="BG84" s="30"/>
      <c r="BH84" s="30"/>
      <c r="BI84" s="30"/>
      <c r="BJ84" s="31">
        <f t="shared" si="90"/>
        <v>-66099.021561434653</v>
      </c>
      <c r="BK84" s="31">
        <f t="shared" si="91"/>
        <v>454069.50201399199</v>
      </c>
    </row>
    <row r="85" spans="1:63" ht="13.2" x14ac:dyDescent="0.25">
      <c r="A85" s="21">
        <v>81</v>
      </c>
      <c r="B85" s="27" t="s">
        <v>76</v>
      </c>
      <c r="C85" s="30">
        <v>1300141.4100000001</v>
      </c>
      <c r="D85" s="30"/>
      <c r="E85" s="30"/>
      <c r="F85" s="30"/>
      <c r="G85" s="30"/>
      <c r="H85" s="30"/>
      <c r="I85" s="30"/>
      <c r="J85" s="30"/>
      <c r="K85" s="30">
        <v>-962.4573689919431</v>
      </c>
      <c r="L85" s="30"/>
      <c r="M85" s="30"/>
      <c r="N85" s="30"/>
      <c r="O85" s="30"/>
      <c r="P85" s="30"/>
      <c r="Q85" s="30"/>
      <c r="R85" s="30">
        <v>163.9429781406904</v>
      </c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1">
        <f t="shared" si="88"/>
        <v>-798.51439085125276</v>
      </c>
      <c r="AG85" s="31">
        <f t="shared" si="89"/>
        <v>1299342.895609149</v>
      </c>
      <c r="AH85" s="30"/>
      <c r="AI85" s="30"/>
      <c r="AJ85" s="30"/>
      <c r="AK85" s="30"/>
      <c r="AL85" s="30"/>
      <c r="AM85" s="30"/>
      <c r="AN85" s="30">
        <v>19725.610447632247</v>
      </c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>
        <v>-190217.67167526143</v>
      </c>
      <c r="BB85" s="30"/>
      <c r="BC85" s="30"/>
      <c r="BD85" s="30"/>
      <c r="BE85" s="30"/>
      <c r="BF85" s="30"/>
      <c r="BG85" s="30"/>
      <c r="BH85" s="30"/>
      <c r="BI85" s="30"/>
      <c r="BJ85" s="31">
        <f t="shared" si="90"/>
        <v>-170492.06122762919</v>
      </c>
      <c r="BK85" s="31">
        <f t="shared" si="91"/>
        <v>1128850.8343815198</v>
      </c>
    </row>
    <row r="86" spans="1:63" ht="13.2" x14ac:dyDescent="0.25">
      <c r="A86" s="21">
        <v>82</v>
      </c>
      <c r="B86" s="27" t="s">
        <v>77</v>
      </c>
      <c r="C86" s="30">
        <v>4053076.62</v>
      </c>
      <c r="D86" s="30"/>
      <c r="E86" s="30"/>
      <c r="F86" s="30"/>
      <c r="G86" s="30"/>
      <c r="H86" s="30"/>
      <c r="I86" s="30"/>
      <c r="J86" s="30"/>
      <c r="K86" s="30">
        <v>-1322.9295020316051</v>
      </c>
      <c r="L86" s="30"/>
      <c r="M86" s="30"/>
      <c r="N86" s="30"/>
      <c r="O86" s="30"/>
      <c r="P86" s="30"/>
      <c r="Q86" s="30"/>
      <c r="R86" s="30">
        <v>225.34504843617387</v>
      </c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1">
        <f t="shared" si="88"/>
        <v>-1097.5844535954313</v>
      </c>
      <c r="AG86" s="31">
        <f t="shared" si="89"/>
        <v>4051979.0355464048</v>
      </c>
      <c r="AH86" s="30"/>
      <c r="AI86" s="30"/>
      <c r="AJ86" s="30"/>
      <c r="AK86" s="30"/>
      <c r="AL86" s="30"/>
      <c r="AM86" s="30"/>
      <c r="AN86" s="30">
        <v>46105.897825018706</v>
      </c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>
        <v>-592986.8796178397</v>
      </c>
      <c r="BB86" s="30"/>
      <c r="BC86" s="30"/>
      <c r="BD86" s="30"/>
      <c r="BE86" s="30"/>
      <c r="BF86" s="30"/>
      <c r="BG86" s="30"/>
      <c r="BH86" s="30"/>
      <c r="BI86" s="30"/>
      <c r="BJ86" s="31">
        <f t="shared" si="90"/>
        <v>-546880.98179282097</v>
      </c>
      <c r="BK86" s="31">
        <f t="shared" si="91"/>
        <v>3505098.0537535837</v>
      </c>
    </row>
    <row r="87" spans="1:63" ht="13.2" x14ac:dyDescent="0.25">
      <c r="A87" s="21">
        <v>83</v>
      </c>
      <c r="B87" s="27" t="s">
        <v>78</v>
      </c>
      <c r="C87" s="30">
        <v>3158356.76</v>
      </c>
      <c r="D87" s="30"/>
      <c r="E87" s="30"/>
      <c r="F87" s="30"/>
      <c r="G87" s="30"/>
      <c r="H87" s="30"/>
      <c r="I87" s="30"/>
      <c r="J87" s="30"/>
      <c r="K87" s="30">
        <v>-14882.598645942309</v>
      </c>
      <c r="L87" s="30"/>
      <c r="M87" s="30"/>
      <c r="N87" s="30"/>
      <c r="O87" s="30"/>
      <c r="P87" s="30"/>
      <c r="Q87" s="30"/>
      <c r="R87" s="30">
        <v>2535.0707710242627</v>
      </c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1">
        <f t="shared" si="88"/>
        <v>-12347.527874918047</v>
      </c>
      <c r="AG87" s="31">
        <f t="shared" si="89"/>
        <v>3146009.2321250816</v>
      </c>
      <c r="AH87" s="30"/>
      <c r="AI87" s="30"/>
      <c r="AJ87" s="30"/>
      <c r="AK87" s="30"/>
      <c r="AL87" s="30"/>
      <c r="AM87" s="30"/>
      <c r="AN87" s="30">
        <v>101096.54148904874</v>
      </c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>
        <v>-462084.55833048379</v>
      </c>
      <c r="BB87" s="30"/>
      <c r="BC87" s="30"/>
      <c r="BD87" s="30"/>
      <c r="BE87" s="30"/>
      <c r="BF87" s="30"/>
      <c r="BG87" s="30"/>
      <c r="BH87" s="30"/>
      <c r="BI87" s="30"/>
      <c r="BJ87" s="31">
        <f t="shared" si="90"/>
        <v>-360988.01684143505</v>
      </c>
      <c r="BK87" s="31">
        <f t="shared" si="91"/>
        <v>2785021.2152836467</v>
      </c>
    </row>
    <row r="88" spans="1:63" ht="13.2" x14ac:dyDescent="0.25">
      <c r="A88" s="21">
        <v>84</v>
      </c>
      <c r="B88" s="27" t="s">
        <v>79</v>
      </c>
      <c r="C88" s="30">
        <v>10960994.25</v>
      </c>
      <c r="D88" s="30"/>
      <c r="E88" s="30"/>
      <c r="F88" s="30"/>
      <c r="G88" s="30"/>
      <c r="H88" s="30"/>
      <c r="I88" s="30"/>
      <c r="J88" s="30"/>
      <c r="K88" s="30">
        <v>-774.78163722476336</v>
      </c>
      <c r="L88" s="30"/>
      <c r="M88" s="30"/>
      <c r="N88" s="30"/>
      <c r="O88" s="30"/>
      <c r="P88" s="30"/>
      <c r="Q88" s="30"/>
      <c r="R88" s="30">
        <v>131.97468595246531</v>
      </c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1">
        <f t="shared" si="88"/>
        <v>-642.80695127229808</v>
      </c>
      <c r="AG88" s="31">
        <f t="shared" si="89"/>
        <v>10960351.443048729</v>
      </c>
      <c r="AH88" s="30"/>
      <c r="AI88" s="30"/>
      <c r="AJ88" s="30"/>
      <c r="AK88" s="30"/>
      <c r="AL88" s="30"/>
      <c r="AM88" s="30"/>
      <c r="AN88" s="30">
        <v>197224.2013758627</v>
      </c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>
        <v>-1603652.3330803905</v>
      </c>
      <c r="BB88" s="30"/>
      <c r="BC88" s="30"/>
      <c r="BD88" s="30"/>
      <c r="BE88" s="30"/>
      <c r="BF88" s="30"/>
      <c r="BG88" s="30"/>
      <c r="BH88" s="30"/>
      <c r="BI88" s="30"/>
      <c r="BJ88" s="31">
        <f t="shared" si="90"/>
        <v>-1406428.1317045279</v>
      </c>
      <c r="BK88" s="31">
        <f t="shared" si="91"/>
        <v>9553923.3113442007</v>
      </c>
    </row>
    <row r="89" spans="1:63" ht="13.2" x14ac:dyDescent="0.25">
      <c r="A89" s="21">
        <v>85</v>
      </c>
      <c r="B89" s="27" t="s">
        <v>80</v>
      </c>
      <c r="C89" s="30">
        <v>5198886.7699999996</v>
      </c>
      <c r="D89" s="30"/>
      <c r="E89" s="30"/>
      <c r="F89" s="30"/>
      <c r="G89" s="30"/>
      <c r="H89" s="30"/>
      <c r="I89" s="30"/>
      <c r="J89" s="30"/>
      <c r="K89" s="30">
        <v>-3146.6404168530603</v>
      </c>
      <c r="L89" s="30"/>
      <c r="M89" s="30"/>
      <c r="N89" s="30"/>
      <c r="O89" s="30"/>
      <c r="P89" s="30"/>
      <c r="Q89" s="30"/>
      <c r="R89" s="30">
        <v>535.99215684437513</v>
      </c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1">
        <f t="shared" si="88"/>
        <v>-2610.6482600086852</v>
      </c>
      <c r="AG89" s="31">
        <f t="shared" si="89"/>
        <v>5196276.121739991</v>
      </c>
      <c r="AH89" s="30"/>
      <c r="AI89" s="30"/>
      <c r="AJ89" s="30"/>
      <c r="AK89" s="30"/>
      <c r="AL89" s="30"/>
      <c r="AM89" s="30"/>
      <c r="AN89" s="30">
        <v>40324.679343938522</v>
      </c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>
        <v>-760625.05900240515</v>
      </c>
      <c r="BB89" s="30"/>
      <c r="BC89" s="30"/>
      <c r="BD89" s="30"/>
      <c r="BE89" s="30"/>
      <c r="BF89" s="30"/>
      <c r="BG89" s="30"/>
      <c r="BH89" s="30"/>
      <c r="BI89" s="30"/>
      <c r="BJ89" s="31">
        <f t="shared" si="90"/>
        <v>-720300.37965846667</v>
      </c>
      <c r="BK89" s="31">
        <f t="shared" si="91"/>
        <v>4475975.7420815248</v>
      </c>
    </row>
    <row r="90" spans="1:63" ht="13.2" x14ac:dyDescent="0.25">
      <c r="A90" s="21">
        <v>86</v>
      </c>
      <c r="B90" s="27" t="s">
        <v>81</v>
      </c>
      <c r="C90" s="30">
        <v>6931079.6099999994</v>
      </c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1">
        <f t="shared" si="88"/>
        <v>0</v>
      </c>
      <c r="AG90" s="31">
        <f t="shared" si="89"/>
        <v>6931079.6099999994</v>
      </c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>
        <v>-1014054.1755454731</v>
      </c>
      <c r="BB90" s="30"/>
      <c r="BC90" s="30"/>
      <c r="BD90" s="30"/>
      <c r="BE90" s="30"/>
      <c r="BF90" s="30"/>
      <c r="BG90" s="30"/>
      <c r="BH90" s="30"/>
      <c r="BI90" s="30"/>
      <c r="BJ90" s="31">
        <f t="shared" si="90"/>
        <v>-1014054.1755454731</v>
      </c>
      <c r="BK90" s="31">
        <f t="shared" si="91"/>
        <v>5917025.4344545268</v>
      </c>
    </row>
    <row r="91" spans="1:63" ht="13.2" x14ac:dyDescent="0.25">
      <c r="A91" s="21">
        <v>87</v>
      </c>
      <c r="B91" s="27" t="s">
        <v>82</v>
      </c>
      <c r="C91" s="30">
        <v>656043.00999999896</v>
      </c>
      <c r="D91" s="30"/>
      <c r="E91" s="30"/>
      <c r="F91" s="30"/>
      <c r="G91" s="30"/>
      <c r="H91" s="30"/>
      <c r="I91" s="30"/>
      <c r="J91" s="30"/>
      <c r="K91" s="30">
        <v>-1939.3273040684787</v>
      </c>
      <c r="L91" s="30"/>
      <c r="M91" s="30"/>
      <c r="N91" s="30"/>
      <c r="O91" s="30"/>
      <c r="P91" s="30"/>
      <c r="Q91" s="30"/>
      <c r="R91" s="30">
        <v>330.34096268756832</v>
      </c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1">
        <f t="shared" si="88"/>
        <v>-1608.9863413809103</v>
      </c>
      <c r="AG91" s="31">
        <f t="shared" si="89"/>
        <v>654434.0236586181</v>
      </c>
      <c r="AH91" s="30"/>
      <c r="AI91" s="30"/>
      <c r="AJ91" s="30"/>
      <c r="AK91" s="30"/>
      <c r="AL91" s="30"/>
      <c r="AM91" s="30"/>
      <c r="AN91" s="30">
        <v>12701.204738302216</v>
      </c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>
        <v>-95982.616137909208</v>
      </c>
      <c r="BB91" s="30"/>
      <c r="BC91" s="30"/>
      <c r="BD91" s="30"/>
      <c r="BE91" s="30"/>
      <c r="BF91" s="30"/>
      <c r="BG91" s="30"/>
      <c r="BH91" s="30"/>
      <c r="BI91" s="30"/>
      <c r="BJ91" s="31">
        <f t="shared" si="90"/>
        <v>-83281.411399606994</v>
      </c>
      <c r="BK91" s="31">
        <f t="shared" si="91"/>
        <v>571152.61225901113</v>
      </c>
    </row>
    <row r="92" spans="1:63" ht="13.2" x14ac:dyDescent="0.25">
      <c r="A92" s="21">
        <v>88</v>
      </c>
      <c r="B92" s="27" t="s">
        <v>83</v>
      </c>
      <c r="C92" s="30">
        <v>754813.82999999903</v>
      </c>
      <c r="D92" s="30"/>
      <c r="E92" s="30"/>
      <c r="F92" s="30"/>
      <c r="G92" s="30"/>
      <c r="H92" s="30"/>
      <c r="I92" s="30"/>
      <c r="J92" s="30"/>
      <c r="K92" s="30">
        <v>-57.339764176007535</v>
      </c>
      <c r="L92" s="30"/>
      <c r="M92" s="30"/>
      <c r="N92" s="30"/>
      <c r="O92" s="30"/>
      <c r="P92" s="30"/>
      <c r="Q92" s="30"/>
      <c r="R92" s="30">
        <v>9.7671356755732202</v>
      </c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1">
        <f t="shared" si="88"/>
        <v>-47.572628500434313</v>
      </c>
      <c r="AG92" s="31">
        <f t="shared" si="89"/>
        <v>754766.25737149862</v>
      </c>
      <c r="AH92" s="30"/>
      <c r="AI92" s="30"/>
      <c r="AJ92" s="30"/>
      <c r="AK92" s="30"/>
      <c r="AL92" s="30"/>
      <c r="AM92" s="30"/>
      <c r="AN92" s="30">
        <v>3791.849179120898</v>
      </c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>
        <v>-110433.31762726211</v>
      </c>
      <c r="BB92" s="30"/>
      <c r="BC92" s="30"/>
      <c r="BD92" s="30"/>
      <c r="BE92" s="30"/>
      <c r="BF92" s="30"/>
      <c r="BG92" s="30"/>
      <c r="BH92" s="30"/>
      <c r="BI92" s="30"/>
      <c r="BJ92" s="31">
        <f t="shared" si="90"/>
        <v>-106641.46844814121</v>
      </c>
      <c r="BK92" s="31">
        <f t="shared" si="91"/>
        <v>648124.78892335738</v>
      </c>
    </row>
    <row r="93" spans="1:63" ht="13.2" x14ac:dyDescent="0.25">
      <c r="A93" s="21">
        <v>89</v>
      </c>
      <c r="B93" s="27" t="s">
        <v>84</v>
      </c>
      <c r="C93" s="30">
        <v>29404801.75</v>
      </c>
      <c r="D93" s="30"/>
      <c r="E93" s="30"/>
      <c r="F93" s="30"/>
      <c r="G93" s="30"/>
      <c r="H93" s="30"/>
      <c r="I93" s="30"/>
      <c r="J93" s="30"/>
      <c r="K93" s="30">
        <v>-835.20847404375331</v>
      </c>
      <c r="L93" s="30"/>
      <c r="M93" s="30"/>
      <c r="N93" s="30"/>
      <c r="O93" s="30"/>
      <c r="P93" s="30"/>
      <c r="Q93" s="30"/>
      <c r="R93" s="30">
        <v>142.26766713468913</v>
      </c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1">
        <f t="shared" si="88"/>
        <v>-692.94080690906412</v>
      </c>
      <c r="AG93" s="31">
        <f t="shared" si="89"/>
        <v>29404108.80919309</v>
      </c>
      <c r="AH93" s="30"/>
      <c r="AI93" s="30"/>
      <c r="AJ93" s="30"/>
      <c r="AK93" s="30"/>
      <c r="AL93" s="30"/>
      <c r="AM93" s="30"/>
      <c r="AN93" s="30">
        <v>33692.650725697989</v>
      </c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>
        <v>-4302080.4367408408</v>
      </c>
      <c r="BB93" s="30"/>
      <c r="BC93" s="30"/>
      <c r="BD93" s="30"/>
      <c r="BE93" s="30"/>
      <c r="BF93" s="30"/>
      <c r="BG93" s="30"/>
      <c r="BH93" s="30"/>
      <c r="BI93" s="30"/>
      <c r="BJ93" s="31">
        <f t="shared" si="90"/>
        <v>-4268387.7860151427</v>
      </c>
      <c r="BK93" s="31">
        <f t="shared" si="91"/>
        <v>25135721.023177948</v>
      </c>
    </row>
    <row r="94" spans="1:63" ht="13.2" x14ac:dyDescent="0.25">
      <c r="A94" s="21">
        <v>90</v>
      </c>
      <c r="B94" s="27" t="s">
        <v>85</v>
      </c>
      <c r="C94" s="30">
        <v>842726.25</v>
      </c>
      <c r="D94" s="30"/>
      <c r="E94" s="30"/>
      <c r="F94" s="30"/>
      <c r="G94" s="30"/>
      <c r="H94" s="30"/>
      <c r="I94" s="30"/>
      <c r="J94" s="30"/>
      <c r="K94" s="30">
        <v>-88.560594653901148</v>
      </c>
      <c r="L94" s="30"/>
      <c r="M94" s="30"/>
      <c r="N94" s="30"/>
      <c r="O94" s="30"/>
      <c r="P94" s="30"/>
      <c r="Q94" s="30"/>
      <c r="R94" s="30">
        <v>15.085226734434823</v>
      </c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1">
        <f t="shared" si="88"/>
        <v>-73.475367919466322</v>
      </c>
      <c r="AG94" s="31">
        <f t="shared" si="89"/>
        <v>842652.77463208057</v>
      </c>
      <c r="AH94" s="30"/>
      <c r="AI94" s="30"/>
      <c r="AJ94" s="30"/>
      <c r="AK94" s="30"/>
      <c r="AL94" s="30"/>
      <c r="AM94" s="30"/>
      <c r="AN94" s="30">
        <v>5205.6413127204178</v>
      </c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>
        <v>-123295.37687336971</v>
      </c>
      <c r="BB94" s="30"/>
      <c r="BC94" s="30"/>
      <c r="BD94" s="30"/>
      <c r="BE94" s="30"/>
      <c r="BF94" s="30"/>
      <c r="BG94" s="30"/>
      <c r="BH94" s="30"/>
      <c r="BI94" s="30"/>
      <c r="BJ94" s="31">
        <f t="shared" si="90"/>
        <v>-118089.73556064929</v>
      </c>
      <c r="BK94" s="31">
        <f t="shared" si="91"/>
        <v>724563.03907143127</v>
      </c>
    </row>
    <row r="95" spans="1:63" ht="13.2" x14ac:dyDescent="0.25">
      <c r="A95" s="21">
        <v>91</v>
      </c>
      <c r="B95" s="27" t="s">
        <v>86</v>
      </c>
      <c r="C95" s="30">
        <v>109272.45</v>
      </c>
      <c r="D95" s="30"/>
      <c r="E95" s="30"/>
      <c r="F95" s="30"/>
      <c r="G95" s="30"/>
      <c r="H95" s="30"/>
      <c r="I95" s="30"/>
      <c r="J95" s="30"/>
      <c r="K95" s="30">
        <v>-245.51592011125558</v>
      </c>
      <c r="L95" s="30"/>
      <c r="M95" s="30"/>
      <c r="N95" s="30"/>
      <c r="O95" s="30"/>
      <c r="P95" s="30"/>
      <c r="Q95" s="30"/>
      <c r="R95" s="30">
        <v>41.820669071450595</v>
      </c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1">
        <f t="shared" si="88"/>
        <v>-203.69525103980499</v>
      </c>
      <c r="AG95" s="31">
        <f t="shared" si="89"/>
        <v>109068.75474896019</v>
      </c>
      <c r="AH95" s="30"/>
      <c r="AI95" s="30"/>
      <c r="AJ95" s="30"/>
      <c r="AK95" s="30"/>
      <c r="AL95" s="30"/>
      <c r="AM95" s="30"/>
      <c r="AN95" s="30">
        <v>1603.3333570619945</v>
      </c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>
        <v>-15987.146365295312</v>
      </c>
      <c r="BB95" s="30"/>
      <c r="BC95" s="30"/>
      <c r="BD95" s="30"/>
      <c r="BE95" s="30"/>
      <c r="BF95" s="30"/>
      <c r="BG95" s="30"/>
      <c r="BH95" s="30"/>
      <c r="BI95" s="30"/>
      <c r="BJ95" s="31">
        <f t="shared" si="90"/>
        <v>-14383.813008233317</v>
      </c>
      <c r="BK95" s="31">
        <f t="shared" si="91"/>
        <v>94684.941740726863</v>
      </c>
    </row>
    <row r="96" spans="1:63" ht="13.2" x14ac:dyDescent="0.25">
      <c r="A96" s="21">
        <v>92</v>
      </c>
      <c r="B96" s="27" t="s">
        <v>87</v>
      </c>
      <c r="C96" s="30">
        <v>0</v>
      </c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1">
        <f t="shared" si="88"/>
        <v>0</v>
      </c>
      <c r="AG96" s="31">
        <f t="shared" si="89"/>
        <v>0</v>
      </c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1">
        <f t="shared" si="90"/>
        <v>0</v>
      </c>
      <c r="BK96" s="31">
        <f t="shared" si="91"/>
        <v>0</v>
      </c>
    </row>
    <row r="97" spans="1:63" ht="13.2" x14ac:dyDescent="0.25">
      <c r="A97" s="21">
        <v>93</v>
      </c>
      <c r="B97" s="27" t="s">
        <v>88</v>
      </c>
      <c r="C97" s="30">
        <v>0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1">
        <f t="shared" si="88"/>
        <v>0</v>
      </c>
      <c r="AG97" s="31">
        <f t="shared" si="89"/>
        <v>0</v>
      </c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1">
        <f t="shared" si="90"/>
        <v>0</v>
      </c>
      <c r="BK97" s="31">
        <f t="shared" si="91"/>
        <v>0</v>
      </c>
    </row>
    <row r="98" spans="1:63" ht="13.2" x14ac:dyDescent="0.25">
      <c r="A98" s="21">
        <v>94</v>
      </c>
      <c r="B98" s="27" t="s">
        <v>89</v>
      </c>
      <c r="C98" s="30">
        <v>0</v>
      </c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1">
        <f t="shared" ref="AF98:AF129" si="92">SUM(D98:AE98)</f>
        <v>0</v>
      </c>
      <c r="AG98" s="31">
        <f t="shared" ref="AG98:AG129" si="93">SUM(AF98,C98)</f>
        <v>0</v>
      </c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1">
        <f t="shared" ref="BJ98:BJ129" si="94">SUM(AH98:BI98)</f>
        <v>0</v>
      </c>
      <c r="BK98" s="31">
        <f t="shared" ref="BK98:BK129" si="95">SUM(AG98,BJ98)</f>
        <v>0</v>
      </c>
    </row>
    <row r="99" spans="1:63" ht="13.2" x14ac:dyDescent="0.25">
      <c r="A99" s="21">
        <v>95</v>
      </c>
      <c r="B99" s="27" t="s">
        <v>90</v>
      </c>
      <c r="C99" s="30">
        <v>0</v>
      </c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1">
        <f t="shared" si="92"/>
        <v>0</v>
      </c>
      <c r="AG99" s="31">
        <f t="shared" si="93"/>
        <v>0</v>
      </c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1">
        <f t="shared" si="94"/>
        <v>0</v>
      </c>
      <c r="BK99" s="31">
        <f t="shared" si="95"/>
        <v>0</v>
      </c>
    </row>
    <row r="100" spans="1:63" ht="13.2" x14ac:dyDescent="0.25">
      <c r="A100" s="21">
        <v>96</v>
      </c>
      <c r="B100" s="27" t="s">
        <v>91</v>
      </c>
      <c r="C100" s="30">
        <v>0</v>
      </c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1">
        <f t="shared" si="92"/>
        <v>0</v>
      </c>
      <c r="AG100" s="31">
        <f t="shared" si="93"/>
        <v>0</v>
      </c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1">
        <f t="shared" si="94"/>
        <v>0</v>
      </c>
      <c r="BK100" s="31">
        <f t="shared" si="95"/>
        <v>0</v>
      </c>
    </row>
    <row r="101" spans="1:63" ht="13.2" x14ac:dyDescent="0.25">
      <c r="A101" s="21">
        <v>97</v>
      </c>
      <c r="B101" s="27" t="s">
        <v>92</v>
      </c>
      <c r="C101" s="30">
        <v>0</v>
      </c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1">
        <f t="shared" si="92"/>
        <v>0</v>
      </c>
      <c r="AG101" s="31">
        <f t="shared" si="93"/>
        <v>0</v>
      </c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1">
        <f t="shared" si="94"/>
        <v>0</v>
      </c>
      <c r="BK101" s="31">
        <f t="shared" si="95"/>
        <v>0</v>
      </c>
    </row>
    <row r="102" spans="1:63" ht="13.2" x14ac:dyDescent="0.25">
      <c r="A102" s="21">
        <v>98</v>
      </c>
      <c r="B102" s="27" t="s">
        <v>93</v>
      </c>
      <c r="C102" s="30">
        <v>0</v>
      </c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1">
        <f t="shared" si="92"/>
        <v>0</v>
      </c>
      <c r="AG102" s="31">
        <f t="shared" si="93"/>
        <v>0</v>
      </c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1">
        <f t="shared" si="94"/>
        <v>0</v>
      </c>
      <c r="BK102" s="31">
        <f t="shared" si="95"/>
        <v>0</v>
      </c>
    </row>
    <row r="103" spans="1:63" ht="13.2" x14ac:dyDescent="0.25">
      <c r="A103" s="21">
        <v>99</v>
      </c>
      <c r="B103" s="27" t="s">
        <v>269</v>
      </c>
      <c r="C103" s="30">
        <v>0</v>
      </c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1">
        <f t="shared" si="92"/>
        <v>0</v>
      </c>
      <c r="AG103" s="31">
        <f t="shared" si="93"/>
        <v>0</v>
      </c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1">
        <f t="shared" si="94"/>
        <v>0</v>
      </c>
      <c r="BK103" s="31">
        <f t="shared" si="95"/>
        <v>0</v>
      </c>
    </row>
    <row r="104" spans="1:63" ht="13.2" x14ac:dyDescent="0.25">
      <c r="A104" s="21">
        <v>100</v>
      </c>
      <c r="B104" s="27" t="s">
        <v>94</v>
      </c>
      <c r="C104" s="30">
        <v>0</v>
      </c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1">
        <f t="shared" si="92"/>
        <v>0</v>
      </c>
      <c r="AG104" s="31">
        <f t="shared" si="93"/>
        <v>0</v>
      </c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1">
        <f t="shared" si="94"/>
        <v>0</v>
      </c>
      <c r="BK104" s="31">
        <f t="shared" si="95"/>
        <v>0</v>
      </c>
    </row>
    <row r="105" spans="1:63" ht="13.2" x14ac:dyDescent="0.25">
      <c r="A105" s="21">
        <v>101</v>
      </c>
      <c r="B105" s="27" t="s">
        <v>95</v>
      </c>
      <c r="C105" s="30">
        <v>0</v>
      </c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1">
        <f t="shared" si="92"/>
        <v>0</v>
      </c>
      <c r="AG105" s="31">
        <f t="shared" si="93"/>
        <v>0</v>
      </c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1">
        <f t="shared" si="94"/>
        <v>0</v>
      </c>
      <c r="BK105" s="31">
        <f t="shared" si="95"/>
        <v>0</v>
      </c>
    </row>
    <row r="106" spans="1:63" ht="13.2" x14ac:dyDescent="0.25">
      <c r="A106" s="21">
        <v>102</v>
      </c>
      <c r="B106" s="27" t="s">
        <v>96</v>
      </c>
      <c r="C106" s="30">
        <v>0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1">
        <f t="shared" si="92"/>
        <v>0</v>
      </c>
      <c r="AG106" s="31">
        <f t="shared" si="93"/>
        <v>0</v>
      </c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1">
        <f t="shared" si="94"/>
        <v>0</v>
      </c>
      <c r="BK106" s="31">
        <f t="shared" si="95"/>
        <v>0</v>
      </c>
    </row>
    <row r="107" spans="1:63" ht="13.2" x14ac:dyDescent="0.25">
      <c r="A107" s="21">
        <v>103</v>
      </c>
      <c r="B107" s="27" t="s">
        <v>97</v>
      </c>
      <c r="C107" s="30">
        <v>0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1">
        <f t="shared" si="92"/>
        <v>0</v>
      </c>
      <c r="AG107" s="31">
        <f t="shared" si="93"/>
        <v>0</v>
      </c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1">
        <f t="shared" si="94"/>
        <v>0</v>
      </c>
      <c r="BK107" s="31">
        <f t="shared" si="95"/>
        <v>0</v>
      </c>
    </row>
    <row r="108" spans="1:63" ht="13.2" x14ac:dyDescent="0.25">
      <c r="A108" s="21">
        <v>104</v>
      </c>
      <c r="B108" s="27" t="s">
        <v>98</v>
      </c>
      <c r="C108" s="30">
        <v>0</v>
      </c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1">
        <f t="shared" si="92"/>
        <v>0</v>
      </c>
      <c r="AG108" s="31">
        <f t="shared" si="93"/>
        <v>0</v>
      </c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1">
        <f t="shared" si="94"/>
        <v>0</v>
      </c>
      <c r="BK108" s="31">
        <f t="shared" si="95"/>
        <v>0</v>
      </c>
    </row>
    <row r="109" spans="1:63" ht="13.2" x14ac:dyDescent="0.25">
      <c r="A109" s="21">
        <v>105</v>
      </c>
      <c r="B109" s="27" t="s">
        <v>99</v>
      </c>
      <c r="C109" s="30">
        <v>0</v>
      </c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1">
        <f t="shared" si="92"/>
        <v>0</v>
      </c>
      <c r="AG109" s="31">
        <f t="shared" si="93"/>
        <v>0</v>
      </c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1">
        <f t="shared" si="94"/>
        <v>0</v>
      </c>
      <c r="BK109" s="31">
        <f t="shared" si="95"/>
        <v>0</v>
      </c>
    </row>
    <row r="110" spans="1:63" ht="13.2" x14ac:dyDescent="0.25">
      <c r="A110" s="21">
        <v>106</v>
      </c>
      <c r="B110" s="27" t="s">
        <v>100</v>
      </c>
      <c r="C110" s="30">
        <v>0</v>
      </c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1">
        <f t="shared" si="92"/>
        <v>0</v>
      </c>
      <c r="AG110" s="31">
        <f t="shared" si="93"/>
        <v>0</v>
      </c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1">
        <f t="shared" si="94"/>
        <v>0</v>
      </c>
      <c r="BK110" s="31">
        <f t="shared" si="95"/>
        <v>0</v>
      </c>
    </row>
    <row r="111" spans="1:63" ht="13.2" x14ac:dyDescent="0.25">
      <c r="A111" s="21">
        <v>107</v>
      </c>
      <c r="B111" s="27" t="s">
        <v>101</v>
      </c>
      <c r="C111" s="30">
        <v>0</v>
      </c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1">
        <f t="shared" si="92"/>
        <v>0</v>
      </c>
      <c r="AG111" s="31">
        <f t="shared" si="93"/>
        <v>0</v>
      </c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1">
        <f t="shared" si="94"/>
        <v>0</v>
      </c>
      <c r="BK111" s="31">
        <f t="shared" si="95"/>
        <v>0</v>
      </c>
    </row>
    <row r="112" spans="1:63" ht="13.2" x14ac:dyDescent="0.25">
      <c r="A112" s="21">
        <v>108</v>
      </c>
      <c r="B112" s="27" t="s">
        <v>102</v>
      </c>
      <c r="C112" s="30">
        <v>0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1">
        <f t="shared" si="92"/>
        <v>0</v>
      </c>
      <c r="AG112" s="31">
        <f t="shared" si="93"/>
        <v>0</v>
      </c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1">
        <f t="shared" si="94"/>
        <v>0</v>
      </c>
      <c r="BK112" s="31">
        <f t="shared" si="95"/>
        <v>0</v>
      </c>
    </row>
    <row r="113" spans="1:63" ht="13.2" x14ac:dyDescent="0.25">
      <c r="A113" s="21">
        <v>109</v>
      </c>
      <c r="B113" s="27" t="s">
        <v>103</v>
      </c>
      <c r="C113" s="30">
        <v>0</v>
      </c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1">
        <f t="shared" si="92"/>
        <v>0</v>
      </c>
      <c r="AG113" s="31">
        <f t="shared" si="93"/>
        <v>0</v>
      </c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1">
        <f t="shared" si="94"/>
        <v>0</v>
      </c>
      <c r="BK113" s="31">
        <f t="shared" si="95"/>
        <v>0</v>
      </c>
    </row>
    <row r="114" spans="1:63" ht="13.2" x14ac:dyDescent="0.25">
      <c r="A114" s="21">
        <v>110</v>
      </c>
      <c r="B114" s="27" t="s">
        <v>104</v>
      </c>
      <c r="C114" s="30">
        <v>0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1">
        <f t="shared" si="92"/>
        <v>0</v>
      </c>
      <c r="AG114" s="31">
        <f t="shared" si="93"/>
        <v>0</v>
      </c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1">
        <f t="shared" si="94"/>
        <v>0</v>
      </c>
      <c r="BK114" s="31">
        <f t="shared" si="95"/>
        <v>0</v>
      </c>
    </row>
    <row r="115" spans="1:63" ht="13.2" x14ac:dyDescent="0.25">
      <c r="A115" s="21">
        <v>111</v>
      </c>
      <c r="B115" s="27" t="s">
        <v>105</v>
      </c>
      <c r="C115" s="30">
        <v>0</v>
      </c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1">
        <f t="shared" si="92"/>
        <v>0</v>
      </c>
      <c r="AG115" s="31">
        <f t="shared" si="93"/>
        <v>0</v>
      </c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1">
        <f t="shared" si="94"/>
        <v>0</v>
      </c>
      <c r="BK115" s="31">
        <f t="shared" si="95"/>
        <v>0</v>
      </c>
    </row>
    <row r="116" spans="1:63" ht="13.2" x14ac:dyDescent="0.25">
      <c r="A116" s="21">
        <v>112</v>
      </c>
      <c r="B116" s="27" t="s">
        <v>106</v>
      </c>
      <c r="C116" s="30">
        <v>0</v>
      </c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1">
        <f t="shared" si="92"/>
        <v>0</v>
      </c>
      <c r="AG116" s="31">
        <f t="shared" si="93"/>
        <v>0</v>
      </c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1">
        <f t="shared" si="94"/>
        <v>0</v>
      </c>
      <c r="BK116" s="31">
        <f t="shared" si="95"/>
        <v>0</v>
      </c>
    </row>
    <row r="117" spans="1:63" ht="13.2" x14ac:dyDescent="0.25">
      <c r="A117" s="21">
        <v>113</v>
      </c>
      <c r="B117" s="27" t="s">
        <v>107</v>
      </c>
      <c r="C117" s="30">
        <v>0</v>
      </c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1">
        <f t="shared" si="92"/>
        <v>0</v>
      </c>
      <c r="AG117" s="31">
        <f t="shared" si="93"/>
        <v>0</v>
      </c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1">
        <f t="shared" si="94"/>
        <v>0</v>
      </c>
      <c r="BK117" s="31">
        <f t="shared" si="95"/>
        <v>0</v>
      </c>
    </row>
    <row r="118" spans="1:63" ht="13.2" x14ac:dyDescent="0.25">
      <c r="A118" s="21">
        <v>114</v>
      </c>
      <c r="B118" s="27" t="s">
        <v>108</v>
      </c>
      <c r="C118" s="30">
        <v>0</v>
      </c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1">
        <f t="shared" si="92"/>
        <v>0</v>
      </c>
      <c r="AG118" s="31">
        <f t="shared" si="93"/>
        <v>0</v>
      </c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1">
        <f t="shared" si="94"/>
        <v>0</v>
      </c>
      <c r="BK118" s="31">
        <f t="shared" si="95"/>
        <v>0</v>
      </c>
    </row>
    <row r="119" spans="1:63" ht="13.2" x14ac:dyDescent="0.25">
      <c r="A119" s="21">
        <v>115</v>
      </c>
      <c r="B119" s="27" t="s">
        <v>109</v>
      </c>
      <c r="C119" s="30">
        <v>0</v>
      </c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1">
        <f t="shared" si="92"/>
        <v>0</v>
      </c>
      <c r="AG119" s="31">
        <f t="shared" si="93"/>
        <v>0</v>
      </c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1">
        <f t="shared" si="94"/>
        <v>0</v>
      </c>
      <c r="BK119" s="31">
        <f t="shared" si="95"/>
        <v>0</v>
      </c>
    </row>
    <row r="120" spans="1:63" ht="13.2" x14ac:dyDescent="0.25">
      <c r="A120" s="21">
        <v>116</v>
      </c>
      <c r="B120" s="27" t="s">
        <v>110</v>
      </c>
      <c r="C120" s="30">
        <v>0</v>
      </c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1">
        <f t="shared" si="92"/>
        <v>0</v>
      </c>
      <c r="AG120" s="31">
        <f t="shared" si="93"/>
        <v>0</v>
      </c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1">
        <f t="shared" si="94"/>
        <v>0</v>
      </c>
      <c r="BK120" s="31">
        <f t="shared" si="95"/>
        <v>0</v>
      </c>
    </row>
    <row r="121" spans="1:63" ht="13.2" x14ac:dyDescent="0.25">
      <c r="A121" s="21">
        <v>117</v>
      </c>
      <c r="B121" s="27" t="s">
        <v>111</v>
      </c>
      <c r="C121" s="30">
        <v>0</v>
      </c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1">
        <f t="shared" si="92"/>
        <v>0</v>
      </c>
      <c r="AG121" s="31">
        <f t="shared" si="93"/>
        <v>0</v>
      </c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1">
        <f t="shared" si="94"/>
        <v>0</v>
      </c>
      <c r="BK121" s="31">
        <f t="shared" si="95"/>
        <v>0</v>
      </c>
    </row>
    <row r="122" spans="1:63" ht="13.2" x14ac:dyDescent="0.25">
      <c r="A122" s="21">
        <v>118</v>
      </c>
      <c r="B122" s="27" t="s">
        <v>112</v>
      </c>
      <c r="C122" s="30">
        <v>0</v>
      </c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1">
        <f t="shared" si="92"/>
        <v>0</v>
      </c>
      <c r="AG122" s="31">
        <f t="shared" si="93"/>
        <v>0</v>
      </c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1">
        <f t="shared" si="94"/>
        <v>0</v>
      </c>
      <c r="BK122" s="31">
        <f t="shared" si="95"/>
        <v>0</v>
      </c>
    </row>
    <row r="123" spans="1:63" ht="13.2" x14ac:dyDescent="0.25">
      <c r="A123" s="21">
        <v>119</v>
      </c>
      <c r="B123" s="27" t="s">
        <v>113</v>
      </c>
      <c r="C123" s="30">
        <v>0</v>
      </c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1">
        <f t="shared" si="92"/>
        <v>0</v>
      </c>
      <c r="AG123" s="31">
        <f t="shared" si="93"/>
        <v>0</v>
      </c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1">
        <f t="shared" si="94"/>
        <v>0</v>
      </c>
      <c r="BK123" s="31">
        <f t="shared" si="95"/>
        <v>0</v>
      </c>
    </row>
    <row r="124" spans="1:63" ht="13.2" x14ac:dyDescent="0.25">
      <c r="A124" s="21">
        <v>120</v>
      </c>
      <c r="B124" s="27" t="s">
        <v>114</v>
      </c>
      <c r="C124" s="30">
        <v>0</v>
      </c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1">
        <f t="shared" si="92"/>
        <v>0</v>
      </c>
      <c r="AG124" s="31">
        <f t="shared" si="93"/>
        <v>0</v>
      </c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1">
        <f t="shared" si="94"/>
        <v>0</v>
      </c>
      <c r="BK124" s="31">
        <f t="shared" si="95"/>
        <v>0</v>
      </c>
    </row>
    <row r="125" spans="1:63" ht="13.2" x14ac:dyDescent="0.25">
      <c r="A125" s="21">
        <v>121</v>
      </c>
      <c r="B125" s="27" t="s">
        <v>115</v>
      </c>
      <c r="C125" s="30">
        <v>0</v>
      </c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1">
        <f t="shared" si="92"/>
        <v>0</v>
      </c>
      <c r="AG125" s="31">
        <f t="shared" si="93"/>
        <v>0</v>
      </c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1">
        <f t="shared" si="94"/>
        <v>0</v>
      </c>
      <c r="BK125" s="31">
        <f t="shared" si="95"/>
        <v>0</v>
      </c>
    </row>
    <row r="126" spans="1:63" ht="13.2" x14ac:dyDescent="0.25">
      <c r="A126" s="21">
        <v>122</v>
      </c>
      <c r="B126" s="27" t="s">
        <v>116</v>
      </c>
      <c r="C126" s="30">
        <v>0</v>
      </c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1">
        <f t="shared" si="92"/>
        <v>0</v>
      </c>
      <c r="AG126" s="31">
        <f t="shared" si="93"/>
        <v>0</v>
      </c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1">
        <f t="shared" si="94"/>
        <v>0</v>
      </c>
      <c r="BK126" s="31">
        <f t="shared" si="95"/>
        <v>0</v>
      </c>
    </row>
    <row r="127" spans="1:63" ht="13.2" x14ac:dyDescent="0.25">
      <c r="A127" s="21">
        <v>123</v>
      </c>
      <c r="B127" s="27" t="s">
        <v>117</v>
      </c>
      <c r="C127" s="30">
        <v>0</v>
      </c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1">
        <f t="shared" si="92"/>
        <v>0</v>
      </c>
      <c r="AG127" s="31">
        <f t="shared" si="93"/>
        <v>0</v>
      </c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1">
        <f t="shared" si="94"/>
        <v>0</v>
      </c>
      <c r="BK127" s="31">
        <f t="shared" si="95"/>
        <v>0</v>
      </c>
    </row>
    <row r="128" spans="1:63" ht="13.2" x14ac:dyDescent="0.25">
      <c r="A128" s="21">
        <v>124</v>
      </c>
      <c r="B128" s="27" t="s">
        <v>118</v>
      </c>
      <c r="C128" s="30">
        <v>0</v>
      </c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1">
        <f t="shared" si="92"/>
        <v>0</v>
      </c>
      <c r="AG128" s="31">
        <f t="shared" si="93"/>
        <v>0</v>
      </c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1">
        <f t="shared" si="94"/>
        <v>0</v>
      </c>
      <c r="BK128" s="31">
        <f t="shared" si="95"/>
        <v>0</v>
      </c>
    </row>
    <row r="129" spans="1:63" ht="13.2" x14ac:dyDescent="0.25">
      <c r="A129" s="21">
        <v>125</v>
      </c>
      <c r="B129" s="27" t="s">
        <v>119</v>
      </c>
      <c r="C129" s="30">
        <v>0</v>
      </c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1">
        <f t="shared" si="92"/>
        <v>0</v>
      </c>
      <c r="AG129" s="31">
        <f t="shared" si="93"/>
        <v>0</v>
      </c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1">
        <f t="shared" si="94"/>
        <v>0</v>
      </c>
      <c r="BK129" s="31">
        <f t="shared" si="95"/>
        <v>0</v>
      </c>
    </row>
    <row r="130" spans="1:63" ht="13.2" x14ac:dyDescent="0.25">
      <c r="A130" s="21">
        <v>126</v>
      </c>
      <c r="B130" s="27" t="s">
        <v>120</v>
      </c>
      <c r="C130" s="30">
        <v>0</v>
      </c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1">
        <f t="shared" ref="AF130:AF132" si="96">SUM(D130:AE130)</f>
        <v>0</v>
      </c>
      <c r="AG130" s="31">
        <f t="shared" ref="AG130:AG132" si="97">SUM(AF130,C130)</f>
        <v>0</v>
      </c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1">
        <f t="shared" ref="BJ130:BJ132" si="98">SUM(AH130:BI130)</f>
        <v>0</v>
      </c>
      <c r="BK130" s="31">
        <f t="shared" ref="BK130:BK132" si="99">SUM(AG130,BJ130)</f>
        <v>0</v>
      </c>
    </row>
    <row r="131" spans="1:63" ht="13.2" x14ac:dyDescent="0.25">
      <c r="A131" s="21">
        <v>127</v>
      </c>
      <c r="B131" s="44" t="s">
        <v>121</v>
      </c>
      <c r="C131" s="30">
        <v>0</v>
      </c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1">
        <f t="shared" si="96"/>
        <v>0</v>
      </c>
      <c r="AG131" s="31">
        <f t="shared" si="97"/>
        <v>0</v>
      </c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1">
        <f t="shared" si="98"/>
        <v>0</v>
      </c>
      <c r="BK131" s="31">
        <f t="shared" si="99"/>
        <v>0</v>
      </c>
    </row>
    <row r="132" spans="1:63" ht="13.2" x14ac:dyDescent="0.25">
      <c r="A132" s="21">
        <v>128</v>
      </c>
      <c r="B132" s="45" t="s">
        <v>270</v>
      </c>
      <c r="C132" s="30">
        <v>0</v>
      </c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1">
        <f t="shared" si="96"/>
        <v>0</v>
      </c>
      <c r="AG132" s="31">
        <f t="shared" si="97"/>
        <v>0</v>
      </c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1">
        <f t="shared" si="98"/>
        <v>0</v>
      </c>
      <c r="BK132" s="31">
        <f t="shared" si="99"/>
        <v>0</v>
      </c>
    </row>
    <row r="133" spans="1:63" ht="13.2" x14ac:dyDescent="0.25">
      <c r="A133" s="21">
        <v>129</v>
      </c>
      <c r="B133" s="27" t="s">
        <v>122</v>
      </c>
      <c r="C133" s="33">
        <f>SUM(C66:C132)</f>
        <v>127167992.89</v>
      </c>
      <c r="D133" s="33">
        <f>SUM(D66:D132)</f>
        <v>0</v>
      </c>
      <c r="E133" s="33">
        <f t="shared" ref="E133:AM133" si="100">SUM(E66:E132)</f>
        <v>0</v>
      </c>
      <c r="F133" s="33">
        <f t="shared" si="100"/>
        <v>0</v>
      </c>
      <c r="G133" s="33">
        <f t="shared" si="100"/>
        <v>0</v>
      </c>
      <c r="H133" s="33">
        <f t="shared" si="100"/>
        <v>0</v>
      </c>
      <c r="I133" s="33">
        <f t="shared" si="100"/>
        <v>0</v>
      </c>
      <c r="J133" s="33">
        <f t="shared" si="100"/>
        <v>0</v>
      </c>
      <c r="K133" s="33">
        <f t="shared" si="100"/>
        <v>-43337.161375397118</v>
      </c>
      <c r="L133" s="33">
        <f t="shared" si="100"/>
        <v>0</v>
      </c>
      <c r="M133" s="33">
        <f t="shared" si="100"/>
        <v>0</v>
      </c>
      <c r="N133" s="33">
        <f t="shared" si="100"/>
        <v>0</v>
      </c>
      <c r="O133" s="33">
        <f t="shared" si="100"/>
        <v>0</v>
      </c>
      <c r="P133" s="33">
        <f t="shared" si="100"/>
        <v>0</v>
      </c>
      <c r="Q133" s="33">
        <f t="shared" si="100"/>
        <v>0</v>
      </c>
      <c r="R133" s="33">
        <f t="shared" si="100"/>
        <v>7381.9615589703881</v>
      </c>
      <c r="S133" s="33">
        <f t="shared" si="100"/>
        <v>0</v>
      </c>
      <c r="T133" s="33">
        <f t="shared" si="100"/>
        <v>0</v>
      </c>
      <c r="U133" s="33">
        <f t="shared" si="100"/>
        <v>0</v>
      </c>
      <c r="V133" s="33">
        <f t="shared" si="100"/>
        <v>0</v>
      </c>
      <c r="W133" s="33">
        <f t="shared" si="100"/>
        <v>0</v>
      </c>
      <c r="X133" s="33">
        <f t="shared" si="100"/>
        <v>0</v>
      </c>
      <c r="Y133" s="33">
        <f t="shared" si="100"/>
        <v>0</v>
      </c>
      <c r="Z133" s="33">
        <f t="shared" ref="Z133" si="101">SUM(Z66:Z132)</f>
        <v>0</v>
      </c>
      <c r="AA133" s="33">
        <f t="shared" si="100"/>
        <v>0</v>
      </c>
      <c r="AB133" s="33">
        <f t="shared" si="100"/>
        <v>0</v>
      </c>
      <c r="AC133" s="33">
        <f t="shared" si="100"/>
        <v>0</v>
      </c>
      <c r="AD133" s="33">
        <f t="shared" si="100"/>
        <v>0</v>
      </c>
      <c r="AE133" s="33">
        <f t="shared" si="100"/>
        <v>0</v>
      </c>
      <c r="AF133" s="34">
        <f t="shared" si="100"/>
        <v>-35955.199816426728</v>
      </c>
      <c r="AG133" s="34">
        <f t="shared" si="100"/>
        <v>127132037.69018355</v>
      </c>
      <c r="AH133" s="33">
        <f t="shared" si="100"/>
        <v>0</v>
      </c>
      <c r="AI133" s="33">
        <f>SUM(AI66:AI132)</f>
        <v>0</v>
      </c>
      <c r="AJ133" s="33">
        <f t="shared" si="100"/>
        <v>0</v>
      </c>
      <c r="AK133" s="33">
        <f t="shared" si="100"/>
        <v>0</v>
      </c>
      <c r="AL133" s="33">
        <f t="shared" si="100"/>
        <v>0</v>
      </c>
      <c r="AM133" s="33">
        <f t="shared" si="100"/>
        <v>0</v>
      </c>
      <c r="AN133" s="33">
        <f t="shared" ref="AN133:AO133" si="102">SUM(AN66:AN132)</f>
        <v>691614.88958714076</v>
      </c>
      <c r="AO133" s="33">
        <f t="shared" si="102"/>
        <v>0</v>
      </c>
      <c r="AP133" s="33">
        <f t="shared" ref="AP133:BK133" si="103">SUM(AP66:AP132)</f>
        <v>0</v>
      </c>
      <c r="AQ133" s="33">
        <f t="shared" si="103"/>
        <v>0</v>
      </c>
      <c r="AR133" s="33">
        <f t="shared" si="103"/>
        <v>0</v>
      </c>
      <c r="AS133" s="33">
        <f t="shared" si="103"/>
        <v>0</v>
      </c>
      <c r="AT133" s="33">
        <f t="shared" si="103"/>
        <v>0</v>
      </c>
      <c r="AU133" s="33">
        <f t="shared" si="103"/>
        <v>0</v>
      </c>
      <c r="AV133" s="33">
        <f t="shared" si="103"/>
        <v>0</v>
      </c>
      <c r="AW133" s="33">
        <f t="shared" si="103"/>
        <v>0</v>
      </c>
      <c r="AX133" s="33">
        <f t="shared" si="103"/>
        <v>0</v>
      </c>
      <c r="AY133" s="33">
        <f t="shared" si="103"/>
        <v>0</v>
      </c>
      <c r="AZ133" s="33">
        <f t="shared" si="103"/>
        <v>0</v>
      </c>
      <c r="BA133" s="33">
        <f t="shared" si="103"/>
        <v>-18605360.411643218</v>
      </c>
      <c r="BB133" s="33">
        <f t="shared" si="103"/>
        <v>0</v>
      </c>
      <c r="BC133" s="33">
        <f t="shared" si="103"/>
        <v>0</v>
      </c>
      <c r="BD133" s="33">
        <f t="shared" si="103"/>
        <v>0</v>
      </c>
      <c r="BE133" s="33">
        <f t="shared" si="103"/>
        <v>0</v>
      </c>
      <c r="BF133" s="33">
        <f t="shared" si="103"/>
        <v>0</v>
      </c>
      <c r="BG133" s="33">
        <f t="shared" si="103"/>
        <v>0</v>
      </c>
      <c r="BH133" s="33">
        <f t="shared" si="103"/>
        <v>0</v>
      </c>
      <c r="BI133" s="33">
        <f t="shared" si="103"/>
        <v>0</v>
      </c>
      <c r="BJ133" s="34">
        <f t="shared" si="103"/>
        <v>-17913745.522056077</v>
      </c>
      <c r="BK133" s="34">
        <f t="shared" si="103"/>
        <v>109218292.16812748</v>
      </c>
    </row>
    <row r="134" spans="1:63" ht="13.2" x14ac:dyDescent="0.25">
      <c r="A134" s="21">
        <v>130</v>
      </c>
      <c r="B134" s="24" t="s">
        <v>123</v>
      </c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1"/>
      <c r="AG134" s="31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1">
        <f t="shared" ref="BJ134:BJ162" si="104">SUM(AH134:BI134)</f>
        <v>0</v>
      </c>
      <c r="BK134" s="31">
        <f t="shared" ref="BK134:BK162" si="105">SUM(AG134,BJ134)</f>
        <v>0</v>
      </c>
    </row>
    <row r="135" spans="1:63" ht="13.2" x14ac:dyDescent="0.25">
      <c r="A135" s="21">
        <v>131</v>
      </c>
      <c r="B135" s="27" t="s">
        <v>124</v>
      </c>
      <c r="C135" s="30">
        <v>2519400.08</v>
      </c>
      <c r="D135" s="30"/>
      <c r="E135" s="30"/>
      <c r="F135" s="30"/>
      <c r="G135" s="30"/>
      <c r="H135" s="30"/>
      <c r="I135" s="30"/>
      <c r="J135" s="30"/>
      <c r="K135" s="30">
        <v>-5557.0284555507078</v>
      </c>
      <c r="L135" s="30"/>
      <c r="M135" s="30"/>
      <c r="N135" s="30"/>
      <c r="O135" s="30"/>
      <c r="P135" s="30"/>
      <c r="Q135" s="30"/>
      <c r="R135" s="30">
        <v>1906.5172712106421</v>
      </c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1">
        <f t="shared" ref="AF135:AF162" si="106">SUM(D135:AE135)</f>
        <v>-3650.5111843400655</v>
      </c>
      <c r="AG135" s="31">
        <f t="shared" ref="AG135:AG162" si="107">SUM(AF135,C135)</f>
        <v>2515749.5688156602</v>
      </c>
      <c r="AH135" s="30"/>
      <c r="AI135" s="30"/>
      <c r="AJ135" s="30"/>
      <c r="AK135" s="30"/>
      <c r="AL135" s="30"/>
      <c r="AM135" s="30"/>
      <c r="AN135" s="30">
        <v>73377.248698036536</v>
      </c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1">
        <f t="shared" si="104"/>
        <v>73377.248698036536</v>
      </c>
      <c r="BK135" s="31">
        <f t="shared" si="105"/>
        <v>2589126.8175136968</v>
      </c>
    </row>
    <row r="136" spans="1:63" ht="13.2" x14ac:dyDescent="0.25">
      <c r="A136" s="21">
        <v>132</v>
      </c>
      <c r="B136" s="27" t="s">
        <v>125</v>
      </c>
      <c r="C136" s="30">
        <v>0</v>
      </c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>
        <v>0</v>
      </c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1">
        <f t="shared" si="106"/>
        <v>0</v>
      </c>
      <c r="AG136" s="31">
        <f t="shared" si="107"/>
        <v>0</v>
      </c>
      <c r="AH136" s="30"/>
      <c r="AI136" s="30"/>
      <c r="AJ136" s="30"/>
      <c r="AK136" s="30"/>
      <c r="AL136" s="30"/>
      <c r="AM136" s="30"/>
      <c r="AN136" s="30">
        <v>0</v>
      </c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1">
        <f t="shared" si="104"/>
        <v>0</v>
      </c>
      <c r="BK136" s="31">
        <f t="shared" si="105"/>
        <v>0</v>
      </c>
    </row>
    <row r="137" spans="1:63" ht="13.2" x14ac:dyDescent="0.25">
      <c r="A137" s="21">
        <v>133</v>
      </c>
      <c r="B137" s="27" t="s">
        <v>126</v>
      </c>
      <c r="C137" s="30">
        <v>152207.87999999989</v>
      </c>
      <c r="D137" s="30"/>
      <c r="E137" s="30"/>
      <c r="F137" s="30"/>
      <c r="G137" s="30"/>
      <c r="H137" s="30"/>
      <c r="I137" s="30"/>
      <c r="J137" s="30"/>
      <c r="K137" s="30">
        <v>-4035.3756932434831</v>
      </c>
      <c r="L137" s="30"/>
      <c r="M137" s="30"/>
      <c r="N137" s="30"/>
      <c r="O137" s="30"/>
      <c r="P137" s="30"/>
      <c r="Q137" s="30"/>
      <c r="R137" s="30">
        <v>1384.465369672087</v>
      </c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1">
        <f t="shared" si="106"/>
        <v>-2650.910323571396</v>
      </c>
      <c r="AG137" s="31">
        <f t="shared" si="107"/>
        <v>149556.9696764285</v>
      </c>
      <c r="AH137" s="30"/>
      <c r="AI137" s="30"/>
      <c r="AJ137" s="30"/>
      <c r="AK137" s="30"/>
      <c r="AL137" s="30"/>
      <c r="AM137" s="30"/>
      <c r="AN137" s="30">
        <v>53078.048682099376</v>
      </c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1">
        <f t="shared" si="104"/>
        <v>53078.048682099376</v>
      </c>
      <c r="BK137" s="31">
        <f t="shared" si="105"/>
        <v>202635.01835852789</v>
      </c>
    </row>
    <row r="138" spans="1:63" ht="13.2" x14ac:dyDescent="0.25">
      <c r="A138" s="21">
        <v>134</v>
      </c>
      <c r="B138" s="27" t="s">
        <v>127</v>
      </c>
      <c r="C138" s="30">
        <v>1612805.41</v>
      </c>
      <c r="D138" s="30"/>
      <c r="E138" s="30"/>
      <c r="F138" s="30"/>
      <c r="G138" s="30"/>
      <c r="H138" s="30"/>
      <c r="I138" s="30"/>
      <c r="J138" s="30"/>
      <c r="K138" s="30">
        <v>-1188.0898232517466</v>
      </c>
      <c r="L138" s="30"/>
      <c r="M138" s="30"/>
      <c r="N138" s="30"/>
      <c r="O138" s="30"/>
      <c r="P138" s="30"/>
      <c r="Q138" s="30"/>
      <c r="R138" s="30">
        <v>407.61241118290769</v>
      </c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1">
        <f t="shared" si="106"/>
        <v>-780.47741206883893</v>
      </c>
      <c r="AG138" s="31">
        <f t="shared" si="107"/>
        <v>1612024.9325879312</v>
      </c>
      <c r="AH138" s="30"/>
      <c r="AI138" s="30"/>
      <c r="AJ138" s="30"/>
      <c r="AK138" s="30"/>
      <c r="AL138" s="30"/>
      <c r="AM138" s="30"/>
      <c r="AN138" s="30">
        <v>15627.16690365367</v>
      </c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1">
        <f t="shared" si="104"/>
        <v>15627.16690365367</v>
      </c>
      <c r="BK138" s="31">
        <f t="shared" si="105"/>
        <v>1627652.0994915848</v>
      </c>
    </row>
    <row r="139" spans="1:63" ht="13.2" x14ac:dyDescent="0.25">
      <c r="A139" s="21">
        <v>135</v>
      </c>
      <c r="B139" s="27" t="s">
        <v>128</v>
      </c>
      <c r="C139" s="30">
        <v>548215.19999999995</v>
      </c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>
        <v>0</v>
      </c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1">
        <f t="shared" si="106"/>
        <v>0</v>
      </c>
      <c r="AG139" s="31">
        <f t="shared" si="107"/>
        <v>548215.19999999995</v>
      </c>
      <c r="AH139" s="30"/>
      <c r="AI139" s="30"/>
      <c r="AJ139" s="30"/>
      <c r="AK139" s="30"/>
      <c r="AL139" s="30"/>
      <c r="AM139" s="30"/>
      <c r="AN139" s="30">
        <v>0</v>
      </c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1">
        <f t="shared" si="104"/>
        <v>0</v>
      </c>
      <c r="BK139" s="31">
        <f t="shared" si="105"/>
        <v>548215.19999999995</v>
      </c>
    </row>
    <row r="140" spans="1:63" ht="13.2" x14ac:dyDescent="0.25">
      <c r="A140" s="21">
        <v>136</v>
      </c>
      <c r="B140" s="27" t="s">
        <v>129</v>
      </c>
      <c r="C140" s="30">
        <v>2417054</v>
      </c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>
        <v>0</v>
      </c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1">
        <f t="shared" si="106"/>
        <v>0</v>
      </c>
      <c r="AG140" s="31">
        <f t="shared" si="107"/>
        <v>2417054</v>
      </c>
      <c r="AH140" s="30"/>
      <c r="AI140" s="30"/>
      <c r="AJ140" s="30"/>
      <c r="AK140" s="30"/>
      <c r="AL140" s="30"/>
      <c r="AM140" s="30"/>
      <c r="AN140" s="30">
        <v>0</v>
      </c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1">
        <f t="shared" si="104"/>
        <v>0</v>
      </c>
      <c r="BK140" s="31">
        <f t="shared" si="105"/>
        <v>2417054</v>
      </c>
    </row>
    <row r="141" spans="1:63" ht="13.2" x14ac:dyDescent="0.25">
      <c r="A141" s="21">
        <v>137</v>
      </c>
      <c r="B141" s="27" t="s">
        <v>130</v>
      </c>
      <c r="C141" s="30">
        <v>0</v>
      </c>
      <c r="D141" s="30"/>
      <c r="E141" s="30"/>
      <c r="F141" s="30"/>
      <c r="G141" s="30"/>
      <c r="H141" s="30"/>
      <c r="I141" s="30"/>
      <c r="J141" s="30"/>
      <c r="K141" s="30">
        <v>-2969.3510755376205</v>
      </c>
      <c r="L141" s="30"/>
      <c r="M141" s="30"/>
      <c r="N141" s="30"/>
      <c r="O141" s="30"/>
      <c r="P141" s="30"/>
      <c r="Q141" s="30"/>
      <c r="R141" s="30">
        <v>1018.7313516715376</v>
      </c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1">
        <f t="shared" si="106"/>
        <v>-1950.6197238660829</v>
      </c>
      <c r="AG141" s="31">
        <f t="shared" si="107"/>
        <v>-1950.6197238660829</v>
      </c>
      <c r="AH141" s="30"/>
      <c r="AI141" s="30"/>
      <c r="AJ141" s="30"/>
      <c r="AK141" s="30"/>
      <c r="AL141" s="30"/>
      <c r="AM141" s="30"/>
      <c r="AN141" s="30">
        <v>39056.428179788913</v>
      </c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1">
        <f t="shared" si="104"/>
        <v>39056.428179788913</v>
      </c>
      <c r="BK141" s="31">
        <f t="shared" si="105"/>
        <v>37105.80845592283</v>
      </c>
    </row>
    <row r="142" spans="1:63" ht="13.2" x14ac:dyDescent="0.25">
      <c r="A142" s="21">
        <v>138</v>
      </c>
      <c r="B142" s="27" t="s">
        <v>131</v>
      </c>
      <c r="C142" s="30">
        <v>2280011.879999999</v>
      </c>
      <c r="D142" s="30"/>
      <c r="E142" s="30"/>
      <c r="F142" s="30"/>
      <c r="G142" s="30"/>
      <c r="H142" s="30"/>
      <c r="I142" s="30"/>
      <c r="J142" s="30"/>
      <c r="K142" s="30">
        <v>-11.011775262771321</v>
      </c>
      <c r="L142" s="30"/>
      <c r="M142" s="30"/>
      <c r="N142" s="30"/>
      <c r="O142" s="30"/>
      <c r="P142" s="30"/>
      <c r="Q142" s="30"/>
      <c r="R142" s="30">
        <v>3.777943534586973</v>
      </c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1">
        <f t="shared" si="106"/>
        <v>-7.2338317281843487</v>
      </c>
      <c r="AG142" s="31">
        <f t="shared" si="107"/>
        <v>2280004.6461682706</v>
      </c>
      <c r="AH142" s="30"/>
      <c r="AI142" s="30"/>
      <c r="AJ142" s="30"/>
      <c r="AK142" s="30"/>
      <c r="AL142" s="30"/>
      <c r="AM142" s="30"/>
      <c r="AN142" s="30">
        <v>4709.3609791777253</v>
      </c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1">
        <f t="shared" si="104"/>
        <v>4709.3609791777253</v>
      </c>
      <c r="BK142" s="31">
        <f t="shared" si="105"/>
        <v>2284714.0071474481</v>
      </c>
    </row>
    <row r="143" spans="1:63" ht="13.2" x14ac:dyDescent="0.25">
      <c r="A143" s="21">
        <v>139</v>
      </c>
      <c r="B143" s="27" t="s">
        <v>132</v>
      </c>
      <c r="C143" s="30">
        <v>102621.26</v>
      </c>
      <c r="D143" s="30"/>
      <c r="E143" s="30"/>
      <c r="F143" s="30"/>
      <c r="G143" s="30"/>
      <c r="H143" s="30"/>
      <c r="I143" s="30"/>
      <c r="J143" s="30"/>
      <c r="K143" s="30">
        <v>4.5148278577362415</v>
      </c>
      <c r="L143" s="30"/>
      <c r="M143" s="30"/>
      <c r="N143" s="30"/>
      <c r="O143" s="30"/>
      <c r="P143" s="30"/>
      <c r="Q143" s="30"/>
      <c r="R143" s="30">
        <v>-1.5489568491806589</v>
      </c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1">
        <f t="shared" si="106"/>
        <v>2.9658710085555828</v>
      </c>
      <c r="AG143" s="31">
        <f t="shared" si="107"/>
        <v>102624.22587100854</v>
      </c>
      <c r="AH143" s="30"/>
      <c r="AI143" s="30"/>
      <c r="AJ143" s="30"/>
      <c r="AK143" s="30"/>
      <c r="AL143" s="30"/>
      <c r="AM143" s="30"/>
      <c r="AN143" s="30">
        <v>-1930.8380014628672</v>
      </c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1">
        <f t="shared" si="104"/>
        <v>-1930.8380014628672</v>
      </c>
      <c r="BK143" s="31">
        <f t="shared" si="105"/>
        <v>100693.38786954568</v>
      </c>
    </row>
    <row r="144" spans="1:63" ht="13.2" x14ac:dyDescent="0.25">
      <c r="A144" s="21">
        <v>140</v>
      </c>
      <c r="B144" s="27" t="s">
        <v>133</v>
      </c>
      <c r="C144" s="30">
        <v>1374171.62</v>
      </c>
      <c r="D144" s="30"/>
      <c r="E144" s="30"/>
      <c r="F144" s="30"/>
      <c r="G144" s="30"/>
      <c r="H144" s="30"/>
      <c r="I144" s="30"/>
      <c r="J144" s="30"/>
      <c r="K144" s="30">
        <v>-84.548705529427352</v>
      </c>
      <c r="L144" s="30"/>
      <c r="M144" s="30"/>
      <c r="N144" s="30"/>
      <c r="O144" s="30"/>
      <c r="P144" s="30"/>
      <c r="Q144" s="30"/>
      <c r="R144" s="30">
        <v>29.007151689019288</v>
      </c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1">
        <f t="shared" si="106"/>
        <v>-55.541553840408064</v>
      </c>
      <c r="AG144" s="31">
        <f t="shared" si="107"/>
        <v>1374116.0784461596</v>
      </c>
      <c r="AH144" s="30"/>
      <c r="AI144" s="30"/>
      <c r="AJ144" s="30"/>
      <c r="AK144" s="30"/>
      <c r="AL144" s="30"/>
      <c r="AM144" s="30"/>
      <c r="AN144" s="30">
        <v>20737.091143856764</v>
      </c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46">
        <v>849.62087293634602</v>
      </c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1">
        <f t="shared" si="104"/>
        <v>21586.71201679311</v>
      </c>
      <c r="BK144" s="31">
        <f t="shared" si="105"/>
        <v>1395702.7904629528</v>
      </c>
    </row>
    <row r="145" spans="1:63" ht="13.2" x14ac:dyDescent="0.25">
      <c r="A145" s="21">
        <v>141</v>
      </c>
      <c r="B145" s="27" t="s">
        <v>134</v>
      </c>
      <c r="C145" s="30">
        <v>340840.55999999901</v>
      </c>
      <c r="D145" s="30"/>
      <c r="E145" s="30"/>
      <c r="F145" s="30"/>
      <c r="G145" s="30"/>
      <c r="H145" s="30"/>
      <c r="I145" s="30"/>
      <c r="J145" s="30"/>
      <c r="K145" s="30">
        <v>-7.538123783384549E-16</v>
      </c>
      <c r="L145" s="30"/>
      <c r="M145" s="30"/>
      <c r="N145" s="30"/>
      <c r="O145" s="30"/>
      <c r="P145" s="30"/>
      <c r="Q145" s="30"/>
      <c r="R145" s="30">
        <v>2.586195716019977E-16</v>
      </c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1">
        <f t="shared" si="106"/>
        <v>-4.9519280673645715E-16</v>
      </c>
      <c r="AG145" s="31">
        <f t="shared" si="107"/>
        <v>340840.55999999901</v>
      </c>
      <c r="AH145" s="30"/>
      <c r="AI145" s="30"/>
      <c r="AJ145" s="30"/>
      <c r="AK145" s="30"/>
      <c r="AL145" s="30"/>
      <c r="AM145" s="30"/>
      <c r="AN145" s="30">
        <v>4603.2980000448624</v>
      </c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46">
        <v>16.456252001544662</v>
      </c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1">
        <f t="shared" si="104"/>
        <v>4619.7542520464067</v>
      </c>
      <c r="BK145" s="31">
        <f t="shared" si="105"/>
        <v>345460.31425204541</v>
      </c>
    </row>
    <row r="146" spans="1:63" ht="13.2" x14ac:dyDescent="0.25">
      <c r="A146" s="21">
        <v>142</v>
      </c>
      <c r="B146" s="27" t="s">
        <v>135</v>
      </c>
      <c r="C146" s="30">
        <v>2740904.71</v>
      </c>
      <c r="D146" s="30"/>
      <c r="E146" s="30"/>
      <c r="F146" s="30"/>
      <c r="G146" s="30"/>
      <c r="H146" s="30"/>
      <c r="I146" s="30"/>
      <c r="J146" s="30"/>
      <c r="K146" s="30">
        <v>-3555.6680694225893</v>
      </c>
      <c r="L146" s="30"/>
      <c r="M146" s="30"/>
      <c r="N146" s="30"/>
      <c r="O146" s="30"/>
      <c r="P146" s="30"/>
      <c r="Q146" s="30"/>
      <c r="R146" s="30">
        <v>1219.8862466279318</v>
      </c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1">
        <f t="shared" si="106"/>
        <v>-2335.7818227946573</v>
      </c>
      <c r="AG146" s="31">
        <f t="shared" si="107"/>
        <v>2738568.9281772054</v>
      </c>
      <c r="AH146" s="30"/>
      <c r="AI146" s="30"/>
      <c r="AJ146" s="30"/>
      <c r="AK146" s="30"/>
      <c r="AL146" s="30"/>
      <c r="AM146" s="30"/>
      <c r="AN146" s="30">
        <v>46768.364889095632</v>
      </c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1">
        <f t="shared" si="104"/>
        <v>46768.364889095632</v>
      </c>
      <c r="BK146" s="31">
        <f t="shared" si="105"/>
        <v>2785337.2930663009</v>
      </c>
    </row>
    <row r="147" spans="1:63" ht="13.2" x14ac:dyDescent="0.25">
      <c r="A147" s="21">
        <v>143</v>
      </c>
      <c r="B147" s="27" t="s">
        <v>136</v>
      </c>
      <c r="C147" s="30">
        <v>372875.19</v>
      </c>
      <c r="D147" s="30"/>
      <c r="E147" s="30"/>
      <c r="F147" s="30"/>
      <c r="G147" s="30"/>
      <c r="H147" s="30"/>
      <c r="I147" s="30"/>
      <c r="J147" s="30"/>
      <c r="K147" s="30">
        <v>-369.06627024732722</v>
      </c>
      <c r="L147" s="30"/>
      <c r="M147" s="30"/>
      <c r="N147" s="30"/>
      <c r="O147" s="30"/>
      <c r="P147" s="30"/>
      <c r="Q147" s="30"/>
      <c r="R147" s="30">
        <v>126.62004955993932</v>
      </c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1">
        <f t="shared" si="106"/>
        <v>-242.44622068738789</v>
      </c>
      <c r="AG147" s="31">
        <f t="shared" si="107"/>
        <v>372632.74377931259</v>
      </c>
      <c r="AH147" s="30"/>
      <c r="AI147" s="30"/>
      <c r="AJ147" s="30"/>
      <c r="AK147" s="30"/>
      <c r="AL147" s="30"/>
      <c r="AM147" s="30"/>
      <c r="AN147" s="30">
        <v>4854.3974460438212</v>
      </c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1">
        <f t="shared" si="104"/>
        <v>4854.3974460438212</v>
      </c>
      <c r="BK147" s="31">
        <f t="shared" si="105"/>
        <v>377487.14122535643</v>
      </c>
    </row>
    <row r="148" spans="1:63" ht="13.2" x14ac:dyDescent="0.25">
      <c r="A148" s="21">
        <v>144</v>
      </c>
      <c r="B148" s="27" t="s">
        <v>137</v>
      </c>
      <c r="C148" s="30">
        <v>80643.53</v>
      </c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1">
        <f t="shared" si="106"/>
        <v>0</v>
      </c>
      <c r="AG148" s="31">
        <f t="shared" si="107"/>
        <v>80643.53</v>
      </c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1">
        <f t="shared" si="104"/>
        <v>0</v>
      </c>
      <c r="BK148" s="31">
        <f t="shared" si="105"/>
        <v>80643.53</v>
      </c>
    </row>
    <row r="149" spans="1:63" ht="13.2" x14ac:dyDescent="0.25">
      <c r="A149" s="21">
        <v>145</v>
      </c>
      <c r="B149" s="27" t="s">
        <v>138</v>
      </c>
      <c r="C149" s="30">
        <v>1877.23</v>
      </c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1">
        <f t="shared" si="106"/>
        <v>0</v>
      </c>
      <c r="AG149" s="31">
        <f t="shared" si="107"/>
        <v>1877.23</v>
      </c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1">
        <f t="shared" si="104"/>
        <v>0</v>
      </c>
      <c r="BK149" s="31">
        <f t="shared" si="105"/>
        <v>1877.23</v>
      </c>
    </row>
    <row r="150" spans="1:63" ht="13.2" x14ac:dyDescent="0.25">
      <c r="A150" s="21">
        <v>146</v>
      </c>
      <c r="B150" s="27" t="s">
        <v>139</v>
      </c>
      <c r="C150" s="30">
        <v>0</v>
      </c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1">
        <f t="shared" si="106"/>
        <v>0</v>
      </c>
      <c r="AG150" s="31">
        <f t="shared" si="107"/>
        <v>0</v>
      </c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1">
        <f t="shared" si="104"/>
        <v>0</v>
      </c>
      <c r="BK150" s="31">
        <f t="shared" si="105"/>
        <v>0</v>
      </c>
    </row>
    <row r="151" spans="1:63" ht="13.2" x14ac:dyDescent="0.25">
      <c r="A151" s="21">
        <v>147</v>
      </c>
      <c r="B151" s="27" t="s">
        <v>140</v>
      </c>
      <c r="C151" s="30">
        <v>125706.38</v>
      </c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>
        <v>0</v>
      </c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1">
        <f t="shared" si="106"/>
        <v>0</v>
      </c>
      <c r="AG151" s="31">
        <f t="shared" si="107"/>
        <v>125706.38</v>
      </c>
      <c r="AH151" s="30"/>
      <c r="AI151" s="30"/>
      <c r="AJ151" s="30"/>
      <c r="AK151" s="30"/>
      <c r="AL151" s="30"/>
      <c r="AM151" s="30"/>
      <c r="AN151" s="30">
        <v>0</v>
      </c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1">
        <f t="shared" si="104"/>
        <v>0</v>
      </c>
      <c r="BK151" s="31">
        <f t="shared" si="105"/>
        <v>125706.38</v>
      </c>
    </row>
    <row r="152" spans="1:63" ht="13.2" x14ac:dyDescent="0.25">
      <c r="A152" s="21">
        <v>148</v>
      </c>
      <c r="B152" s="27" t="s">
        <v>141</v>
      </c>
      <c r="C152" s="30">
        <v>3008943.8</v>
      </c>
      <c r="D152" s="30"/>
      <c r="E152" s="30"/>
      <c r="F152" s="30"/>
      <c r="G152" s="30"/>
      <c r="H152" s="30"/>
      <c r="I152" s="30"/>
      <c r="J152" s="30"/>
      <c r="K152" s="30">
        <v>-296.30034426995826</v>
      </c>
      <c r="L152" s="30"/>
      <c r="M152" s="30"/>
      <c r="N152" s="30"/>
      <c r="O152" s="30"/>
      <c r="P152" s="30"/>
      <c r="Q152" s="30"/>
      <c r="R152" s="30">
        <v>101.65535921488316</v>
      </c>
      <c r="S152" s="30"/>
      <c r="T152" s="30"/>
      <c r="U152" s="30"/>
      <c r="V152" s="30"/>
      <c r="W152" s="30"/>
      <c r="X152" s="30"/>
      <c r="Y152" s="30"/>
      <c r="Z152" s="30"/>
      <c r="AA152" s="30"/>
      <c r="AB152" s="30">
        <v>3739.0766666666664</v>
      </c>
      <c r="AC152" s="30"/>
      <c r="AD152" s="30"/>
      <c r="AE152" s="30"/>
      <c r="AF152" s="31">
        <f t="shared" si="106"/>
        <v>3544.4316816115911</v>
      </c>
      <c r="AG152" s="31">
        <f t="shared" si="107"/>
        <v>3012488.2316816114</v>
      </c>
      <c r="AH152" s="30"/>
      <c r="AI152" s="30"/>
      <c r="AJ152" s="30"/>
      <c r="AK152" s="30"/>
      <c r="AL152" s="30"/>
      <c r="AM152" s="30"/>
      <c r="AN152" s="30">
        <v>49373.870073232429</v>
      </c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46">
        <v>22.434622709562799</v>
      </c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1">
        <f t="shared" si="104"/>
        <v>49396.304695941988</v>
      </c>
      <c r="BK152" s="31">
        <f t="shared" si="105"/>
        <v>3061884.5363775534</v>
      </c>
    </row>
    <row r="153" spans="1:63" ht="13.2" x14ac:dyDescent="0.25">
      <c r="A153" s="21">
        <v>149</v>
      </c>
      <c r="B153" s="27" t="s">
        <v>142</v>
      </c>
      <c r="C153" s="30">
        <v>6637104.4700000007</v>
      </c>
      <c r="D153" s="30"/>
      <c r="E153" s="30"/>
      <c r="F153" s="30"/>
      <c r="G153" s="30"/>
      <c r="H153" s="30"/>
      <c r="I153" s="30"/>
      <c r="J153" s="30"/>
      <c r="K153" s="30">
        <v>-350.00200369236575</v>
      </c>
      <c r="L153" s="30"/>
      <c r="M153" s="30"/>
      <c r="N153" s="30"/>
      <c r="O153" s="30"/>
      <c r="P153" s="30"/>
      <c r="Q153" s="30"/>
      <c r="R153" s="30">
        <v>120.07943999842223</v>
      </c>
      <c r="S153" s="30"/>
      <c r="T153" s="30"/>
      <c r="U153" s="30"/>
      <c r="V153" s="30"/>
      <c r="W153" s="30"/>
      <c r="X153" s="30"/>
      <c r="Y153" s="30"/>
      <c r="Z153" s="30"/>
      <c r="AA153" s="30"/>
      <c r="AB153" s="30">
        <v>-111083.75333333336</v>
      </c>
      <c r="AC153" s="30"/>
      <c r="AD153" s="30"/>
      <c r="AE153" s="30"/>
      <c r="AF153" s="31">
        <f t="shared" si="106"/>
        <v>-111313.67589702729</v>
      </c>
      <c r="AG153" s="31">
        <f t="shared" si="107"/>
        <v>6525790.7941029733</v>
      </c>
      <c r="AH153" s="30"/>
      <c r="AI153" s="30"/>
      <c r="AJ153" s="30"/>
      <c r="AK153" s="30"/>
      <c r="AL153" s="30"/>
      <c r="AM153" s="30"/>
      <c r="AN153" s="30">
        <v>15046.091869155276</v>
      </c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46">
        <v>158319.99971746106</v>
      </c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1">
        <f t="shared" si="104"/>
        <v>173366.09158661633</v>
      </c>
      <c r="BK153" s="31">
        <f t="shared" si="105"/>
        <v>6699156.8856895892</v>
      </c>
    </row>
    <row r="154" spans="1:63" ht="13.2" x14ac:dyDescent="0.25">
      <c r="A154" s="21">
        <v>150</v>
      </c>
      <c r="B154" s="27" t="s">
        <v>143</v>
      </c>
      <c r="C154" s="30">
        <v>0</v>
      </c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>
        <v>0</v>
      </c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1">
        <f t="shared" si="106"/>
        <v>0</v>
      </c>
      <c r="AG154" s="31">
        <f t="shared" si="107"/>
        <v>0</v>
      </c>
      <c r="AH154" s="30"/>
      <c r="AI154" s="30"/>
      <c r="AJ154" s="30"/>
      <c r="AK154" s="30"/>
      <c r="AL154" s="30"/>
      <c r="AM154" s="30"/>
      <c r="AN154" s="30">
        <v>0</v>
      </c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1">
        <f t="shared" si="104"/>
        <v>0</v>
      </c>
      <c r="BK154" s="31">
        <f t="shared" si="105"/>
        <v>0</v>
      </c>
    </row>
    <row r="155" spans="1:63" ht="13.2" x14ac:dyDescent="0.25">
      <c r="A155" s="21">
        <v>151</v>
      </c>
      <c r="B155" s="27" t="s">
        <v>271</v>
      </c>
      <c r="C155" s="30">
        <v>124119.28</v>
      </c>
      <c r="D155" s="30"/>
      <c r="E155" s="30"/>
      <c r="F155" s="30"/>
      <c r="G155" s="30"/>
      <c r="H155" s="30"/>
      <c r="I155" s="30"/>
      <c r="J155" s="30"/>
      <c r="K155" s="30">
        <v>-294.79155733713924</v>
      </c>
      <c r="L155" s="30"/>
      <c r="M155" s="30"/>
      <c r="N155" s="30"/>
      <c r="O155" s="30"/>
      <c r="P155" s="30"/>
      <c r="Q155" s="30"/>
      <c r="R155" s="30">
        <v>101.13772134978942</v>
      </c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1">
        <f t="shared" si="106"/>
        <v>-193.65383598734982</v>
      </c>
      <c r="AG155" s="31">
        <f t="shared" si="107"/>
        <v>123925.62616401265</v>
      </c>
      <c r="AH155" s="30"/>
      <c r="AI155" s="30"/>
      <c r="AJ155" s="30"/>
      <c r="AK155" s="30"/>
      <c r="AL155" s="30"/>
      <c r="AM155" s="30"/>
      <c r="AN155" s="30">
        <v>3877.4483024246315</v>
      </c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1">
        <f t="shared" si="104"/>
        <v>3877.4483024246315</v>
      </c>
      <c r="BK155" s="31">
        <f t="shared" si="105"/>
        <v>127803.07446643728</v>
      </c>
    </row>
    <row r="156" spans="1:63" ht="13.2" x14ac:dyDescent="0.25">
      <c r="A156" s="21">
        <v>152</v>
      </c>
      <c r="B156" s="27" t="s">
        <v>144</v>
      </c>
      <c r="C156" s="30">
        <v>0</v>
      </c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1">
        <f t="shared" si="106"/>
        <v>0</v>
      </c>
      <c r="AG156" s="31">
        <f t="shared" si="107"/>
        <v>0</v>
      </c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1">
        <f t="shared" si="104"/>
        <v>0</v>
      </c>
      <c r="BK156" s="31">
        <f t="shared" si="105"/>
        <v>0</v>
      </c>
    </row>
    <row r="157" spans="1:63" ht="13.2" x14ac:dyDescent="0.25">
      <c r="A157" s="21">
        <v>153</v>
      </c>
      <c r="B157" s="27" t="s">
        <v>145</v>
      </c>
      <c r="C157" s="30">
        <v>0</v>
      </c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1">
        <f t="shared" si="106"/>
        <v>0</v>
      </c>
      <c r="AG157" s="31">
        <f t="shared" si="107"/>
        <v>0</v>
      </c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1">
        <f t="shared" si="104"/>
        <v>0</v>
      </c>
      <c r="BK157" s="31">
        <f t="shared" si="105"/>
        <v>0</v>
      </c>
    </row>
    <row r="158" spans="1:63" ht="13.2" x14ac:dyDescent="0.25">
      <c r="A158" s="21">
        <v>154</v>
      </c>
      <c r="B158" s="27" t="s">
        <v>146</v>
      </c>
      <c r="C158" s="30">
        <v>0</v>
      </c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1">
        <f t="shared" si="106"/>
        <v>0</v>
      </c>
      <c r="AG158" s="31">
        <f t="shared" si="107"/>
        <v>0</v>
      </c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1">
        <f t="shared" si="104"/>
        <v>0</v>
      </c>
      <c r="BK158" s="31">
        <f t="shared" si="105"/>
        <v>0</v>
      </c>
    </row>
    <row r="159" spans="1:63" ht="13.2" x14ac:dyDescent="0.25">
      <c r="A159" s="21">
        <v>155</v>
      </c>
      <c r="B159" s="27" t="s">
        <v>147</v>
      </c>
      <c r="C159" s="30">
        <v>0</v>
      </c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1">
        <f t="shared" si="106"/>
        <v>0</v>
      </c>
      <c r="AG159" s="31">
        <f t="shared" si="107"/>
        <v>0</v>
      </c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1">
        <f t="shared" si="104"/>
        <v>0</v>
      </c>
      <c r="BK159" s="31">
        <f t="shared" si="105"/>
        <v>0</v>
      </c>
    </row>
    <row r="160" spans="1:63" ht="13.2" x14ac:dyDescent="0.25">
      <c r="A160" s="21">
        <v>156</v>
      </c>
      <c r="B160" s="27" t="s">
        <v>148</v>
      </c>
      <c r="C160" s="30">
        <v>0</v>
      </c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1">
        <f t="shared" si="106"/>
        <v>0</v>
      </c>
      <c r="AG160" s="31">
        <f t="shared" si="107"/>
        <v>0</v>
      </c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1">
        <f t="shared" si="104"/>
        <v>0</v>
      </c>
      <c r="BK160" s="31">
        <f t="shared" si="105"/>
        <v>0</v>
      </c>
    </row>
    <row r="161" spans="1:63" ht="13.2" x14ac:dyDescent="0.25">
      <c r="A161" s="21">
        <v>157</v>
      </c>
      <c r="B161" s="27" t="s">
        <v>149</v>
      </c>
      <c r="C161" s="30">
        <v>0</v>
      </c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1">
        <f t="shared" si="106"/>
        <v>0</v>
      </c>
      <c r="AG161" s="31">
        <f t="shared" si="107"/>
        <v>0</v>
      </c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1">
        <f t="shared" si="104"/>
        <v>0</v>
      </c>
      <c r="BK161" s="31">
        <f t="shared" si="105"/>
        <v>0</v>
      </c>
    </row>
    <row r="162" spans="1:63" ht="13.2" x14ac:dyDescent="0.25">
      <c r="A162" s="21">
        <v>158</v>
      </c>
      <c r="B162" s="32" t="s">
        <v>150</v>
      </c>
      <c r="C162" s="30">
        <v>0</v>
      </c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1">
        <f t="shared" si="106"/>
        <v>0</v>
      </c>
      <c r="AG162" s="31">
        <f t="shared" si="107"/>
        <v>0</v>
      </c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1">
        <f t="shared" si="104"/>
        <v>0</v>
      </c>
      <c r="BK162" s="31">
        <f t="shared" si="105"/>
        <v>0</v>
      </c>
    </row>
    <row r="163" spans="1:63" ht="13.2" x14ac:dyDescent="0.25">
      <c r="A163" s="21">
        <v>159</v>
      </c>
      <c r="B163" s="27" t="s">
        <v>151</v>
      </c>
      <c r="C163" s="33">
        <f>SUM(C135:C162)</f>
        <v>24439502.479999997</v>
      </c>
      <c r="D163" s="33">
        <f>SUM(D135:D162)</f>
        <v>0</v>
      </c>
      <c r="E163" s="33">
        <f t="shared" ref="E163:AM163" si="108">SUM(E135:E162)</f>
        <v>0</v>
      </c>
      <c r="F163" s="33">
        <f t="shared" si="108"/>
        <v>0</v>
      </c>
      <c r="G163" s="33">
        <f t="shared" si="108"/>
        <v>0</v>
      </c>
      <c r="H163" s="33">
        <f t="shared" si="108"/>
        <v>0</v>
      </c>
      <c r="I163" s="33">
        <f t="shared" si="108"/>
        <v>0</v>
      </c>
      <c r="J163" s="33">
        <f t="shared" si="108"/>
        <v>0</v>
      </c>
      <c r="K163" s="33">
        <f t="shared" si="108"/>
        <v>-18706.718945487402</v>
      </c>
      <c r="L163" s="33">
        <f t="shared" si="108"/>
        <v>0</v>
      </c>
      <c r="M163" s="33">
        <f t="shared" si="108"/>
        <v>0</v>
      </c>
      <c r="N163" s="33">
        <f t="shared" si="108"/>
        <v>0</v>
      </c>
      <c r="O163" s="33">
        <f t="shared" si="108"/>
        <v>0</v>
      </c>
      <c r="P163" s="33">
        <f t="shared" si="108"/>
        <v>0</v>
      </c>
      <c r="Q163" s="33">
        <f t="shared" si="108"/>
        <v>0</v>
      </c>
      <c r="R163" s="33">
        <f t="shared" si="108"/>
        <v>6417.9413588625666</v>
      </c>
      <c r="S163" s="33">
        <f t="shared" si="108"/>
        <v>0</v>
      </c>
      <c r="T163" s="33">
        <f t="shared" si="108"/>
        <v>0</v>
      </c>
      <c r="U163" s="33">
        <f t="shared" si="108"/>
        <v>0</v>
      </c>
      <c r="V163" s="33">
        <f t="shared" si="108"/>
        <v>0</v>
      </c>
      <c r="W163" s="33">
        <f t="shared" si="108"/>
        <v>0</v>
      </c>
      <c r="X163" s="33">
        <f t="shared" si="108"/>
        <v>0</v>
      </c>
      <c r="Y163" s="33">
        <f t="shared" si="108"/>
        <v>0</v>
      </c>
      <c r="Z163" s="33">
        <f t="shared" ref="Z163" si="109">SUM(Z135:Z162)</f>
        <v>0</v>
      </c>
      <c r="AA163" s="33">
        <f t="shared" si="108"/>
        <v>0</v>
      </c>
      <c r="AB163" s="33">
        <f t="shared" si="108"/>
        <v>-107344.6766666667</v>
      </c>
      <c r="AC163" s="33">
        <f t="shared" si="108"/>
        <v>0</v>
      </c>
      <c r="AD163" s="33">
        <f t="shared" si="108"/>
        <v>0</v>
      </c>
      <c r="AE163" s="33">
        <f t="shared" si="108"/>
        <v>0</v>
      </c>
      <c r="AF163" s="34">
        <f t="shared" si="108"/>
        <v>-119633.45425329152</v>
      </c>
      <c r="AG163" s="34">
        <f t="shared" si="108"/>
        <v>24319869.025746707</v>
      </c>
      <c r="AH163" s="33">
        <f t="shared" si="108"/>
        <v>0</v>
      </c>
      <c r="AI163" s="33">
        <f>SUM(AI135:AI162)</f>
        <v>0</v>
      </c>
      <c r="AJ163" s="33">
        <f t="shared" si="108"/>
        <v>0</v>
      </c>
      <c r="AK163" s="33">
        <f t="shared" si="108"/>
        <v>0</v>
      </c>
      <c r="AL163" s="33">
        <f t="shared" si="108"/>
        <v>0</v>
      </c>
      <c r="AM163" s="33">
        <f t="shared" si="108"/>
        <v>0</v>
      </c>
      <c r="AN163" s="33">
        <f t="shared" ref="AN163:AO163" si="110">SUM(AN135:AN162)</f>
        <v>329177.97716514679</v>
      </c>
      <c r="AO163" s="33">
        <f t="shared" si="110"/>
        <v>0</v>
      </c>
      <c r="AP163" s="33">
        <f t="shared" ref="AP163:BK163" si="111">SUM(AP135:AP162)</f>
        <v>0</v>
      </c>
      <c r="AQ163" s="33">
        <f t="shared" si="111"/>
        <v>0</v>
      </c>
      <c r="AR163" s="33">
        <f t="shared" si="111"/>
        <v>0</v>
      </c>
      <c r="AS163" s="33">
        <f t="shared" si="111"/>
        <v>0</v>
      </c>
      <c r="AT163" s="33">
        <f t="shared" si="111"/>
        <v>0</v>
      </c>
      <c r="AU163" s="33">
        <f t="shared" si="111"/>
        <v>0</v>
      </c>
      <c r="AV163" s="33">
        <f t="shared" si="111"/>
        <v>0</v>
      </c>
      <c r="AW163" s="33">
        <f t="shared" si="111"/>
        <v>0</v>
      </c>
      <c r="AX163" s="33">
        <f t="shared" si="111"/>
        <v>0</v>
      </c>
      <c r="AY163" s="33">
        <f t="shared" si="111"/>
        <v>159208.51146510852</v>
      </c>
      <c r="AZ163" s="33">
        <f t="shared" si="111"/>
        <v>0</v>
      </c>
      <c r="BA163" s="33">
        <f t="shared" si="111"/>
        <v>0</v>
      </c>
      <c r="BB163" s="33">
        <f t="shared" si="111"/>
        <v>0</v>
      </c>
      <c r="BC163" s="33">
        <f t="shared" si="111"/>
        <v>0</v>
      </c>
      <c r="BD163" s="33">
        <f t="shared" si="111"/>
        <v>0</v>
      </c>
      <c r="BE163" s="33">
        <f t="shared" si="111"/>
        <v>0</v>
      </c>
      <c r="BF163" s="33">
        <f t="shared" si="111"/>
        <v>0</v>
      </c>
      <c r="BG163" s="33">
        <f t="shared" si="111"/>
        <v>0</v>
      </c>
      <c r="BH163" s="33">
        <f t="shared" si="111"/>
        <v>0</v>
      </c>
      <c r="BI163" s="33">
        <f t="shared" si="111"/>
        <v>0</v>
      </c>
      <c r="BJ163" s="34">
        <f t="shared" si="111"/>
        <v>488386.48863025522</v>
      </c>
      <c r="BK163" s="34">
        <f t="shared" si="111"/>
        <v>24808255.514376964</v>
      </c>
    </row>
    <row r="164" spans="1:63" ht="13.2" x14ac:dyDescent="0.25">
      <c r="A164" s="21">
        <v>160</v>
      </c>
      <c r="B164" s="24" t="s">
        <v>152</v>
      </c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1"/>
      <c r="AG164" s="31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1">
        <f t="shared" ref="BJ164:BJ200" si="112">SUM(AH164:BI164)</f>
        <v>0</v>
      </c>
      <c r="BK164" s="31">
        <f t="shared" ref="BK164:BK200" si="113">SUM(AG164,BJ164)</f>
        <v>0</v>
      </c>
    </row>
    <row r="165" spans="1:63" ht="13.2" x14ac:dyDescent="0.25">
      <c r="A165" s="21">
        <v>161</v>
      </c>
      <c r="B165" s="27" t="s">
        <v>153</v>
      </c>
      <c r="C165" s="30">
        <v>2675136.02999999</v>
      </c>
      <c r="D165" s="30"/>
      <c r="E165" s="30"/>
      <c r="F165" s="30"/>
      <c r="G165" s="30"/>
      <c r="H165" s="30"/>
      <c r="I165" s="30"/>
      <c r="J165" s="30"/>
      <c r="K165" s="30">
        <v>-20167.476509068372</v>
      </c>
      <c r="L165" s="30"/>
      <c r="M165" s="30"/>
      <c r="N165" s="30"/>
      <c r="O165" s="30"/>
      <c r="P165" s="30"/>
      <c r="Q165" s="30"/>
      <c r="R165" s="30">
        <v>2061.0972691213465</v>
      </c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1">
        <f t="shared" ref="AF165:AF200" si="114">SUM(D165:AE165)</f>
        <v>-18106.379239947026</v>
      </c>
      <c r="AG165" s="31">
        <f t="shared" ref="AG165:AG200" si="115">SUM(AF165,C165)</f>
        <v>2657029.6507600429</v>
      </c>
      <c r="AH165" s="30"/>
      <c r="AI165" s="30"/>
      <c r="AJ165" s="30"/>
      <c r="AK165" s="30"/>
      <c r="AL165" s="30"/>
      <c r="AM165" s="30"/>
      <c r="AN165" s="30">
        <v>79780.456434911306</v>
      </c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1">
        <f t="shared" si="112"/>
        <v>79780.456434911306</v>
      </c>
      <c r="BK165" s="31">
        <f t="shared" si="113"/>
        <v>2736810.1071949541</v>
      </c>
    </row>
    <row r="166" spans="1:63" ht="13.2" x14ac:dyDescent="0.25">
      <c r="A166" s="21">
        <v>162</v>
      </c>
      <c r="B166" s="27" t="s">
        <v>154</v>
      </c>
      <c r="C166" s="30">
        <v>1710998.21</v>
      </c>
      <c r="D166" s="30"/>
      <c r="E166" s="30"/>
      <c r="F166" s="30"/>
      <c r="G166" s="30"/>
      <c r="H166" s="30"/>
      <c r="I166" s="30"/>
      <c r="J166" s="30"/>
      <c r="K166" s="30">
        <v>-895.13184835499044</v>
      </c>
      <c r="L166" s="30"/>
      <c r="M166" s="30"/>
      <c r="N166" s="30"/>
      <c r="O166" s="30"/>
      <c r="P166" s="30"/>
      <c r="Q166" s="30"/>
      <c r="R166" s="30">
        <v>91.481639129140646</v>
      </c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1">
        <f t="shared" si="114"/>
        <v>-803.65020922584984</v>
      </c>
      <c r="AG166" s="31">
        <f t="shared" si="115"/>
        <v>1710194.559790774</v>
      </c>
      <c r="AH166" s="30"/>
      <c r="AI166" s="30"/>
      <c r="AJ166" s="30"/>
      <c r="AK166" s="30"/>
      <c r="AL166" s="30"/>
      <c r="AM166" s="30"/>
      <c r="AN166" s="30">
        <v>46594.960836472499</v>
      </c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1">
        <f t="shared" si="112"/>
        <v>46594.960836472499</v>
      </c>
      <c r="BK166" s="31">
        <f t="shared" si="113"/>
        <v>1756789.5206272465</v>
      </c>
    </row>
    <row r="167" spans="1:63" ht="13.2" x14ac:dyDescent="0.25">
      <c r="A167" s="21">
        <v>163</v>
      </c>
      <c r="B167" s="27" t="s">
        <v>155</v>
      </c>
      <c r="C167" s="30">
        <v>1777553.1</v>
      </c>
      <c r="D167" s="30"/>
      <c r="E167" s="30"/>
      <c r="F167" s="30"/>
      <c r="G167" s="30"/>
      <c r="H167" s="30"/>
      <c r="I167" s="30"/>
      <c r="J167" s="30"/>
      <c r="K167" s="30">
        <v>-476.31340949688314</v>
      </c>
      <c r="L167" s="30"/>
      <c r="M167" s="30"/>
      <c r="N167" s="30"/>
      <c r="O167" s="30"/>
      <c r="P167" s="30"/>
      <c r="Q167" s="30"/>
      <c r="R167" s="30">
        <v>48.67878572306585</v>
      </c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1">
        <f t="shared" si="114"/>
        <v>-427.63462377381728</v>
      </c>
      <c r="AG167" s="31">
        <f t="shared" si="115"/>
        <v>1777125.4653762262</v>
      </c>
      <c r="AH167" s="30"/>
      <c r="AI167" s="30"/>
      <c r="AJ167" s="30"/>
      <c r="AK167" s="30"/>
      <c r="AL167" s="30"/>
      <c r="AM167" s="30"/>
      <c r="AN167" s="30">
        <v>30239.939109054383</v>
      </c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46">
        <v>2149.43504121777</v>
      </c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1">
        <f t="shared" si="112"/>
        <v>32389.374150272153</v>
      </c>
      <c r="BK167" s="31">
        <f t="shared" si="113"/>
        <v>1809514.8395264985</v>
      </c>
    </row>
    <row r="168" spans="1:63" ht="13.2" x14ac:dyDescent="0.25">
      <c r="A168" s="21">
        <v>164</v>
      </c>
      <c r="B168" s="27" t="s">
        <v>156</v>
      </c>
      <c r="C168" s="30">
        <v>2571366.84</v>
      </c>
      <c r="D168" s="30"/>
      <c r="E168" s="30"/>
      <c r="F168" s="30"/>
      <c r="G168" s="30"/>
      <c r="H168" s="30"/>
      <c r="I168" s="30"/>
      <c r="J168" s="30"/>
      <c r="K168" s="30">
        <v>-66.386478087816357</v>
      </c>
      <c r="L168" s="30"/>
      <c r="M168" s="30"/>
      <c r="N168" s="30"/>
      <c r="O168" s="30"/>
      <c r="P168" s="30"/>
      <c r="Q168" s="30"/>
      <c r="R168" s="30">
        <v>6.7846360764003757</v>
      </c>
      <c r="S168" s="30"/>
      <c r="T168" s="30"/>
      <c r="U168" s="30"/>
      <c r="V168" s="30"/>
      <c r="W168" s="30"/>
      <c r="X168" s="30"/>
      <c r="Y168" s="30"/>
      <c r="Z168" s="30"/>
      <c r="AA168" s="30"/>
      <c r="AB168" s="30">
        <v>10145.179999999993</v>
      </c>
      <c r="AC168" s="30"/>
      <c r="AD168" s="30"/>
      <c r="AE168" s="30"/>
      <c r="AF168" s="31">
        <f t="shared" si="114"/>
        <v>10085.578157988577</v>
      </c>
      <c r="AG168" s="31">
        <f t="shared" si="115"/>
        <v>2581452.4181579882</v>
      </c>
      <c r="AH168" s="30"/>
      <c r="AI168" s="30"/>
      <c r="AJ168" s="30"/>
      <c r="AK168" s="30"/>
      <c r="AL168" s="30"/>
      <c r="AM168" s="30"/>
      <c r="AN168" s="30">
        <v>54203.517242296031</v>
      </c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46">
        <v>40423.600870565831</v>
      </c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1">
        <f t="shared" si="112"/>
        <v>94627.118112861863</v>
      </c>
      <c r="BK168" s="31">
        <f t="shared" si="113"/>
        <v>2676079.5362708499</v>
      </c>
    </row>
    <row r="169" spans="1:63" ht="13.2" x14ac:dyDescent="0.25">
      <c r="A169" s="21">
        <v>165</v>
      </c>
      <c r="B169" s="27" t="s">
        <v>157</v>
      </c>
      <c r="C169" s="30">
        <v>4555493.0199999902</v>
      </c>
      <c r="D169" s="30"/>
      <c r="E169" s="30"/>
      <c r="F169" s="30"/>
      <c r="G169" s="30"/>
      <c r="H169" s="30"/>
      <c r="I169" s="30"/>
      <c r="J169" s="30"/>
      <c r="K169" s="30">
        <v>-228.34642770999491</v>
      </c>
      <c r="L169" s="30"/>
      <c r="M169" s="30"/>
      <c r="N169" s="30"/>
      <c r="O169" s="30"/>
      <c r="P169" s="30"/>
      <c r="Q169" s="30"/>
      <c r="R169" s="30">
        <v>23.336791707929287</v>
      </c>
      <c r="S169" s="30"/>
      <c r="T169" s="30"/>
      <c r="U169" s="30"/>
      <c r="V169" s="30"/>
      <c r="W169" s="30"/>
      <c r="X169" s="30"/>
      <c r="Y169" s="30"/>
      <c r="Z169" s="30"/>
      <c r="AA169" s="30"/>
      <c r="AB169" s="30">
        <v>2586.2716666666647</v>
      </c>
      <c r="AC169" s="30"/>
      <c r="AD169" s="30"/>
      <c r="AE169" s="30"/>
      <c r="AF169" s="31">
        <f t="shared" si="114"/>
        <v>2381.262030664599</v>
      </c>
      <c r="AG169" s="31">
        <f t="shared" si="115"/>
        <v>4557874.2820306551</v>
      </c>
      <c r="AH169" s="30"/>
      <c r="AI169" s="30"/>
      <c r="AJ169" s="30"/>
      <c r="AK169" s="30"/>
      <c r="AL169" s="30"/>
      <c r="AM169" s="30"/>
      <c r="AN169" s="30">
        <v>6876.2780483835177</v>
      </c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46">
        <v>174753.78350176767</v>
      </c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1">
        <f t="shared" si="112"/>
        <v>181630.06155015118</v>
      </c>
      <c r="BK169" s="31">
        <f t="shared" si="113"/>
        <v>4739504.3435808066</v>
      </c>
    </row>
    <row r="170" spans="1:63" ht="13.2" x14ac:dyDescent="0.25">
      <c r="A170" s="21">
        <v>166</v>
      </c>
      <c r="B170" s="27" t="s">
        <v>158</v>
      </c>
      <c r="C170" s="30">
        <v>142211.94</v>
      </c>
      <c r="D170" s="30"/>
      <c r="E170" s="30"/>
      <c r="F170" s="30"/>
      <c r="G170" s="30"/>
      <c r="H170" s="30"/>
      <c r="I170" s="30"/>
      <c r="J170" s="30"/>
      <c r="K170" s="30">
        <v>-366.96772283877237</v>
      </c>
      <c r="L170" s="30"/>
      <c r="M170" s="30"/>
      <c r="N170" s="30"/>
      <c r="O170" s="30"/>
      <c r="P170" s="30"/>
      <c r="Q170" s="30"/>
      <c r="R170" s="30">
        <v>37.503758641224884</v>
      </c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1">
        <f t="shared" si="114"/>
        <v>-329.46396419754751</v>
      </c>
      <c r="AG170" s="31">
        <f t="shared" si="115"/>
        <v>141882.47603580245</v>
      </c>
      <c r="AH170" s="30"/>
      <c r="AI170" s="30"/>
      <c r="AJ170" s="30"/>
      <c r="AK170" s="30"/>
      <c r="AL170" s="30"/>
      <c r="AM170" s="30"/>
      <c r="AN170" s="30">
        <v>1437.8303499148719</v>
      </c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46">
        <v>1980.3269724141905</v>
      </c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1">
        <f t="shared" si="112"/>
        <v>3418.1573223290625</v>
      </c>
      <c r="BK170" s="31">
        <f t="shared" si="113"/>
        <v>145300.63335813151</v>
      </c>
    </row>
    <row r="171" spans="1:63" ht="13.2" x14ac:dyDescent="0.25">
      <c r="A171" s="21">
        <v>167</v>
      </c>
      <c r="B171" s="27" t="s">
        <v>159</v>
      </c>
      <c r="C171" s="30">
        <v>1704988.24</v>
      </c>
      <c r="D171" s="30"/>
      <c r="E171" s="30"/>
      <c r="F171" s="30"/>
      <c r="G171" s="30"/>
      <c r="H171" s="30"/>
      <c r="I171" s="30"/>
      <c r="J171" s="30"/>
      <c r="K171" s="30">
        <v>-450.41771630863741</v>
      </c>
      <c r="L171" s="30"/>
      <c r="M171" s="30"/>
      <c r="N171" s="30"/>
      <c r="O171" s="30"/>
      <c r="P171" s="30"/>
      <c r="Q171" s="30"/>
      <c r="R171" s="30">
        <v>46.03227005769255</v>
      </c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1">
        <f t="shared" si="114"/>
        <v>-404.38544625094488</v>
      </c>
      <c r="AG171" s="31">
        <f t="shared" si="115"/>
        <v>1704583.8545537491</v>
      </c>
      <c r="AH171" s="30"/>
      <c r="AI171" s="30"/>
      <c r="AJ171" s="30"/>
      <c r="AK171" s="30"/>
      <c r="AL171" s="30"/>
      <c r="AM171" s="30"/>
      <c r="AN171" s="30">
        <v>25622.415627237839</v>
      </c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46">
        <v>344.32289826393696</v>
      </c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1">
        <f t="shared" si="112"/>
        <v>25966.738525501776</v>
      </c>
      <c r="BK171" s="31">
        <f t="shared" si="113"/>
        <v>1730550.5930792508</v>
      </c>
    </row>
    <row r="172" spans="1:63" ht="13.2" x14ac:dyDescent="0.25">
      <c r="A172" s="21">
        <v>168</v>
      </c>
      <c r="B172" s="27" t="s">
        <v>160</v>
      </c>
      <c r="C172" s="30">
        <v>3314701.2800000003</v>
      </c>
      <c r="D172" s="30"/>
      <c r="E172" s="30"/>
      <c r="F172" s="30"/>
      <c r="G172" s="30"/>
      <c r="H172" s="30"/>
      <c r="I172" s="30"/>
      <c r="J172" s="30"/>
      <c r="K172" s="30">
        <v>-1253.9426525752524</v>
      </c>
      <c r="L172" s="30"/>
      <c r="M172" s="30"/>
      <c r="N172" s="30"/>
      <c r="O172" s="30"/>
      <c r="P172" s="30"/>
      <c r="Q172" s="30"/>
      <c r="R172" s="30">
        <v>128.15176830356054</v>
      </c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1">
        <f t="shared" si="114"/>
        <v>-1125.7908842716918</v>
      </c>
      <c r="AG172" s="31">
        <f t="shared" si="115"/>
        <v>3313575.4891157285</v>
      </c>
      <c r="AH172" s="30"/>
      <c r="AI172" s="30"/>
      <c r="AJ172" s="30"/>
      <c r="AK172" s="30"/>
      <c r="AL172" s="30"/>
      <c r="AM172" s="30"/>
      <c r="AN172" s="30">
        <v>93534.756663301087</v>
      </c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46">
        <v>5668.8393511018803</v>
      </c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1">
        <f t="shared" si="112"/>
        <v>99203.596014402967</v>
      </c>
      <c r="BK172" s="31">
        <f t="shared" si="113"/>
        <v>3412779.0851301313</v>
      </c>
    </row>
    <row r="173" spans="1:63" ht="13.2" x14ac:dyDescent="0.25">
      <c r="A173" s="21">
        <v>169</v>
      </c>
      <c r="B173" s="27" t="s">
        <v>161</v>
      </c>
      <c r="C173" s="30">
        <v>12068386.559999999</v>
      </c>
      <c r="D173" s="30"/>
      <c r="E173" s="30"/>
      <c r="F173" s="30"/>
      <c r="G173" s="30"/>
      <c r="H173" s="30"/>
      <c r="I173" s="30"/>
      <c r="J173" s="30"/>
      <c r="K173" s="30">
        <v>-17090.14573729004</v>
      </c>
      <c r="L173" s="30"/>
      <c r="M173" s="30"/>
      <c r="N173" s="30"/>
      <c r="O173" s="30"/>
      <c r="P173" s="30"/>
      <c r="Q173" s="30"/>
      <c r="R173" s="30">
        <v>1746.596937508544</v>
      </c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1">
        <f t="shared" si="114"/>
        <v>-15343.548799781496</v>
      </c>
      <c r="AG173" s="31">
        <f t="shared" si="115"/>
        <v>12053043.011200218</v>
      </c>
      <c r="AH173" s="30"/>
      <c r="AI173" s="30"/>
      <c r="AJ173" s="30"/>
      <c r="AK173" s="30"/>
      <c r="AL173" s="30"/>
      <c r="AM173" s="30"/>
      <c r="AN173" s="30">
        <v>247892.34937157386</v>
      </c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46">
        <v>32474.653376988579</v>
      </c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1">
        <f t="shared" si="112"/>
        <v>280367.00274856243</v>
      </c>
      <c r="BK173" s="31">
        <f t="shared" si="113"/>
        <v>12333410.01394878</v>
      </c>
    </row>
    <row r="174" spans="1:63" ht="13.2" x14ac:dyDescent="0.25">
      <c r="A174" s="21">
        <v>170</v>
      </c>
      <c r="B174" s="27" t="s">
        <v>162</v>
      </c>
      <c r="C174" s="30">
        <v>1317138.67</v>
      </c>
      <c r="D174" s="30"/>
      <c r="E174" s="30"/>
      <c r="F174" s="30"/>
      <c r="G174" s="30"/>
      <c r="H174" s="30"/>
      <c r="I174" s="30"/>
      <c r="J174" s="30"/>
      <c r="K174" s="30">
        <v>-410.96405506531494</v>
      </c>
      <c r="L174" s="30"/>
      <c r="M174" s="30"/>
      <c r="N174" s="30"/>
      <c r="O174" s="30"/>
      <c r="P174" s="30"/>
      <c r="Q174" s="30"/>
      <c r="R174" s="30">
        <v>42.000142715985426</v>
      </c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1">
        <f t="shared" si="114"/>
        <v>-368.96391234932952</v>
      </c>
      <c r="AG174" s="31">
        <f t="shared" si="115"/>
        <v>1316769.7060876505</v>
      </c>
      <c r="AH174" s="30"/>
      <c r="AI174" s="30"/>
      <c r="AJ174" s="30"/>
      <c r="AK174" s="30"/>
      <c r="AL174" s="30"/>
      <c r="AM174" s="30"/>
      <c r="AN174" s="30">
        <v>1610.2140714882644</v>
      </c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1">
        <f t="shared" si="112"/>
        <v>1610.2140714882644</v>
      </c>
      <c r="BK174" s="31">
        <f t="shared" si="113"/>
        <v>1318379.9201591387</v>
      </c>
    </row>
    <row r="175" spans="1:63" ht="13.2" x14ac:dyDescent="0.25">
      <c r="A175" s="21">
        <v>171</v>
      </c>
      <c r="B175" s="27" t="s">
        <v>163</v>
      </c>
      <c r="C175" s="30">
        <v>541269.58000000007</v>
      </c>
      <c r="D175" s="30"/>
      <c r="E175" s="30"/>
      <c r="F175" s="30"/>
      <c r="G175" s="30"/>
      <c r="H175" s="30"/>
      <c r="I175" s="30"/>
      <c r="J175" s="30"/>
      <c r="K175" s="30">
        <v>-32.461320925008408</v>
      </c>
      <c r="L175" s="30"/>
      <c r="M175" s="30"/>
      <c r="N175" s="30"/>
      <c r="O175" s="30"/>
      <c r="P175" s="30"/>
      <c r="Q175" s="30"/>
      <c r="R175" s="30">
        <v>3.3175166898308754</v>
      </c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1">
        <f t="shared" si="114"/>
        <v>-29.143804235177534</v>
      </c>
      <c r="AG175" s="31">
        <f t="shared" si="115"/>
        <v>541240.43619576492</v>
      </c>
      <c r="AH175" s="30"/>
      <c r="AI175" s="30"/>
      <c r="AJ175" s="30"/>
      <c r="AK175" s="30"/>
      <c r="AL175" s="30"/>
      <c r="AM175" s="30"/>
      <c r="AN175" s="30">
        <v>127.18795010974304</v>
      </c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1">
        <f t="shared" si="112"/>
        <v>127.18795010974304</v>
      </c>
      <c r="BK175" s="31">
        <f t="shared" si="113"/>
        <v>541367.62414587464</v>
      </c>
    </row>
    <row r="176" spans="1:63" ht="13.2" x14ac:dyDescent="0.25">
      <c r="A176" s="21">
        <v>172</v>
      </c>
      <c r="B176" s="27" t="s">
        <v>164</v>
      </c>
      <c r="C176" s="30">
        <v>-4.9500000000000401</v>
      </c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>
        <v>0</v>
      </c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1">
        <f t="shared" si="114"/>
        <v>0</v>
      </c>
      <c r="AG176" s="31">
        <f t="shared" si="115"/>
        <v>-4.9500000000000401</v>
      </c>
      <c r="AH176" s="30"/>
      <c r="AI176" s="30"/>
      <c r="AJ176" s="30"/>
      <c r="AK176" s="30"/>
      <c r="AL176" s="30"/>
      <c r="AM176" s="30"/>
      <c r="AN176" s="30">
        <v>0</v>
      </c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1">
        <f t="shared" si="112"/>
        <v>0</v>
      </c>
      <c r="BK176" s="31">
        <f t="shared" si="113"/>
        <v>-4.9500000000000401</v>
      </c>
    </row>
    <row r="177" spans="1:63" ht="13.2" x14ac:dyDescent="0.25">
      <c r="A177" s="21">
        <v>173</v>
      </c>
      <c r="B177" s="27" t="s">
        <v>165</v>
      </c>
      <c r="C177" s="30">
        <v>1486798.51</v>
      </c>
      <c r="D177" s="30"/>
      <c r="E177" s="30"/>
      <c r="F177" s="30"/>
      <c r="G177" s="30"/>
      <c r="H177" s="30"/>
      <c r="I177" s="30"/>
      <c r="J177" s="30"/>
      <c r="K177" s="30">
        <v>-423.13802224723474</v>
      </c>
      <c r="L177" s="30"/>
      <c r="M177" s="30"/>
      <c r="N177" s="30"/>
      <c r="O177" s="30"/>
      <c r="P177" s="30"/>
      <c r="Q177" s="30"/>
      <c r="R177" s="30">
        <v>43.244310795305879</v>
      </c>
      <c r="S177" s="30"/>
      <c r="T177" s="30"/>
      <c r="U177" s="30"/>
      <c r="V177" s="30"/>
      <c r="W177" s="30"/>
      <c r="X177" s="30"/>
      <c r="Y177" s="30"/>
      <c r="Z177" s="30"/>
      <c r="AA177" s="30"/>
      <c r="AB177" s="30">
        <v>1312.2633333333333</v>
      </c>
      <c r="AC177" s="30"/>
      <c r="AD177" s="30"/>
      <c r="AE177" s="30"/>
      <c r="AF177" s="31">
        <f t="shared" si="114"/>
        <v>932.36962188140444</v>
      </c>
      <c r="AG177" s="31">
        <f t="shared" si="115"/>
        <v>1487730.8796218815</v>
      </c>
      <c r="AH177" s="30"/>
      <c r="AI177" s="30"/>
      <c r="AJ177" s="30"/>
      <c r="AK177" s="30"/>
      <c r="AL177" s="30"/>
      <c r="AM177" s="30"/>
      <c r="AN177" s="30">
        <v>29708.41336212667</v>
      </c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46">
        <v>141.23692893401804</v>
      </c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1">
        <f t="shared" si="112"/>
        <v>29849.650291060687</v>
      </c>
      <c r="BK177" s="31">
        <f t="shared" si="113"/>
        <v>1517580.5299129423</v>
      </c>
    </row>
    <row r="178" spans="1:63" ht="13.2" x14ac:dyDescent="0.25">
      <c r="A178" s="21">
        <v>174</v>
      </c>
      <c r="B178" s="27" t="s">
        <v>166</v>
      </c>
      <c r="C178" s="30">
        <v>34730225.140000001</v>
      </c>
      <c r="D178" s="30"/>
      <c r="E178" s="30"/>
      <c r="F178" s="30"/>
      <c r="G178" s="30"/>
      <c r="H178" s="30"/>
      <c r="I178" s="30"/>
      <c r="J178" s="30"/>
      <c r="K178" s="30">
        <v>-12042.373942861703</v>
      </c>
      <c r="L178" s="30"/>
      <c r="M178" s="30"/>
      <c r="N178" s="30"/>
      <c r="O178" s="30"/>
      <c r="P178" s="30"/>
      <c r="Q178" s="30"/>
      <c r="R178" s="30">
        <v>1230.7193731555703</v>
      </c>
      <c r="S178" s="30"/>
      <c r="T178" s="30"/>
      <c r="U178" s="30"/>
      <c r="V178" s="30"/>
      <c r="W178" s="30"/>
      <c r="X178" s="30"/>
      <c r="Y178" s="30"/>
      <c r="Z178" s="30"/>
      <c r="AA178" s="30"/>
      <c r="AB178" s="30">
        <v>106237.67333333194</v>
      </c>
      <c r="AC178" s="30"/>
      <c r="AD178" s="30"/>
      <c r="AE178" s="30"/>
      <c r="AF178" s="31">
        <f t="shared" si="114"/>
        <v>95426.018763625805</v>
      </c>
      <c r="AG178" s="31">
        <f t="shared" si="115"/>
        <v>34825651.158763625</v>
      </c>
      <c r="AH178" s="30"/>
      <c r="AI178" s="30"/>
      <c r="AJ178" s="30"/>
      <c r="AK178" s="30"/>
      <c r="AL178" s="30"/>
      <c r="AM178" s="30"/>
      <c r="AN178" s="30">
        <v>156313.83107337484</v>
      </c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46">
        <v>825080.90141408448</v>
      </c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1">
        <f t="shared" si="112"/>
        <v>981394.73248745932</v>
      </c>
      <c r="BK178" s="31">
        <f t="shared" si="113"/>
        <v>35807045.891251087</v>
      </c>
    </row>
    <row r="179" spans="1:63" ht="13.2" x14ac:dyDescent="0.25">
      <c r="A179" s="21">
        <v>175</v>
      </c>
      <c r="B179" s="27" t="s">
        <v>167</v>
      </c>
      <c r="C179" s="30">
        <v>12006810.93</v>
      </c>
      <c r="D179" s="30"/>
      <c r="E179" s="30"/>
      <c r="F179" s="30"/>
      <c r="G179" s="30"/>
      <c r="H179" s="30"/>
      <c r="I179" s="30"/>
      <c r="J179" s="30"/>
      <c r="K179" s="30">
        <v>-1426.3379093343069</v>
      </c>
      <c r="L179" s="30"/>
      <c r="M179" s="30"/>
      <c r="N179" s="30"/>
      <c r="O179" s="30"/>
      <c r="P179" s="30"/>
      <c r="Q179" s="30"/>
      <c r="R179" s="30">
        <v>145.77040258117023</v>
      </c>
      <c r="S179" s="30"/>
      <c r="T179" s="30"/>
      <c r="U179" s="30"/>
      <c r="V179" s="30"/>
      <c r="W179" s="30"/>
      <c r="X179" s="30"/>
      <c r="Y179" s="30"/>
      <c r="Z179" s="30"/>
      <c r="AA179" s="30"/>
      <c r="AB179" s="30">
        <v>988.41166666666675</v>
      </c>
      <c r="AC179" s="30"/>
      <c r="AD179" s="30"/>
      <c r="AE179" s="30"/>
      <c r="AF179" s="31">
        <f t="shared" si="114"/>
        <v>-292.15584008646999</v>
      </c>
      <c r="AG179" s="31">
        <f t="shared" si="115"/>
        <v>12006518.774159914</v>
      </c>
      <c r="AH179" s="30"/>
      <c r="AI179" s="30"/>
      <c r="AJ179" s="30"/>
      <c r="AK179" s="30"/>
      <c r="AL179" s="30"/>
      <c r="AM179" s="30"/>
      <c r="AN179" s="30">
        <v>73001.019707302723</v>
      </c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46">
        <v>256283.20591684047</v>
      </c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1">
        <f t="shared" si="112"/>
        <v>329284.2256241432</v>
      </c>
      <c r="BK179" s="31">
        <f t="shared" si="113"/>
        <v>12335802.999784058</v>
      </c>
    </row>
    <row r="180" spans="1:63" ht="13.2" x14ac:dyDescent="0.25">
      <c r="A180" s="21">
        <v>176</v>
      </c>
      <c r="B180" s="27" t="s">
        <v>168</v>
      </c>
      <c r="C180" s="30">
        <v>171037.47</v>
      </c>
      <c r="D180" s="30"/>
      <c r="E180" s="30"/>
      <c r="F180" s="30"/>
      <c r="G180" s="30"/>
      <c r="H180" s="30"/>
      <c r="I180" s="30"/>
      <c r="J180" s="30"/>
      <c r="K180" s="30">
        <v>-1.6585128349614169</v>
      </c>
      <c r="L180" s="30"/>
      <c r="M180" s="30"/>
      <c r="N180" s="30"/>
      <c r="O180" s="30"/>
      <c r="P180" s="30"/>
      <c r="Q180" s="30"/>
      <c r="R180" s="30">
        <v>0.16949846320161094</v>
      </c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1">
        <f t="shared" si="114"/>
        <v>-1.4890143717598059</v>
      </c>
      <c r="AG180" s="31">
        <f t="shared" si="115"/>
        <v>171035.98098562824</v>
      </c>
      <c r="AH180" s="30"/>
      <c r="AI180" s="30"/>
      <c r="AJ180" s="30"/>
      <c r="AK180" s="30"/>
      <c r="AL180" s="30"/>
      <c r="AM180" s="30"/>
      <c r="AN180" s="30">
        <v>2902.1710374794743</v>
      </c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46">
        <v>157.03925745819299</v>
      </c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1">
        <f t="shared" si="112"/>
        <v>3059.2102949376672</v>
      </c>
      <c r="BK180" s="31">
        <f t="shared" si="113"/>
        <v>174095.19128056589</v>
      </c>
    </row>
    <row r="181" spans="1:63" ht="13.2" x14ac:dyDescent="0.25">
      <c r="A181" s="21">
        <v>177</v>
      </c>
      <c r="B181" s="27" t="s">
        <v>169</v>
      </c>
      <c r="C181" s="30">
        <v>1958091.5599999989</v>
      </c>
      <c r="D181" s="30"/>
      <c r="E181" s="30"/>
      <c r="F181" s="30"/>
      <c r="G181" s="30"/>
      <c r="H181" s="30"/>
      <c r="I181" s="30"/>
      <c r="J181" s="30"/>
      <c r="K181" s="30">
        <v>-1411.1304316486273</v>
      </c>
      <c r="L181" s="30"/>
      <c r="M181" s="30"/>
      <c r="N181" s="30"/>
      <c r="O181" s="30"/>
      <c r="P181" s="30"/>
      <c r="Q181" s="30"/>
      <c r="R181" s="30">
        <v>144.2162125607141</v>
      </c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1">
        <f t="shared" si="114"/>
        <v>-1266.9142190879134</v>
      </c>
      <c r="AG181" s="31">
        <f t="shared" si="115"/>
        <v>1956824.645780911</v>
      </c>
      <c r="AH181" s="30"/>
      <c r="AI181" s="30"/>
      <c r="AJ181" s="30"/>
      <c r="AK181" s="30"/>
      <c r="AL181" s="30"/>
      <c r="AM181" s="30"/>
      <c r="AN181" s="30">
        <v>5529.0044220164245</v>
      </c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46">
        <v>38496.903412355474</v>
      </c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1">
        <f t="shared" si="112"/>
        <v>44025.907834371901</v>
      </c>
      <c r="BK181" s="31">
        <f t="shared" si="113"/>
        <v>2000850.5536152828</v>
      </c>
    </row>
    <row r="182" spans="1:63" ht="13.2" x14ac:dyDescent="0.25">
      <c r="A182" s="21">
        <v>178</v>
      </c>
      <c r="B182" s="27" t="s">
        <v>170</v>
      </c>
      <c r="C182" s="30">
        <v>519036.87999999896</v>
      </c>
      <c r="D182" s="30"/>
      <c r="E182" s="30"/>
      <c r="F182" s="30"/>
      <c r="G182" s="30"/>
      <c r="H182" s="30"/>
      <c r="I182" s="30"/>
      <c r="J182" s="30"/>
      <c r="K182" s="30">
        <v>-134.2994735588251</v>
      </c>
      <c r="L182" s="30"/>
      <c r="M182" s="30"/>
      <c r="N182" s="30"/>
      <c r="O182" s="30"/>
      <c r="P182" s="30"/>
      <c r="Q182" s="30"/>
      <c r="R182" s="30">
        <v>13.725280804073972</v>
      </c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1">
        <f t="shared" si="114"/>
        <v>-120.57419275475112</v>
      </c>
      <c r="AG182" s="31">
        <f t="shared" si="115"/>
        <v>518916.30580724421</v>
      </c>
      <c r="AH182" s="30"/>
      <c r="AI182" s="30"/>
      <c r="AJ182" s="30"/>
      <c r="AK182" s="30"/>
      <c r="AL182" s="30"/>
      <c r="AM182" s="30"/>
      <c r="AN182" s="30">
        <v>14034.160908526401</v>
      </c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1">
        <f t="shared" si="112"/>
        <v>14034.160908526401</v>
      </c>
      <c r="BK182" s="31">
        <f t="shared" si="113"/>
        <v>532950.46671577066</v>
      </c>
    </row>
    <row r="183" spans="1:63" ht="13.2" x14ac:dyDescent="0.25">
      <c r="A183" s="21">
        <v>179</v>
      </c>
      <c r="B183" s="27" t="s">
        <v>171</v>
      </c>
      <c r="C183" s="30">
        <v>0</v>
      </c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1">
        <f t="shared" si="114"/>
        <v>0</v>
      </c>
      <c r="AG183" s="31">
        <f t="shared" si="115"/>
        <v>0</v>
      </c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1">
        <f t="shared" si="112"/>
        <v>0</v>
      </c>
      <c r="BK183" s="31">
        <f t="shared" si="113"/>
        <v>0</v>
      </c>
    </row>
    <row r="184" spans="1:63" ht="13.2" x14ac:dyDescent="0.25">
      <c r="A184" s="21">
        <v>180</v>
      </c>
      <c r="B184" s="27" t="s">
        <v>172</v>
      </c>
      <c r="C184" s="30">
        <v>0</v>
      </c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1">
        <f t="shared" si="114"/>
        <v>0</v>
      </c>
      <c r="AG184" s="31">
        <f t="shared" si="115"/>
        <v>0</v>
      </c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1">
        <f t="shared" si="112"/>
        <v>0</v>
      </c>
      <c r="BK184" s="31">
        <f t="shared" si="113"/>
        <v>0</v>
      </c>
    </row>
    <row r="185" spans="1:63" ht="13.2" x14ac:dyDescent="0.25">
      <c r="A185" s="21">
        <v>181</v>
      </c>
      <c r="B185" s="27" t="s">
        <v>173</v>
      </c>
      <c r="C185" s="30">
        <v>0</v>
      </c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1">
        <f t="shared" si="114"/>
        <v>0</v>
      </c>
      <c r="AG185" s="31">
        <f t="shared" si="115"/>
        <v>0</v>
      </c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1">
        <f t="shared" si="112"/>
        <v>0</v>
      </c>
      <c r="BK185" s="31">
        <f t="shared" si="113"/>
        <v>0</v>
      </c>
    </row>
    <row r="186" spans="1:63" ht="13.2" x14ac:dyDescent="0.25">
      <c r="A186" s="21">
        <v>182</v>
      </c>
      <c r="B186" s="27" t="s">
        <v>174</v>
      </c>
      <c r="C186" s="30">
        <v>0</v>
      </c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1">
        <f t="shared" si="114"/>
        <v>0</v>
      </c>
      <c r="AG186" s="31">
        <f t="shared" si="115"/>
        <v>0</v>
      </c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1">
        <f t="shared" si="112"/>
        <v>0</v>
      </c>
      <c r="BK186" s="31">
        <f t="shared" si="113"/>
        <v>0</v>
      </c>
    </row>
    <row r="187" spans="1:63" ht="13.2" x14ac:dyDescent="0.25">
      <c r="A187" s="21">
        <v>183</v>
      </c>
      <c r="B187" s="27" t="s">
        <v>175</v>
      </c>
      <c r="C187" s="30">
        <v>0</v>
      </c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1">
        <f t="shared" si="114"/>
        <v>0</v>
      </c>
      <c r="AG187" s="31">
        <f t="shared" si="115"/>
        <v>0</v>
      </c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1">
        <f t="shared" si="112"/>
        <v>0</v>
      </c>
      <c r="BK187" s="31">
        <f t="shared" si="113"/>
        <v>0</v>
      </c>
    </row>
    <row r="188" spans="1:63" ht="13.2" x14ac:dyDescent="0.25">
      <c r="A188" s="21">
        <v>184</v>
      </c>
      <c r="B188" s="27" t="s">
        <v>176</v>
      </c>
      <c r="C188" s="30">
        <v>0</v>
      </c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1">
        <f t="shared" si="114"/>
        <v>0</v>
      </c>
      <c r="AG188" s="31">
        <f t="shared" si="115"/>
        <v>0</v>
      </c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1">
        <f t="shared" si="112"/>
        <v>0</v>
      </c>
      <c r="BK188" s="31">
        <f t="shared" si="113"/>
        <v>0</v>
      </c>
    </row>
    <row r="189" spans="1:63" ht="13.2" x14ac:dyDescent="0.25">
      <c r="A189" s="21">
        <v>185</v>
      </c>
      <c r="B189" s="27" t="s">
        <v>177</v>
      </c>
      <c r="C189" s="30">
        <v>0</v>
      </c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1">
        <f t="shared" si="114"/>
        <v>0</v>
      </c>
      <c r="AG189" s="31">
        <f t="shared" si="115"/>
        <v>0</v>
      </c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1">
        <f t="shared" si="112"/>
        <v>0</v>
      </c>
      <c r="BK189" s="31">
        <f t="shared" si="113"/>
        <v>0</v>
      </c>
    </row>
    <row r="190" spans="1:63" ht="13.2" x14ac:dyDescent="0.25">
      <c r="A190" s="21">
        <v>186</v>
      </c>
      <c r="B190" s="27" t="s">
        <v>178</v>
      </c>
      <c r="C190" s="30">
        <v>0</v>
      </c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1">
        <f t="shared" si="114"/>
        <v>0</v>
      </c>
      <c r="AG190" s="31">
        <f t="shared" si="115"/>
        <v>0</v>
      </c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1">
        <f t="shared" si="112"/>
        <v>0</v>
      </c>
      <c r="BK190" s="31">
        <f t="shared" si="113"/>
        <v>0</v>
      </c>
    </row>
    <row r="191" spans="1:63" ht="13.2" x14ac:dyDescent="0.25">
      <c r="A191" s="21">
        <v>187</v>
      </c>
      <c r="B191" s="27" t="s">
        <v>179</v>
      </c>
      <c r="C191" s="30">
        <v>0</v>
      </c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1">
        <f t="shared" si="114"/>
        <v>0</v>
      </c>
      <c r="AG191" s="31">
        <f t="shared" si="115"/>
        <v>0</v>
      </c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1">
        <f t="shared" si="112"/>
        <v>0</v>
      </c>
      <c r="BK191" s="31">
        <f t="shared" si="113"/>
        <v>0</v>
      </c>
    </row>
    <row r="192" spans="1:63" ht="13.2" x14ac:dyDescent="0.25">
      <c r="A192" s="21">
        <v>188</v>
      </c>
      <c r="B192" s="27" t="s">
        <v>180</v>
      </c>
      <c r="C192" s="30">
        <v>0</v>
      </c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1">
        <f t="shared" si="114"/>
        <v>0</v>
      </c>
      <c r="AG192" s="31">
        <f t="shared" si="115"/>
        <v>0</v>
      </c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1">
        <f t="shared" si="112"/>
        <v>0</v>
      </c>
      <c r="BK192" s="31">
        <f t="shared" si="113"/>
        <v>0</v>
      </c>
    </row>
    <row r="193" spans="1:63" ht="13.2" x14ac:dyDescent="0.25">
      <c r="A193" s="21">
        <v>189</v>
      </c>
      <c r="B193" s="27" t="s">
        <v>272</v>
      </c>
      <c r="C193" s="30">
        <v>0</v>
      </c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1">
        <f t="shared" si="114"/>
        <v>0</v>
      </c>
      <c r="AG193" s="31">
        <f t="shared" si="115"/>
        <v>0</v>
      </c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1">
        <f t="shared" si="112"/>
        <v>0</v>
      </c>
      <c r="BK193" s="31">
        <f t="shared" si="113"/>
        <v>0</v>
      </c>
    </row>
    <row r="194" spans="1:63" ht="13.2" x14ac:dyDescent="0.25">
      <c r="A194" s="21">
        <v>190</v>
      </c>
      <c r="B194" s="27" t="s">
        <v>181</v>
      </c>
      <c r="C194" s="30">
        <v>0</v>
      </c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1">
        <f t="shared" si="114"/>
        <v>0</v>
      </c>
      <c r="AG194" s="31">
        <f t="shared" si="115"/>
        <v>0</v>
      </c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1">
        <f t="shared" si="112"/>
        <v>0</v>
      </c>
      <c r="BK194" s="31">
        <f t="shared" si="113"/>
        <v>0</v>
      </c>
    </row>
    <row r="195" spans="1:63" ht="13.2" x14ac:dyDescent="0.25">
      <c r="A195" s="21">
        <v>191</v>
      </c>
      <c r="B195" s="27" t="s">
        <v>182</v>
      </c>
      <c r="C195" s="30">
        <v>0</v>
      </c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1">
        <f t="shared" si="114"/>
        <v>0</v>
      </c>
      <c r="AG195" s="31">
        <f t="shared" si="115"/>
        <v>0</v>
      </c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1">
        <f t="shared" si="112"/>
        <v>0</v>
      </c>
      <c r="BK195" s="31">
        <f t="shared" si="113"/>
        <v>0</v>
      </c>
    </row>
    <row r="196" spans="1:63" ht="13.2" x14ac:dyDescent="0.25">
      <c r="A196" s="21">
        <v>192</v>
      </c>
      <c r="B196" s="27" t="s">
        <v>183</v>
      </c>
      <c r="C196" s="30">
        <v>0</v>
      </c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1">
        <f t="shared" si="114"/>
        <v>0</v>
      </c>
      <c r="AG196" s="31">
        <f t="shared" si="115"/>
        <v>0</v>
      </c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1">
        <f t="shared" si="112"/>
        <v>0</v>
      </c>
      <c r="BK196" s="31">
        <f t="shared" si="113"/>
        <v>0</v>
      </c>
    </row>
    <row r="197" spans="1:63" ht="13.2" x14ac:dyDescent="0.25">
      <c r="A197" s="21">
        <v>193</v>
      </c>
      <c r="B197" s="27" t="s">
        <v>184</v>
      </c>
      <c r="C197" s="30">
        <v>0</v>
      </c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1">
        <f t="shared" si="114"/>
        <v>0</v>
      </c>
      <c r="AG197" s="31">
        <f t="shared" si="115"/>
        <v>0</v>
      </c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1">
        <f t="shared" si="112"/>
        <v>0</v>
      </c>
      <c r="BK197" s="31">
        <f t="shared" si="113"/>
        <v>0</v>
      </c>
    </row>
    <row r="198" spans="1:63" ht="13.2" x14ac:dyDescent="0.25">
      <c r="A198" s="21">
        <v>194</v>
      </c>
      <c r="B198" s="27" t="s">
        <v>185</v>
      </c>
      <c r="C198" s="30">
        <v>0</v>
      </c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1">
        <f t="shared" si="114"/>
        <v>0</v>
      </c>
      <c r="AG198" s="31">
        <f t="shared" si="115"/>
        <v>0</v>
      </c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1">
        <f t="shared" si="112"/>
        <v>0</v>
      </c>
      <c r="BK198" s="31">
        <f t="shared" si="113"/>
        <v>0</v>
      </c>
    </row>
    <row r="199" spans="1:63" ht="13.2" x14ac:dyDescent="0.25">
      <c r="A199" s="21">
        <v>195</v>
      </c>
      <c r="B199" s="27" t="s">
        <v>186</v>
      </c>
      <c r="C199" s="30">
        <v>0</v>
      </c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1">
        <f t="shared" si="114"/>
        <v>0</v>
      </c>
      <c r="AG199" s="31">
        <f t="shared" si="115"/>
        <v>0</v>
      </c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1">
        <f t="shared" si="112"/>
        <v>0</v>
      </c>
      <c r="BK199" s="31">
        <f t="shared" si="113"/>
        <v>0</v>
      </c>
    </row>
    <row r="200" spans="1:63" ht="13.2" x14ac:dyDescent="0.25">
      <c r="A200" s="21">
        <v>196</v>
      </c>
      <c r="B200" s="32" t="s">
        <v>187</v>
      </c>
      <c r="C200" s="30">
        <v>0</v>
      </c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1">
        <f t="shared" si="114"/>
        <v>0</v>
      </c>
      <c r="AG200" s="31">
        <f t="shared" si="115"/>
        <v>0</v>
      </c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1">
        <f t="shared" si="112"/>
        <v>0</v>
      </c>
      <c r="BK200" s="31">
        <f t="shared" si="113"/>
        <v>0</v>
      </c>
    </row>
    <row r="201" spans="1:63" ht="13.2" x14ac:dyDescent="0.25">
      <c r="A201" s="21">
        <v>197</v>
      </c>
      <c r="B201" s="27" t="s">
        <v>188</v>
      </c>
      <c r="C201" s="33">
        <f>SUM(C165:C200)</f>
        <v>83251239.00999999</v>
      </c>
      <c r="D201" s="33">
        <f>SUM(D165:D200)</f>
        <v>0</v>
      </c>
      <c r="E201" s="33">
        <f t="shared" ref="E201:AM201" si="116">SUM(E165:E200)</f>
        <v>0</v>
      </c>
      <c r="F201" s="33">
        <f t="shared" si="116"/>
        <v>0</v>
      </c>
      <c r="G201" s="33">
        <f t="shared" si="116"/>
        <v>0</v>
      </c>
      <c r="H201" s="33">
        <f t="shared" si="116"/>
        <v>0</v>
      </c>
      <c r="I201" s="33">
        <f t="shared" si="116"/>
        <v>0</v>
      </c>
      <c r="J201" s="33">
        <f t="shared" si="116"/>
        <v>0</v>
      </c>
      <c r="K201" s="33">
        <f t="shared" si="116"/>
        <v>-56877.492170206751</v>
      </c>
      <c r="L201" s="33">
        <f t="shared" si="116"/>
        <v>0</v>
      </c>
      <c r="M201" s="33">
        <f t="shared" si="116"/>
        <v>0</v>
      </c>
      <c r="N201" s="33">
        <f t="shared" si="116"/>
        <v>0</v>
      </c>
      <c r="O201" s="33">
        <f t="shared" si="116"/>
        <v>0</v>
      </c>
      <c r="P201" s="33">
        <f t="shared" si="116"/>
        <v>0</v>
      </c>
      <c r="Q201" s="33">
        <f t="shared" si="116"/>
        <v>0</v>
      </c>
      <c r="R201" s="33">
        <f t="shared" si="116"/>
        <v>5812.8265940347565</v>
      </c>
      <c r="S201" s="33">
        <f t="shared" si="116"/>
        <v>0</v>
      </c>
      <c r="T201" s="33">
        <f t="shared" si="116"/>
        <v>0</v>
      </c>
      <c r="U201" s="33">
        <f t="shared" si="116"/>
        <v>0</v>
      </c>
      <c r="V201" s="33">
        <f t="shared" si="116"/>
        <v>0</v>
      </c>
      <c r="W201" s="33">
        <f t="shared" si="116"/>
        <v>0</v>
      </c>
      <c r="X201" s="33">
        <f t="shared" si="116"/>
        <v>0</v>
      </c>
      <c r="Y201" s="33">
        <f t="shared" si="116"/>
        <v>0</v>
      </c>
      <c r="Z201" s="33">
        <f t="shared" ref="Z201" si="117">SUM(Z165:Z200)</f>
        <v>0</v>
      </c>
      <c r="AA201" s="33">
        <f t="shared" si="116"/>
        <v>0</v>
      </c>
      <c r="AB201" s="33">
        <f t="shared" si="116"/>
        <v>121269.79999999861</v>
      </c>
      <c r="AC201" s="33">
        <f t="shared" si="116"/>
        <v>0</v>
      </c>
      <c r="AD201" s="33">
        <f t="shared" si="116"/>
        <v>0</v>
      </c>
      <c r="AE201" s="33">
        <f t="shared" si="116"/>
        <v>0</v>
      </c>
      <c r="AF201" s="34">
        <f t="shared" si="116"/>
        <v>70205.134423826617</v>
      </c>
      <c r="AG201" s="34">
        <f t="shared" si="116"/>
        <v>83321444.144423798</v>
      </c>
      <c r="AH201" s="33">
        <f t="shared" si="116"/>
        <v>0</v>
      </c>
      <c r="AI201" s="33">
        <f>SUM(AI165:AI200)</f>
        <v>0</v>
      </c>
      <c r="AJ201" s="33">
        <f t="shared" si="116"/>
        <v>0</v>
      </c>
      <c r="AK201" s="33">
        <f t="shared" si="116"/>
        <v>0</v>
      </c>
      <c r="AL201" s="33">
        <f t="shared" si="116"/>
        <v>0</v>
      </c>
      <c r="AM201" s="33">
        <f t="shared" si="116"/>
        <v>0</v>
      </c>
      <c r="AN201" s="33">
        <f t="shared" ref="AN201:AO201" si="118">SUM(AN165:AN200)</f>
        <v>869408.5062155698</v>
      </c>
      <c r="AO201" s="33">
        <f t="shared" si="118"/>
        <v>0</v>
      </c>
      <c r="AP201" s="33">
        <f t="shared" ref="AP201:BK201" si="119">SUM(AP165:AP200)</f>
        <v>0</v>
      </c>
      <c r="AQ201" s="33">
        <f t="shared" si="119"/>
        <v>0</v>
      </c>
      <c r="AR201" s="33">
        <f t="shared" si="119"/>
        <v>0</v>
      </c>
      <c r="AS201" s="33">
        <f t="shared" si="119"/>
        <v>0</v>
      </c>
      <c r="AT201" s="33">
        <f t="shared" si="119"/>
        <v>0</v>
      </c>
      <c r="AU201" s="33">
        <f t="shared" si="119"/>
        <v>0</v>
      </c>
      <c r="AV201" s="33">
        <f t="shared" si="119"/>
        <v>0</v>
      </c>
      <c r="AW201" s="33">
        <f t="shared" si="119"/>
        <v>0</v>
      </c>
      <c r="AX201" s="33">
        <f t="shared" si="119"/>
        <v>0</v>
      </c>
      <c r="AY201" s="33">
        <f t="shared" si="119"/>
        <v>1377954.2489419926</v>
      </c>
      <c r="AZ201" s="33">
        <f t="shared" si="119"/>
        <v>0</v>
      </c>
      <c r="BA201" s="33">
        <f t="shared" si="119"/>
        <v>0</v>
      </c>
      <c r="BB201" s="33">
        <f t="shared" si="119"/>
        <v>0</v>
      </c>
      <c r="BC201" s="33">
        <f t="shared" si="119"/>
        <v>0</v>
      </c>
      <c r="BD201" s="33">
        <f t="shared" si="119"/>
        <v>0</v>
      </c>
      <c r="BE201" s="33">
        <f t="shared" si="119"/>
        <v>0</v>
      </c>
      <c r="BF201" s="33">
        <f t="shared" si="119"/>
        <v>0</v>
      </c>
      <c r="BG201" s="33">
        <f t="shared" si="119"/>
        <v>0</v>
      </c>
      <c r="BH201" s="33">
        <f t="shared" si="119"/>
        <v>0</v>
      </c>
      <c r="BI201" s="33">
        <f t="shared" si="119"/>
        <v>0</v>
      </c>
      <c r="BJ201" s="34">
        <f t="shared" si="119"/>
        <v>2247362.7551575624</v>
      </c>
      <c r="BK201" s="34">
        <f t="shared" si="119"/>
        <v>85568806.899581358</v>
      </c>
    </row>
    <row r="202" spans="1:63" ht="13.2" x14ac:dyDescent="0.25">
      <c r="A202" s="21">
        <v>198</v>
      </c>
      <c r="B202" s="24" t="s">
        <v>189</v>
      </c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1"/>
      <c r="AG202" s="31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1"/>
      <c r="BK202" s="31"/>
    </row>
    <row r="203" spans="1:63" ht="13.2" x14ac:dyDescent="0.25">
      <c r="A203" s="21">
        <v>199</v>
      </c>
      <c r="B203" s="27" t="s">
        <v>190</v>
      </c>
      <c r="C203" s="30">
        <v>130876.3</v>
      </c>
      <c r="D203" s="30"/>
      <c r="E203" s="30"/>
      <c r="F203" s="30"/>
      <c r="G203" s="30"/>
      <c r="H203" s="30"/>
      <c r="I203" s="30"/>
      <c r="J203" s="30"/>
      <c r="K203" s="30">
        <v>-672.46559066067471</v>
      </c>
      <c r="L203" s="30"/>
      <c r="M203" s="30"/>
      <c r="N203" s="30"/>
      <c r="O203" s="30"/>
      <c r="P203" s="30"/>
      <c r="Q203" s="30"/>
      <c r="R203" s="30">
        <v>112.31019073599063</v>
      </c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1">
        <f>SUM(D203:AE203)</f>
        <v>-560.15539992468405</v>
      </c>
      <c r="AG203" s="31">
        <f>SUM(AF203,C203)</f>
        <v>130316.14460007532</v>
      </c>
      <c r="AH203" s="30"/>
      <c r="AI203" s="30"/>
      <c r="AJ203" s="30"/>
      <c r="AK203" s="30"/>
      <c r="AL203" s="30"/>
      <c r="AM203" s="30"/>
      <c r="AN203" s="30">
        <v>4305.7817854936302</v>
      </c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1">
        <f>SUM(AH203:BI203)</f>
        <v>4305.7817854936302</v>
      </c>
      <c r="BK203" s="31">
        <f>SUM(AG203,BJ203)</f>
        <v>134621.92638556895</v>
      </c>
    </row>
    <row r="204" spans="1:63" ht="13.2" x14ac:dyDescent="0.25">
      <c r="A204" s="21">
        <v>200</v>
      </c>
      <c r="B204" s="27" t="s">
        <v>191</v>
      </c>
      <c r="C204" s="30">
        <v>11219365.02</v>
      </c>
      <c r="D204" s="30"/>
      <c r="E204" s="30"/>
      <c r="F204" s="30"/>
      <c r="G204" s="30"/>
      <c r="H204" s="30"/>
      <c r="I204" s="30"/>
      <c r="J204" s="30"/>
      <c r="K204" s="30">
        <v>-146.05414880093707</v>
      </c>
      <c r="L204" s="30"/>
      <c r="M204" s="30"/>
      <c r="N204" s="30"/>
      <c r="O204" s="30"/>
      <c r="P204" s="30"/>
      <c r="Q204" s="30"/>
      <c r="R204" s="30">
        <v>24.392875319464665</v>
      </c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1">
        <f>SUM(D204:AE204)</f>
        <v>-121.66127348147241</v>
      </c>
      <c r="AG204" s="31">
        <f>SUM(AF204,C204)</f>
        <v>11219243.358726518</v>
      </c>
      <c r="AH204" s="30"/>
      <c r="AI204" s="30"/>
      <c r="AJ204" s="30"/>
      <c r="AK204" s="30"/>
      <c r="AL204" s="30"/>
      <c r="AM204" s="30"/>
      <c r="AN204" s="30">
        <v>5856.4239266309996</v>
      </c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>
        <v>146042.08000000007</v>
      </c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1">
        <f>SUM(AH204:BI204)</f>
        <v>151898.50392663106</v>
      </c>
      <c r="BK204" s="31">
        <f>SUM(AG204,BJ204)</f>
        <v>11371141.862653149</v>
      </c>
    </row>
    <row r="205" spans="1:63" ht="13.2" x14ac:dyDescent="0.25">
      <c r="A205" s="21">
        <v>201</v>
      </c>
      <c r="B205" s="27" t="s">
        <v>192</v>
      </c>
      <c r="C205" s="30">
        <v>23106863.919999998</v>
      </c>
      <c r="D205" s="30"/>
      <c r="E205" s="30"/>
      <c r="F205" s="30"/>
      <c r="G205" s="30"/>
      <c r="H205" s="30"/>
      <c r="I205" s="30"/>
      <c r="J205" s="30"/>
      <c r="K205" s="30">
        <v>-21222.114260398186</v>
      </c>
      <c r="L205" s="30"/>
      <c r="M205" s="30"/>
      <c r="N205" s="30">
        <v>803909.33835699933</v>
      </c>
      <c r="O205" s="30"/>
      <c r="P205" s="30"/>
      <c r="Q205" s="30"/>
      <c r="R205" s="30">
        <v>3544.3593449363534</v>
      </c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1">
        <f>SUM(D205:AE205)</f>
        <v>786231.58344153746</v>
      </c>
      <c r="AG205" s="31">
        <f>SUM(AF205,C205)</f>
        <v>23893095.503441535</v>
      </c>
      <c r="AH205" s="30"/>
      <c r="AI205" s="30"/>
      <c r="AJ205" s="30"/>
      <c r="AK205" s="30"/>
      <c r="AL205" s="30"/>
      <c r="AM205" s="30"/>
      <c r="AN205" s="30">
        <v>333949.27857941535</v>
      </c>
      <c r="AO205" s="30"/>
      <c r="AP205" s="30"/>
      <c r="AQ205" s="30"/>
      <c r="AR205" s="30"/>
      <c r="AS205" s="30"/>
      <c r="AT205" s="30"/>
      <c r="AU205" s="30"/>
      <c r="AV205" s="30">
        <v>-604216.168725</v>
      </c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1">
        <f>SUM(AH205:BI205)</f>
        <v>-270266.89014558465</v>
      </c>
      <c r="BK205" s="31">
        <f>SUM(AG205,BJ205)</f>
        <v>23622828.61329595</v>
      </c>
    </row>
    <row r="206" spans="1:63" ht="13.2" x14ac:dyDescent="0.25">
      <c r="A206" s="21">
        <v>202</v>
      </c>
      <c r="B206" s="27" t="s">
        <v>193</v>
      </c>
      <c r="C206" s="30">
        <v>18742755.939999998</v>
      </c>
      <c r="D206" s="30">
        <v>373453.32075531798</v>
      </c>
      <c r="E206" s="30">
        <v>55552.890259</v>
      </c>
      <c r="F206" s="30"/>
      <c r="G206" s="30"/>
      <c r="H206" s="30">
        <v>-1605619.9023454485</v>
      </c>
      <c r="I206" s="30"/>
      <c r="J206" s="30">
        <v>-383738.93548899889</v>
      </c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1">
        <f>SUM(D206:AE206)</f>
        <v>-1560352.6268201293</v>
      </c>
      <c r="AG206" s="31">
        <f>SUM(AF206,C206)</f>
        <v>17182403.313179869</v>
      </c>
      <c r="AH206" s="30">
        <v>-289777.15111037</v>
      </c>
      <c r="AI206" s="30">
        <v>96708.811594000086</v>
      </c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1">
        <f>SUM(AH206:BI206)</f>
        <v>-193068.33951636992</v>
      </c>
      <c r="BK206" s="31">
        <f>SUM(AG206,BJ206)</f>
        <v>16989334.973663498</v>
      </c>
    </row>
    <row r="207" spans="1:63" ht="13.2" x14ac:dyDescent="0.25">
      <c r="A207" s="21">
        <v>203</v>
      </c>
      <c r="B207" s="32" t="s">
        <v>194</v>
      </c>
      <c r="C207" s="30">
        <v>0</v>
      </c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1">
        <f>SUM(D207:AE207)</f>
        <v>0</v>
      </c>
      <c r="AG207" s="31">
        <f>SUM(AF207,C207)</f>
        <v>0</v>
      </c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1">
        <f>SUM(AH207:BI207)</f>
        <v>0</v>
      </c>
      <c r="BK207" s="31">
        <f>SUM(AG207,BJ207)</f>
        <v>0</v>
      </c>
    </row>
    <row r="208" spans="1:63" ht="13.2" x14ac:dyDescent="0.25">
      <c r="A208" s="21">
        <v>204</v>
      </c>
      <c r="B208" s="27" t="s">
        <v>195</v>
      </c>
      <c r="C208" s="33">
        <f>SUM(C203:C207)</f>
        <v>53199861.179999992</v>
      </c>
      <c r="D208" s="33">
        <f>SUM(D203:D207)</f>
        <v>373453.32075531798</v>
      </c>
      <c r="E208" s="33">
        <f t="shared" ref="E208:AM208" si="120">SUM(E203:E207)</f>
        <v>55552.890259</v>
      </c>
      <c r="F208" s="33">
        <f t="shared" si="120"/>
        <v>0</v>
      </c>
      <c r="G208" s="33">
        <f t="shared" si="120"/>
        <v>0</v>
      </c>
      <c r="H208" s="33">
        <f t="shared" si="120"/>
        <v>-1605619.9023454485</v>
      </c>
      <c r="I208" s="33">
        <f t="shared" si="120"/>
        <v>0</v>
      </c>
      <c r="J208" s="33">
        <f t="shared" si="120"/>
        <v>-383738.93548899889</v>
      </c>
      <c r="K208" s="33">
        <f t="shared" si="120"/>
        <v>-22040.633999859798</v>
      </c>
      <c r="L208" s="33">
        <f t="shared" si="120"/>
        <v>0</v>
      </c>
      <c r="M208" s="33">
        <f t="shared" si="120"/>
        <v>0</v>
      </c>
      <c r="N208" s="33">
        <f t="shared" si="120"/>
        <v>803909.33835699933</v>
      </c>
      <c r="O208" s="33">
        <f t="shared" si="120"/>
        <v>0</v>
      </c>
      <c r="P208" s="33">
        <f t="shared" si="120"/>
        <v>0</v>
      </c>
      <c r="Q208" s="33">
        <f t="shared" si="120"/>
        <v>0</v>
      </c>
      <c r="R208" s="33">
        <f t="shared" si="120"/>
        <v>3681.0624109918085</v>
      </c>
      <c r="S208" s="33">
        <f t="shared" si="120"/>
        <v>0</v>
      </c>
      <c r="T208" s="33">
        <f t="shared" si="120"/>
        <v>0</v>
      </c>
      <c r="U208" s="33">
        <f t="shared" si="120"/>
        <v>0</v>
      </c>
      <c r="V208" s="33">
        <f t="shared" si="120"/>
        <v>0</v>
      </c>
      <c r="W208" s="33">
        <f t="shared" si="120"/>
        <v>0</v>
      </c>
      <c r="X208" s="33">
        <f t="shared" si="120"/>
        <v>0</v>
      </c>
      <c r="Y208" s="33">
        <f t="shared" si="120"/>
        <v>0</v>
      </c>
      <c r="Z208" s="33">
        <f t="shared" ref="Z208" si="121">SUM(Z203:Z207)</f>
        <v>0</v>
      </c>
      <c r="AA208" s="33">
        <f t="shared" si="120"/>
        <v>0</v>
      </c>
      <c r="AB208" s="33">
        <f t="shared" si="120"/>
        <v>0</v>
      </c>
      <c r="AC208" s="33">
        <f t="shared" si="120"/>
        <v>0</v>
      </c>
      <c r="AD208" s="33">
        <f t="shared" si="120"/>
        <v>0</v>
      </c>
      <c r="AE208" s="33">
        <f t="shared" si="120"/>
        <v>0</v>
      </c>
      <c r="AF208" s="34">
        <f t="shared" si="120"/>
        <v>-774802.86005199805</v>
      </c>
      <c r="AG208" s="34">
        <f t="shared" si="120"/>
        <v>52425058.319948003</v>
      </c>
      <c r="AH208" s="33">
        <f t="shared" si="120"/>
        <v>-289777.15111037</v>
      </c>
      <c r="AI208" s="33">
        <f>SUM(AI203:AI207)</f>
        <v>96708.811594000086</v>
      </c>
      <c r="AJ208" s="33">
        <f t="shared" si="120"/>
        <v>0</v>
      </c>
      <c r="AK208" s="33">
        <f t="shared" si="120"/>
        <v>0</v>
      </c>
      <c r="AL208" s="33">
        <f t="shared" si="120"/>
        <v>0</v>
      </c>
      <c r="AM208" s="33">
        <f t="shared" si="120"/>
        <v>0</v>
      </c>
      <c r="AN208" s="33">
        <f t="shared" ref="AN208:AO208" si="122">SUM(AN203:AN207)</f>
        <v>344111.48429153999</v>
      </c>
      <c r="AO208" s="33">
        <f t="shared" si="122"/>
        <v>0</v>
      </c>
      <c r="AP208" s="33">
        <f t="shared" ref="AP208:BK208" si="123">SUM(AP203:AP207)</f>
        <v>0</v>
      </c>
      <c r="AQ208" s="33">
        <f t="shared" si="123"/>
        <v>0</v>
      </c>
      <c r="AR208" s="33">
        <f t="shared" si="123"/>
        <v>0</v>
      </c>
      <c r="AS208" s="33">
        <f t="shared" si="123"/>
        <v>0</v>
      </c>
      <c r="AT208" s="33">
        <f t="shared" si="123"/>
        <v>0</v>
      </c>
      <c r="AU208" s="33">
        <f t="shared" si="123"/>
        <v>0</v>
      </c>
      <c r="AV208" s="33">
        <f t="shared" si="123"/>
        <v>-604216.168725</v>
      </c>
      <c r="AW208" s="33">
        <f t="shared" si="123"/>
        <v>0</v>
      </c>
      <c r="AX208" s="33">
        <f t="shared" si="123"/>
        <v>0</v>
      </c>
      <c r="AY208" s="33">
        <f t="shared" si="123"/>
        <v>146042.08000000007</v>
      </c>
      <c r="AZ208" s="33">
        <f t="shared" si="123"/>
        <v>0</v>
      </c>
      <c r="BA208" s="33">
        <f t="shared" si="123"/>
        <v>0</v>
      </c>
      <c r="BB208" s="33">
        <f t="shared" si="123"/>
        <v>0</v>
      </c>
      <c r="BC208" s="33">
        <f t="shared" si="123"/>
        <v>0</v>
      </c>
      <c r="BD208" s="33">
        <f t="shared" si="123"/>
        <v>0</v>
      </c>
      <c r="BE208" s="33">
        <f t="shared" si="123"/>
        <v>0</v>
      </c>
      <c r="BF208" s="33">
        <f t="shared" si="123"/>
        <v>0</v>
      </c>
      <c r="BG208" s="33">
        <f t="shared" si="123"/>
        <v>0</v>
      </c>
      <c r="BH208" s="33">
        <f t="shared" si="123"/>
        <v>0</v>
      </c>
      <c r="BI208" s="33">
        <f t="shared" si="123"/>
        <v>0</v>
      </c>
      <c r="BJ208" s="34">
        <f t="shared" si="123"/>
        <v>-307130.9439498299</v>
      </c>
      <c r="BK208" s="34">
        <f t="shared" si="123"/>
        <v>52117927.375998169</v>
      </c>
    </row>
    <row r="209" spans="1:63" ht="13.2" x14ac:dyDescent="0.25">
      <c r="A209" s="21">
        <v>205</v>
      </c>
      <c r="B209" s="24" t="s">
        <v>196</v>
      </c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1"/>
      <c r="AG209" s="31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1"/>
      <c r="BK209" s="31"/>
    </row>
    <row r="210" spans="1:63" ht="13.2" x14ac:dyDescent="0.25">
      <c r="A210" s="21">
        <v>206</v>
      </c>
      <c r="B210" s="27" t="s">
        <v>197</v>
      </c>
      <c r="C210" s="30">
        <v>18278587.219999999</v>
      </c>
      <c r="D210" s="30"/>
      <c r="E210" s="30"/>
      <c r="F210" s="30"/>
      <c r="G210" s="30"/>
      <c r="H210" s="30">
        <v>-18123263</v>
      </c>
      <c r="I210" s="30"/>
      <c r="J210" s="30"/>
      <c r="K210" s="30">
        <v>-1307.985737427191</v>
      </c>
      <c r="L210" s="30"/>
      <c r="M210" s="30"/>
      <c r="N210" s="30"/>
      <c r="O210" s="30"/>
      <c r="P210" s="30"/>
      <c r="Q210" s="30"/>
      <c r="R210" s="30">
        <v>562.49153573600665</v>
      </c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1">
        <f t="shared" ref="AF210:AF216" si="124">SUM(D210:AE210)</f>
        <v>-18124008.494201694</v>
      </c>
      <c r="AG210" s="31">
        <f t="shared" ref="AG210:AG216" si="125">SUM(AF210,C210)</f>
        <v>154578.72579830512</v>
      </c>
      <c r="AH210" s="30"/>
      <c r="AI210" s="30"/>
      <c r="AJ210" s="30"/>
      <c r="AK210" s="30"/>
      <c r="AL210" s="30"/>
      <c r="AM210" s="30"/>
      <c r="AN210" s="30">
        <v>26874.048337431705</v>
      </c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1">
        <f t="shared" ref="BJ210:BJ216" si="126">SUM(AH210:BI210)</f>
        <v>26874.048337431705</v>
      </c>
      <c r="BK210" s="31">
        <f t="shared" ref="BK210:BK216" si="127">SUM(AG210,BJ210)</f>
        <v>181452.77413573684</v>
      </c>
    </row>
    <row r="211" spans="1:63" ht="13.2" x14ac:dyDescent="0.25">
      <c r="A211" s="21">
        <v>207</v>
      </c>
      <c r="B211" s="27" t="s">
        <v>198</v>
      </c>
      <c r="C211" s="30">
        <v>3055873.56</v>
      </c>
      <c r="D211" s="30"/>
      <c r="E211" s="30"/>
      <c r="F211" s="30"/>
      <c r="G211" s="30"/>
      <c r="H211" s="30"/>
      <c r="I211" s="30"/>
      <c r="J211" s="30"/>
      <c r="K211" s="30">
        <v>-1363.3761727676949</v>
      </c>
      <c r="L211" s="30"/>
      <c r="M211" s="30"/>
      <c r="N211" s="30"/>
      <c r="O211" s="30"/>
      <c r="P211" s="30"/>
      <c r="Q211" s="30"/>
      <c r="R211" s="30">
        <v>586.31186507770974</v>
      </c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1">
        <f t="shared" si="124"/>
        <v>-777.06430768998518</v>
      </c>
      <c r="AG211" s="31">
        <f t="shared" si="125"/>
        <v>3055096.4956923099</v>
      </c>
      <c r="AH211" s="30"/>
      <c r="AI211" s="30"/>
      <c r="AJ211" s="30"/>
      <c r="AK211" s="30"/>
      <c r="AL211" s="30"/>
      <c r="AM211" s="30"/>
      <c r="AN211" s="30">
        <v>22478.200176908762</v>
      </c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1">
        <f t="shared" si="126"/>
        <v>22478.200176908762</v>
      </c>
      <c r="BK211" s="31">
        <f t="shared" si="127"/>
        <v>3077574.6958692186</v>
      </c>
    </row>
    <row r="212" spans="1:63" ht="13.2" x14ac:dyDescent="0.25">
      <c r="A212" s="21">
        <v>208</v>
      </c>
      <c r="B212" s="27" t="s">
        <v>199</v>
      </c>
      <c r="C212" s="30">
        <v>892.81</v>
      </c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1">
        <f t="shared" si="124"/>
        <v>0</v>
      </c>
      <c r="AG212" s="31">
        <f t="shared" si="125"/>
        <v>892.81</v>
      </c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1">
        <f t="shared" si="126"/>
        <v>0</v>
      </c>
      <c r="BK212" s="31">
        <f t="shared" si="127"/>
        <v>892.81</v>
      </c>
    </row>
    <row r="213" spans="1:63" ht="13.2" x14ac:dyDescent="0.25">
      <c r="A213" s="21">
        <v>209</v>
      </c>
      <c r="B213" s="27" t="s">
        <v>200</v>
      </c>
      <c r="C213" s="30">
        <v>0</v>
      </c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1">
        <f t="shared" si="124"/>
        <v>0</v>
      </c>
      <c r="AG213" s="31">
        <f t="shared" si="125"/>
        <v>0</v>
      </c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1">
        <f t="shared" si="126"/>
        <v>0</v>
      </c>
      <c r="BK213" s="31">
        <f t="shared" si="127"/>
        <v>0</v>
      </c>
    </row>
    <row r="214" spans="1:63" ht="13.2" x14ac:dyDescent="0.25">
      <c r="A214" s="21">
        <v>210</v>
      </c>
      <c r="B214" s="27" t="s">
        <v>201</v>
      </c>
      <c r="C214" s="30">
        <v>805567.46000000008</v>
      </c>
      <c r="D214" s="30"/>
      <c r="E214" s="30"/>
      <c r="F214" s="30"/>
      <c r="G214" s="30"/>
      <c r="H214" s="30"/>
      <c r="I214" s="30"/>
      <c r="J214" s="30"/>
      <c r="K214" s="30">
        <v>-937.00303102826001</v>
      </c>
      <c r="L214" s="30"/>
      <c r="M214" s="30"/>
      <c r="N214" s="30"/>
      <c r="O214" s="30"/>
      <c r="P214" s="30"/>
      <c r="Q214" s="30"/>
      <c r="R214" s="30">
        <v>482.71913067690861</v>
      </c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1">
        <f t="shared" si="124"/>
        <v>-454.28390035135141</v>
      </c>
      <c r="AG214" s="31">
        <f t="shared" si="125"/>
        <v>805113.1760996487</v>
      </c>
      <c r="AH214" s="30"/>
      <c r="AI214" s="30"/>
      <c r="AJ214" s="30"/>
      <c r="AK214" s="30"/>
      <c r="AL214" s="30"/>
      <c r="AM214" s="30"/>
      <c r="AN214" s="30">
        <v>18506.630847630524</v>
      </c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1">
        <f t="shared" si="126"/>
        <v>18506.630847630524</v>
      </c>
      <c r="BK214" s="31">
        <f t="shared" si="127"/>
        <v>823619.80694727926</v>
      </c>
    </row>
    <row r="215" spans="1:63" ht="13.2" x14ac:dyDescent="0.25">
      <c r="A215" s="21">
        <v>211</v>
      </c>
      <c r="B215" s="27" t="s">
        <v>202</v>
      </c>
      <c r="C215" s="30">
        <v>0</v>
      </c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1">
        <f t="shared" si="124"/>
        <v>0</v>
      </c>
      <c r="AG215" s="31">
        <f t="shared" si="125"/>
        <v>0</v>
      </c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1">
        <f t="shared" si="126"/>
        <v>0</v>
      </c>
      <c r="BK215" s="31">
        <f t="shared" si="127"/>
        <v>0</v>
      </c>
    </row>
    <row r="216" spans="1:63" ht="13.2" x14ac:dyDescent="0.25">
      <c r="A216" s="21">
        <v>212</v>
      </c>
      <c r="B216" s="32" t="s">
        <v>203</v>
      </c>
      <c r="C216" s="30">
        <v>0</v>
      </c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1">
        <f t="shared" si="124"/>
        <v>0</v>
      </c>
      <c r="AG216" s="31">
        <f t="shared" si="125"/>
        <v>0</v>
      </c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1">
        <f t="shared" si="126"/>
        <v>0</v>
      </c>
      <c r="BK216" s="31">
        <f t="shared" si="127"/>
        <v>0</v>
      </c>
    </row>
    <row r="217" spans="1:63" ht="13.2" x14ac:dyDescent="0.25">
      <c r="A217" s="21">
        <v>213</v>
      </c>
      <c r="B217" s="27" t="s">
        <v>204</v>
      </c>
      <c r="C217" s="33">
        <f>SUM(C210:C216)</f>
        <v>22140921.049999997</v>
      </c>
      <c r="D217" s="33">
        <f>SUM(D210:D216)</f>
        <v>0</v>
      </c>
      <c r="E217" s="33">
        <f t="shared" ref="E217:AJ217" si="128">SUM(E210:E216)</f>
        <v>0</v>
      </c>
      <c r="F217" s="33">
        <f t="shared" si="128"/>
        <v>0</v>
      </c>
      <c r="G217" s="33">
        <f t="shared" si="128"/>
        <v>0</v>
      </c>
      <c r="H217" s="33">
        <f t="shared" si="128"/>
        <v>-18123263</v>
      </c>
      <c r="I217" s="33">
        <f t="shared" si="128"/>
        <v>0</v>
      </c>
      <c r="J217" s="33">
        <f t="shared" si="128"/>
        <v>0</v>
      </c>
      <c r="K217" s="33">
        <f t="shared" si="128"/>
        <v>-3608.3649412231462</v>
      </c>
      <c r="L217" s="33">
        <f t="shared" si="128"/>
        <v>0</v>
      </c>
      <c r="M217" s="33">
        <f t="shared" si="128"/>
        <v>0</v>
      </c>
      <c r="N217" s="33">
        <f t="shared" si="128"/>
        <v>0</v>
      </c>
      <c r="O217" s="33">
        <f t="shared" si="128"/>
        <v>0</v>
      </c>
      <c r="P217" s="33">
        <f t="shared" si="128"/>
        <v>0</v>
      </c>
      <c r="Q217" s="33">
        <f t="shared" si="128"/>
        <v>0</v>
      </c>
      <c r="R217" s="33">
        <f t="shared" si="128"/>
        <v>1631.5225314906252</v>
      </c>
      <c r="S217" s="33">
        <f t="shared" si="128"/>
        <v>0</v>
      </c>
      <c r="T217" s="33">
        <f t="shared" si="128"/>
        <v>0</v>
      </c>
      <c r="U217" s="33">
        <f t="shared" si="128"/>
        <v>0</v>
      </c>
      <c r="V217" s="33">
        <f t="shared" si="128"/>
        <v>0</v>
      </c>
      <c r="W217" s="33">
        <f t="shared" si="128"/>
        <v>0</v>
      </c>
      <c r="X217" s="33">
        <f t="shared" si="128"/>
        <v>0</v>
      </c>
      <c r="Y217" s="33">
        <f t="shared" si="128"/>
        <v>0</v>
      </c>
      <c r="Z217" s="33">
        <f t="shared" ref="Z217" si="129">SUM(Z210:Z216)</f>
        <v>0</v>
      </c>
      <c r="AA217" s="33">
        <f t="shared" si="128"/>
        <v>0</v>
      </c>
      <c r="AB217" s="33">
        <f t="shared" si="128"/>
        <v>0</v>
      </c>
      <c r="AC217" s="33">
        <f t="shared" si="128"/>
        <v>0</v>
      </c>
      <c r="AD217" s="33">
        <f t="shared" si="128"/>
        <v>0</v>
      </c>
      <c r="AE217" s="33">
        <f t="shared" si="128"/>
        <v>0</v>
      </c>
      <c r="AF217" s="34">
        <f t="shared" si="128"/>
        <v>-18125239.842409734</v>
      </c>
      <c r="AG217" s="34">
        <f t="shared" si="128"/>
        <v>4015681.2075902638</v>
      </c>
      <c r="AH217" s="33">
        <f t="shared" si="128"/>
        <v>0</v>
      </c>
      <c r="AI217" s="33">
        <f>SUM(AI210:AI216)</f>
        <v>0</v>
      </c>
      <c r="AJ217" s="33">
        <f t="shared" si="128"/>
        <v>0</v>
      </c>
      <c r="AK217" s="33">
        <f t="shared" ref="AK217:AO217" si="130">SUM(AK210:AK216)</f>
        <v>0</v>
      </c>
      <c r="AL217" s="33">
        <f t="shared" si="130"/>
        <v>0</v>
      </c>
      <c r="AM217" s="33">
        <f t="shared" si="130"/>
        <v>0</v>
      </c>
      <c r="AN217" s="33">
        <f t="shared" si="130"/>
        <v>67858.87936197099</v>
      </c>
      <c r="AO217" s="33">
        <f t="shared" si="130"/>
        <v>0</v>
      </c>
      <c r="AP217" s="33">
        <f t="shared" ref="AP217:BK217" si="131">SUM(AP210:AP216)</f>
        <v>0</v>
      </c>
      <c r="AQ217" s="33">
        <f t="shared" si="131"/>
        <v>0</v>
      </c>
      <c r="AR217" s="33">
        <f t="shared" si="131"/>
        <v>0</v>
      </c>
      <c r="AS217" s="33">
        <f t="shared" si="131"/>
        <v>0</v>
      </c>
      <c r="AT217" s="33">
        <f t="shared" si="131"/>
        <v>0</v>
      </c>
      <c r="AU217" s="33">
        <f t="shared" si="131"/>
        <v>0</v>
      </c>
      <c r="AV217" s="33">
        <f t="shared" si="131"/>
        <v>0</v>
      </c>
      <c r="AW217" s="33">
        <f t="shared" si="131"/>
        <v>0</v>
      </c>
      <c r="AX217" s="33">
        <f t="shared" si="131"/>
        <v>0</v>
      </c>
      <c r="AY217" s="33">
        <f t="shared" si="131"/>
        <v>0</v>
      </c>
      <c r="AZ217" s="33">
        <f t="shared" si="131"/>
        <v>0</v>
      </c>
      <c r="BA217" s="33">
        <f t="shared" si="131"/>
        <v>0</v>
      </c>
      <c r="BB217" s="33">
        <f t="shared" si="131"/>
        <v>0</v>
      </c>
      <c r="BC217" s="33">
        <f t="shared" si="131"/>
        <v>0</v>
      </c>
      <c r="BD217" s="33">
        <f t="shared" si="131"/>
        <v>0</v>
      </c>
      <c r="BE217" s="33">
        <f t="shared" si="131"/>
        <v>0</v>
      </c>
      <c r="BF217" s="33">
        <f t="shared" si="131"/>
        <v>0</v>
      </c>
      <c r="BG217" s="33">
        <f t="shared" si="131"/>
        <v>0</v>
      </c>
      <c r="BH217" s="33">
        <f t="shared" si="131"/>
        <v>0</v>
      </c>
      <c r="BI217" s="33">
        <f t="shared" si="131"/>
        <v>0</v>
      </c>
      <c r="BJ217" s="34">
        <f t="shared" si="131"/>
        <v>67858.87936197099</v>
      </c>
      <c r="BK217" s="34">
        <f t="shared" si="131"/>
        <v>4083540.0869522346</v>
      </c>
    </row>
    <row r="218" spans="1:63" ht="13.2" x14ac:dyDescent="0.25">
      <c r="A218" s="21">
        <v>214</v>
      </c>
      <c r="B218" s="24" t="s">
        <v>205</v>
      </c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1"/>
      <c r="AG218" s="31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1"/>
      <c r="BK218" s="31"/>
    </row>
    <row r="219" spans="1:63" ht="13.2" x14ac:dyDescent="0.25">
      <c r="A219" s="21">
        <v>215</v>
      </c>
      <c r="B219" s="32" t="s">
        <v>206</v>
      </c>
      <c r="C219" s="30">
        <v>97087902.950000003</v>
      </c>
      <c r="D219" s="30"/>
      <c r="E219" s="30"/>
      <c r="F219" s="30"/>
      <c r="G219" s="30"/>
      <c r="H219" s="30">
        <v>-97087902.950000003</v>
      </c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1">
        <f>SUM(D219:AE219)</f>
        <v>-97087902.950000003</v>
      </c>
      <c r="AG219" s="31">
        <f>SUM(AF219,C219)</f>
        <v>0</v>
      </c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1">
        <f>SUM(AH219:BI219)</f>
        <v>0</v>
      </c>
      <c r="BK219" s="31">
        <f>SUM(AG219,BJ219)</f>
        <v>0</v>
      </c>
    </row>
    <row r="220" spans="1:63" ht="13.2" x14ac:dyDescent="0.25">
      <c r="A220" s="21">
        <v>216</v>
      </c>
      <c r="B220" s="27" t="s">
        <v>207</v>
      </c>
      <c r="C220" s="33">
        <f>SUM(C219)</f>
        <v>97087902.950000003</v>
      </c>
      <c r="D220" s="33">
        <f>SUM(D219)</f>
        <v>0</v>
      </c>
      <c r="E220" s="33">
        <f t="shared" ref="E220:AJ220" si="132">SUM(E219)</f>
        <v>0</v>
      </c>
      <c r="F220" s="33">
        <f t="shared" si="132"/>
        <v>0</v>
      </c>
      <c r="G220" s="33">
        <f t="shared" si="132"/>
        <v>0</v>
      </c>
      <c r="H220" s="33">
        <f t="shared" si="132"/>
        <v>-97087902.950000003</v>
      </c>
      <c r="I220" s="33">
        <f t="shared" si="132"/>
        <v>0</v>
      </c>
      <c r="J220" s="33">
        <f t="shared" si="132"/>
        <v>0</v>
      </c>
      <c r="K220" s="33">
        <f t="shared" si="132"/>
        <v>0</v>
      </c>
      <c r="L220" s="33">
        <f t="shared" si="132"/>
        <v>0</v>
      </c>
      <c r="M220" s="33">
        <f t="shared" si="132"/>
        <v>0</v>
      </c>
      <c r="N220" s="33">
        <f t="shared" si="132"/>
        <v>0</v>
      </c>
      <c r="O220" s="33">
        <f t="shared" si="132"/>
        <v>0</v>
      </c>
      <c r="P220" s="33">
        <f t="shared" si="132"/>
        <v>0</v>
      </c>
      <c r="Q220" s="33">
        <f t="shared" si="132"/>
        <v>0</v>
      </c>
      <c r="R220" s="33">
        <f t="shared" si="132"/>
        <v>0</v>
      </c>
      <c r="S220" s="33">
        <f t="shared" si="132"/>
        <v>0</v>
      </c>
      <c r="T220" s="33">
        <f t="shared" si="132"/>
        <v>0</v>
      </c>
      <c r="U220" s="33">
        <f t="shared" si="132"/>
        <v>0</v>
      </c>
      <c r="V220" s="33">
        <f t="shared" si="132"/>
        <v>0</v>
      </c>
      <c r="W220" s="33">
        <f t="shared" si="132"/>
        <v>0</v>
      </c>
      <c r="X220" s="33">
        <f t="shared" si="132"/>
        <v>0</v>
      </c>
      <c r="Y220" s="33">
        <f t="shared" si="132"/>
        <v>0</v>
      </c>
      <c r="Z220" s="33">
        <f t="shared" ref="Z220" si="133">SUM(Z219)</f>
        <v>0</v>
      </c>
      <c r="AA220" s="33">
        <f t="shared" si="132"/>
        <v>0</v>
      </c>
      <c r="AB220" s="33">
        <f t="shared" si="132"/>
        <v>0</v>
      </c>
      <c r="AC220" s="33">
        <f t="shared" si="132"/>
        <v>0</v>
      </c>
      <c r="AD220" s="33">
        <f t="shared" si="132"/>
        <v>0</v>
      </c>
      <c r="AE220" s="33">
        <f t="shared" si="132"/>
        <v>0</v>
      </c>
      <c r="AF220" s="34">
        <f t="shared" si="132"/>
        <v>-97087902.950000003</v>
      </c>
      <c r="AG220" s="34">
        <f t="shared" si="132"/>
        <v>0</v>
      </c>
      <c r="AH220" s="33">
        <f t="shared" si="132"/>
        <v>0</v>
      </c>
      <c r="AI220" s="33">
        <f>SUM(AI219)</f>
        <v>0</v>
      </c>
      <c r="AJ220" s="33">
        <f t="shared" si="132"/>
        <v>0</v>
      </c>
      <c r="AK220" s="33">
        <f t="shared" ref="AK220:AO220" si="134">SUM(AK219)</f>
        <v>0</v>
      </c>
      <c r="AL220" s="33">
        <f t="shared" si="134"/>
        <v>0</v>
      </c>
      <c r="AM220" s="33">
        <f t="shared" si="134"/>
        <v>0</v>
      </c>
      <c r="AN220" s="33">
        <f t="shared" si="134"/>
        <v>0</v>
      </c>
      <c r="AO220" s="33">
        <f t="shared" si="134"/>
        <v>0</v>
      </c>
      <c r="AP220" s="33">
        <f t="shared" ref="AP220:BK220" si="135">SUM(AP219)</f>
        <v>0</v>
      </c>
      <c r="AQ220" s="33">
        <f t="shared" si="135"/>
        <v>0</v>
      </c>
      <c r="AR220" s="33">
        <f t="shared" si="135"/>
        <v>0</v>
      </c>
      <c r="AS220" s="33">
        <f t="shared" si="135"/>
        <v>0</v>
      </c>
      <c r="AT220" s="33">
        <f t="shared" si="135"/>
        <v>0</v>
      </c>
      <c r="AU220" s="33">
        <f t="shared" si="135"/>
        <v>0</v>
      </c>
      <c r="AV220" s="33">
        <f t="shared" si="135"/>
        <v>0</v>
      </c>
      <c r="AW220" s="33">
        <f t="shared" si="135"/>
        <v>0</v>
      </c>
      <c r="AX220" s="33">
        <f t="shared" si="135"/>
        <v>0</v>
      </c>
      <c r="AY220" s="33">
        <f t="shared" si="135"/>
        <v>0</v>
      </c>
      <c r="AZ220" s="33">
        <f t="shared" si="135"/>
        <v>0</v>
      </c>
      <c r="BA220" s="33">
        <f t="shared" si="135"/>
        <v>0</v>
      </c>
      <c r="BB220" s="33">
        <f t="shared" si="135"/>
        <v>0</v>
      </c>
      <c r="BC220" s="33">
        <f t="shared" si="135"/>
        <v>0</v>
      </c>
      <c r="BD220" s="33">
        <f t="shared" si="135"/>
        <v>0</v>
      </c>
      <c r="BE220" s="33">
        <f t="shared" si="135"/>
        <v>0</v>
      </c>
      <c r="BF220" s="33">
        <f t="shared" si="135"/>
        <v>0</v>
      </c>
      <c r="BG220" s="33">
        <f t="shared" si="135"/>
        <v>0</v>
      </c>
      <c r="BH220" s="33">
        <f t="shared" si="135"/>
        <v>0</v>
      </c>
      <c r="BI220" s="33">
        <f t="shared" si="135"/>
        <v>0</v>
      </c>
      <c r="BJ220" s="34">
        <f t="shared" si="135"/>
        <v>0</v>
      </c>
      <c r="BK220" s="34">
        <f t="shared" si="135"/>
        <v>0</v>
      </c>
    </row>
    <row r="221" spans="1:63" ht="13.2" x14ac:dyDescent="0.25">
      <c r="A221" s="21">
        <v>217</v>
      </c>
      <c r="B221" s="24" t="s">
        <v>208</v>
      </c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1"/>
      <c r="AG221" s="31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1"/>
      <c r="BK221" s="31"/>
    </row>
    <row r="222" spans="1:63" ht="13.2" x14ac:dyDescent="0.25">
      <c r="A222" s="21">
        <v>218</v>
      </c>
      <c r="B222" s="27" t="s">
        <v>209</v>
      </c>
      <c r="C222" s="30">
        <v>48508494.030000001</v>
      </c>
      <c r="D222" s="30"/>
      <c r="E222" s="30"/>
      <c r="F222" s="30"/>
      <c r="G222" s="30"/>
      <c r="H222" s="30"/>
      <c r="I222" s="30"/>
      <c r="J222" s="30"/>
      <c r="K222" s="30">
        <v>-54305.570686971332</v>
      </c>
      <c r="L222" s="30"/>
      <c r="M222" s="30"/>
      <c r="N222" s="30"/>
      <c r="O222" s="30"/>
      <c r="P222" s="30"/>
      <c r="Q222" s="30"/>
      <c r="R222" s="30">
        <v>26425.054624863667</v>
      </c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1">
        <f t="shared" ref="AF222:AF234" si="136">SUM(D222:AE222)</f>
        <v>-27880.516062107665</v>
      </c>
      <c r="AG222" s="31">
        <f t="shared" ref="AG222:AG234" si="137">SUM(AF222,C222)</f>
        <v>48480613.513937891</v>
      </c>
      <c r="AH222" s="30"/>
      <c r="AI222" s="30"/>
      <c r="AJ222" s="30"/>
      <c r="AK222" s="30"/>
      <c r="AL222" s="30"/>
      <c r="AM222" s="30"/>
      <c r="AN222" s="30">
        <v>1028798.5179832503</v>
      </c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46">
        <v>29.582129404574282</v>
      </c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1">
        <f t="shared" ref="BJ222:BJ234" si="138">SUM(AH222:BI222)</f>
        <v>1028828.1001126549</v>
      </c>
      <c r="BK222" s="31">
        <f t="shared" ref="BK222:BK234" si="139">SUM(AG222,BJ222)</f>
        <v>49509441.614050545</v>
      </c>
    </row>
    <row r="223" spans="1:63" ht="13.2" x14ac:dyDescent="0.25">
      <c r="A223" s="21">
        <v>219</v>
      </c>
      <c r="B223" s="27" t="s">
        <v>210</v>
      </c>
      <c r="C223" s="30">
        <v>8619227.6999999993</v>
      </c>
      <c r="D223" s="30"/>
      <c r="E223" s="30"/>
      <c r="F223" s="30"/>
      <c r="G223" s="30"/>
      <c r="H223" s="30"/>
      <c r="I223" s="30"/>
      <c r="J223" s="30"/>
      <c r="K223" s="30">
        <v>1.5627296316131187</v>
      </c>
      <c r="L223" s="30"/>
      <c r="M223" s="30"/>
      <c r="N223" s="30"/>
      <c r="O223" s="30"/>
      <c r="P223" s="30"/>
      <c r="Q223" s="30"/>
      <c r="R223" s="30">
        <v>-0.76042320073025282</v>
      </c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1">
        <f t="shared" si="136"/>
        <v>0.80230643088286591</v>
      </c>
      <c r="AG223" s="31">
        <f t="shared" si="137"/>
        <v>8619228.5023064297</v>
      </c>
      <c r="AH223" s="30"/>
      <c r="AI223" s="30"/>
      <c r="AJ223" s="30"/>
      <c r="AK223" s="30"/>
      <c r="AL223" s="30"/>
      <c r="AM223" s="30"/>
      <c r="AN223" s="30">
        <v>-48.31081118183431</v>
      </c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1">
        <f t="shared" si="138"/>
        <v>-48.31081118183431</v>
      </c>
      <c r="BK223" s="31">
        <f t="shared" si="139"/>
        <v>8619180.1914952472</v>
      </c>
    </row>
    <row r="224" spans="1:63" ht="13.2" x14ac:dyDescent="0.25">
      <c r="A224" s="21">
        <v>220</v>
      </c>
      <c r="B224" s="27" t="s">
        <v>211</v>
      </c>
      <c r="C224" s="30">
        <v>-21557751.289999999</v>
      </c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1">
        <f t="shared" si="136"/>
        <v>0</v>
      </c>
      <c r="AG224" s="31">
        <f t="shared" si="137"/>
        <v>-21557751.289999999</v>
      </c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1">
        <f t="shared" si="138"/>
        <v>0</v>
      </c>
      <c r="BK224" s="31">
        <f t="shared" si="139"/>
        <v>-21557751.289999999</v>
      </c>
    </row>
    <row r="225" spans="1:63" ht="13.2" x14ac:dyDescent="0.25">
      <c r="A225" s="21">
        <v>221</v>
      </c>
      <c r="B225" s="27" t="s">
        <v>212</v>
      </c>
      <c r="C225" s="30">
        <v>11081730.859999999</v>
      </c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1">
        <f t="shared" si="136"/>
        <v>0</v>
      </c>
      <c r="AG225" s="31">
        <f t="shared" si="137"/>
        <v>11081730.859999999</v>
      </c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46">
        <v>270.66169298715243</v>
      </c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1">
        <f t="shared" si="138"/>
        <v>270.66169298715243</v>
      </c>
      <c r="BK225" s="31">
        <f t="shared" si="139"/>
        <v>11082001.521692986</v>
      </c>
    </row>
    <row r="226" spans="1:63" ht="13.2" x14ac:dyDescent="0.25">
      <c r="A226" s="21">
        <v>222</v>
      </c>
      <c r="B226" s="27" t="s">
        <v>213</v>
      </c>
      <c r="C226" s="30">
        <v>4710182.67</v>
      </c>
      <c r="D226" s="30"/>
      <c r="E226" s="30"/>
      <c r="F226" s="30"/>
      <c r="G226" s="30"/>
      <c r="H226" s="30"/>
      <c r="I226" s="30"/>
      <c r="J226" s="30"/>
      <c r="K226" s="30">
        <v>-279.03743308231077</v>
      </c>
      <c r="L226" s="30"/>
      <c r="M226" s="30"/>
      <c r="N226" s="30"/>
      <c r="O226" s="30"/>
      <c r="P226" s="30"/>
      <c r="Q226" s="30">
        <v>-524640.93180133332</v>
      </c>
      <c r="R226" s="30">
        <v>135.77942959267764</v>
      </c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1">
        <f t="shared" si="136"/>
        <v>-524784.18980482302</v>
      </c>
      <c r="AG226" s="31">
        <f t="shared" si="137"/>
        <v>4185398.4801951768</v>
      </c>
      <c r="AH226" s="30"/>
      <c r="AI226" s="30"/>
      <c r="AJ226" s="30"/>
      <c r="AK226" s="30"/>
      <c r="AL226" s="30"/>
      <c r="AM226" s="30">
        <v>542734.17965363956</v>
      </c>
      <c r="AN226" s="30">
        <v>4891.2973905548124</v>
      </c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1">
        <f t="shared" si="138"/>
        <v>547625.47704419435</v>
      </c>
      <c r="BK226" s="31">
        <f t="shared" si="139"/>
        <v>4733023.9572393708</v>
      </c>
    </row>
    <row r="227" spans="1:63" ht="13.2" x14ac:dyDescent="0.25">
      <c r="A227" s="21">
        <v>223</v>
      </c>
      <c r="B227" s="27" t="s">
        <v>214</v>
      </c>
      <c r="C227" s="30">
        <v>4954570.34</v>
      </c>
      <c r="D227" s="30"/>
      <c r="E227" s="30"/>
      <c r="F227" s="30"/>
      <c r="G227" s="30"/>
      <c r="H227" s="30"/>
      <c r="I227" s="30">
        <v>-84300.474512874614</v>
      </c>
      <c r="J227" s="30"/>
      <c r="K227" s="30">
        <v>-1543.8089165750137</v>
      </c>
      <c r="L227" s="30"/>
      <c r="M227" s="30">
        <v>-6710.549906840708</v>
      </c>
      <c r="N227" s="30"/>
      <c r="O227" s="30"/>
      <c r="P227" s="30"/>
      <c r="Q227" s="30">
        <v>119639.17280295515</v>
      </c>
      <c r="R227" s="30">
        <v>751.21639336042699</v>
      </c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1">
        <f t="shared" si="136"/>
        <v>27835.555860025237</v>
      </c>
      <c r="AG227" s="31">
        <f t="shared" si="137"/>
        <v>4982405.8958600247</v>
      </c>
      <c r="AH227" s="30"/>
      <c r="AI227" s="30"/>
      <c r="AJ227" s="30"/>
      <c r="AK227" s="30"/>
      <c r="AL227" s="30">
        <f>-M227</f>
        <v>6710.549906840708</v>
      </c>
      <c r="AM227" s="30">
        <v>17503.796680402476</v>
      </c>
      <c r="AN227" s="30">
        <v>21991.754462912788</v>
      </c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1">
        <f t="shared" si="138"/>
        <v>46206.101050155972</v>
      </c>
      <c r="BK227" s="31">
        <f t="shared" si="139"/>
        <v>5028611.9969101809</v>
      </c>
    </row>
    <row r="228" spans="1:63" ht="13.2" x14ac:dyDescent="0.25">
      <c r="A228" s="21">
        <v>224</v>
      </c>
      <c r="B228" s="27" t="s">
        <v>215</v>
      </c>
      <c r="C228" s="30">
        <v>32113126.609999999</v>
      </c>
      <c r="D228" s="30"/>
      <c r="E228" s="30"/>
      <c r="F228" s="30"/>
      <c r="G228" s="30"/>
      <c r="H228" s="30">
        <v>-29354.23</v>
      </c>
      <c r="I228" s="30"/>
      <c r="J228" s="30"/>
      <c r="K228" s="30"/>
      <c r="L228" s="30"/>
      <c r="M228" s="30"/>
      <c r="N228" s="30"/>
      <c r="O228" s="30"/>
      <c r="P228" s="30">
        <v>2184999.0024255933</v>
      </c>
      <c r="Q228" s="30"/>
      <c r="R228" s="30"/>
      <c r="S228" s="30">
        <v>16653.918911919929</v>
      </c>
      <c r="T228" s="30">
        <v>30190.192556923255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1">
        <f t="shared" si="136"/>
        <v>2202488.8838944365</v>
      </c>
      <c r="AG228" s="31">
        <f t="shared" si="137"/>
        <v>34315615.493894435</v>
      </c>
      <c r="AH228" s="30"/>
      <c r="AI228" s="30"/>
      <c r="AJ228" s="30"/>
      <c r="AK228" s="30"/>
      <c r="AL228" s="30"/>
      <c r="AM228" s="30"/>
      <c r="AN228" s="30"/>
      <c r="AO228" s="30">
        <v>263515.60003291816</v>
      </c>
      <c r="AP228" s="30">
        <v>874996.06141313724</v>
      </c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1">
        <f t="shared" si="138"/>
        <v>1138511.6614460554</v>
      </c>
      <c r="BK228" s="31">
        <f t="shared" si="139"/>
        <v>35454127.155340493</v>
      </c>
    </row>
    <row r="229" spans="1:63" ht="13.2" x14ac:dyDescent="0.25">
      <c r="A229" s="21">
        <v>225</v>
      </c>
      <c r="B229" s="27" t="s">
        <v>216</v>
      </c>
      <c r="C229" s="30">
        <v>7360712.739999989</v>
      </c>
      <c r="D229" s="30">
        <v>88089.001239607955</v>
      </c>
      <c r="E229" s="30">
        <v>13103.642</v>
      </c>
      <c r="F229" s="30"/>
      <c r="G229" s="30"/>
      <c r="H229" s="30">
        <v>-378728.60062400007</v>
      </c>
      <c r="I229" s="30"/>
      <c r="J229" s="30"/>
      <c r="K229" s="30"/>
      <c r="L229" s="30">
        <v>14061.997781991959</v>
      </c>
      <c r="M229" s="30"/>
      <c r="N229" s="30"/>
      <c r="O229" s="30">
        <v>628553.90760300006</v>
      </c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1">
        <f t="shared" si="136"/>
        <v>365079.94800059986</v>
      </c>
      <c r="AG229" s="31">
        <f t="shared" si="137"/>
        <v>7725792.6880005887</v>
      </c>
      <c r="AH229" s="30">
        <v>-68351.728060000009</v>
      </c>
      <c r="AI229" s="30">
        <v>22811.372000000207</v>
      </c>
      <c r="AJ229" s="30"/>
      <c r="AK229" s="30">
        <v>-14061.997781991959</v>
      </c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1">
        <f t="shared" si="138"/>
        <v>-59602.35384199176</v>
      </c>
      <c r="BK229" s="31">
        <f t="shared" si="139"/>
        <v>7666190.3341585966</v>
      </c>
    </row>
    <row r="230" spans="1:63" ht="13.2" x14ac:dyDescent="0.25">
      <c r="A230" s="21">
        <v>226</v>
      </c>
      <c r="B230" s="27" t="s">
        <v>217</v>
      </c>
      <c r="C230" s="30">
        <v>0</v>
      </c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1">
        <f t="shared" si="136"/>
        <v>0</v>
      </c>
      <c r="AG230" s="31">
        <f t="shared" si="137"/>
        <v>0</v>
      </c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1">
        <f t="shared" si="138"/>
        <v>0</v>
      </c>
      <c r="BK230" s="31">
        <f t="shared" si="139"/>
        <v>0</v>
      </c>
    </row>
    <row r="231" spans="1:63" ht="13.2" x14ac:dyDescent="0.25">
      <c r="A231" s="21">
        <v>227</v>
      </c>
      <c r="B231" s="27" t="s">
        <v>218</v>
      </c>
      <c r="C231" s="30">
        <v>5455682.1099999994</v>
      </c>
      <c r="D231" s="30"/>
      <c r="E231" s="30"/>
      <c r="F231" s="30"/>
      <c r="G231" s="30"/>
      <c r="H231" s="30"/>
      <c r="I231" s="30"/>
      <c r="J231" s="30"/>
      <c r="K231" s="30">
        <v>-131.88316357821691</v>
      </c>
      <c r="L231" s="30"/>
      <c r="M231" s="30"/>
      <c r="N231" s="30"/>
      <c r="O231" s="30"/>
      <c r="P231" s="30"/>
      <c r="Q231" s="30"/>
      <c r="R231" s="30">
        <v>64.174259796340152</v>
      </c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1">
        <f t="shared" si="136"/>
        <v>-67.708903781876757</v>
      </c>
      <c r="AG231" s="31">
        <f t="shared" si="137"/>
        <v>5455614.4010962173</v>
      </c>
      <c r="AH231" s="30"/>
      <c r="AI231" s="30"/>
      <c r="AJ231" s="30"/>
      <c r="AK231" s="30"/>
      <c r="AL231" s="30"/>
      <c r="AM231" s="30"/>
      <c r="AN231" s="30">
        <v>2478.6224301029229</v>
      </c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1">
        <f t="shared" si="138"/>
        <v>2478.6224301029229</v>
      </c>
      <c r="BK231" s="31">
        <f t="shared" si="139"/>
        <v>5458093.0235263202</v>
      </c>
    </row>
    <row r="232" spans="1:63" ht="13.2" x14ac:dyDescent="0.25">
      <c r="A232" s="21">
        <v>228</v>
      </c>
      <c r="B232" s="27" t="s">
        <v>219</v>
      </c>
      <c r="C232" s="30">
        <v>6873199.3600000003</v>
      </c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>
        <v>-1290076.1837477004</v>
      </c>
      <c r="X232" s="30"/>
      <c r="Y232" s="30"/>
      <c r="Z232" s="30"/>
      <c r="AA232" s="30"/>
      <c r="AB232" s="30"/>
      <c r="AC232" s="30"/>
      <c r="AD232" s="30"/>
      <c r="AE232" s="30"/>
      <c r="AF232" s="31">
        <f t="shared" si="136"/>
        <v>-1290076.1837477004</v>
      </c>
      <c r="AG232" s="31">
        <f t="shared" si="137"/>
        <v>5583123.1762522999</v>
      </c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>
        <v>-499429.07517434994</v>
      </c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1">
        <f t="shared" si="138"/>
        <v>-499429.07517434994</v>
      </c>
      <c r="BK232" s="31">
        <f t="shared" si="139"/>
        <v>5083694.1010779496</v>
      </c>
    </row>
    <row r="233" spans="1:63" ht="13.2" x14ac:dyDescent="0.25">
      <c r="A233" s="21">
        <v>229</v>
      </c>
      <c r="B233" s="27" t="s">
        <v>220</v>
      </c>
      <c r="C233" s="30">
        <v>0</v>
      </c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1">
        <f t="shared" si="136"/>
        <v>0</v>
      </c>
      <c r="AG233" s="31">
        <f t="shared" si="137"/>
        <v>0</v>
      </c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46">
        <v>19.050891336545838</v>
      </c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1">
        <f t="shared" si="138"/>
        <v>19.050891336545838</v>
      </c>
      <c r="BK233" s="31">
        <f t="shared" si="139"/>
        <v>19.050891336545838</v>
      </c>
    </row>
    <row r="234" spans="1:63" ht="13.2" x14ac:dyDescent="0.25">
      <c r="A234" s="21">
        <v>230</v>
      </c>
      <c r="B234" s="32" t="s">
        <v>221</v>
      </c>
      <c r="C234" s="30">
        <v>16706235.829999998</v>
      </c>
      <c r="D234" s="30"/>
      <c r="E234" s="30"/>
      <c r="F234" s="30"/>
      <c r="G234" s="30"/>
      <c r="H234" s="30"/>
      <c r="I234" s="30"/>
      <c r="J234" s="30"/>
      <c r="K234" s="30">
        <v>-385.01887841604355</v>
      </c>
      <c r="L234" s="30"/>
      <c r="M234" s="30"/>
      <c r="N234" s="30"/>
      <c r="O234" s="30"/>
      <c r="P234" s="30"/>
      <c r="Q234" s="30"/>
      <c r="R234" s="30">
        <v>187.34993049596318</v>
      </c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1">
        <f t="shared" si="136"/>
        <v>-197.66894792008037</v>
      </c>
      <c r="AG234" s="31">
        <f t="shared" si="137"/>
        <v>16706038.161052078</v>
      </c>
      <c r="AH234" s="30"/>
      <c r="AI234" s="30"/>
      <c r="AJ234" s="30"/>
      <c r="AK234" s="30"/>
      <c r="AL234" s="30"/>
      <c r="AM234" s="30"/>
      <c r="AN234" s="30">
        <v>13548.836278138018</v>
      </c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46">
        <v>939.14386220701977</v>
      </c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1">
        <f t="shared" si="138"/>
        <v>14487.980140345038</v>
      </c>
      <c r="BK234" s="31">
        <f t="shared" si="139"/>
        <v>16720526.141192423</v>
      </c>
    </row>
    <row r="235" spans="1:63" ht="13.2" x14ac:dyDescent="0.25">
      <c r="A235" s="21">
        <v>231</v>
      </c>
      <c r="B235" s="37" t="s">
        <v>222</v>
      </c>
      <c r="C235" s="33">
        <f>SUM(C222:C234)</f>
        <v>124825410.95999999</v>
      </c>
      <c r="D235" s="33">
        <f>SUM(D222:D234)</f>
        <v>88089.001239607955</v>
      </c>
      <c r="E235" s="33">
        <f t="shared" ref="E235:AJ235" si="140">SUM(E222:E234)</f>
        <v>13103.642</v>
      </c>
      <c r="F235" s="33">
        <f t="shared" si="140"/>
        <v>0</v>
      </c>
      <c r="G235" s="33">
        <f t="shared" si="140"/>
        <v>0</v>
      </c>
      <c r="H235" s="33">
        <f t="shared" si="140"/>
        <v>-408082.83062400005</v>
      </c>
      <c r="I235" s="33">
        <f t="shared" si="140"/>
        <v>-84300.474512874614</v>
      </c>
      <c r="J235" s="33">
        <f t="shared" si="140"/>
        <v>0</v>
      </c>
      <c r="K235" s="33">
        <f t="shared" si="140"/>
        <v>-56643.756348991301</v>
      </c>
      <c r="L235" s="33">
        <f t="shared" si="140"/>
        <v>14061.997781991959</v>
      </c>
      <c r="M235" s="33">
        <f t="shared" si="140"/>
        <v>-6710.549906840708</v>
      </c>
      <c r="N235" s="33">
        <f t="shared" si="140"/>
        <v>0</v>
      </c>
      <c r="O235" s="33">
        <f t="shared" si="140"/>
        <v>628553.90760300006</v>
      </c>
      <c r="P235" s="33">
        <f t="shared" si="140"/>
        <v>2184999.0024255933</v>
      </c>
      <c r="Q235" s="33">
        <f t="shared" si="140"/>
        <v>-405001.75899837818</v>
      </c>
      <c r="R235" s="33">
        <f t="shared" si="140"/>
        <v>27562.814214908343</v>
      </c>
      <c r="S235" s="33">
        <f t="shared" si="140"/>
        <v>16653.918911919929</v>
      </c>
      <c r="T235" s="33">
        <f t="shared" si="140"/>
        <v>30190.192556923255</v>
      </c>
      <c r="U235" s="33">
        <f t="shared" si="140"/>
        <v>0</v>
      </c>
      <c r="V235" s="33">
        <f t="shared" si="140"/>
        <v>0</v>
      </c>
      <c r="W235" s="33">
        <f t="shared" si="140"/>
        <v>-1290076.1837477004</v>
      </c>
      <c r="X235" s="33">
        <f t="shared" si="140"/>
        <v>0</v>
      </c>
      <c r="Y235" s="33">
        <f t="shared" si="140"/>
        <v>0</v>
      </c>
      <c r="Z235" s="33">
        <f t="shared" ref="Z235" si="141">SUM(Z222:Z234)</f>
        <v>0</v>
      </c>
      <c r="AA235" s="33">
        <f t="shared" si="140"/>
        <v>0</v>
      </c>
      <c r="AB235" s="33">
        <f t="shared" si="140"/>
        <v>0</v>
      </c>
      <c r="AC235" s="33">
        <f t="shared" si="140"/>
        <v>0</v>
      </c>
      <c r="AD235" s="33">
        <f t="shared" si="140"/>
        <v>0</v>
      </c>
      <c r="AE235" s="33">
        <f t="shared" si="140"/>
        <v>0</v>
      </c>
      <c r="AF235" s="34">
        <f t="shared" si="140"/>
        <v>752398.9225951595</v>
      </c>
      <c r="AG235" s="34">
        <f t="shared" si="140"/>
        <v>125577809.88259515</v>
      </c>
      <c r="AH235" s="33">
        <f t="shared" si="140"/>
        <v>-68351.728060000009</v>
      </c>
      <c r="AI235" s="33">
        <f>SUM(AI222:AI234)</f>
        <v>22811.372000000207</v>
      </c>
      <c r="AJ235" s="33">
        <f t="shared" si="140"/>
        <v>0</v>
      </c>
      <c r="AK235" s="33">
        <f t="shared" ref="AK235:AO235" si="142">SUM(AK222:AK234)</f>
        <v>-14061.997781991959</v>
      </c>
      <c r="AL235" s="33">
        <f t="shared" si="142"/>
        <v>6710.549906840708</v>
      </c>
      <c r="AM235" s="33">
        <f t="shared" si="142"/>
        <v>560237.97633404203</v>
      </c>
      <c r="AN235" s="33">
        <f t="shared" si="142"/>
        <v>1071660.7177337769</v>
      </c>
      <c r="AO235" s="33">
        <f t="shared" si="142"/>
        <v>263515.60003291816</v>
      </c>
      <c r="AP235" s="33">
        <f t="shared" ref="AP235:BI235" si="143">SUM(AP222:AP234)</f>
        <v>874996.06141313724</v>
      </c>
      <c r="AQ235" s="33">
        <f t="shared" si="143"/>
        <v>0</v>
      </c>
      <c r="AR235" s="33">
        <f t="shared" si="143"/>
        <v>0</v>
      </c>
      <c r="AS235" s="33">
        <f t="shared" si="143"/>
        <v>0</v>
      </c>
      <c r="AT235" s="33">
        <f t="shared" si="143"/>
        <v>-499429.07517434994</v>
      </c>
      <c r="AU235" s="33">
        <f t="shared" si="143"/>
        <v>0</v>
      </c>
      <c r="AV235" s="33">
        <f t="shared" si="143"/>
        <v>0</v>
      </c>
      <c r="AW235" s="33">
        <f t="shared" si="143"/>
        <v>0</v>
      </c>
      <c r="AX235" s="33">
        <f t="shared" si="143"/>
        <v>0</v>
      </c>
      <c r="AY235" s="33">
        <f t="shared" si="143"/>
        <v>1258.4385759352922</v>
      </c>
      <c r="AZ235" s="33">
        <f t="shared" si="143"/>
        <v>0</v>
      </c>
      <c r="BA235" s="33">
        <f t="shared" si="143"/>
        <v>0</v>
      </c>
      <c r="BB235" s="33">
        <f t="shared" si="143"/>
        <v>0</v>
      </c>
      <c r="BC235" s="33">
        <f t="shared" si="143"/>
        <v>0</v>
      </c>
      <c r="BD235" s="33">
        <f t="shared" si="143"/>
        <v>0</v>
      </c>
      <c r="BE235" s="33">
        <f t="shared" si="143"/>
        <v>0</v>
      </c>
      <c r="BF235" s="33">
        <f t="shared" si="143"/>
        <v>0</v>
      </c>
      <c r="BG235" s="33">
        <f t="shared" si="143"/>
        <v>0</v>
      </c>
      <c r="BH235" s="33">
        <f t="shared" si="143"/>
        <v>0</v>
      </c>
      <c r="BI235" s="33">
        <f t="shared" si="143"/>
        <v>0</v>
      </c>
      <c r="BJ235" s="34">
        <f t="shared" ref="BJ235:BK235" si="144">SUM(BJ222:BJ234)</f>
        <v>2219347.9149803091</v>
      </c>
      <c r="BK235" s="34">
        <f t="shared" si="144"/>
        <v>127797157.79757546</v>
      </c>
    </row>
    <row r="236" spans="1:63" ht="13.8" thickBot="1" x14ac:dyDescent="0.3">
      <c r="A236" s="21">
        <v>232</v>
      </c>
      <c r="B236" s="47" t="s">
        <v>223</v>
      </c>
      <c r="C236" s="41">
        <f>C235+C220+C217+C208+C201+C163+C133</f>
        <v>532112830.51999998</v>
      </c>
      <c r="D236" s="41">
        <f>D235+D220+D217+D208+D201+D163+D133</f>
        <v>461542.32199492597</v>
      </c>
      <c r="E236" s="41">
        <f t="shared" ref="E236:AJ236" si="145">E235+E220+E217+E208+E201+E163+E133</f>
        <v>68656.532259</v>
      </c>
      <c r="F236" s="41">
        <f t="shared" si="145"/>
        <v>0</v>
      </c>
      <c r="G236" s="41">
        <f t="shared" si="145"/>
        <v>0</v>
      </c>
      <c r="H236" s="41">
        <f t="shared" si="145"/>
        <v>-117224868.68296945</v>
      </c>
      <c r="I236" s="41">
        <f t="shared" si="145"/>
        <v>-84300.474512874614</v>
      </c>
      <c r="J236" s="41">
        <f t="shared" si="145"/>
        <v>-383738.93548899889</v>
      </c>
      <c r="K236" s="41">
        <f t="shared" si="145"/>
        <v>-201214.12778116553</v>
      </c>
      <c r="L236" s="41">
        <f t="shared" si="145"/>
        <v>14061.997781991959</v>
      </c>
      <c r="M236" s="41">
        <f t="shared" si="145"/>
        <v>-6710.549906840708</v>
      </c>
      <c r="N236" s="41">
        <f t="shared" si="145"/>
        <v>803909.33835699933</v>
      </c>
      <c r="O236" s="41">
        <f t="shared" si="145"/>
        <v>628553.90760300006</v>
      </c>
      <c r="P236" s="41">
        <f t="shared" si="145"/>
        <v>2184999.0024255933</v>
      </c>
      <c r="Q236" s="41">
        <f t="shared" si="145"/>
        <v>-405001.75899837818</v>
      </c>
      <c r="R236" s="41">
        <f t="shared" si="145"/>
        <v>52488.128669258491</v>
      </c>
      <c r="S236" s="41">
        <f>S235+S220+S217+S208+S201+S163+S133</f>
        <v>16653.918911919929</v>
      </c>
      <c r="T236" s="41">
        <f t="shared" si="145"/>
        <v>30190.192556923255</v>
      </c>
      <c r="U236" s="41">
        <f t="shared" si="145"/>
        <v>0</v>
      </c>
      <c r="V236" s="41">
        <f t="shared" si="145"/>
        <v>0</v>
      </c>
      <c r="W236" s="41">
        <f t="shared" si="145"/>
        <v>-1290076.1837477004</v>
      </c>
      <c r="X236" s="41">
        <f t="shared" si="145"/>
        <v>0</v>
      </c>
      <c r="Y236" s="41">
        <f t="shared" si="145"/>
        <v>0</v>
      </c>
      <c r="Z236" s="41">
        <f t="shared" ref="Z236" si="146">Z235+Z220+Z217+Z208+Z201+Z163+Z133</f>
        <v>0</v>
      </c>
      <c r="AA236" s="41">
        <f t="shared" si="145"/>
        <v>0</v>
      </c>
      <c r="AB236" s="41">
        <f t="shared" si="145"/>
        <v>13925.123333331911</v>
      </c>
      <c r="AC236" s="41">
        <f t="shared" si="145"/>
        <v>0</v>
      </c>
      <c r="AD236" s="41">
        <f t="shared" si="145"/>
        <v>0</v>
      </c>
      <c r="AE236" s="41">
        <f t="shared" si="145"/>
        <v>0</v>
      </c>
      <c r="AF236" s="42">
        <f t="shared" si="145"/>
        <v>-115320930.24951246</v>
      </c>
      <c r="AG236" s="42">
        <f t="shared" si="145"/>
        <v>416791900.27048743</v>
      </c>
      <c r="AH236" s="41">
        <f t="shared" si="145"/>
        <v>-358128.87917037</v>
      </c>
      <c r="AI236" s="41">
        <f>AI235+AI220+AI217+AI208+AI201+AI163+AI133</f>
        <v>119520.18359400029</v>
      </c>
      <c r="AJ236" s="41">
        <f t="shared" si="145"/>
        <v>0</v>
      </c>
      <c r="AK236" s="41">
        <f t="shared" ref="AK236:AN236" si="147">AK235+AK220+AK217+AK208+AK201+AK163+AK133</f>
        <v>-14061.997781991959</v>
      </c>
      <c r="AL236" s="41">
        <f t="shared" si="147"/>
        <v>6710.549906840708</v>
      </c>
      <c r="AM236" s="41">
        <f t="shared" si="147"/>
        <v>560237.97633404203</v>
      </c>
      <c r="AN236" s="41">
        <f t="shared" si="147"/>
        <v>3373832.4543551449</v>
      </c>
      <c r="AO236" s="41">
        <f>AO235+AO220+AO217+AO208+AO201+AO163+AO133</f>
        <v>263515.60003291816</v>
      </c>
      <c r="AP236" s="41">
        <f t="shared" ref="AP236:BI236" si="148">AP235+AP220+AP217+AP208+AP201+AP163+AP133</f>
        <v>874996.06141313724</v>
      </c>
      <c r="AQ236" s="41">
        <f t="shared" si="148"/>
        <v>0</v>
      </c>
      <c r="AR236" s="41">
        <f t="shared" si="148"/>
        <v>0</v>
      </c>
      <c r="AS236" s="41">
        <f t="shared" si="148"/>
        <v>0</v>
      </c>
      <c r="AT236" s="41">
        <f t="shared" si="148"/>
        <v>-499429.07517434994</v>
      </c>
      <c r="AU236" s="41">
        <f t="shared" si="148"/>
        <v>0</v>
      </c>
      <c r="AV236" s="41">
        <f t="shared" si="148"/>
        <v>-604216.168725</v>
      </c>
      <c r="AW236" s="41">
        <f t="shared" si="148"/>
        <v>0</v>
      </c>
      <c r="AX236" s="41">
        <f t="shared" si="148"/>
        <v>0</v>
      </c>
      <c r="AY236" s="41">
        <f t="shared" si="148"/>
        <v>1684463.2789830365</v>
      </c>
      <c r="AZ236" s="41">
        <f t="shared" si="148"/>
        <v>0</v>
      </c>
      <c r="BA236" s="41">
        <f t="shared" si="148"/>
        <v>-18605360.411643218</v>
      </c>
      <c r="BB236" s="41">
        <f t="shared" si="148"/>
        <v>0</v>
      </c>
      <c r="BC236" s="41">
        <f t="shared" si="148"/>
        <v>0</v>
      </c>
      <c r="BD236" s="41">
        <f t="shared" si="148"/>
        <v>0</v>
      </c>
      <c r="BE236" s="41">
        <f t="shared" si="148"/>
        <v>0</v>
      </c>
      <c r="BF236" s="41">
        <f t="shared" si="148"/>
        <v>0</v>
      </c>
      <c r="BG236" s="41">
        <f t="shared" si="148"/>
        <v>0</v>
      </c>
      <c r="BH236" s="41">
        <f t="shared" si="148"/>
        <v>0</v>
      </c>
      <c r="BI236" s="41">
        <f t="shared" si="148"/>
        <v>0</v>
      </c>
      <c r="BJ236" s="42">
        <f t="shared" ref="BJ236" si="149">BJ235+BJ220+BJ217+BJ208+BJ201+BJ163+BJ133</f>
        <v>-13197920.427875809</v>
      </c>
      <c r="BK236" s="42">
        <f t="shared" ref="BK236" si="150">BK235+BK220+BK217+BK208+BK201+BK163+BK133</f>
        <v>403593979.84261167</v>
      </c>
    </row>
    <row r="237" spans="1:63" ht="13.8" thickTop="1" x14ac:dyDescent="0.25">
      <c r="A237" s="21">
        <v>233</v>
      </c>
      <c r="B237" s="27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1"/>
      <c r="AG237" s="31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1"/>
      <c r="BK237" s="31"/>
    </row>
    <row r="238" spans="1:63" ht="13.2" x14ac:dyDescent="0.25">
      <c r="A238" s="21">
        <v>234</v>
      </c>
      <c r="B238" s="27" t="s">
        <v>224</v>
      </c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1"/>
      <c r="AG238" s="31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1"/>
      <c r="BK238" s="31"/>
    </row>
    <row r="239" spans="1:63" ht="13.2" x14ac:dyDescent="0.25">
      <c r="A239" s="21">
        <v>235</v>
      </c>
      <c r="B239" s="24" t="s">
        <v>225</v>
      </c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1"/>
      <c r="AG239" s="31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1"/>
      <c r="BK239" s="31"/>
    </row>
    <row r="240" spans="1:63" ht="13.2" x14ac:dyDescent="0.25">
      <c r="A240" s="21">
        <v>236</v>
      </c>
      <c r="B240" s="27" t="s">
        <v>226</v>
      </c>
      <c r="C240" s="30">
        <v>333916804.94</v>
      </c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48">
        <v>5598243.0840312541</v>
      </c>
      <c r="W240" s="30"/>
      <c r="X240" s="30"/>
      <c r="Y240" s="30"/>
      <c r="Z240" s="30">
        <v>-212064</v>
      </c>
      <c r="AA240" s="30"/>
      <c r="AB240" s="30"/>
      <c r="AC240" s="30">
        <v>-2348854.8283335716</v>
      </c>
      <c r="AD240" s="30"/>
      <c r="AE240" s="30"/>
      <c r="AF240" s="31">
        <f>SUM(D240:AE240)</f>
        <v>3037324.2556976825</v>
      </c>
      <c r="AG240" s="31">
        <f>SUM(AF240,C240)</f>
        <v>336954129.19569767</v>
      </c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>
        <v>3518944.0683202329</v>
      </c>
      <c r="AT240" s="30"/>
      <c r="AU240" s="30"/>
      <c r="AV240" s="30"/>
      <c r="AW240" s="30"/>
      <c r="AX240" s="30">
        <v>737379.34131125675</v>
      </c>
      <c r="AY240" s="30"/>
      <c r="AZ240" s="6"/>
      <c r="BA240" s="30"/>
      <c r="BB240" s="30"/>
      <c r="BC240" s="30"/>
      <c r="BD240" s="30"/>
      <c r="BE240" s="30"/>
      <c r="BF240" s="30">
        <v>1025230.6113811826</v>
      </c>
      <c r="BG240" s="30"/>
      <c r="BH240" s="30">
        <v>-57000</v>
      </c>
      <c r="BI240" s="30"/>
      <c r="BJ240" s="31">
        <f>SUM(AH240:BI240)</f>
        <v>5224554.0210126722</v>
      </c>
      <c r="BK240" s="31">
        <f>SUM(AG240,BJ240)</f>
        <v>342178683.21671033</v>
      </c>
    </row>
    <row r="241" spans="1:63" ht="13.2" x14ac:dyDescent="0.25">
      <c r="A241" s="21">
        <v>237</v>
      </c>
      <c r="B241" s="32" t="s">
        <v>227</v>
      </c>
      <c r="C241" s="30">
        <v>7708455.0199999996</v>
      </c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>
        <v>101174.50841197651</v>
      </c>
      <c r="W241" s="30"/>
      <c r="X241" s="30"/>
      <c r="Y241" s="30"/>
      <c r="Z241" s="30"/>
      <c r="AA241" s="30"/>
      <c r="AB241" s="30"/>
      <c r="AC241" s="30"/>
      <c r="AD241" s="30"/>
      <c r="AE241" s="30"/>
      <c r="AF241" s="31">
        <f>SUM(D241:AE241)</f>
        <v>101174.50841197651</v>
      </c>
      <c r="AG241" s="31">
        <f>SUM(AF241,C241)</f>
        <v>7809629.5284119761</v>
      </c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1">
        <f>SUM(AH241:BI241)</f>
        <v>0</v>
      </c>
      <c r="BK241" s="31">
        <f>SUM(AG241,BJ241)</f>
        <v>7809629.5284119761</v>
      </c>
    </row>
    <row r="242" spans="1:63" ht="13.2" x14ac:dyDescent="0.25">
      <c r="A242" s="21">
        <v>238</v>
      </c>
      <c r="B242" s="27" t="s">
        <v>228</v>
      </c>
      <c r="C242" s="33">
        <f>SUM(C240:C241)</f>
        <v>341625259.95999998</v>
      </c>
      <c r="D242" s="33">
        <f>SUM(D240:D241)</f>
        <v>0</v>
      </c>
      <c r="E242" s="33">
        <f t="shared" ref="E242:AM242" si="151">SUM(E240:E241)</f>
        <v>0</v>
      </c>
      <c r="F242" s="33">
        <f t="shared" si="151"/>
        <v>0</v>
      </c>
      <c r="G242" s="33">
        <f t="shared" si="151"/>
        <v>0</v>
      </c>
      <c r="H242" s="33">
        <f t="shared" si="151"/>
        <v>0</v>
      </c>
      <c r="I242" s="33">
        <f t="shared" si="151"/>
        <v>0</v>
      </c>
      <c r="J242" s="33">
        <f t="shared" si="151"/>
        <v>0</v>
      </c>
      <c r="K242" s="33">
        <f t="shared" si="151"/>
        <v>0</v>
      </c>
      <c r="L242" s="33">
        <f t="shared" si="151"/>
        <v>0</v>
      </c>
      <c r="M242" s="33">
        <f t="shared" si="151"/>
        <v>0</v>
      </c>
      <c r="N242" s="33">
        <f t="shared" si="151"/>
        <v>0</v>
      </c>
      <c r="O242" s="33">
        <f t="shared" si="151"/>
        <v>0</v>
      </c>
      <c r="P242" s="33">
        <f t="shared" si="151"/>
        <v>0</v>
      </c>
      <c r="Q242" s="33">
        <f t="shared" si="151"/>
        <v>0</v>
      </c>
      <c r="R242" s="33">
        <f t="shared" si="151"/>
        <v>0</v>
      </c>
      <c r="S242" s="33">
        <f t="shared" si="151"/>
        <v>0</v>
      </c>
      <c r="T242" s="33">
        <f t="shared" si="151"/>
        <v>0</v>
      </c>
      <c r="U242" s="33">
        <f t="shared" si="151"/>
        <v>0</v>
      </c>
      <c r="V242" s="33">
        <f t="shared" si="151"/>
        <v>5699417.5924432306</v>
      </c>
      <c r="W242" s="33">
        <f t="shared" si="151"/>
        <v>0</v>
      </c>
      <c r="X242" s="33">
        <f t="shared" si="151"/>
        <v>0</v>
      </c>
      <c r="Y242" s="33">
        <f t="shared" si="151"/>
        <v>0</v>
      </c>
      <c r="Z242" s="33">
        <f t="shared" ref="Z242" si="152">SUM(Z240:Z241)</f>
        <v>-212064</v>
      </c>
      <c r="AA242" s="33">
        <f t="shared" si="151"/>
        <v>0</v>
      </c>
      <c r="AB242" s="33">
        <f t="shared" si="151"/>
        <v>0</v>
      </c>
      <c r="AC242" s="33">
        <f t="shared" si="151"/>
        <v>-2348854.8283335716</v>
      </c>
      <c r="AD242" s="33">
        <f t="shared" si="151"/>
        <v>0</v>
      </c>
      <c r="AE242" s="33">
        <f t="shared" si="151"/>
        <v>0</v>
      </c>
      <c r="AF242" s="34">
        <f t="shared" si="151"/>
        <v>3138498.764109659</v>
      </c>
      <c r="AG242" s="34">
        <f t="shared" si="151"/>
        <v>344763758.72410965</v>
      </c>
      <c r="AH242" s="33">
        <f t="shared" si="151"/>
        <v>0</v>
      </c>
      <c r="AI242" s="33">
        <f>SUM(AI240:AI241)</f>
        <v>0</v>
      </c>
      <c r="AJ242" s="33">
        <f t="shared" si="151"/>
        <v>0</v>
      </c>
      <c r="AK242" s="33">
        <f t="shared" si="151"/>
        <v>0</v>
      </c>
      <c r="AL242" s="33">
        <f t="shared" si="151"/>
        <v>0</v>
      </c>
      <c r="AM242" s="33">
        <f t="shared" si="151"/>
        <v>0</v>
      </c>
      <c r="AN242" s="33">
        <f t="shared" ref="AN242:AO242" si="153">SUM(AN240:AN241)</f>
        <v>0</v>
      </c>
      <c r="AO242" s="33">
        <f t="shared" si="153"/>
        <v>0</v>
      </c>
      <c r="AP242" s="33">
        <f t="shared" ref="AP242:BK242" si="154">SUM(AP240:AP241)</f>
        <v>0</v>
      </c>
      <c r="AQ242" s="33">
        <f t="shared" si="154"/>
        <v>0</v>
      </c>
      <c r="AR242" s="33">
        <f t="shared" si="154"/>
        <v>0</v>
      </c>
      <c r="AS242" s="33">
        <f t="shared" si="154"/>
        <v>3518944.0683202329</v>
      </c>
      <c r="AT242" s="33">
        <f t="shared" si="154"/>
        <v>0</v>
      </c>
      <c r="AU242" s="33">
        <f t="shared" si="154"/>
        <v>0</v>
      </c>
      <c r="AV242" s="33">
        <f t="shared" si="154"/>
        <v>0</v>
      </c>
      <c r="AW242" s="33">
        <f t="shared" si="154"/>
        <v>0</v>
      </c>
      <c r="AX242" s="33">
        <f t="shared" si="154"/>
        <v>737379.34131125675</v>
      </c>
      <c r="AY242" s="33">
        <f t="shared" si="154"/>
        <v>0</v>
      </c>
      <c r="AZ242" s="33">
        <f t="shared" si="154"/>
        <v>0</v>
      </c>
      <c r="BA242" s="33">
        <f t="shared" si="154"/>
        <v>0</v>
      </c>
      <c r="BB242" s="33">
        <f t="shared" si="154"/>
        <v>0</v>
      </c>
      <c r="BC242" s="33">
        <f t="shared" si="154"/>
        <v>0</v>
      </c>
      <c r="BD242" s="33">
        <f t="shared" si="154"/>
        <v>0</v>
      </c>
      <c r="BE242" s="33">
        <f t="shared" si="154"/>
        <v>0</v>
      </c>
      <c r="BF242" s="33">
        <f t="shared" si="154"/>
        <v>1025230.6113811826</v>
      </c>
      <c r="BG242" s="33">
        <f t="shared" si="154"/>
        <v>0</v>
      </c>
      <c r="BH242" s="33">
        <f t="shared" si="154"/>
        <v>-57000</v>
      </c>
      <c r="BI242" s="33">
        <f t="shared" si="154"/>
        <v>0</v>
      </c>
      <c r="BJ242" s="34">
        <f t="shared" si="154"/>
        <v>5224554.0210126722</v>
      </c>
      <c r="BK242" s="34">
        <f t="shared" si="154"/>
        <v>349988312.74512231</v>
      </c>
    </row>
    <row r="243" spans="1:63" ht="13.2" x14ac:dyDescent="0.25">
      <c r="A243" s="21">
        <v>239</v>
      </c>
      <c r="B243" s="24" t="s">
        <v>229</v>
      </c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1"/>
      <c r="AG243" s="31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1"/>
      <c r="BK243" s="31"/>
    </row>
    <row r="244" spans="1:63" ht="13.2" x14ac:dyDescent="0.25">
      <c r="A244" s="21">
        <v>240</v>
      </c>
      <c r="B244" s="27" t="s">
        <v>230</v>
      </c>
      <c r="C244" s="30">
        <v>60078878.290000007</v>
      </c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>
        <v>15719242.717837963</v>
      </c>
      <c r="W244" s="30"/>
      <c r="X244" s="30"/>
      <c r="Y244" s="30"/>
      <c r="Z244" s="30"/>
      <c r="AA244" s="30"/>
      <c r="AB244" s="30"/>
      <c r="AC244" s="30"/>
      <c r="AD244" s="30"/>
      <c r="AE244" s="30"/>
      <c r="AF244" s="31">
        <f>SUM(D244:AE244)</f>
        <v>15719242.717837963</v>
      </c>
      <c r="AG244" s="31">
        <f>SUM(AF244,C244)</f>
        <v>75798121.007837966</v>
      </c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>
        <v>8125865.8953315997</v>
      </c>
      <c r="AV244" s="30"/>
      <c r="AW244" s="30"/>
      <c r="AX244" s="30"/>
      <c r="AY244" s="30"/>
      <c r="AZ244" s="30">
        <v>718226.57403660007</v>
      </c>
      <c r="BA244" s="30"/>
      <c r="BB244" s="30"/>
      <c r="BC244" s="30"/>
      <c r="BD244" s="30"/>
      <c r="BE244" s="30">
        <v>-5669283.3340000007</v>
      </c>
      <c r="BF244" s="30"/>
      <c r="BG244" s="30">
        <v>3145055.3879999998</v>
      </c>
      <c r="BH244" s="30"/>
      <c r="BI244" s="30"/>
      <c r="BJ244" s="31">
        <f>SUM(AH244:BI244)</f>
        <v>6319864.5233682003</v>
      </c>
      <c r="BK244" s="31">
        <f>SUM(AG244,BJ244)</f>
        <v>82117985.531206161</v>
      </c>
    </row>
    <row r="245" spans="1:63" ht="13.2" x14ac:dyDescent="0.25">
      <c r="A245" s="21">
        <v>241</v>
      </c>
      <c r="B245" s="44" t="s">
        <v>231</v>
      </c>
      <c r="C245" s="30">
        <v>11656400.670000002</v>
      </c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1">
        <f>SUM(D245:AE245)</f>
        <v>0</v>
      </c>
      <c r="AG245" s="31">
        <f>SUM(AF245,C245)</f>
        <v>11656400.670000002</v>
      </c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1">
        <f>SUM(AH245:BI245)</f>
        <v>0</v>
      </c>
      <c r="BK245" s="31">
        <f>SUM(AG245,BJ245)</f>
        <v>11656400.670000002</v>
      </c>
    </row>
    <row r="246" spans="1:63" ht="13.2" x14ac:dyDescent="0.25">
      <c r="A246" s="21">
        <v>242</v>
      </c>
      <c r="B246" s="32" t="s">
        <v>232</v>
      </c>
      <c r="C246" s="30">
        <v>3557679.1</v>
      </c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>
        <v>-19985.020000000019</v>
      </c>
      <c r="W246" s="30"/>
      <c r="X246" s="30"/>
      <c r="Y246" s="30"/>
      <c r="Z246" s="30"/>
      <c r="AA246" s="30"/>
      <c r="AB246" s="30"/>
      <c r="AC246" s="30"/>
      <c r="AD246" s="30"/>
      <c r="AE246" s="30"/>
      <c r="AF246" s="31">
        <f>SUM(D246:AE246)</f>
        <v>-19985.020000000019</v>
      </c>
      <c r="AG246" s="31">
        <f>SUM(AF246,C246)</f>
        <v>3537694.08</v>
      </c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1">
        <f>SUM(AH246:BI246)</f>
        <v>0</v>
      </c>
      <c r="BK246" s="31">
        <f>SUM(AG246,BJ246)</f>
        <v>3537694.08</v>
      </c>
    </row>
    <row r="247" spans="1:63" ht="13.2" x14ac:dyDescent="0.25">
      <c r="A247" s="21">
        <v>243</v>
      </c>
      <c r="B247" s="27" t="s">
        <v>233</v>
      </c>
      <c r="C247" s="33">
        <f>SUM(C244:C246)</f>
        <v>75292958.060000002</v>
      </c>
      <c r="D247" s="33">
        <f>SUM(D244:D246)</f>
        <v>0</v>
      </c>
      <c r="E247" s="33">
        <f t="shared" ref="E247:AM247" si="155">SUM(E244:E246)</f>
        <v>0</v>
      </c>
      <c r="F247" s="33">
        <f t="shared" si="155"/>
        <v>0</v>
      </c>
      <c r="G247" s="33">
        <f t="shared" si="155"/>
        <v>0</v>
      </c>
      <c r="H247" s="33">
        <f t="shared" si="155"/>
        <v>0</v>
      </c>
      <c r="I247" s="33">
        <f t="shared" si="155"/>
        <v>0</v>
      </c>
      <c r="J247" s="33">
        <f t="shared" si="155"/>
        <v>0</v>
      </c>
      <c r="K247" s="33">
        <f t="shared" si="155"/>
        <v>0</v>
      </c>
      <c r="L247" s="33">
        <f t="shared" si="155"/>
        <v>0</v>
      </c>
      <c r="M247" s="33">
        <f t="shared" si="155"/>
        <v>0</v>
      </c>
      <c r="N247" s="33">
        <f t="shared" si="155"/>
        <v>0</v>
      </c>
      <c r="O247" s="33">
        <f t="shared" si="155"/>
        <v>0</v>
      </c>
      <c r="P247" s="33">
        <f t="shared" si="155"/>
        <v>0</v>
      </c>
      <c r="Q247" s="33">
        <f t="shared" si="155"/>
        <v>0</v>
      </c>
      <c r="R247" s="33">
        <f t="shared" si="155"/>
        <v>0</v>
      </c>
      <c r="S247" s="33">
        <f t="shared" si="155"/>
        <v>0</v>
      </c>
      <c r="T247" s="33">
        <f t="shared" si="155"/>
        <v>0</v>
      </c>
      <c r="U247" s="33">
        <f t="shared" si="155"/>
        <v>0</v>
      </c>
      <c r="V247" s="33">
        <f t="shared" si="155"/>
        <v>15699257.697837964</v>
      </c>
      <c r="W247" s="33">
        <f t="shared" si="155"/>
        <v>0</v>
      </c>
      <c r="X247" s="33">
        <f t="shared" si="155"/>
        <v>0</v>
      </c>
      <c r="Y247" s="33">
        <f t="shared" si="155"/>
        <v>0</v>
      </c>
      <c r="Z247" s="33">
        <f t="shared" ref="Z247" si="156">SUM(Z244:Z246)</f>
        <v>0</v>
      </c>
      <c r="AA247" s="33">
        <f t="shared" si="155"/>
        <v>0</v>
      </c>
      <c r="AB247" s="33">
        <f t="shared" si="155"/>
        <v>0</v>
      </c>
      <c r="AC247" s="33">
        <f t="shared" si="155"/>
        <v>0</v>
      </c>
      <c r="AD247" s="33">
        <f t="shared" si="155"/>
        <v>0</v>
      </c>
      <c r="AE247" s="33">
        <f t="shared" si="155"/>
        <v>0</v>
      </c>
      <c r="AF247" s="34">
        <f t="shared" si="155"/>
        <v>15699257.697837964</v>
      </c>
      <c r="AG247" s="34">
        <f t="shared" si="155"/>
        <v>90992215.757837966</v>
      </c>
      <c r="AH247" s="33">
        <f t="shared" si="155"/>
        <v>0</v>
      </c>
      <c r="AI247" s="33">
        <f>SUM(AI244:AI246)</f>
        <v>0</v>
      </c>
      <c r="AJ247" s="33">
        <f t="shared" si="155"/>
        <v>0</v>
      </c>
      <c r="AK247" s="33">
        <f t="shared" si="155"/>
        <v>0</v>
      </c>
      <c r="AL247" s="33">
        <f t="shared" si="155"/>
        <v>0</v>
      </c>
      <c r="AM247" s="33">
        <f t="shared" si="155"/>
        <v>0</v>
      </c>
      <c r="AN247" s="33">
        <f t="shared" ref="AN247:AO247" si="157">SUM(AN244:AN246)</f>
        <v>0</v>
      </c>
      <c r="AO247" s="33">
        <f t="shared" si="157"/>
        <v>0</v>
      </c>
      <c r="AP247" s="33">
        <f t="shared" ref="AP247:BK247" si="158">SUM(AP244:AP246)</f>
        <v>0</v>
      </c>
      <c r="AQ247" s="33">
        <f t="shared" si="158"/>
        <v>0</v>
      </c>
      <c r="AR247" s="33">
        <f t="shared" si="158"/>
        <v>0</v>
      </c>
      <c r="AS247" s="33">
        <f t="shared" si="158"/>
        <v>0</v>
      </c>
      <c r="AT247" s="33">
        <f t="shared" si="158"/>
        <v>0</v>
      </c>
      <c r="AU247" s="33">
        <f t="shared" si="158"/>
        <v>8125865.8953315997</v>
      </c>
      <c r="AV247" s="33">
        <f t="shared" si="158"/>
        <v>0</v>
      </c>
      <c r="AW247" s="33">
        <f t="shared" si="158"/>
        <v>0</v>
      </c>
      <c r="AX247" s="33">
        <f t="shared" si="158"/>
        <v>0</v>
      </c>
      <c r="AY247" s="33">
        <f t="shared" si="158"/>
        <v>0</v>
      </c>
      <c r="AZ247" s="33">
        <f>SUM(AZ244:AZ246)</f>
        <v>718226.57403660007</v>
      </c>
      <c r="BA247" s="33">
        <f t="shared" si="158"/>
        <v>0</v>
      </c>
      <c r="BB247" s="33">
        <f t="shared" si="158"/>
        <v>0</v>
      </c>
      <c r="BC247" s="33">
        <f t="shared" si="158"/>
        <v>0</v>
      </c>
      <c r="BD247" s="33">
        <f t="shared" si="158"/>
        <v>0</v>
      </c>
      <c r="BE247" s="33">
        <f t="shared" si="158"/>
        <v>-5669283.3340000007</v>
      </c>
      <c r="BF247" s="33">
        <f t="shared" si="158"/>
        <v>0</v>
      </c>
      <c r="BG247" s="33">
        <f>SUM(BG244:BG246)</f>
        <v>3145055.3879999998</v>
      </c>
      <c r="BH247" s="33">
        <f t="shared" si="158"/>
        <v>0</v>
      </c>
      <c r="BI247" s="33">
        <f t="shared" si="158"/>
        <v>0</v>
      </c>
      <c r="BJ247" s="34">
        <f t="shared" si="158"/>
        <v>6319864.5233682003</v>
      </c>
      <c r="BK247" s="34">
        <f t="shared" si="158"/>
        <v>97312080.281206161</v>
      </c>
    </row>
    <row r="248" spans="1:63" ht="13.2" x14ac:dyDescent="0.25">
      <c r="A248" s="21">
        <v>244</v>
      </c>
      <c r="B248" s="24" t="s">
        <v>234</v>
      </c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1"/>
      <c r="AG248" s="31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1"/>
      <c r="BK248" s="31"/>
    </row>
    <row r="249" spans="1:63" ht="13.2" x14ac:dyDescent="0.25">
      <c r="A249" s="21">
        <v>245</v>
      </c>
      <c r="B249" s="32" t="s">
        <v>235</v>
      </c>
      <c r="C249" s="30">
        <v>35645161.039999902</v>
      </c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1">
        <f>SUM(D249:AE249)</f>
        <v>0</v>
      </c>
      <c r="AG249" s="31">
        <f>SUM(AF249,C249)</f>
        <v>35645161.039999902</v>
      </c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>
        <v>13521271.800000004</v>
      </c>
      <c r="BD249" s="30">
        <v>-6016033.5165937655</v>
      </c>
      <c r="BE249" s="30"/>
      <c r="BF249" s="30"/>
      <c r="BG249" s="30"/>
      <c r="BH249" s="30"/>
      <c r="BI249" s="30"/>
      <c r="BJ249" s="31">
        <f>SUM(AH249:BI249)</f>
        <v>7505238.283406239</v>
      </c>
      <c r="BK249" s="31">
        <f>SUM(AG249,BJ249)</f>
        <v>43150399.323406145</v>
      </c>
    </row>
    <row r="250" spans="1:63" ht="13.2" x14ac:dyDescent="0.25">
      <c r="A250" s="21">
        <v>246</v>
      </c>
      <c r="B250" s="27" t="s">
        <v>236</v>
      </c>
      <c r="C250" s="33">
        <f>SUM(C249)</f>
        <v>35645161.039999902</v>
      </c>
      <c r="D250" s="33">
        <f>SUM(D249)</f>
        <v>0</v>
      </c>
      <c r="E250" s="33">
        <f t="shared" ref="E250:AM250" si="159">SUM(E249)</f>
        <v>0</v>
      </c>
      <c r="F250" s="33">
        <f t="shared" si="159"/>
        <v>0</v>
      </c>
      <c r="G250" s="33">
        <f t="shared" si="159"/>
        <v>0</v>
      </c>
      <c r="H250" s="33">
        <f t="shared" si="159"/>
        <v>0</v>
      </c>
      <c r="I250" s="33">
        <f t="shared" si="159"/>
        <v>0</v>
      </c>
      <c r="J250" s="33">
        <f t="shared" si="159"/>
        <v>0</v>
      </c>
      <c r="K250" s="33">
        <f t="shared" si="159"/>
        <v>0</v>
      </c>
      <c r="L250" s="33">
        <f t="shared" si="159"/>
        <v>0</v>
      </c>
      <c r="M250" s="33">
        <f t="shared" si="159"/>
        <v>0</v>
      </c>
      <c r="N250" s="33">
        <f t="shared" si="159"/>
        <v>0</v>
      </c>
      <c r="O250" s="33">
        <f t="shared" si="159"/>
        <v>0</v>
      </c>
      <c r="P250" s="33">
        <f t="shared" si="159"/>
        <v>0</v>
      </c>
      <c r="Q250" s="33">
        <f t="shared" si="159"/>
        <v>0</v>
      </c>
      <c r="R250" s="33">
        <f t="shared" si="159"/>
        <v>0</v>
      </c>
      <c r="S250" s="33">
        <f t="shared" si="159"/>
        <v>0</v>
      </c>
      <c r="T250" s="33">
        <f t="shared" si="159"/>
        <v>0</v>
      </c>
      <c r="U250" s="33">
        <f t="shared" si="159"/>
        <v>0</v>
      </c>
      <c r="V250" s="33">
        <f t="shared" si="159"/>
        <v>0</v>
      </c>
      <c r="W250" s="33">
        <f t="shared" si="159"/>
        <v>0</v>
      </c>
      <c r="X250" s="33">
        <f t="shared" si="159"/>
        <v>0</v>
      </c>
      <c r="Y250" s="33">
        <f t="shared" si="159"/>
        <v>0</v>
      </c>
      <c r="Z250" s="33">
        <f t="shared" ref="Z250" si="160">SUM(Z249)</f>
        <v>0</v>
      </c>
      <c r="AA250" s="33">
        <f t="shared" si="159"/>
        <v>0</v>
      </c>
      <c r="AB250" s="33">
        <f t="shared" si="159"/>
        <v>0</v>
      </c>
      <c r="AC250" s="33">
        <f t="shared" si="159"/>
        <v>0</v>
      </c>
      <c r="AD250" s="33">
        <f t="shared" si="159"/>
        <v>0</v>
      </c>
      <c r="AE250" s="33">
        <f t="shared" si="159"/>
        <v>0</v>
      </c>
      <c r="AF250" s="34">
        <f t="shared" si="159"/>
        <v>0</v>
      </c>
      <c r="AG250" s="34">
        <f t="shared" si="159"/>
        <v>35645161.039999902</v>
      </c>
      <c r="AH250" s="33">
        <f t="shared" si="159"/>
        <v>0</v>
      </c>
      <c r="AI250" s="33">
        <f>SUM(AI249)</f>
        <v>0</v>
      </c>
      <c r="AJ250" s="33">
        <f t="shared" si="159"/>
        <v>0</v>
      </c>
      <c r="AK250" s="33">
        <f t="shared" si="159"/>
        <v>0</v>
      </c>
      <c r="AL250" s="33">
        <f t="shared" si="159"/>
        <v>0</v>
      </c>
      <c r="AM250" s="33">
        <f t="shared" si="159"/>
        <v>0</v>
      </c>
      <c r="AN250" s="33">
        <f t="shared" ref="AN250:AO250" si="161">SUM(AN249)</f>
        <v>0</v>
      </c>
      <c r="AO250" s="33">
        <f t="shared" si="161"/>
        <v>0</v>
      </c>
      <c r="AP250" s="33">
        <f t="shared" ref="AP250:BK250" si="162">SUM(AP249)</f>
        <v>0</v>
      </c>
      <c r="AQ250" s="33">
        <f t="shared" si="162"/>
        <v>0</v>
      </c>
      <c r="AR250" s="33">
        <f t="shared" si="162"/>
        <v>0</v>
      </c>
      <c r="AS250" s="33">
        <f t="shared" si="162"/>
        <v>0</v>
      </c>
      <c r="AT250" s="33">
        <f t="shared" si="162"/>
        <v>0</v>
      </c>
      <c r="AU250" s="33">
        <f t="shared" si="162"/>
        <v>0</v>
      </c>
      <c r="AV250" s="33">
        <f t="shared" si="162"/>
        <v>0</v>
      </c>
      <c r="AW250" s="33">
        <f t="shared" si="162"/>
        <v>0</v>
      </c>
      <c r="AX250" s="33">
        <f t="shared" si="162"/>
        <v>0</v>
      </c>
      <c r="AY250" s="33">
        <f t="shared" si="162"/>
        <v>0</v>
      </c>
      <c r="AZ250" s="33">
        <f t="shared" si="162"/>
        <v>0</v>
      </c>
      <c r="BA250" s="33">
        <f t="shared" si="162"/>
        <v>0</v>
      </c>
      <c r="BB250" s="33">
        <f t="shared" si="162"/>
        <v>0</v>
      </c>
      <c r="BC250" s="33">
        <f t="shared" si="162"/>
        <v>13521271.800000004</v>
      </c>
      <c r="BD250" s="33">
        <f>SUM(BD249)</f>
        <v>-6016033.5165937655</v>
      </c>
      <c r="BE250" s="33">
        <f t="shared" si="162"/>
        <v>0</v>
      </c>
      <c r="BF250" s="33">
        <f t="shared" si="162"/>
        <v>0</v>
      </c>
      <c r="BG250" s="33">
        <f t="shared" si="162"/>
        <v>0</v>
      </c>
      <c r="BH250" s="33">
        <f t="shared" si="162"/>
        <v>0</v>
      </c>
      <c r="BI250" s="33">
        <f t="shared" si="162"/>
        <v>0</v>
      </c>
      <c r="BJ250" s="34">
        <f t="shared" si="162"/>
        <v>7505238.283406239</v>
      </c>
      <c r="BK250" s="34">
        <f t="shared" si="162"/>
        <v>43150399.323406145</v>
      </c>
    </row>
    <row r="251" spans="1:63" ht="13.2" x14ac:dyDescent="0.25">
      <c r="A251" s="21">
        <v>247</v>
      </c>
      <c r="B251" s="24" t="s">
        <v>237</v>
      </c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1"/>
      <c r="AG251" s="31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1"/>
      <c r="BK251" s="31"/>
    </row>
    <row r="252" spans="1:63" ht="13.2" x14ac:dyDescent="0.25">
      <c r="A252" s="21">
        <v>248</v>
      </c>
      <c r="B252" s="27" t="s">
        <v>238</v>
      </c>
      <c r="C252" s="30">
        <v>12780371.620000001</v>
      </c>
      <c r="D252" s="30">
        <v>31779966.02</v>
      </c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1">
        <f t="shared" ref="AF252:AF257" si="163">SUM(D252:AE252)</f>
        <v>31779966.02</v>
      </c>
      <c r="AG252" s="31">
        <f t="shared" ref="AG252:AG257" si="164">SUM(AF252,C252)</f>
        <v>44560337.640000001</v>
      </c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>
        <v>152047.66032121028</v>
      </c>
      <c r="AS252" s="30">
        <v>5372502.2388828583</v>
      </c>
      <c r="AT252" s="30"/>
      <c r="AU252" s="30">
        <v>7921689.3035694016</v>
      </c>
      <c r="AV252" s="30"/>
      <c r="AW252" s="30"/>
      <c r="AX252" s="30"/>
      <c r="AY252" s="30"/>
      <c r="AZ252" s="30"/>
      <c r="BA252" s="30"/>
      <c r="BB252" s="30"/>
      <c r="BC252" s="30"/>
      <c r="BD252" s="30">
        <v>-7284985.002442643</v>
      </c>
      <c r="BE252" s="30"/>
      <c r="BF252" s="30"/>
      <c r="BG252" s="30"/>
      <c r="BH252" s="30"/>
      <c r="BI252" s="30"/>
      <c r="BJ252" s="31">
        <f t="shared" ref="BJ252:BJ257" si="165">SUM(AH252:BI252)</f>
        <v>6161254.2003308274</v>
      </c>
      <c r="BK252" s="31">
        <f t="shared" ref="BK252:BK257" si="166">SUM(AG252,BJ252)</f>
        <v>50721591.840330824</v>
      </c>
    </row>
    <row r="253" spans="1:63" ht="13.2" x14ac:dyDescent="0.25">
      <c r="A253" s="21">
        <v>249</v>
      </c>
      <c r="B253" s="27" t="s">
        <v>239</v>
      </c>
      <c r="C253" s="30">
        <v>-33645162.979999997</v>
      </c>
      <c r="D253" s="30">
        <v>-430100</v>
      </c>
      <c r="E253" s="30"/>
      <c r="F253" s="30"/>
      <c r="G253" s="30"/>
      <c r="H253" s="30">
        <v>83311.960000000006</v>
      </c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1">
        <f t="shared" si="163"/>
        <v>-346788.04</v>
      </c>
      <c r="AG253" s="31">
        <f t="shared" si="164"/>
        <v>-33991951.019999996</v>
      </c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>
        <v>1781885</v>
      </c>
      <c r="BE253" s="30"/>
      <c r="BF253" s="30"/>
      <c r="BG253" s="30"/>
      <c r="BH253" s="30"/>
      <c r="BI253" s="30"/>
      <c r="BJ253" s="31">
        <f t="shared" si="165"/>
        <v>1781885</v>
      </c>
      <c r="BK253" s="31">
        <f t="shared" si="166"/>
        <v>-32210066.019999996</v>
      </c>
    </row>
    <row r="254" spans="1:63" ht="13.2" x14ac:dyDescent="0.25">
      <c r="A254" s="21">
        <v>250</v>
      </c>
      <c r="B254" s="27" t="s">
        <v>240</v>
      </c>
      <c r="C254" s="30">
        <v>-755388.96</v>
      </c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1">
        <f t="shared" si="163"/>
        <v>0</v>
      </c>
      <c r="AG254" s="31">
        <f t="shared" si="164"/>
        <v>-755388.96</v>
      </c>
      <c r="AH254" s="30"/>
      <c r="AI254" s="30"/>
      <c r="AJ254" s="30"/>
      <c r="AK254" s="30"/>
      <c r="AL254" s="30"/>
      <c r="AM254" s="30"/>
      <c r="AN254" s="30"/>
      <c r="AO254" s="30"/>
      <c r="AP254" s="30"/>
      <c r="AQ254" s="30">
        <v>-3542326.2966666669</v>
      </c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1">
        <f t="shared" si="165"/>
        <v>-3542326.2966666669</v>
      </c>
      <c r="BK254" s="31">
        <f t="shared" si="166"/>
        <v>-4297715.2566666668</v>
      </c>
    </row>
    <row r="255" spans="1:63" ht="13.2" x14ac:dyDescent="0.25">
      <c r="A255" s="21">
        <v>251</v>
      </c>
      <c r="B255" s="27" t="s">
        <v>241</v>
      </c>
      <c r="C255" s="30">
        <v>-8354.4</v>
      </c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1">
        <f t="shared" si="163"/>
        <v>0</v>
      </c>
      <c r="AG255" s="31">
        <f t="shared" si="164"/>
        <v>-8354.4</v>
      </c>
      <c r="AH255" s="30"/>
      <c r="AI255" s="30"/>
      <c r="AJ255" s="30"/>
      <c r="AK255" s="30"/>
      <c r="AL255" s="30"/>
      <c r="AM255" s="30"/>
      <c r="AN255" s="30"/>
      <c r="AO255" s="30"/>
      <c r="AP255" s="30"/>
      <c r="AQ255" s="30">
        <v>8362.3033333333333</v>
      </c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1">
        <f t="shared" si="165"/>
        <v>8362.3033333333333</v>
      </c>
      <c r="BK255" s="31">
        <f t="shared" si="166"/>
        <v>7.9033333333336486</v>
      </c>
    </row>
    <row r="256" spans="1:63" ht="13.2" x14ac:dyDescent="0.25">
      <c r="A256" s="21">
        <v>252</v>
      </c>
      <c r="B256" s="27" t="s">
        <v>242</v>
      </c>
      <c r="C256" s="30">
        <v>-4419.1099999999997</v>
      </c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1">
        <f t="shared" si="163"/>
        <v>0</v>
      </c>
      <c r="AG256" s="31">
        <f t="shared" si="164"/>
        <v>-4419.1099999999997</v>
      </c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1">
        <f t="shared" si="165"/>
        <v>0</v>
      </c>
      <c r="BK256" s="31">
        <f t="shared" si="166"/>
        <v>-4419.1099999999997</v>
      </c>
    </row>
    <row r="257" spans="1:63" ht="13.2" x14ac:dyDescent="0.25">
      <c r="A257" s="21">
        <v>253</v>
      </c>
      <c r="B257" s="32" t="s">
        <v>243</v>
      </c>
      <c r="C257" s="30">
        <v>0</v>
      </c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1">
        <f t="shared" si="163"/>
        <v>0</v>
      </c>
      <c r="AG257" s="31">
        <f t="shared" si="164"/>
        <v>0</v>
      </c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1">
        <f t="shared" si="165"/>
        <v>0</v>
      </c>
      <c r="BK257" s="31">
        <f t="shared" si="166"/>
        <v>0</v>
      </c>
    </row>
    <row r="258" spans="1:63" ht="13.2" x14ac:dyDescent="0.25">
      <c r="A258" s="21">
        <v>254</v>
      </c>
      <c r="B258" s="27" t="s">
        <v>244</v>
      </c>
      <c r="C258" s="33">
        <f>SUM(C252:C257)</f>
        <v>-21632953.829999994</v>
      </c>
      <c r="D258" s="33">
        <f>SUM(D252:D257)</f>
        <v>31349866.02</v>
      </c>
      <c r="E258" s="33">
        <f t="shared" ref="E258:AM258" si="167">SUM(E252:E257)</f>
        <v>0</v>
      </c>
      <c r="F258" s="33">
        <f t="shared" si="167"/>
        <v>0</v>
      </c>
      <c r="G258" s="33">
        <f t="shared" si="167"/>
        <v>0</v>
      </c>
      <c r="H258" s="33">
        <f t="shared" si="167"/>
        <v>83311.960000000006</v>
      </c>
      <c r="I258" s="33">
        <f t="shared" si="167"/>
        <v>0</v>
      </c>
      <c r="J258" s="33">
        <f t="shared" si="167"/>
        <v>0</v>
      </c>
      <c r="K258" s="33">
        <f t="shared" si="167"/>
        <v>0</v>
      </c>
      <c r="L258" s="33">
        <f t="shared" si="167"/>
        <v>0</v>
      </c>
      <c r="M258" s="33">
        <f t="shared" si="167"/>
        <v>0</v>
      </c>
      <c r="N258" s="33">
        <f t="shared" si="167"/>
        <v>0</v>
      </c>
      <c r="O258" s="33">
        <f t="shared" si="167"/>
        <v>0</v>
      </c>
      <c r="P258" s="33">
        <f t="shared" si="167"/>
        <v>0</v>
      </c>
      <c r="Q258" s="33">
        <f t="shared" si="167"/>
        <v>0</v>
      </c>
      <c r="R258" s="33">
        <f t="shared" si="167"/>
        <v>0</v>
      </c>
      <c r="S258" s="33">
        <f t="shared" si="167"/>
        <v>0</v>
      </c>
      <c r="T258" s="33">
        <f t="shared" si="167"/>
        <v>0</v>
      </c>
      <c r="U258" s="33">
        <f t="shared" si="167"/>
        <v>0</v>
      </c>
      <c r="V258" s="33">
        <f t="shared" si="167"/>
        <v>0</v>
      </c>
      <c r="W258" s="33">
        <f t="shared" si="167"/>
        <v>0</v>
      </c>
      <c r="X258" s="33">
        <f t="shared" si="167"/>
        <v>0</v>
      </c>
      <c r="Y258" s="33">
        <f t="shared" si="167"/>
        <v>0</v>
      </c>
      <c r="Z258" s="33">
        <f t="shared" ref="Z258" si="168">SUM(Z252:Z257)</f>
        <v>0</v>
      </c>
      <c r="AA258" s="33">
        <f t="shared" si="167"/>
        <v>0</v>
      </c>
      <c r="AB258" s="33">
        <f t="shared" si="167"/>
        <v>0</v>
      </c>
      <c r="AC258" s="33">
        <f t="shared" si="167"/>
        <v>0</v>
      </c>
      <c r="AD258" s="33">
        <f t="shared" si="167"/>
        <v>0</v>
      </c>
      <c r="AE258" s="33">
        <f t="shared" si="167"/>
        <v>0</v>
      </c>
      <c r="AF258" s="34">
        <f t="shared" si="167"/>
        <v>31433177.98</v>
      </c>
      <c r="AG258" s="34">
        <f t="shared" si="167"/>
        <v>9800224.1500000041</v>
      </c>
      <c r="AH258" s="33">
        <f t="shared" si="167"/>
        <v>0</v>
      </c>
      <c r="AI258" s="33">
        <f>SUM(AI252:AI257)</f>
        <v>0</v>
      </c>
      <c r="AJ258" s="33">
        <f t="shared" si="167"/>
        <v>0</v>
      </c>
      <c r="AK258" s="33">
        <f t="shared" si="167"/>
        <v>0</v>
      </c>
      <c r="AL258" s="33">
        <f t="shared" si="167"/>
        <v>0</v>
      </c>
      <c r="AM258" s="33">
        <f t="shared" si="167"/>
        <v>0</v>
      </c>
      <c r="AN258" s="33">
        <f t="shared" ref="AN258:AO258" si="169">SUM(AN252:AN257)</f>
        <v>0</v>
      </c>
      <c r="AO258" s="33">
        <f t="shared" si="169"/>
        <v>0</v>
      </c>
      <c r="AP258" s="33">
        <f t="shared" ref="AP258:BK258" si="170">SUM(AP252:AP257)</f>
        <v>0</v>
      </c>
      <c r="AQ258" s="33">
        <f t="shared" si="170"/>
        <v>-3533963.9933333336</v>
      </c>
      <c r="AR258" s="33">
        <f t="shared" si="170"/>
        <v>152047.66032121028</v>
      </c>
      <c r="AS258" s="33">
        <f t="shared" si="170"/>
        <v>5372502.2388828583</v>
      </c>
      <c r="AT258" s="33">
        <f t="shared" si="170"/>
        <v>0</v>
      </c>
      <c r="AU258" s="33">
        <f t="shared" si="170"/>
        <v>7921689.3035694016</v>
      </c>
      <c r="AV258" s="33">
        <f t="shared" si="170"/>
        <v>0</v>
      </c>
      <c r="AW258" s="33">
        <f t="shared" si="170"/>
        <v>0</v>
      </c>
      <c r="AX258" s="33">
        <f t="shared" si="170"/>
        <v>0</v>
      </c>
      <c r="AY258" s="33">
        <f t="shared" si="170"/>
        <v>0</v>
      </c>
      <c r="AZ258" s="33">
        <f t="shared" si="170"/>
        <v>0</v>
      </c>
      <c r="BA258" s="33">
        <f t="shared" si="170"/>
        <v>0</v>
      </c>
      <c r="BB258" s="33">
        <f t="shared" si="170"/>
        <v>0</v>
      </c>
      <c r="BC258" s="33">
        <f t="shared" si="170"/>
        <v>0</v>
      </c>
      <c r="BD258" s="33">
        <f t="shared" si="170"/>
        <v>-5503100.002442643</v>
      </c>
      <c r="BE258" s="33">
        <f t="shared" si="170"/>
        <v>0</v>
      </c>
      <c r="BF258" s="33">
        <f t="shared" si="170"/>
        <v>0</v>
      </c>
      <c r="BG258" s="33">
        <f t="shared" si="170"/>
        <v>0</v>
      </c>
      <c r="BH258" s="33">
        <f t="shared" si="170"/>
        <v>0</v>
      </c>
      <c r="BI258" s="33">
        <f t="shared" si="170"/>
        <v>0</v>
      </c>
      <c r="BJ258" s="34">
        <f t="shared" si="170"/>
        <v>4409175.2069974942</v>
      </c>
      <c r="BK258" s="34">
        <f t="shared" si="170"/>
        <v>14209399.356997496</v>
      </c>
    </row>
    <row r="259" spans="1:63" ht="13.2" x14ac:dyDescent="0.25">
      <c r="A259" s="21">
        <v>255</v>
      </c>
      <c r="B259" s="24" t="s">
        <v>245</v>
      </c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1"/>
      <c r="AG259" s="31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1"/>
      <c r="BK259" s="31"/>
    </row>
    <row r="260" spans="1:63" ht="13.2" x14ac:dyDescent="0.25">
      <c r="A260" s="21">
        <v>256</v>
      </c>
      <c r="B260" s="27" t="s">
        <v>246</v>
      </c>
      <c r="C260" s="30">
        <v>-23022790.43</v>
      </c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>
        <f>-C260</f>
        <v>23022790.43</v>
      </c>
      <c r="AB260" s="30"/>
      <c r="AC260" s="30"/>
      <c r="AD260" s="30"/>
      <c r="AE260" s="30"/>
      <c r="AF260" s="31">
        <f>SUM(D260:AE260)</f>
        <v>23022790.43</v>
      </c>
      <c r="AG260" s="31">
        <f>SUM(AF260,C260)</f>
        <v>0</v>
      </c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1">
        <f>SUM(AH260:BI260)</f>
        <v>0</v>
      </c>
      <c r="BK260" s="31">
        <f>SUM(AG260,BJ260)</f>
        <v>0</v>
      </c>
    </row>
    <row r="261" spans="1:63" ht="13.2" x14ac:dyDescent="0.25">
      <c r="A261" s="21">
        <v>257</v>
      </c>
      <c r="B261" s="32" t="s">
        <v>247</v>
      </c>
      <c r="C261" s="30">
        <v>-18638710.43</v>
      </c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>
        <f>-C261</f>
        <v>18638710.43</v>
      </c>
      <c r="AB261" s="30"/>
      <c r="AC261" s="30"/>
      <c r="AD261" s="30"/>
      <c r="AE261" s="30"/>
      <c r="AF261" s="31">
        <f>SUM(D261:AE261)</f>
        <v>18638710.43</v>
      </c>
      <c r="AG261" s="31">
        <f>SUM(AF261,C261)</f>
        <v>0</v>
      </c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1">
        <f>SUM(AH261:BI261)</f>
        <v>0</v>
      </c>
      <c r="BK261" s="31">
        <f>SUM(AG261,BJ261)</f>
        <v>0</v>
      </c>
    </row>
    <row r="262" spans="1:63" ht="13.2" x14ac:dyDescent="0.25">
      <c r="A262" s="21">
        <v>258</v>
      </c>
      <c r="B262" s="37" t="s">
        <v>248</v>
      </c>
      <c r="C262" s="33">
        <f>SUM(C260:C261)</f>
        <v>-41661500.859999999</v>
      </c>
      <c r="D262" s="33">
        <f>SUM(D260:D261)</f>
        <v>0</v>
      </c>
      <c r="E262" s="33">
        <f t="shared" ref="E262:AB262" si="171">SUM(E260:E261)</f>
        <v>0</v>
      </c>
      <c r="F262" s="33">
        <f t="shared" si="171"/>
        <v>0</v>
      </c>
      <c r="G262" s="33">
        <f t="shared" si="171"/>
        <v>0</v>
      </c>
      <c r="H262" s="33">
        <f t="shared" si="171"/>
        <v>0</v>
      </c>
      <c r="I262" s="33">
        <f t="shared" si="171"/>
        <v>0</v>
      </c>
      <c r="J262" s="33">
        <f t="shared" si="171"/>
        <v>0</v>
      </c>
      <c r="K262" s="33">
        <f t="shared" si="171"/>
        <v>0</v>
      </c>
      <c r="L262" s="33">
        <f t="shared" si="171"/>
        <v>0</v>
      </c>
      <c r="M262" s="33">
        <f t="shared" si="171"/>
        <v>0</v>
      </c>
      <c r="N262" s="33">
        <f t="shared" si="171"/>
        <v>0</v>
      </c>
      <c r="O262" s="33">
        <f t="shared" si="171"/>
        <v>0</v>
      </c>
      <c r="P262" s="33">
        <f t="shared" si="171"/>
        <v>0</v>
      </c>
      <c r="Q262" s="33">
        <f t="shared" si="171"/>
        <v>0</v>
      </c>
      <c r="R262" s="33">
        <f t="shared" si="171"/>
        <v>0</v>
      </c>
      <c r="S262" s="33">
        <f t="shared" si="171"/>
        <v>0</v>
      </c>
      <c r="T262" s="33">
        <f t="shared" si="171"/>
        <v>0</v>
      </c>
      <c r="U262" s="33">
        <f t="shared" si="171"/>
        <v>0</v>
      </c>
      <c r="V262" s="33">
        <f t="shared" si="171"/>
        <v>0</v>
      </c>
      <c r="W262" s="33">
        <f t="shared" si="171"/>
        <v>0</v>
      </c>
      <c r="X262" s="33">
        <f t="shared" si="171"/>
        <v>0</v>
      </c>
      <c r="Y262" s="33">
        <f t="shared" si="171"/>
        <v>0</v>
      </c>
      <c r="Z262" s="33">
        <f t="shared" ref="Z262" si="172">SUM(Z260:Z261)</f>
        <v>0</v>
      </c>
      <c r="AA262" s="33">
        <f t="shared" si="171"/>
        <v>41661500.859999999</v>
      </c>
      <c r="AB262" s="33">
        <f t="shared" si="171"/>
        <v>0</v>
      </c>
      <c r="AC262" s="33">
        <f>SUM(AC260:AC261)</f>
        <v>0</v>
      </c>
      <c r="AD262" s="33">
        <f t="shared" ref="AD262:AJ262" si="173">SUM(AD260:AD261)</f>
        <v>0</v>
      </c>
      <c r="AE262" s="33">
        <f t="shared" si="173"/>
        <v>0</v>
      </c>
      <c r="AF262" s="34">
        <f t="shared" si="173"/>
        <v>41661500.859999999</v>
      </c>
      <c r="AG262" s="34">
        <f t="shared" si="173"/>
        <v>0</v>
      </c>
      <c r="AH262" s="33">
        <f t="shared" si="173"/>
        <v>0</v>
      </c>
      <c r="AI262" s="33">
        <f>SUM(AI260:AI261)</f>
        <v>0</v>
      </c>
      <c r="AJ262" s="33">
        <f t="shared" si="173"/>
        <v>0</v>
      </c>
      <c r="AK262" s="33">
        <f t="shared" ref="AK262:AO262" si="174">SUM(AK260:AK261)</f>
        <v>0</v>
      </c>
      <c r="AL262" s="33">
        <f t="shared" si="174"/>
        <v>0</v>
      </c>
      <c r="AM262" s="33">
        <f t="shared" si="174"/>
        <v>0</v>
      </c>
      <c r="AN262" s="33">
        <f t="shared" si="174"/>
        <v>0</v>
      </c>
      <c r="AO262" s="33">
        <f t="shared" si="174"/>
        <v>0</v>
      </c>
      <c r="AP262" s="33">
        <f t="shared" ref="AP262:BI262" si="175">SUM(AP260:AP261)</f>
        <v>0</v>
      </c>
      <c r="AQ262" s="33">
        <f t="shared" si="175"/>
        <v>0</v>
      </c>
      <c r="AR262" s="33">
        <f t="shared" si="175"/>
        <v>0</v>
      </c>
      <c r="AS262" s="33">
        <f t="shared" si="175"/>
        <v>0</v>
      </c>
      <c r="AT262" s="33">
        <f t="shared" si="175"/>
        <v>0</v>
      </c>
      <c r="AU262" s="33">
        <f t="shared" si="175"/>
        <v>0</v>
      </c>
      <c r="AV262" s="33">
        <f t="shared" si="175"/>
        <v>0</v>
      </c>
      <c r="AW262" s="33">
        <f t="shared" si="175"/>
        <v>0</v>
      </c>
      <c r="AX262" s="33">
        <f t="shared" si="175"/>
        <v>0</v>
      </c>
      <c r="AY262" s="33">
        <f t="shared" si="175"/>
        <v>0</v>
      </c>
      <c r="AZ262" s="33">
        <f t="shared" si="175"/>
        <v>0</v>
      </c>
      <c r="BA262" s="33">
        <f t="shared" si="175"/>
        <v>0</v>
      </c>
      <c r="BB262" s="33">
        <f t="shared" si="175"/>
        <v>0</v>
      </c>
      <c r="BC262" s="33">
        <f t="shared" si="175"/>
        <v>0</v>
      </c>
      <c r="BD262" s="33">
        <f t="shared" si="175"/>
        <v>0</v>
      </c>
      <c r="BE262" s="33">
        <f t="shared" si="175"/>
        <v>0</v>
      </c>
      <c r="BF262" s="33">
        <f t="shared" si="175"/>
        <v>0</v>
      </c>
      <c r="BG262" s="33">
        <f t="shared" si="175"/>
        <v>0</v>
      </c>
      <c r="BH262" s="33">
        <f t="shared" si="175"/>
        <v>0</v>
      </c>
      <c r="BI262" s="33">
        <f t="shared" si="175"/>
        <v>0</v>
      </c>
      <c r="BJ262" s="34">
        <f t="shared" ref="BJ262:BK262" si="176">SUM(BJ260:BJ261)</f>
        <v>0</v>
      </c>
      <c r="BK262" s="34">
        <f t="shared" si="176"/>
        <v>0</v>
      </c>
    </row>
    <row r="263" spans="1:63" ht="13.8" thickBot="1" x14ac:dyDescent="0.3">
      <c r="A263" s="21">
        <v>259</v>
      </c>
      <c r="B263" s="47" t="s">
        <v>249</v>
      </c>
      <c r="C263" s="41">
        <f>C262+C258+C250+C247+C242</f>
        <v>389268924.36999989</v>
      </c>
      <c r="D263" s="41">
        <f>D262+D258+D250+D247+D242</f>
        <v>31349866.02</v>
      </c>
      <c r="E263" s="41">
        <f t="shared" ref="E263:AJ263" si="177">E262+E258+E250+E247+E242</f>
        <v>0</v>
      </c>
      <c r="F263" s="41">
        <f t="shared" si="177"/>
        <v>0</v>
      </c>
      <c r="G263" s="41">
        <f t="shared" si="177"/>
        <v>0</v>
      </c>
      <c r="H263" s="41">
        <f t="shared" si="177"/>
        <v>83311.960000000006</v>
      </c>
      <c r="I263" s="41">
        <f t="shared" si="177"/>
        <v>0</v>
      </c>
      <c r="J263" s="41">
        <f t="shared" si="177"/>
        <v>0</v>
      </c>
      <c r="K263" s="41">
        <f t="shared" si="177"/>
        <v>0</v>
      </c>
      <c r="L263" s="41">
        <f t="shared" si="177"/>
        <v>0</v>
      </c>
      <c r="M263" s="41">
        <f t="shared" si="177"/>
        <v>0</v>
      </c>
      <c r="N263" s="41">
        <f t="shared" si="177"/>
        <v>0</v>
      </c>
      <c r="O263" s="41">
        <f t="shared" si="177"/>
        <v>0</v>
      </c>
      <c r="P263" s="41">
        <f t="shared" si="177"/>
        <v>0</v>
      </c>
      <c r="Q263" s="41">
        <f t="shared" si="177"/>
        <v>0</v>
      </c>
      <c r="R263" s="41">
        <f t="shared" si="177"/>
        <v>0</v>
      </c>
      <c r="S263" s="41">
        <f t="shared" si="177"/>
        <v>0</v>
      </c>
      <c r="T263" s="41">
        <f t="shared" si="177"/>
        <v>0</v>
      </c>
      <c r="U263" s="41">
        <f t="shared" si="177"/>
        <v>0</v>
      </c>
      <c r="V263" s="41">
        <f t="shared" si="177"/>
        <v>21398675.290281195</v>
      </c>
      <c r="W263" s="41">
        <f t="shared" si="177"/>
        <v>0</v>
      </c>
      <c r="X263" s="41">
        <f t="shared" si="177"/>
        <v>0</v>
      </c>
      <c r="Y263" s="41">
        <f t="shared" si="177"/>
        <v>0</v>
      </c>
      <c r="Z263" s="41">
        <f t="shared" ref="Z263" si="178">Z262+Z258+Z250+Z247+Z242</f>
        <v>-212064</v>
      </c>
      <c r="AA263" s="41">
        <f t="shared" si="177"/>
        <v>41661500.859999999</v>
      </c>
      <c r="AB263" s="41">
        <f t="shared" si="177"/>
        <v>0</v>
      </c>
      <c r="AC263" s="41">
        <f t="shared" si="177"/>
        <v>-2348854.8283335716</v>
      </c>
      <c r="AD263" s="41">
        <f t="shared" si="177"/>
        <v>0</v>
      </c>
      <c r="AE263" s="41">
        <f t="shared" si="177"/>
        <v>0</v>
      </c>
      <c r="AF263" s="42">
        <f t="shared" si="177"/>
        <v>91932435.301947623</v>
      </c>
      <c r="AG263" s="42">
        <f t="shared" si="177"/>
        <v>481201359.67194754</v>
      </c>
      <c r="AH263" s="41">
        <f t="shared" si="177"/>
        <v>0</v>
      </c>
      <c r="AI263" s="41">
        <f>AI262+AI258+AI250+AI247+AI242</f>
        <v>0</v>
      </c>
      <c r="AJ263" s="41">
        <f t="shared" si="177"/>
        <v>0</v>
      </c>
      <c r="AK263" s="41">
        <f t="shared" ref="AK263:AO263" si="179">AK262+AK258+AK250+AK247+AK242</f>
        <v>0</v>
      </c>
      <c r="AL263" s="41">
        <f t="shared" si="179"/>
        <v>0</v>
      </c>
      <c r="AM263" s="41">
        <f t="shared" si="179"/>
        <v>0</v>
      </c>
      <c r="AN263" s="41">
        <f t="shared" si="179"/>
        <v>0</v>
      </c>
      <c r="AO263" s="41">
        <f t="shared" si="179"/>
        <v>0</v>
      </c>
      <c r="AP263" s="41">
        <f t="shared" ref="AP263:BI263" si="180">AP262+AP258+AP250+AP247+AP242</f>
        <v>0</v>
      </c>
      <c r="AQ263" s="41">
        <f t="shared" si="180"/>
        <v>-3533963.9933333336</v>
      </c>
      <c r="AR263" s="41">
        <f t="shared" si="180"/>
        <v>152047.66032121028</v>
      </c>
      <c r="AS263" s="41">
        <f t="shared" si="180"/>
        <v>8891446.3072030917</v>
      </c>
      <c r="AT263" s="41">
        <f t="shared" si="180"/>
        <v>0</v>
      </c>
      <c r="AU263" s="41">
        <f t="shared" si="180"/>
        <v>16047555.198901001</v>
      </c>
      <c r="AV263" s="41">
        <f t="shared" si="180"/>
        <v>0</v>
      </c>
      <c r="AW263" s="41">
        <f t="shared" si="180"/>
        <v>0</v>
      </c>
      <c r="AX263" s="41">
        <f t="shared" si="180"/>
        <v>737379.34131125675</v>
      </c>
      <c r="AY263" s="41">
        <f t="shared" si="180"/>
        <v>0</v>
      </c>
      <c r="AZ263" s="41">
        <f t="shared" si="180"/>
        <v>718226.57403660007</v>
      </c>
      <c r="BA263" s="41">
        <f t="shared" si="180"/>
        <v>0</v>
      </c>
      <c r="BB263" s="41">
        <f t="shared" si="180"/>
        <v>0</v>
      </c>
      <c r="BC263" s="41">
        <f t="shared" si="180"/>
        <v>13521271.800000004</v>
      </c>
      <c r="BD263" s="41">
        <f t="shared" si="180"/>
        <v>-11519133.519036409</v>
      </c>
      <c r="BE263" s="41">
        <f t="shared" si="180"/>
        <v>-5669283.3340000007</v>
      </c>
      <c r="BF263" s="41">
        <f t="shared" si="180"/>
        <v>1025230.6113811826</v>
      </c>
      <c r="BG263" s="41">
        <f t="shared" si="180"/>
        <v>3145055.3879999998</v>
      </c>
      <c r="BH263" s="41">
        <f t="shared" si="180"/>
        <v>-57000</v>
      </c>
      <c r="BI263" s="41">
        <f t="shared" si="180"/>
        <v>0</v>
      </c>
      <c r="BJ263" s="42">
        <f t="shared" ref="BJ263:BK263" si="181">BJ262+BJ258+BJ250+BJ247+BJ242</f>
        <v>23458832.034784608</v>
      </c>
      <c r="BK263" s="42">
        <f t="shared" si="181"/>
        <v>504660191.70673215</v>
      </c>
    </row>
    <row r="264" spans="1:63" ht="13.8" thickTop="1" x14ac:dyDescent="0.25">
      <c r="A264" s="21">
        <v>260</v>
      </c>
      <c r="B264" s="27" t="s">
        <v>250</v>
      </c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1"/>
      <c r="AG264" s="31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1"/>
      <c r="BK264" s="31"/>
    </row>
    <row r="265" spans="1:63" ht="13.2" x14ac:dyDescent="0.25">
      <c r="A265" s="21">
        <v>261</v>
      </c>
      <c r="B265" s="24" t="s">
        <v>251</v>
      </c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1"/>
      <c r="AG265" s="31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1"/>
      <c r="BK265" s="31"/>
    </row>
    <row r="266" spans="1:63" ht="13.2" x14ac:dyDescent="0.25">
      <c r="A266" s="21">
        <v>262</v>
      </c>
      <c r="B266" s="32" t="s">
        <v>252</v>
      </c>
      <c r="C266" s="30">
        <v>234440433.30000001</v>
      </c>
      <c r="D266" s="30">
        <v>1691573.0908041918</v>
      </c>
      <c r="E266" s="30">
        <v>251629.23732600003</v>
      </c>
      <c r="F266" s="30"/>
      <c r="G266" s="30"/>
      <c r="H266" s="30">
        <v>-148546495.51061568</v>
      </c>
      <c r="I266" s="30"/>
      <c r="J266" s="30"/>
      <c r="K266" s="30">
        <v>-18951.694391689729</v>
      </c>
      <c r="L266" s="30">
        <v>-104992.07986000087</v>
      </c>
      <c r="M266" s="30"/>
      <c r="N266" s="30"/>
      <c r="O266" s="30"/>
      <c r="P266" s="30"/>
      <c r="Q266" s="30"/>
      <c r="R266" s="30">
        <v>19412.258474519269</v>
      </c>
      <c r="S266" s="30"/>
      <c r="T266" s="30"/>
      <c r="U266" s="30"/>
      <c r="V266" s="30"/>
      <c r="W266" s="30"/>
      <c r="X266" s="30"/>
      <c r="Y266" s="30">
        <v>86860.814999999944</v>
      </c>
      <c r="Z266" s="30"/>
      <c r="AA266" s="30"/>
      <c r="AB266" s="30"/>
      <c r="AC266" s="30"/>
      <c r="AD266" s="30"/>
      <c r="AE266" s="30"/>
      <c r="AF266" s="31">
        <f>SUM(D266:AE266)</f>
        <v>-146620963.88326266</v>
      </c>
      <c r="AG266" s="31">
        <f>SUM(AF266,C266)</f>
        <v>87819469.416737348</v>
      </c>
      <c r="AH266" s="30">
        <v>-1312558.2339361801</v>
      </c>
      <c r="AI266" s="30">
        <v>438046.77651599795</v>
      </c>
      <c r="AJ266" s="30">
        <v>0</v>
      </c>
      <c r="AK266" s="30">
        <v>104992.07986000087</v>
      </c>
      <c r="AL266" s="30">
        <v>0</v>
      </c>
      <c r="AM266" s="30">
        <v>0</v>
      </c>
      <c r="AN266" s="30">
        <v>182188.09454757578</v>
      </c>
      <c r="AO266" s="30">
        <v>0</v>
      </c>
      <c r="AP266" s="30">
        <v>0</v>
      </c>
      <c r="AQ266" s="30">
        <v>0</v>
      </c>
      <c r="AR266" s="30">
        <v>0</v>
      </c>
      <c r="AS266" s="30">
        <v>0</v>
      </c>
      <c r="AT266" s="30">
        <v>0</v>
      </c>
      <c r="AU266" s="30">
        <v>0</v>
      </c>
      <c r="AV266" s="30">
        <v>0</v>
      </c>
      <c r="AW266" s="30">
        <v>0</v>
      </c>
      <c r="AX266" s="30">
        <v>0</v>
      </c>
      <c r="AY266" s="30">
        <v>0</v>
      </c>
      <c r="AZ266" s="30">
        <v>0</v>
      </c>
      <c r="BA266" s="30"/>
      <c r="BB266" s="30"/>
      <c r="BC266" s="30">
        <v>0</v>
      </c>
      <c r="BD266" s="30">
        <v>0</v>
      </c>
      <c r="BE266" s="30">
        <v>0</v>
      </c>
      <c r="BF266" s="30">
        <v>0</v>
      </c>
      <c r="BG266" s="30">
        <v>0</v>
      </c>
      <c r="BH266" s="30">
        <v>0</v>
      </c>
      <c r="BI266" s="30">
        <v>0</v>
      </c>
      <c r="BJ266" s="31">
        <f>SUM(AH266:BI266)</f>
        <v>-587331.28301260551</v>
      </c>
      <c r="BK266" s="31">
        <f>SUM(AG266,BJ266)</f>
        <v>87232138.133724749</v>
      </c>
    </row>
    <row r="267" spans="1:63" ht="13.2" x14ac:dyDescent="0.25">
      <c r="A267" s="21">
        <v>263</v>
      </c>
      <c r="B267" s="27" t="s">
        <v>253</v>
      </c>
      <c r="C267" s="33">
        <f>SUM(C266)</f>
        <v>234440433.30000001</v>
      </c>
      <c r="D267" s="33">
        <f>SUM(D266)</f>
        <v>1691573.0908041918</v>
      </c>
      <c r="E267" s="33">
        <f t="shared" ref="E267:AM267" si="182">SUM(E266)</f>
        <v>251629.23732600003</v>
      </c>
      <c r="F267" s="33">
        <f t="shared" si="182"/>
        <v>0</v>
      </c>
      <c r="G267" s="33">
        <f t="shared" si="182"/>
        <v>0</v>
      </c>
      <c r="H267" s="33">
        <f t="shared" si="182"/>
        <v>-148546495.51061568</v>
      </c>
      <c r="I267" s="33">
        <f t="shared" si="182"/>
        <v>0</v>
      </c>
      <c r="J267" s="33">
        <f t="shared" si="182"/>
        <v>0</v>
      </c>
      <c r="K267" s="33">
        <f t="shared" si="182"/>
        <v>-18951.694391689729</v>
      </c>
      <c r="L267" s="33">
        <f t="shared" si="182"/>
        <v>-104992.07986000087</v>
      </c>
      <c r="M267" s="33">
        <f t="shared" si="182"/>
        <v>0</v>
      </c>
      <c r="N267" s="33">
        <f t="shared" si="182"/>
        <v>0</v>
      </c>
      <c r="O267" s="33">
        <f t="shared" si="182"/>
        <v>0</v>
      </c>
      <c r="P267" s="33">
        <f t="shared" si="182"/>
        <v>0</v>
      </c>
      <c r="Q267" s="33">
        <f t="shared" si="182"/>
        <v>0</v>
      </c>
      <c r="R267" s="33">
        <f t="shared" si="182"/>
        <v>19412.258474519269</v>
      </c>
      <c r="S267" s="33">
        <f t="shared" si="182"/>
        <v>0</v>
      </c>
      <c r="T267" s="33">
        <f t="shared" si="182"/>
        <v>0</v>
      </c>
      <c r="U267" s="33">
        <f t="shared" si="182"/>
        <v>0</v>
      </c>
      <c r="V267" s="33">
        <f t="shared" si="182"/>
        <v>0</v>
      </c>
      <c r="W267" s="33">
        <f t="shared" si="182"/>
        <v>0</v>
      </c>
      <c r="X267" s="33">
        <f t="shared" si="182"/>
        <v>0</v>
      </c>
      <c r="Y267" s="33">
        <f t="shared" si="182"/>
        <v>86860.814999999944</v>
      </c>
      <c r="Z267" s="33">
        <f t="shared" ref="Z267" si="183">SUM(Z266)</f>
        <v>0</v>
      </c>
      <c r="AA267" s="33">
        <f t="shared" si="182"/>
        <v>0</v>
      </c>
      <c r="AB267" s="33">
        <f t="shared" si="182"/>
        <v>0</v>
      </c>
      <c r="AC267" s="33">
        <f t="shared" si="182"/>
        <v>0</v>
      </c>
      <c r="AD267" s="33">
        <f t="shared" si="182"/>
        <v>0</v>
      </c>
      <c r="AE267" s="33">
        <f t="shared" si="182"/>
        <v>0</v>
      </c>
      <c r="AF267" s="34">
        <f t="shared" si="182"/>
        <v>-146620963.88326266</v>
      </c>
      <c r="AG267" s="34">
        <f t="shared" si="182"/>
        <v>87819469.416737348</v>
      </c>
      <c r="AH267" s="33">
        <f t="shared" si="182"/>
        <v>-1312558.2339361801</v>
      </c>
      <c r="AI267" s="33">
        <f>SUM(AI266)</f>
        <v>438046.77651599795</v>
      </c>
      <c r="AJ267" s="33">
        <f t="shared" si="182"/>
        <v>0</v>
      </c>
      <c r="AK267" s="33">
        <f t="shared" si="182"/>
        <v>104992.07986000087</v>
      </c>
      <c r="AL267" s="33">
        <f t="shared" si="182"/>
        <v>0</v>
      </c>
      <c r="AM267" s="33">
        <f t="shared" si="182"/>
        <v>0</v>
      </c>
      <c r="AN267" s="33">
        <f t="shared" ref="AN267:AO267" si="184">SUM(AN266)</f>
        <v>182188.09454757578</v>
      </c>
      <c r="AO267" s="33">
        <f t="shared" si="184"/>
        <v>0</v>
      </c>
      <c r="AP267" s="33">
        <f t="shared" ref="AP267:BK267" si="185">SUM(AP266)</f>
        <v>0</v>
      </c>
      <c r="AQ267" s="33">
        <f t="shared" si="185"/>
        <v>0</v>
      </c>
      <c r="AR267" s="33">
        <f t="shared" si="185"/>
        <v>0</v>
      </c>
      <c r="AS267" s="33">
        <f t="shared" si="185"/>
        <v>0</v>
      </c>
      <c r="AT267" s="33">
        <f t="shared" si="185"/>
        <v>0</v>
      </c>
      <c r="AU267" s="33">
        <f t="shared" si="185"/>
        <v>0</v>
      </c>
      <c r="AV267" s="33">
        <f t="shared" si="185"/>
        <v>0</v>
      </c>
      <c r="AW267" s="33">
        <f t="shared" si="185"/>
        <v>0</v>
      </c>
      <c r="AX267" s="33">
        <f t="shared" si="185"/>
        <v>0</v>
      </c>
      <c r="AY267" s="33">
        <f t="shared" si="185"/>
        <v>0</v>
      </c>
      <c r="AZ267" s="33">
        <f t="shared" si="185"/>
        <v>0</v>
      </c>
      <c r="BA267" s="33">
        <f t="shared" si="185"/>
        <v>0</v>
      </c>
      <c r="BB267" s="33">
        <f t="shared" si="185"/>
        <v>0</v>
      </c>
      <c r="BC267" s="33">
        <f t="shared" si="185"/>
        <v>0</v>
      </c>
      <c r="BD267" s="33">
        <f t="shared" si="185"/>
        <v>0</v>
      </c>
      <c r="BE267" s="33">
        <f t="shared" si="185"/>
        <v>0</v>
      </c>
      <c r="BF267" s="33">
        <f t="shared" si="185"/>
        <v>0</v>
      </c>
      <c r="BG267" s="33">
        <f t="shared" si="185"/>
        <v>0</v>
      </c>
      <c r="BH267" s="33">
        <f t="shared" si="185"/>
        <v>0</v>
      </c>
      <c r="BI267" s="33">
        <f t="shared" si="185"/>
        <v>0</v>
      </c>
      <c r="BJ267" s="34">
        <f t="shared" si="185"/>
        <v>-587331.28301260551</v>
      </c>
      <c r="BK267" s="34">
        <f t="shared" si="185"/>
        <v>87232138.133724749</v>
      </c>
    </row>
    <row r="268" spans="1:63" ht="13.2" x14ac:dyDescent="0.25">
      <c r="A268" s="21">
        <v>264</v>
      </c>
      <c r="B268" s="24" t="s">
        <v>254</v>
      </c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1"/>
      <c r="AG268" s="31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1"/>
      <c r="BK268" s="31"/>
    </row>
    <row r="269" spans="1:63" ht="13.2" x14ac:dyDescent="0.25">
      <c r="A269" s="21">
        <v>265</v>
      </c>
      <c r="B269" s="27" t="s">
        <v>255</v>
      </c>
      <c r="C269" s="30">
        <v>0</v>
      </c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1">
        <f>SUM(D269:AE269)</f>
        <v>0</v>
      </c>
      <c r="AG269" s="31">
        <f>SUM(AF269,C269)</f>
        <v>0</v>
      </c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>
        <v>56751.381884112845</v>
      </c>
      <c r="BB269" s="30">
        <v>-666966.23858081107</v>
      </c>
      <c r="BC269" s="30"/>
      <c r="BD269" s="30"/>
      <c r="BE269" s="30"/>
      <c r="BF269" s="30"/>
      <c r="BG269" s="30"/>
      <c r="BH269" s="30"/>
      <c r="BI269" s="30"/>
      <c r="BJ269" s="31">
        <f>SUM(AH269:BI269)</f>
        <v>-610214.85669669823</v>
      </c>
      <c r="BK269" s="31">
        <f>SUM(AG269,BJ269)</f>
        <v>-610214.85669669823</v>
      </c>
    </row>
    <row r="270" spans="1:63" ht="13.2" x14ac:dyDescent="0.25">
      <c r="A270" s="21">
        <v>266</v>
      </c>
      <c r="B270" s="27" t="s">
        <v>256</v>
      </c>
      <c r="C270" s="30">
        <v>-323052.43</v>
      </c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1">
        <f>SUM(D270:AE270)</f>
        <v>0</v>
      </c>
      <c r="AG270" s="31">
        <f>SUM(AF270,C270)</f>
        <v>-323052.43</v>
      </c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1">
        <f>SUM(AH270:BI270)</f>
        <v>0</v>
      </c>
      <c r="BK270" s="31">
        <f>SUM(AG270,BJ270)</f>
        <v>-323052.43</v>
      </c>
    </row>
    <row r="271" spans="1:63" ht="13.2" x14ac:dyDescent="0.25">
      <c r="A271" s="21">
        <v>267</v>
      </c>
      <c r="B271" s="32" t="s">
        <v>257</v>
      </c>
      <c r="C271" s="30">
        <v>23164607.460000001</v>
      </c>
      <c r="D271" s="30">
        <v>2213719.029271021</v>
      </c>
      <c r="E271" s="30">
        <v>1308622.3983871499</v>
      </c>
      <c r="F271" s="30">
        <v>96903246.731522843</v>
      </c>
      <c r="G271" s="30">
        <v>-33104040.978384849</v>
      </c>
      <c r="H271" s="30">
        <v>-519945.70634724048</v>
      </c>
      <c r="I271" s="30">
        <v>17703.099647703668</v>
      </c>
      <c r="J271" s="30">
        <v>80585.176452689804</v>
      </c>
      <c r="K271" s="30">
        <v>48949.980307859136</v>
      </c>
      <c r="L271" s="30">
        <v>19095.317236382514</v>
      </c>
      <c r="M271" s="30">
        <v>1409.2154804365487</v>
      </c>
      <c r="N271" s="30"/>
      <c r="O271" s="30">
        <v>-131996.32059662999</v>
      </c>
      <c r="P271" s="30">
        <v>-458849.79050937446</v>
      </c>
      <c r="Q271" s="30">
        <v>85050.369389659259</v>
      </c>
      <c r="R271" s="30">
        <v>-16430.619345331426</v>
      </c>
      <c r="S271" s="30">
        <v>-3497.3229715031848</v>
      </c>
      <c r="T271" s="30">
        <v>-6339.9404369538834</v>
      </c>
      <c r="U271" s="30"/>
      <c r="V271" s="30">
        <v>-4493721.8109590504</v>
      </c>
      <c r="W271" s="30">
        <v>90617.111287017076</v>
      </c>
      <c r="X271" s="30">
        <v>-2017478.0250371571</v>
      </c>
      <c r="Y271" s="30">
        <v>-18240.771149999986</v>
      </c>
      <c r="Z271" s="30">
        <v>44533.439999999995</v>
      </c>
      <c r="AA271" s="30">
        <v>0</v>
      </c>
      <c r="AB271" s="30">
        <v>-2924.2759000001502</v>
      </c>
      <c r="AC271" s="30">
        <v>680428.34983163839</v>
      </c>
      <c r="AD271" s="30">
        <v>0</v>
      </c>
      <c r="AE271" s="30">
        <v>0</v>
      </c>
      <c r="AF271" s="31">
        <f>SUM(D271:AE271)</f>
        <v>60720494.657176331</v>
      </c>
      <c r="AG271" s="31">
        <f>SUM(AF271,C271)</f>
        <v>83885102.117176324</v>
      </c>
      <c r="AH271" s="30">
        <v>-6826087.1525476249</v>
      </c>
      <c r="AI271" s="30">
        <v>2278104.9983769059</v>
      </c>
      <c r="AJ271" s="30">
        <v>357152.48812509922</v>
      </c>
      <c r="AK271" s="30">
        <v>-19095.31723638187</v>
      </c>
      <c r="AL271" s="30">
        <v>-1409.2154804365487</v>
      </c>
      <c r="AM271" s="30">
        <v>-117649.97503014863</v>
      </c>
      <c r="AN271" s="30">
        <v>-798413.9281708037</v>
      </c>
      <c r="AO271" s="30">
        <v>-55338.276006912813</v>
      </c>
      <c r="AP271" s="30">
        <v>-183749.17289675883</v>
      </c>
      <c r="AQ271" s="30">
        <v>742132.43859999988</v>
      </c>
      <c r="AR271" s="30">
        <v>-31930.008667454156</v>
      </c>
      <c r="AS271" s="30">
        <v>-1867203.7245126492</v>
      </c>
      <c r="AT271" s="30">
        <v>104880.10578661348</v>
      </c>
      <c r="AU271" s="30">
        <v>-3369986.5917692101</v>
      </c>
      <c r="AV271" s="30">
        <v>126885.39543224999</v>
      </c>
      <c r="AW271" s="30">
        <v>0</v>
      </c>
      <c r="AX271" s="30">
        <v>-154849.66167536392</v>
      </c>
      <c r="AY271" s="30">
        <v>-353737.27900707163</v>
      </c>
      <c r="AZ271" s="30">
        <v>-150827.580547686</v>
      </c>
      <c r="BA271" s="30">
        <v>-4730372.7025290346</v>
      </c>
      <c r="BB271" s="30">
        <v>140062.91010197031</v>
      </c>
      <c r="BC271" s="30">
        <v>-2839467.0780000007</v>
      </c>
      <c r="BD271" s="30">
        <v>2419018.0389976455</v>
      </c>
      <c r="BE271" s="30">
        <v>1190549.5001400001</v>
      </c>
      <c r="BF271" s="30">
        <v>-215298.42839004833</v>
      </c>
      <c r="BG271" s="30">
        <v>-660461.63147999998</v>
      </c>
      <c r="BH271" s="30">
        <v>11970</v>
      </c>
      <c r="BI271" s="30">
        <v>0</v>
      </c>
      <c r="BJ271" s="31">
        <f>SUM(AH271:BI271)</f>
        <v>-15005121.8483871</v>
      </c>
      <c r="BK271" s="31">
        <f>SUM(AG271,BJ271)</f>
        <v>68879980.268789232</v>
      </c>
    </row>
    <row r="272" spans="1:63" ht="13.2" x14ac:dyDescent="0.25">
      <c r="A272" s="21">
        <v>268</v>
      </c>
      <c r="B272" s="27" t="s">
        <v>258</v>
      </c>
      <c r="C272" s="33">
        <f>SUM(C269:C271)</f>
        <v>22841555.030000001</v>
      </c>
      <c r="D272" s="33">
        <f>SUM(D269:D271)</f>
        <v>2213719.029271021</v>
      </c>
      <c r="E272" s="33">
        <f t="shared" ref="E272:AM272" si="186">SUM(E269:E271)</f>
        <v>1308622.3983871499</v>
      </c>
      <c r="F272" s="33">
        <f t="shared" si="186"/>
        <v>96903246.731522843</v>
      </c>
      <c r="G272" s="33">
        <f t="shared" si="186"/>
        <v>-33104040.978384849</v>
      </c>
      <c r="H272" s="33">
        <f t="shared" si="186"/>
        <v>-519945.70634724048</v>
      </c>
      <c r="I272" s="33">
        <f t="shared" si="186"/>
        <v>17703.099647703668</v>
      </c>
      <c r="J272" s="33">
        <f t="shared" si="186"/>
        <v>80585.176452689804</v>
      </c>
      <c r="K272" s="33">
        <f t="shared" si="186"/>
        <v>48949.980307859136</v>
      </c>
      <c r="L272" s="33">
        <f t="shared" si="186"/>
        <v>19095.317236382514</v>
      </c>
      <c r="M272" s="33">
        <f t="shared" si="186"/>
        <v>1409.2154804365487</v>
      </c>
      <c r="N272" s="33">
        <f t="shared" si="186"/>
        <v>0</v>
      </c>
      <c r="O272" s="33">
        <f t="shared" si="186"/>
        <v>-131996.32059662999</v>
      </c>
      <c r="P272" s="33">
        <f t="shared" si="186"/>
        <v>-458849.79050937446</v>
      </c>
      <c r="Q272" s="33">
        <f t="shared" si="186"/>
        <v>85050.369389659259</v>
      </c>
      <c r="R272" s="33">
        <f t="shared" si="186"/>
        <v>-16430.619345331426</v>
      </c>
      <c r="S272" s="33">
        <f t="shared" si="186"/>
        <v>-3497.3229715031848</v>
      </c>
      <c r="T272" s="33">
        <f t="shared" si="186"/>
        <v>-6339.9404369538834</v>
      </c>
      <c r="U272" s="33">
        <f t="shared" si="186"/>
        <v>0</v>
      </c>
      <c r="V272" s="33">
        <f t="shared" si="186"/>
        <v>-4493721.8109590504</v>
      </c>
      <c r="W272" s="33">
        <f t="shared" si="186"/>
        <v>90617.111287017076</v>
      </c>
      <c r="X272" s="33">
        <f t="shared" si="186"/>
        <v>-2017478.0250371571</v>
      </c>
      <c r="Y272" s="33">
        <f t="shared" si="186"/>
        <v>-18240.771149999986</v>
      </c>
      <c r="Z272" s="33">
        <f t="shared" ref="Z272" si="187">SUM(Z269:Z271)</f>
        <v>44533.439999999995</v>
      </c>
      <c r="AA272" s="33">
        <f t="shared" si="186"/>
        <v>0</v>
      </c>
      <c r="AB272" s="33">
        <f t="shared" si="186"/>
        <v>-2924.2759000001502</v>
      </c>
      <c r="AC272" s="33">
        <f t="shared" si="186"/>
        <v>680428.34983163839</v>
      </c>
      <c r="AD272" s="33">
        <f t="shared" si="186"/>
        <v>0</v>
      </c>
      <c r="AE272" s="33">
        <f t="shared" si="186"/>
        <v>0</v>
      </c>
      <c r="AF272" s="34">
        <f>SUM(AF269:AF271)</f>
        <v>60720494.657176331</v>
      </c>
      <c r="AG272" s="34">
        <f t="shared" si="186"/>
        <v>83562049.687176317</v>
      </c>
      <c r="AH272" s="33">
        <f t="shared" si="186"/>
        <v>-6826087.1525476249</v>
      </c>
      <c r="AI272" s="33">
        <f>SUM(AI269:AI271)</f>
        <v>2278104.9983769059</v>
      </c>
      <c r="AJ272" s="33">
        <f t="shared" si="186"/>
        <v>357152.48812509922</v>
      </c>
      <c r="AK272" s="33">
        <f t="shared" si="186"/>
        <v>-19095.31723638187</v>
      </c>
      <c r="AL272" s="33">
        <f t="shared" si="186"/>
        <v>-1409.2154804365487</v>
      </c>
      <c r="AM272" s="33">
        <f t="shared" si="186"/>
        <v>-117649.97503014863</v>
      </c>
      <c r="AN272" s="33">
        <f t="shared" ref="AN272:AO272" si="188">SUM(AN269:AN271)</f>
        <v>-798413.9281708037</v>
      </c>
      <c r="AO272" s="33">
        <f t="shared" si="188"/>
        <v>-55338.276006912813</v>
      </c>
      <c r="AP272" s="33">
        <f t="shared" ref="AP272:BK272" si="189">SUM(AP269:AP271)</f>
        <v>-183749.17289675883</v>
      </c>
      <c r="AQ272" s="33">
        <f t="shared" si="189"/>
        <v>742132.43859999988</v>
      </c>
      <c r="AR272" s="33">
        <f t="shared" si="189"/>
        <v>-31930.008667454156</v>
      </c>
      <c r="AS272" s="33">
        <f t="shared" si="189"/>
        <v>-1867203.7245126492</v>
      </c>
      <c r="AT272" s="33">
        <f t="shared" si="189"/>
        <v>104880.10578661348</v>
      </c>
      <c r="AU272" s="33">
        <f t="shared" si="189"/>
        <v>-3369986.5917692101</v>
      </c>
      <c r="AV272" s="33">
        <f t="shared" si="189"/>
        <v>126885.39543224999</v>
      </c>
      <c r="AW272" s="33">
        <f t="shared" si="189"/>
        <v>0</v>
      </c>
      <c r="AX272" s="33">
        <f t="shared" si="189"/>
        <v>-154849.66167536392</v>
      </c>
      <c r="AY272" s="33">
        <f t="shared" si="189"/>
        <v>-353737.27900707163</v>
      </c>
      <c r="AZ272" s="33">
        <f t="shared" si="189"/>
        <v>-150827.580547686</v>
      </c>
      <c r="BA272" s="33">
        <f t="shared" si="189"/>
        <v>-4673621.3206449216</v>
      </c>
      <c r="BB272" s="33">
        <f t="shared" si="189"/>
        <v>-526903.32847884076</v>
      </c>
      <c r="BC272" s="33">
        <f t="shared" si="189"/>
        <v>-2839467.0780000007</v>
      </c>
      <c r="BD272" s="33">
        <f t="shared" si="189"/>
        <v>2419018.0389976455</v>
      </c>
      <c r="BE272" s="33">
        <f t="shared" si="189"/>
        <v>1190549.5001400001</v>
      </c>
      <c r="BF272" s="33">
        <f t="shared" si="189"/>
        <v>-215298.42839004833</v>
      </c>
      <c r="BG272" s="33">
        <f t="shared" si="189"/>
        <v>-660461.63147999998</v>
      </c>
      <c r="BH272" s="33">
        <f t="shared" si="189"/>
        <v>11970</v>
      </c>
      <c r="BI272" s="33">
        <f t="shared" si="189"/>
        <v>0</v>
      </c>
      <c r="BJ272" s="34">
        <f t="shared" si="189"/>
        <v>-15615336.705083799</v>
      </c>
      <c r="BK272" s="34">
        <f t="shared" si="189"/>
        <v>67946712.98209253</v>
      </c>
    </row>
    <row r="273" spans="1:63" ht="13.2" x14ac:dyDescent="0.25">
      <c r="A273" s="21">
        <v>269</v>
      </c>
      <c r="B273" s="24" t="s">
        <v>259</v>
      </c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1"/>
      <c r="AG273" s="31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1"/>
      <c r="BK273" s="31"/>
    </row>
    <row r="274" spans="1:63" ht="13.2" x14ac:dyDescent="0.25">
      <c r="A274" s="21">
        <v>270</v>
      </c>
      <c r="B274" s="27" t="s">
        <v>260</v>
      </c>
      <c r="C274" s="30">
        <v>177018209.93000001</v>
      </c>
      <c r="D274" s="30"/>
      <c r="E274" s="30"/>
      <c r="F274" s="30">
        <v>-220078095.65469533</v>
      </c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>
        <v>-8748915.1805999987</v>
      </c>
      <c r="AB274" s="30"/>
      <c r="AC274" s="30"/>
      <c r="AD274" s="30"/>
      <c r="AE274" s="30"/>
      <c r="AF274" s="31">
        <f>SUM(D274:AE274)</f>
        <v>-228827010.83529532</v>
      </c>
      <c r="AG274" s="31">
        <f>SUM(AF274,C274)</f>
        <v>-51808800.905295312</v>
      </c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1">
        <f>SUM(AH274:BI274)</f>
        <v>0</v>
      </c>
      <c r="BK274" s="31">
        <f>SUM(AG274,BJ274)</f>
        <v>-51808800.905295312</v>
      </c>
    </row>
    <row r="275" spans="1:63" ht="13.2" x14ac:dyDescent="0.25">
      <c r="A275" s="21">
        <v>271</v>
      </c>
      <c r="B275" s="27" t="s">
        <v>261</v>
      </c>
      <c r="C275" s="30">
        <v>-138110502.37</v>
      </c>
      <c r="D275" s="30"/>
      <c r="E275" s="30"/>
      <c r="F275" s="30">
        <f>-C275</f>
        <v>138110502.37</v>
      </c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1">
        <f>SUM(D275:AE275)</f>
        <v>138110502.37</v>
      </c>
      <c r="AG275" s="31">
        <f>SUM(AF275,C275)</f>
        <v>0</v>
      </c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>
        <v>-9006372.2399999984</v>
      </c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1">
        <f>SUM(AH275:BI275)</f>
        <v>-9006372.2399999984</v>
      </c>
      <c r="BK275" s="31">
        <f>SUM(AG275,BJ275)</f>
        <v>-9006372.2399999984</v>
      </c>
    </row>
    <row r="276" spans="1:63" ht="13.2" x14ac:dyDescent="0.25">
      <c r="A276" s="21">
        <v>272</v>
      </c>
      <c r="B276" s="32" t="s">
        <v>262</v>
      </c>
      <c r="C276" s="30">
        <v>0</v>
      </c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1">
        <f>SUM(D276:AE276)</f>
        <v>0</v>
      </c>
      <c r="AG276" s="31">
        <f>SUM(AF276,C276)</f>
        <v>0</v>
      </c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1">
        <f>SUM(AH276:BI276)</f>
        <v>0</v>
      </c>
      <c r="BK276" s="31">
        <v>-1</v>
      </c>
    </row>
    <row r="277" spans="1:63" ht="13.2" x14ac:dyDescent="0.25">
      <c r="A277" s="21">
        <v>273</v>
      </c>
      <c r="B277" s="27" t="s">
        <v>263</v>
      </c>
      <c r="C277" s="33">
        <f>SUM(C274:C276)</f>
        <v>38907707.560000002</v>
      </c>
      <c r="D277" s="33">
        <f>SUM(D274:D276)</f>
        <v>0</v>
      </c>
      <c r="E277" s="33">
        <f t="shared" ref="E277:AM277" si="190">SUM(E274:E276)</f>
        <v>0</v>
      </c>
      <c r="F277" s="33">
        <f t="shared" si="190"/>
        <v>-81967593.284695327</v>
      </c>
      <c r="G277" s="33">
        <f>SUM(G274:G276)</f>
        <v>0</v>
      </c>
      <c r="H277" s="33">
        <f t="shared" si="190"/>
        <v>0</v>
      </c>
      <c r="I277" s="33">
        <f t="shared" si="190"/>
        <v>0</v>
      </c>
      <c r="J277" s="33">
        <f t="shared" si="190"/>
        <v>0</v>
      </c>
      <c r="K277" s="33">
        <f t="shared" si="190"/>
        <v>0</v>
      </c>
      <c r="L277" s="33">
        <f t="shared" si="190"/>
        <v>0</v>
      </c>
      <c r="M277" s="33">
        <f t="shared" si="190"/>
        <v>0</v>
      </c>
      <c r="N277" s="33">
        <f t="shared" si="190"/>
        <v>0</v>
      </c>
      <c r="O277" s="33">
        <f t="shared" si="190"/>
        <v>0</v>
      </c>
      <c r="P277" s="33">
        <f t="shared" si="190"/>
        <v>0</v>
      </c>
      <c r="Q277" s="33">
        <f t="shared" si="190"/>
        <v>0</v>
      </c>
      <c r="R277" s="33">
        <f t="shared" si="190"/>
        <v>0</v>
      </c>
      <c r="S277" s="33">
        <f t="shared" si="190"/>
        <v>0</v>
      </c>
      <c r="T277" s="33">
        <f t="shared" si="190"/>
        <v>0</v>
      </c>
      <c r="U277" s="33">
        <f t="shared" si="190"/>
        <v>0</v>
      </c>
      <c r="V277" s="33">
        <f t="shared" si="190"/>
        <v>0</v>
      </c>
      <c r="W277" s="33">
        <f t="shared" si="190"/>
        <v>0</v>
      </c>
      <c r="X277" s="33">
        <f t="shared" si="190"/>
        <v>0</v>
      </c>
      <c r="Y277" s="33">
        <f t="shared" si="190"/>
        <v>0</v>
      </c>
      <c r="Z277" s="33">
        <f t="shared" ref="Z277" si="191">SUM(Z274:Z276)</f>
        <v>0</v>
      </c>
      <c r="AA277" s="33">
        <f t="shared" si="190"/>
        <v>-8748915.1805999987</v>
      </c>
      <c r="AB277" s="33">
        <f t="shared" si="190"/>
        <v>0</v>
      </c>
      <c r="AC277" s="33">
        <f t="shared" si="190"/>
        <v>0</v>
      </c>
      <c r="AD277" s="33">
        <f t="shared" si="190"/>
        <v>0</v>
      </c>
      <c r="AE277" s="33">
        <f t="shared" si="190"/>
        <v>0</v>
      </c>
      <c r="AF277" s="34">
        <f t="shared" si="190"/>
        <v>-90716508.465295315</v>
      </c>
      <c r="AG277" s="34">
        <f t="shared" si="190"/>
        <v>-51808800.905295312</v>
      </c>
      <c r="AH277" s="33">
        <f t="shared" si="190"/>
        <v>0</v>
      </c>
      <c r="AI277" s="33">
        <f>SUM(AI274:AI276)</f>
        <v>0</v>
      </c>
      <c r="AJ277" s="33">
        <f t="shared" si="190"/>
        <v>0</v>
      </c>
      <c r="AK277" s="33">
        <f t="shared" si="190"/>
        <v>0</v>
      </c>
      <c r="AL277" s="33">
        <f t="shared" si="190"/>
        <v>0</v>
      </c>
      <c r="AM277" s="33">
        <f t="shared" si="190"/>
        <v>0</v>
      </c>
      <c r="AN277" s="33">
        <f t="shared" ref="AN277:AO277" si="192">SUM(AN274:AN276)</f>
        <v>0</v>
      </c>
      <c r="AO277" s="33">
        <f t="shared" si="192"/>
        <v>0</v>
      </c>
      <c r="AP277" s="33">
        <f t="shared" ref="AP277:BK277" si="193">SUM(AP274:AP276)</f>
        <v>0</v>
      </c>
      <c r="AQ277" s="33">
        <f t="shared" si="193"/>
        <v>0</v>
      </c>
      <c r="AR277" s="33">
        <f t="shared" si="193"/>
        <v>0</v>
      </c>
      <c r="AS277" s="33">
        <f t="shared" si="193"/>
        <v>0</v>
      </c>
      <c r="AT277" s="33">
        <f t="shared" si="193"/>
        <v>0</v>
      </c>
      <c r="AU277" s="33">
        <f t="shared" si="193"/>
        <v>0</v>
      </c>
      <c r="AV277" s="33">
        <f t="shared" si="193"/>
        <v>0</v>
      </c>
      <c r="AW277" s="33">
        <f t="shared" si="193"/>
        <v>-9006372.2399999984</v>
      </c>
      <c r="AX277" s="33">
        <f t="shared" si="193"/>
        <v>0</v>
      </c>
      <c r="AY277" s="33">
        <f t="shared" si="193"/>
        <v>0</v>
      </c>
      <c r="AZ277" s="33">
        <f t="shared" si="193"/>
        <v>0</v>
      </c>
      <c r="BA277" s="33">
        <f t="shared" si="193"/>
        <v>0</v>
      </c>
      <c r="BB277" s="33">
        <f t="shared" si="193"/>
        <v>0</v>
      </c>
      <c r="BC277" s="33">
        <f t="shared" si="193"/>
        <v>0</v>
      </c>
      <c r="BD277" s="33">
        <f t="shared" si="193"/>
        <v>0</v>
      </c>
      <c r="BE277" s="33">
        <f t="shared" si="193"/>
        <v>0</v>
      </c>
      <c r="BF277" s="33">
        <f t="shared" si="193"/>
        <v>0</v>
      </c>
      <c r="BG277" s="33">
        <f t="shared" si="193"/>
        <v>0</v>
      </c>
      <c r="BH277" s="33">
        <f t="shared" si="193"/>
        <v>0</v>
      </c>
      <c r="BI277" s="33">
        <f t="shared" si="193"/>
        <v>0</v>
      </c>
      <c r="BJ277" s="34">
        <f t="shared" si="193"/>
        <v>-9006372.2399999984</v>
      </c>
      <c r="BK277" s="34">
        <f t="shared" si="193"/>
        <v>-60815174.145295307</v>
      </c>
    </row>
    <row r="278" spans="1:63" ht="13.2" x14ac:dyDescent="0.25">
      <c r="A278" s="21">
        <v>274</v>
      </c>
      <c r="B278" s="32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1"/>
      <c r="AG278" s="31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1"/>
      <c r="BK278" s="31"/>
    </row>
    <row r="279" spans="1:63" ht="13.8" thickBot="1" x14ac:dyDescent="0.3">
      <c r="A279" s="21">
        <v>275</v>
      </c>
      <c r="B279" s="40" t="s">
        <v>264</v>
      </c>
      <c r="C279" s="49">
        <f>C61-C236-C263-C267-C272-C277</f>
        <v>391140691.10000116</v>
      </c>
      <c r="D279" s="49">
        <f>D61-D236-D263-D267-D272-D277</f>
        <v>8327800.1577338446</v>
      </c>
      <c r="E279" s="49">
        <f>E61-E236-E263-E267-E272-E277</f>
        <v>4922912.8320278497</v>
      </c>
      <c r="F279" s="49">
        <f t="shared" ref="F279:AM279" si="194">F61-F236-F263-F267-F272-F277</f>
        <v>-14935653.446827516</v>
      </c>
      <c r="G279" s="49">
        <f t="shared" si="194"/>
        <v>33104040.978384849</v>
      </c>
      <c r="H279" s="49">
        <f t="shared" si="194"/>
        <v>-1955986.2286395892</v>
      </c>
      <c r="I279" s="49">
        <f t="shared" si="194"/>
        <v>66597.374865170947</v>
      </c>
      <c r="J279" s="49">
        <f t="shared" si="194"/>
        <v>303153.75903630909</v>
      </c>
      <c r="K279" s="49">
        <f t="shared" si="194"/>
        <v>184145.16401528014</v>
      </c>
      <c r="L279" s="49">
        <f t="shared" si="194"/>
        <v>71834.764841626398</v>
      </c>
      <c r="M279" s="49">
        <f t="shared" si="194"/>
        <v>5301.3344264041589</v>
      </c>
      <c r="N279" s="49">
        <f t="shared" si="194"/>
        <v>-803909.33835699933</v>
      </c>
      <c r="O279" s="49">
        <f t="shared" si="194"/>
        <v>-496557.58700637007</v>
      </c>
      <c r="P279" s="49">
        <f t="shared" si="194"/>
        <v>-1726149.211916219</v>
      </c>
      <c r="Q279" s="49">
        <f t="shared" si="194"/>
        <v>319951.38960871892</v>
      </c>
      <c r="R279" s="49">
        <f t="shared" si="194"/>
        <v>-61810.905595265685</v>
      </c>
      <c r="S279" s="49">
        <f t="shared" si="194"/>
        <v>-13156.595940416744</v>
      </c>
      <c r="T279" s="49">
        <f t="shared" si="194"/>
        <v>-23850.252119969373</v>
      </c>
      <c r="U279" s="49">
        <f t="shared" si="194"/>
        <v>0</v>
      </c>
      <c r="V279" s="49">
        <f t="shared" si="194"/>
        <v>-16904953.479322143</v>
      </c>
      <c r="W279" s="49">
        <f t="shared" si="194"/>
        <v>340892.94246068335</v>
      </c>
      <c r="X279" s="49">
        <f t="shared" si="194"/>
        <v>-7589560.1894254973</v>
      </c>
      <c r="Y279" s="49">
        <f t="shared" si="194"/>
        <v>-68620.043849999958</v>
      </c>
      <c r="Z279" s="49">
        <f t="shared" ref="Z279" si="195">Z61-Z236-Z263-Z267-Z272-Z277</f>
        <v>167530.56</v>
      </c>
      <c r="AA279" s="49">
        <f t="shared" si="194"/>
        <v>-32912585.679400001</v>
      </c>
      <c r="AB279" s="49">
        <f t="shared" si="194"/>
        <v>-11000.847433331761</v>
      </c>
      <c r="AC279" s="49">
        <f t="shared" si="194"/>
        <v>1668426.4785019332</v>
      </c>
      <c r="AD279" s="49">
        <f t="shared" si="194"/>
        <v>0</v>
      </c>
      <c r="AE279" s="49">
        <f t="shared" si="194"/>
        <v>0</v>
      </c>
      <c r="AF279" s="50">
        <f t="shared" si="194"/>
        <v>-28021206.069930658</v>
      </c>
      <c r="AG279" s="50">
        <f t="shared" si="194"/>
        <v>363119485.0300706</v>
      </c>
      <c r="AH279" s="49">
        <f t="shared" si="194"/>
        <v>-25679089.764345825</v>
      </c>
      <c r="AI279" s="49">
        <f>AI61-AI236-AI263-AI267-AI272-AI277</f>
        <v>8570014.0415130965</v>
      </c>
      <c r="AJ279" s="49">
        <f t="shared" si="194"/>
        <v>-357152.48812509922</v>
      </c>
      <c r="AK279" s="49">
        <f t="shared" si="194"/>
        <v>-71834.764841627039</v>
      </c>
      <c r="AL279" s="49">
        <f t="shared" si="194"/>
        <v>-5301.3344264041589</v>
      </c>
      <c r="AM279" s="49">
        <f t="shared" si="194"/>
        <v>-442588.0013038934</v>
      </c>
      <c r="AN279" s="49">
        <f t="shared" ref="AN279:AO279" si="196">AN61-AN236-AN263-AN267-AN272-AN277</f>
        <v>-3003557.1583568119</v>
      </c>
      <c r="AO279" s="49">
        <f t="shared" si="196"/>
        <v>-208177.32402600534</v>
      </c>
      <c r="AP279" s="49">
        <f t="shared" ref="AP279:BK279" si="197">AP61-AP236-AP263-AP267-AP272-AP277</f>
        <v>-691246.88851637836</v>
      </c>
      <c r="AQ279" s="49">
        <f t="shared" si="197"/>
        <v>2791831.5547333336</v>
      </c>
      <c r="AR279" s="49">
        <f t="shared" si="197"/>
        <v>-120117.65165375613</v>
      </c>
      <c r="AS279" s="49">
        <f t="shared" si="197"/>
        <v>-7024242.582690442</v>
      </c>
      <c r="AT279" s="49">
        <f t="shared" si="197"/>
        <v>394548.96938773646</v>
      </c>
      <c r="AU279" s="49">
        <f t="shared" si="197"/>
        <v>-12677568.60713179</v>
      </c>
      <c r="AV279" s="49">
        <f t="shared" si="197"/>
        <v>477330.77329275</v>
      </c>
      <c r="AW279" s="49">
        <f t="shared" si="197"/>
        <v>9006372.2399999984</v>
      </c>
      <c r="AX279" s="49">
        <f t="shared" si="197"/>
        <v>-582529.67963589286</v>
      </c>
      <c r="AY279" s="49">
        <f t="shared" si="197"/>
        <v>-1330725.9999759649</v>
      </c>
      <c r="AZ279" s="49">
        <f t="shared" si="197"/>
        <v>-567398.9934889141</v>
      </c>
      <c r="BA279" s="49">
        <f t="shared" si="197"/>
        <v>-17795211.595228296</v>
      </c>
      <c r="BB279" s="49">
        <f t="shared" si="197"/>
        <v>526903.32847884076</v>
      </c>
      <c r="BC279" s="49">
        <f t="shared" si="197"/>
        <v>-10681804.722000003</v>
      </c>
      <c r="BD279" s="49">
        <f t="shared" si="197"/>
        <v>9100115.4800387621</v>
      </c>
      <c r="BE279" s="49">
        <f t="shared" si="197"/>
        <v>4478733.8338600006</v>
      </c>
      <c r="BF279" s="49">
        <f t="shared" si="197"/>
        <v>-809932.18299113424</v>
      </c>
      <c r="BG279" s="49">
        <f t="shared" si="197"/>
        <v>-2484593.7565199998</v>
      </c>
      <c r="BH279" s="49">
        <f t="shared" si="197"/>
        <v>45030</v>
      </c>
      <c r="BI279" s="49">
        <f t="shared" si="197"/>
        <v>0</v>
      </c>
      <c r="BJ279" s="50">
        <f t="shared" si="197"/>
        <v>-49142193.273953736</v>
      </c>
      <c r="BK279" s="50">
        <f t="shared" si="197"/>
        <v>313977292.75611657</v>
      </c>
    </row>
    <row r="280" spans="1:63" ht="13.8" thickTop="1" x14ac:dyDescent="0.25">
      <c r="A280" s="21">
        <v>276</v>
      </c>
      <c r="B280" s="51" t="s">
        <v>265</v>
      </c>
      <c r="C280" s="1">
        <v>391140691.10000062</v>
      </c>
      <c r="D280" s="1">
        <v>8327800.1577338427</v>
      </c>
      <c r="E280" s="1">
        <v>4922912.8320278507</v>
      </c>
      <c r="F280" s="1">
        <v>-14935653.446827501</v>
      </c>
      <c r="G280" s="1">
        <v>33104040.978384849</v>
      </c>
      <c r="H280" s="1">
        <v>-1955986.2286396027</v>
      </c>
      <c r="I280" s="1">
        <v>66597.374865170947</v>
      </c>
      <c r="J280" s="1">
        <v>303153.75903630909</v>
      </c>
      <c r="K280" s="1">
        <v>184145.16401528011</v>
      </c>
      <c r="L280" s="1">
        <v>71834.764841626398</v>
      </c>
      <c r="M280" s="1">
        <v>5301.3344264041589</v>
      </c>
      <c r="N280" s="1">
        <v>-803909.33835699933</v>
      </c>
      <c r="O280" s="1">
        <v>-496557.58700637007</v>
      </c>
      <c r="P280" s="1">
        <v>-1726149.211916219</v>
      </c>
      <c r="Q280" s="1">
        <v>319951.38960871822</v>
      </c>
      <c r="R280" s="1">
        <v>-61810.425156236211</v>
      </c>
      <c r="S280" s="1">
        <v>-13156.595940416744</v>
      </c>
      <c r="T280" s="1">
        <v>-23850.252119969373</v>
      </c>
      <c r="U280" s="1">
        <v>0</v>
      </c>
      <c r="V280" s="1">
        <v>-16904953.479322143</v>
      </c>
      <c r="W280" s="1">
        <v>340892.94246068329</v>
      </c>
      <c r="X280" s="1">
        <v>-7589560.1894254955</v>
      </c>
      <c r="Y280" s="1">
        <v>-68620.043849999958</v>
      </c>
      <c r="Z280" s="1">
        <v>167530.56</v>
      </c>
      <c r="AA280" s="1">
        <v>-32912585.679400001</v>
      </c>
      <c r="AB280" s="1">
        <v>-11000.8474333339</v>
      </c>
      <c r="AC280" s="1">
        <v>1668426.4785019332</v>
      </c>
      <c r="AD280" s="1">
        <v>0</v>
      </c>
      <c r="AE280" s="1">
        <v>0</v>
      </c>
      <c r="AF280" s="1">
        <v>-28021205.58949165</v>
      </c>
      <c r="AG280" s="1">
        <v>363119485.51050973</v>
      </c>
      <c r="AH280" s="1">
        <v>-25679089.764345825</v>
      </c>
      <c r="AI280" s="1">
        <v>8570014.0415130965</v>
      </c>
      <c r="AJ280" s="1">
        <v>-357152.48812509922</v>
      </c>
      <c r="AK280" s="1">
        <v>-71834.764841627039</v>
      </c>
      <c r="AL280" s="1">
        <v>-5301.3344264041589</v>
      </c>
      <c r="AM280" s="1">
        <v>-442588.00130389305</v>
      </c>
      <c r="AN280" s="1">
        <v>-3003557.1583568119</v>
      </c>
      <c r="AO280" s="1">
        <v>-208177.32402600534</v>
      </c>
      <c r="AP280" s="1">
        <v>-691246.88851637836</v>
      </c>
      <c r="AQ280" s="1">
        <v>2791831.5547333327</v>
      </c>
      <c r="AR280" s="1">
        <v>-120117.65165375613</v>
      </c>
      <c r="AS280" s="1">
        <v>-7024242.582690442</v>
      </c>
      <c r="AT280" s="1">
        <v>394548.96938773646</v>
      </c>
      <c r="AU280" s="1">
        <v>-12677568.60713179</v>
      </c>
      <c r="AV280" s="1">
        <v>477330.77329275</v>
      </c>
      <c r="AW280" s="1">
        <v>9006372.2399999984</v>
      </c>
      <c r="AX280" s="1">
        <v>-582529.67963589286</v>
      </c>
      <c r="AY280" s="1">
        <v>-1330725.9543599267</v>
      </c>
      <c r="AZ280" s="1">
        <v>-567398.9934889141</v>
      </c>
      <c r="BA280" s="1">
        <v>-17795211.595228255</v>
      </c>
      <c r="BB280" s="1">
        <v>526903.32847884076</v>
      </c>
      <c r="BC280" s="1">
        <v>-10681804.722000003</v>
      </c>
      <c r="BD280" s="1">
        <v>9100115.4800387621</v>
      </c>
      <c r="BE280" s="1">
        <v>4478733.8338600006</v>
      </c>
      <c r="BF280" s="1">
        <v>-809932.18299113424</v>
      </c>
      <c r="BG280" s="1">
        <v>-2484593.7565199998</v>
      </c>
      <c r="BH280" s="1">
        <v>45030</v>
      </c>
      <c r="BI280" s="1">
        <v>0</v>
      </c>
      <c r="BJ280" s="1">
        <v>-49142193.228337675</v>
      </c>
      <c r="BK280" s="1">
        <v>313977292.28217196</v>
      </c>
    </row>
    <row r="281" spans="1:63" ht="13.2" x14ac:dyDescent="0.25">
      <c r="A281" s="21">
        <v>277</v>
      </c>
      <c r="B281" s="6"/>
      <c r="C281" s="1">
        <f>+C279-C280</f>
        <v>5.3644180297851563E-7</v>
      </c>
      <c r="D281" s="1">
        <f>+D279-D280</f>
        <v>0</v>
      </c>
      <c r="E281" s="1">
        <f t="shared" ref="E281:BK281" si="198">+E279-E280</f>
        <v>0</v>
      </c>
      <c r="F281" s="1">
        <f t="shared" si="198"/>
        <v>-1.4901161193847656E-8</v>
      </c>
      <c r="G281" s="1">
        <f t="shared" si="198"/>
        <v>0</v>
      </c>
      <c r="H281" s="1">
        <f t="shared" si="198"/>
        <v>1.3504177331924438E-8</v>
      </c>
      <c r="I281" s="1">
        <f t="shared" si="198"/>
        <v>0</v>
      </c>
      <c r="J281" s="1">
        <f t="shared" si="198"/>
        <v>0</v>
      </c>
      <c r="K281" s="1">
        <f t="shared" si="198"/>
        <v>0</v>
      </c>
      <c r="L281" s="1">
        <f t="shared" si="198"/>
        <v>0</v>
      </c>
      <c r="M281" s="1">
        <f t="shared" si="198"/>
        <v>0</v>
      </c>
      <c r="N281" s="1">
        <f t="shared" si="198"/>
        <v>0</v>
      </c>
      <c r="O281" s="1">
        <f t="shared" si="198"/>
        <v>0</v>
      </c>
      <c r="P281" s="1">
        <f t="shared" si="198"/>
        <v>0</v>
      </c>
      <c r="Q281" s="1">
        <f t="shared" si="198"/>
        <v>6.9849193096160889E-10</v>
      </c>
      <c r="R281" s="1">
        <f t="shared" si="198"/>
        <v>-0.4804390294739278</v>
      </c>
      <c r="S281" s="1">
        <f t="shared" si="198"/>
        <v>0</v>
      </c>
      <c r="T281" s="1">
        <f t="shared" si="198"/>
        <v>0</v>
      </c>
      <c r="U281" s="1">
        <f t="shared" si="198"/>
        <v>0</v>
      </c>
      <c r="V281" s="1">
        <f t="shared" si="198"/>
        <v>0</v>
      </c>
      <c r="W281" s="1">
        <f t="shared" ref="W281" si="199">+W279-W280</f>
        <v>0</v>
      </c>
      <c r="X281" s="1">
        <f t="shared" si="198"/>
        <v>0</v>
      </c>
      <c r="Y281" s="1">
        <f t="shared" si="198"/>
        <v>0</v>
      </c>
      <c r="Z281" s="1">
        <f t="shared" ref="Z281" si="200">+Z279-Z280</f>
        <v>0</v>
      </c>
      <c r="AA281" s="1">
        <f t="shared" si="198"/>
        <v>0</v>
      </c>
      <c r="AB281" s="1">
        <f t="shared" si="198"/>
        <v>2.1391315385699272E-9</v>
      </c>
      <c r="AC281" s="1">
        <f t="shared" si="198"/>
        <v>0</v>
      </c>
      <c r="AD281" s="1">
        <f t="shared" si="198"/>
        <v>0</v>
      </c>
      <c r="AE281" s="1">
        <f t="shared" si="198"/>
        <v>0</v>
      </c>
      <c r="AF281" s="3">
        <f t="shared" si="198"/>
        <v>-0.48043900728225708</v>
      </c>
      <c r="AG281" s="3">
        <f t="shared" si="198"/>
        <v>-0.48043912649154663</v>
      </c>
      <c r="AH281" s="1">
        <f t="shared" si="198"/>
        <v>0</v>
      </c>
      <c r="AI281" s="1">
        <f>+AI279-AI280</f>
        <v>0</v>
      </c>
      <c r="AJ281" s="1">
        <f t="shared" si="198"/>
        <v>0</v>
      </c>
      <c r="AK281" s="1">
        <f t="shared" si="198"/>
        <v>0</v>
      </c>
      <c r="AL281" s="1">
        <f t="shared" si="198"/>
        <v>0</v>
      </c>
      <c r="AM281" s="1">
        <f t="shared" si="198"/>
        <v>0</v>
      </c>
      <c r="AN281" s="1">
        <f t="shared" si="198"/>
        <v>0</v>
      </c>
      <c r="AO281" s="1">
        <f t="shared" si="198"/>
        <v>0</v>
      </c>
      <c r="AP281" s="1">
        <f t="shared" si="198"/>
        <v>0</v>
      </c>
      <c r="AQ281" s="1">
        <f t="shared" si="198"/>
        <v>0</v>
      </c>
      <c r="AR281" s="1">
        <f t="shared" si="198"/>
        <v>0</v>
      </c>
      <c r="AS281" s="1">
        <f t="shared" si="198"/>
        <v>0</v>
      </c>
      <c r="AT281" s="1">
        <f t="shared" si="198"/>
        <v>0</v>
      </c>
      <c r="AU281" s="1">
        <f t="shared" si="198"/>
        <v>0</v>
      </c>
      <c r="AV281" s="1">
        <f t="shared" si="198"/>
        <v>0</v>
      </c>
      <c r="AW281" s="1">
        <f t="shared" si="198"/>
        <v>0</v>
      </c>
      <c r="AX281" s="1">
        <f t="shared" si="198"/>
        <v>0</v>
      </c>
      <c r="AY281" s="1">
        <f t="shared" si="198"/>
        <v>-4.5616038143634796E-2</v>
      </c>
      <c r="AZ281" s="1">
        <f t="shared" si="198"/>
        <v>0</v>
      </c>
      <c r="BA281" s="1">
        <f t="shared" si="198"/>
        <v>-4.0978193283081055E-8</v>
      </c>
      <c r="BB281" s="1">
        <f t="shared" si="198"/>
        <v>0</v>
      </c>
      <c r="BC281" s="1">
        <f t="shared" si="198"/>
        <v>0</v>
      </c>
      <c r="BD281" s="1">
        <f t="shared" si="198"/>
        <v>0</v>
      </c>
      <c r="BE281" s="1">
        <f t="shared" si="198"/>
        <v>0</v>
      </c>
      <c r="BF281" s="1">
        <f t="shared" si="198"/>
        <v>0</v>
      </c>
      <c r="BG281" s="1">
        <f t="shared" si="198"/>
        <v>0</v>
      </c>
      <c r="BH281" s="1">
        <f t="shared" si="198"/>
        <v>0</v>
      </c>
      <c r="BI281" s="1">
        <f t="shared" si="198"/>
        <v>0</v>
      </c>
      <c r="BJ281" s="3">
        <f t="shared" si="198"/>
        <v>-4.5616060495376587E-2</v>
      </c>
      <c r="BK281" s="3">
        <f t="shared" si="198"/>
        <v>0.47394460439682007</v>
      </c>
    </row>
  </sheetData>
  <conditionalFormatting sqref="C1:V1 X1:BK1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A1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W1">
    <cfRule type="cellIs" dxfId="1" priority="1" operator="not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8671875" defaultRowHeight="12.75" customHeight="1" x14ac:dyDescent="0.25"/>
  <cols>
    <col min="1" max="1" width="12.5546875" style="5" bestFit="1" customWidth="1"/>
    <col min="2" max="2" width="28.44140625" style="5" bestFit="1" customWidth="1"/>
    <col min="3" max="3" width="8.88671875" style="5" bestFit="1" customWidth="1"/>
    <col min="4" max="4" width="11.88671875" style="5" bestFit="1" customWidth="1"/>
    <col min="5" max="5" width="22.5546875" style="5" bestFit="1" customWidth="1"/>
    <col min="6" max="6" width="17.6640625" style="5" bestFit="1" customWidth="1"/>
    <col min="7" max="7" width="12.33203125" style="5" bestFit="1" customWidth="1"/>
    <col min="8" max="8" width="20.109375" style="5" bestFit="1" customWidth="1"/>
    <col min="9" max="9" width="24.6640625" style="5" bestFit="1" customWidth="1"/>
    <col min="10" max="10" width="30.6640625" style="5" bestFit="1" customWidth="1"/>
    <col min="11" max="11" width="28.109375" style="5" bestFit="1" customWidth="1"/>
    <col min="12" max="16384" width="8.88671875" style="5"/>
  </cols>
  <sheetData>
    <row r="1" spans="1:11" ht="14.4" x14ac:dyDescent="0.3">
      <c r="A1" s="52" t="s">
        <v>352</v>
      </c>
      <c r="B1" s="52"/>
      <c r="C1" s="48"/>
      <c r="D1" s="52"/>
      <c r="E1" s="52" t="s">
        <v>353</v>
      </c>
      <c r="F1" s="52" t="s">
        <v>354</v>
      </c>
      <c r="G1" s="52" t="s">
        <v>355</v>
      </c>
      <c r="H1" s="52" t="s">
        <v>356</v>
      </c>
      <c r="I1" s="52" t="s">
        <v>357</v>
      </c>
      <c r="J1" s="52" t="s">
        <v>358</v>
      </c>
      <c r="K1" s="52" t="s">
        <v>359</v>
      </c>
    </row>
    <row r="2" spans="1:11" ht="14.4" x14ac:dyDescent="0.3">
      <c r="A2" s="52" t="s">
        <v>360</v>
      </c>
      <c r="B2" s="52" t="s">
        <v>361</v>
      </c>
      <c r="C2" s="48"/>
      <c r="D2" s="53">
        <v>86677693</v>
      </c>
      <c r="E2" s="53">
        <v>17097998</v>
      </c>
      <c r="F2" s="53">
        <v>1316697</v>
      </c>
      <c r="G2" s="53">
        <v>570826</v>
      </c>
      <c r="H2" s="53">
        <v>29637986</v>
      </c>
      <c r="I2" s="53">
        <v>6136581</v>
      </c>
      <c r="J2" s="53">
        <v>14471617</v>
      </c>
      <c r="K2" s="53">
        <v>17445988</v>
      </c>
    </row>
    <row r="3" spans="1:11" ht="14.4" x14ac:dyDescent="0.3">
      <c r="A3" s="52" t="s">
        <v>362</v>
      </c>
      <c r="B3" s="52" t="s">
        <v>363</v>
      </c>
      <c r="C3" s="48"/>
      <c r="D3" s="53">
        <v>86677693</v>
      </c>
      <c r="E3" s="53">
        <v>17097998</v>
      </c>
      <c r="F3" s="53">
        <v>1316697</v>
      </c>
      <c r="G3" s="53">
        <v>570826</v>
      </c>
      <c r="H3" s="53">
        <v>29637986</v>
      </c>
      <c r="I3" s="53">
        <v>6136581</v>
      </c>
      <c r="J3" s="53">
        <v>14471617</v>
      </c>
      <c r="K3" s="53">
        <v>17445988</v>
      </c>
    </row>
    <row r="4" spans="1:11" ht="14.4" x14ac:dyDescent="0.3">
      <c r="A4" s="52" t="s">
        <v>364</v>
      </c>
      <c r="B4" s="52" t="s">
        <v>365</v>
      </c>
      <c r="C4" s="48"/>
      <c r="D4" s="53">
        <v>86677693</v>
      </c>
      <c r="E4" s="53">
        <v>17097998</v>
      </c>
      <c r="F4" s="53">
        <v>1316697</v>
      </c>
      <c r="G4" s="53">
        <v>570826</v>
      </c>
      <c r="H4" s="53">
        <v>29637986</v>
      </c>
      <c r="I4" s="53">
        <v>6136581</v>
      </c>
      <c r="J4" s="53">
        <v>14471617</v>
      </c>
      <c r="K4" s="53">
        <v>17445988</v>
      </c>
    </row>
    <row r="5" spans="1:11" ht="14.4" x14ac:dyDescent="0.3">
      <c r="A5" s="52" t="s">
        <v>366</v>
      </c>
      <c r="B5" s="52" t="s">
        <v>367</v>
      </c>
      <c r="C5" s="48"/>
      <c r="D5" s="53">
        <v>86676981</v>
      </c>
      <c r="E5" s="53">
        <v>17097286</v>
      </c>
      <c r="F5" s="53">
        <v>1316697</v>
      </c>
      <c r="G5" s="53">
        <v>570826</v>
      </c>
      <c r="H5" s="53">
        <v>29637986</v>
      </c>
      <c r="I5" s="53">
        <v>6136581</v>
      </c>
      <c r="J5" s="53">
        <v>14471617</v>
      </c>
      <c r="K5" s="53">
        <v>17445988</v>
      </c>
    </row>
    <row r="6" spans="1:11" ht="14.4" x14ac:dyDescent="0.3">
      <c r="A6" s="52" t="s">
        <v>368</v>
      </c>
      <c r="B6" s="52" t="s">
        <v>369</v>
      </c>
      <c r="C6" s="48"/>
      <c r="D6" s="53">
        <v>86676981</v>
      </c>
      <c r="E6" s="53">
        <v>17097286</v>
      </c>
      <c r="F6" s="53">
        <v>1316697</v>
      </c>
      <c r="G6" s="53">
        <v>570826</v>
      </c>
      <c r="H6" s="53">
        <v>29637986</v>
      </c>
      <c r="I6" s="53">
        <v>6136581</v>
      </c>
      <c r="J6" s="53">
        <v>14471617</v>
      </c>
      <c r="K6" s="53">
        <v>17445988</v>
      </c>
    </row>
    <row r="7" spans="1:11" ht="14.4" x14ac:dyDescent="0.3">
      <c r="A7" s="52" t="s">
        <v>370</v>
      </c>
      <c r="B7" s="52" t="s">
        <v>371</v>
      </c>
      <c r="C7" s="48"/>
      <c r="D7" s="53">
        <v>52670737</v>
      </c>
      <c r="E7" s="53">
        <v>16641176</v>
      </c>
      <c r="F7" s="53">
        <v>351561</v>
      </c>
      <c r="G7" s="53">
        <v>570826</v>
      </c>
      <c r="H7" s="53">
        <v>29620679</v>
      </c>
      <c r="I7" s="52"/>
      <c r="J7" s="53">
        <v>5486495</v>
      </c>
      <c r="K7" s="52"/>
    </row>
    <row r="8" spans="1:11" ht="14.4" x14ac:dyDescent="0.3">
      <c r="A8" s="52" t="s">
        <v>372</v>
      </c>
      <c r="B8" s="52" t="s">
        <v>373</v>
      </c>
      <c r="C8" s="48"/>
      <c r="D8" s="53">
        <v>52670737</v>
      </c>
      <c r="E8" s="53">
        <v>16641176</v>
      </c>
      <c r="F8" s="53">
        <v>351561</v>
      </c>
      <c r="G8" s="53">
        <v>570826</v>
      </c>
      <c r="H8" s="53">
        <v>29620679</v>
      </c>
      <c r="I8" s="52"/>
      <c r="J8" s="53">
        <v>5486495</v>
      </c>
      <c r="K8" s="52"/>
    </row>
    <row r="9" spans="1:11" ht="14.4" x14ac:dyDescent="0.3">
      <c r="A9" s="52" t="s">
        <v>374</v>
      </c>
      <c r="B9" s="52" t="s">
        <v>375</v>
      </c>
      <c r="C9" s="48"/>
      <c r="D9" s="53">
        <v>27525</v>
      </c>
      <c r="E9" s="53">
        <v>27002</v>
      </c>
      <c r="F9" s="52"/>
      <c r="G9" s="52"/>
      <c r="H9" s="53">
        <v>523</v>
      </c>
      <c r="I9" s="52"/>
      <c r="J9" s="52"/>
      <c r="K9" s="52"/>
    </row>
    <row r="10" spans="1:11" ht="14.4" x14ac:dyDescent="0.3">
      <c r="A10" s="52">
        <v>562</v>
      </c>
      <c r="B10" s="52" t="s">
        <v>376</v>
      </c>
      <c r="C10" s="48"/>
      <c r="D10" s="53">
        <v>27002</v>
      </c>
      <c r="E10" s="53">
        <v>27002</v>
      </c>
      <c r="F10" s="52"/>
      <c r="G10" s="52"/>
      <c r="H10" s="52"/>
      <c r="I10" s="52"/>
      <c r="J10" s="52"/>
      <c r="K10" s="52"/>
    </row>
    <row r="11" spans="1:11" ht="14.4" x14ac:dyDescent="0.3">
      <c r="A11" s="52">
        <v>563</v>
      </c>
      <c r="B11" s="52" t="s">
        <v>377</v>
      </c>
      <c r="C11" s="48"/>
      <c r="D11" s="53">
        <v>523</v>
      </c>
      <c r="E11" s="52"/>
      <c r="F11" s="52"/>
      <c r="G11" s="52"/>
      <c r="H11" s="53">
        <v>523</v>
      </c>
      <c r="I11" s="52"/>
      <c r="J11" s="52"/>
      <c r="K11" s="52"/>
    </row>
    <row r="12" spans="1:11" ht="14.4" x14ac:dyDescent="0.3">
      <c r="A12" s="52" t="s">
        <v>378</v>
      </c>
      <c r="B12" s="52" t="s">
        <v>379</v>
      </c>
      <c r="C12" s="48"/>
      <c r="D12" s="53">
        <v>5032317</v>
      </c>
      <c r="E12" s="53">
        <v>2891655</v>
      </c>
      <c r="F12" s="53">
        <v>2632</v>
      </c>
      <c r="G12" s="53">
        <v>229535</v>
      </c>
      <c r="H12" s="53">
        <v>1908495</v>
      </c>
      <c r="I12" s="52"/>
      <c r="J12" s="52"/>
      <c r="K12" s="52"/>
    </row>
    <row r="13" spans="1:11" ht="14.4" x14ac:dyDescent="0.3">
      <c r="A13" s="52">
        <v>570</v>
      </c>
      <c r="B13" s="52" t="s">
        <v>380</v>
      </c>
      <c r="C13" s="48"/>
      <c r="D13" s="53">
        <v>713</v>
      </c>
      <c r="E13" s="53">
        <v>713</v>
      </c>
      <c r="F13" s="52"/>
      <c r="G13" s="52"/>
      <c r="H13" s="52"/>
      <c r="I13" s="52"/>
      <c r="J13" s="52"/>
      <c r="K13" s="52"/>
    </row>
    <row r="14" spans="1:11" ht="14.4" x14ac:dyDescent="0.3">
      <c r="A14" s="52">
        <v>571</v>
      </c>
      <c r="B14" s="52" t="s">
        <v>381</v>
      </c>
      <c r="C14" s="48"/>
      <c r="D14" s="53">
        <v>5031605</v>
      </c>
      <c r="E14" s="53">
        <v>2890943</v>
      </c>
      <c r="F14" s="53">
        <v>2632</v>
      </c>
      <c r="G14" s="53">
        <v>229535</v>
      </c>
      <c r="H14" s="53">
        <v>1908495</v>
      </c>
      <c r="I14" s="52"/>
      <c r="J14" s="52"/>
      <c r="K14" s="52"/>
    </row>
    <row r="15" spans="1:11" ht="14.4" x14ac:dyDescent="0.3">
      <c r="A15" s="52" t="s">
        <v>382</v>
      </c>
      <c r="B15" s="52" t="s">
        <v>383</v>
      </c>
      <c r="C15" s="48"/>
      <c r="D15" s="53">
        <v>8907297</v>
      </c>
      <c r="E15" s="53">
        <v>74733</v>
      </c>
      <c r="F15" s="53">
        <v>1916</v>
      </c>
      <c r="G15" s="52"/>
      <c r="H15" s="53">
        <v>3344154</v>
      </c>
      <c r="I15" s="52"/>
      <c r="J15" s="53">
        <v>5486495</v>
      </c>
      <c r="K15" s="52"/>
    </row>
    <row r="16" spans="1:11" ht="14.4" x14ac:dyDescent="0.3">
      <c r="A16" s="52">
        <v>582</v>
      </c>
      <c r="B16" s="52" t="s">
        <v>384</v>
      </c>
      <c r="C16" s="48"/>
      <c r="D16" s="53">
        <v>74267</v>
      </c>
      <c r="E16" s="53">
        <v>74267</v>
      </c>
      <c r="F16" s="52"/>
      <c r="G16" s="52"/>
      <c r="H16" s="52"/>
      <c r="I16" s="52"/>
      <c r="J16" s="52"/>
      <c r="K16" s="52"/>
    </row>
    <row r="17" spans="1:11" ht="14.4" x14ac:dyDescent="0.3">
      <c r="A17" s="52">
        <v>583</v>
      </c>
      <c r="B17" s="52" t="s">
        <v>385</v>
      </c>
      <c r="C17" s="48"/>
      <c r="D17" s="53">
        <v>1396711</v>
      </c>
      <c r="E17" s="52"/>
      <c r="F17" s="52"/>
      <c r="G17" s="52"/>
      <c r="H17" s="53">
        <v>1396711</v>
      </c>
      <c r="I17" s="52"/>
      <c r="J17" s="52"/>
      <c r="K17" s="52"/>
    </row>
    <row r="18" spans="1:11" ht="14.4" x14ac:dyDescent="0.3">
      <c r="A18" s="52">
        <v>584</v>
      </c>
      <c r="B18" s="52" t="s">
        <v>386</v>
      </c>
      <c r="C18" s="48"/>
      <c r="D18" s="53">
        <v>6038070</v>
      </c>
      <c r="E18" s="52"/>
      <c r="F18" s="52"/>
      <c r="G18" s="52"/>
      <c r="H18" s="53">
        <v>551575</v>
      </c>
      <c r="I18" s="52"/>
      <c r="J18" s="53">
        <v>5486495</v>
      </c>
      <c r="K18" s="52"/>
    </row>
    <row r="19" spans="1:11" ht="14.4" x14ac:dyDescent="0.3">
      <c r="A19" s="52">
        <v>585</v>
      </c>
      <c r="B19" s="52" t="s">
        <v>387</v>
      </c>
      <c r="C19" s="48"/>
      <c r="D19" s="53">
        <v>68424</v>
      </c>
      <c r="E19" s="52"/>
      <c r="F19" s="52"/>
      <c r="G19" s="52"/>
      <c r="H19" s="53">
        <v>68424</v>
      </c>
      <c r="I19" s="52"/>
      <c r="J19" s="52"/>
      <c r="K19" s="52"/>
    </row>
    <row r="20" spans="1:11" ht="14.4" x14ac:dyDescent="0.3">
      <c r="A20" s="52">
        <v>586</v>
      </c>
      <c r="B20" s="52" t="s">
        <v>388</v>
      </c>
      <c r="C20" s="48"/>
      <c r="D20" s="53">
        <v>11897</v>
      </c>
      <c r="E20" s="52"/>
      <c r="F20" s="52"/>
      <c r="G20" s="52"/>
      <c r="H20" s="53">
        <v>11897</v>
      </c>
      <c r="I20" s="52"/>
      <c r="J20" s="52"/>
      <c r="K20" s="52"/>
    </row>
    <row r="21" spans="1:11" ht="14.4" x14ac:dyDescent="0.3">
      <c r="A21" s="52">
        <v>587</v>
      </c>
      <c r="B21" s="52" t="s">
        <v>389</v>
      </c>
      <c r="C21" s="48"/>
      <c r="D21" s="53">
        <v>195869</v>
      </c>
      <c r="E21" s="53">
        <v>466</v>
      </c>
      <c r="F21" s="52"/>
      <c r="G21" s="52"/>
      <c r="H21" s="53">
        <v>195403</v>
      </c>
      <c r="I21" s="52"/>
      <c r="J21" s="52"/>
      <c r="K21" s="52"/>
    </row>
    <row r="22" spans="1:11" ht="14.4" x14ac:dyDescent="0.3">
      <c r="A22" s="52">
        <v>588</v>
      </c>
      <c r="B22" s="52" t="s">
        <v>390</v>
      </c>
      <c r="C22" s="48"/>
      <c r="D22" s="53">
        <v>1122060</v>
      </c>
      <c r="E22" s="52"/>
      <c r="F22" s="53">
        <v>1916</v>
      </c>
      <c r="G22" s="52"/>
      <c r="H22" s="53">
        <v>1120144</v>
      </c>
      <c r="I22" s="52"/>
      <c r="J22" s="52"/>
      <c r="K22" s="52"/>
    </row>
    <row r="23" spans="1:11" ht="14.4" x14ac:dyDescent="0.3">
      <c r="A23" s="52" t="s">
        <v>391</v>
      </c>
      <c r="B23" s="52" t="s">
        <v>392</v>
      </c>
      <c r="C23" s="48"/>
      <c r="D23" s="53">
        <v>38703598</v>
      </c>
      <c r="E23" s="53">
        <v>13647786</v>
      </c>
      <c r="F23" s="53">
        <v>347014</v>
      </c>
      <c r="G23" s="53">
        <v>341291</v>
      </c>
      <c r="H23" s="53">
        <v>24367507</v>
      </c>
      <c r="I23" s="52"/>
      <c r="J23" s="52"/>
      <c r="K23" s="52"/>
    </row>
    <row r="24" spans="1:11" ht="14.4" x14ac:dyDescent="0.3">
      <c r="A24" s="52">
        <v>592</v>
      </c>
      <c r="B24" s="52" t="s">
        <v>393</v>
      </c>
      <c r="C24" s="48"/>
      <c r="D24" s="53">
        <v>4880</v>
      </c>
      <c r="E24" s="52"/>
      <c r="F24" s="52"/>
      <c r="G24" s="52"/>
      <c r="H24" s="53">
        <v>4880</v>
      </c>
      <c r="I24" s="52"/>
      <c r="J24" s="52"/>
      <c r="K24" s="52"/>
    </row>
    <row r="25" spans="1:11" ht="14.4" x14ac:dyDescent="0.3">
      <c r="A25" s="52">
        <v>593</v>
      </c>
      <c r="B25" s="52" t="s">
        <v>394</v>
      </c>
      <c r="C25" s="48"/>
      <c r="D25" s="53">
        <v>28508088</v>
      </c>
      <c r="E25" s="53">
        <v>13558065</v>
      </c>
      <c r="F25" s="53">
        <v>136432</v>
      </c>
      <c r="G25" s="53">
        <v>341291</v>
      </c>
      <c r="H25" s="53">
        <v>14472300</v>
      </c>
      <c r="I25" s="52"/>
      <c r="J25" s="52"/>
      <c r="K25" s="52"/>
    </row>
    <row r="26" spans="1:11" ht="14.4" x14ac:dyDescent="0.3">
      <c r="A26" s="52">
        <v>594</v>
      </c>
      <c r="B26" s="52" t="s">
        <v>395</v>
      </c>
      <c r="C26" s="48"/>
      <c r="D26" s="53">
        <v>8855064</v>
      </c>
      <c r="E26" s="53">
        <v>8755</v>
      </c>
      <c r="F26" s="53">
        <v>210582</v>
      </c>
      <c r="G26" s="52"/>
      <c r="H26" s="53">
        <v>8635727</v>
      </c>
      <c r="I26" s="52"/>
      <c r="J26" s="52"/>
      <c r="K26" s="52"/>
    </row>
    <row r="27" spans="1:11" ht="14.4" x14ac:dyDescent="0.3">
      <c r="A27" s="52">
        <v>595</v>
      </c>
      <c r="B27" s="52" t="s">
        <v>396</v>
      </c>
      <c r="C27" s="48"/>
      <c r="D27" s="53">
        <v>5426</v>
      </c>
      <c r="E27" s="53">
        <v>5426</v>
      </c>
      <c r="F27" s="52"/>
      <c r="G27" s="52"/>
      <c r="H27" s="52"/>
      <c r="I27" s="52"/>
      <c r="J27" s="52"/>
      <c r="K27" s="52"/>
    </row>
    <row r="28" spans="1:11" ht="14.4" x14ac:dyDescent="0.3">
      <c r="A28" s="52">
        <v>596</v>
      </c>
      <c r="B28" s="52" t="s">
        <v>397</v>
      </c>
      <c r="C28" s="48"/>
      <c r="D28" s="53">
        <v>1330140</v>
      </c>
      <c r="E28" s="53">
        <v>75540</v>
      </c>
      <c r="F28" s="52"/>
      <c r="G28" s="52"/>
      <c r="H28" s="53">
        <v>1254600</v>
      </c>
      <c r="I28" s="52"/>
      <c r="J28" s="52"/>
      <c r="K28" s="52"/>
    </row>
    <row r="29" spans="1:11" ht="14.4" x14ac:dyDescent="0.3">
      <c r="A29" s="52" t="s">
        <v>398</v>
      </c>
      <c r="B29" s="52" t="s">
        <v>399</v>
      </c>
      <c r="C29" s="48"/>
      <c r="D29" s="53">
        <v>16477622</v>
      </c>
      <c r="E29" s="53">
        <v>413401</v>
      </c>
      <c r="F29" s="53">
        <v>965136</v>
      </c>
      <c r="G29" s="52"/>
      <c r="H29" s="52"/>
      <c r="I29" s="53">
        <v>6113515</v>
      </c>
      <c r="J29" s="53">
        <v>8985122</v>
      </c>
      <c r="K29" s="53">
        <v>448</v>
      </c>
    </row>
    <row r="30" spans="1:11" ht="14.4" x14ac:dyDescent="0.3">
      <c r="A30" s="52" t="s">
        <v>400</v>
      </c>
      <c r="B30" s="52" t="s">
        <v>401</v>
      </c>
      <c r="C30" s="48"/>
      <c r="D30" s="53">
        <v>16477622</v>
      </c>
      <c r="E30" s="53">
        <v>413401</v>
      </c>
      <c r="F30" s="53">
        <v>965136</v>
      </c>
      <c r="G30" s="52"/>
      <c r="H30" s="52"/>
      <c r="I30" s="53">
        <v>6113515</v>
      </c>
      <c r="J30" s="53">
        <v>8985122</v>
      </c>
      <c r="K30" s="53">
        <v>448</v>
      </c>
    </row>
    <row r="31" spans="1:11" ht="14.4" x14ac:dyDescent="0.3">
      <c r="A31" s="52" t="s">
        <v>402</v>
      </c>
      <c r="B31" s="52" t="s">
        <v>403</v>
      </c>
      <c r="C31" s="48"/>
      <c r="D31" s="53">
        <v>570</v>
      </c>
      <c r="E31" s="53">
        <v>570</v>
      </c>
      <c r="F31" s="52"/>
      <c r="G31" s="52"/>
      <c r="H31" s="52"/>
      <c r="I31" s="52"/>
      <c r="J31" s="52"/>
      <c r="K31" s="52"/>
    </row>
    <row r="32" spans="1:11" ht="14.4" x14ac:dyDescent="0.3">
      <c r="A32" s="52">
        <v>717</v>
      </c>
      <c r="B32" s="52" t="s">
        <v>404</v>
      </c>
      <c r="C32" s="48"/>
      <c r="D32" s="53">
        <v>570</v>
      </c>
      <c r="E32" s="53">
        <v>570</v>
      </c>
      <c r="F32" s="52"/>
      <c r="G32" s="52"/>
      <c r="H32" s="52"/>
      <c r="I32" s="52"/>
      <c r="J32" s="52"/>
      <c r="K32" s="52"/>
    </row>
    <row r="33" spans="1:11" ht="14.4" x14ac:dyDescent="0.3">
      <c r="A33" s="52" t="s">
        <v>405</v>
      </c>
      <c r="B33" s="52" t="s">
        <v>406</v>
      </c>
      <c r="C33" s="48"/>
      <c r="D33" s="53">
        <v>908</v>
      </c>
      <c r="E33" s="53">
        <v>908</v>
      </c>
      <c r="F33" s="52"/>
      <c r="G33" s="52"/>
      <c r="H33" s="52"/>
      <c r="I33" s="52"/>
      <c r="J33" s="52"/>
      <c r="K33" s="52"/>
    </row>
    <row r="34" spans="1:11" ht="14.4" x14ac:dyDescent="0.3">
      <c r="A34" s="52">
        <v>841</v>
      </c>
      <c r="B34" s="52" t="s">
        <v>407</v>
      </c>
      <c r="C34" s="48"/>
      <c r="D34" s="53">
        <v>908</v>
      </c>
      <c r="E34" s="53">
        <v>908</v>
      </c>
      <c r="F34" s="52"/>
      <c r="G34" s="52"/>
      <c r="H34" s="52"/>
      <c r="I34" s="52"/>
      <c r="J34" s="52"/>
      <c r="K34" s="52"/>
    </row>
    <row r="35" spans="1:11" ht="14.4" x14ac:dyDescent="0.3">
      <c r="A35" s="52" t="s">
        <v>408</v>
      </c>
      <c r="B35" s="52" t="s">
        <v>409</v>
      </c>
      <c r="C35" s="48"/>
      <c r="D35" s="53">
        <v>1906</v>
      </c>
      <c r="E35" s="52"/>
      <c r="F35" s="52"/>
      <c r="G35" s="52"/>
      <c r="H35" s="52"/>
      <c r="I35" s="53">
        <v>1906</v>
      </c>
      <c r="J35" s="52"/>
      <c r="K35" s="52"/>
    </row>
    <row r="36" spans="1:11" ht="14.4" x14ac:dyDescent="0.3">
      <c r="A36" s="52">
        <v>862</v>
      </c>
      <c r="B36" s="52" t="s">
        <v>410</v>
      </c>
      <c r="C36" s="48"/>
      <c r="D36" s="53">
        <v>1906</v>
      </c>
      <c r="E36" s="52"/>
      <c r="F36" s="52"/>
      <c r="G36" s="52"/>
      <c r="H36" s="52"/>
      <c r="I36" s="53">
        <v>1906</v>
      </c>
      <c r="J36" s="52"/>
      <c r="K36" s="52"/>
    </row>
    <row r="37" spans="1:11" ht="14.4" x14ac:dyDescent="0.3">
      <c r="A37" s="52" t="s">
        <v>411</v>
      </c>
      <c r="B37" s="52" t="s">
        <v>412</v>
      </c>
      <c r="C37" s="48"/>
      <c r="D37" s="53">
        <v>11148717</v>
      </c>
      <c r="E37" s="53">
        <v>380996</v>
      </c>
      <c r="F37" s="53">
        <v>132808</v>
      </c>
      <c r="G37" s="52"/>
      <c r="H37" s="52"/>
      <c r="I37" s="53">
        <v>1649342</v>
      </c>
      <c r="J37" s="53">
        <v>8985122</v>
      </c>
      <c r="K37" s="53">
        <v>448</v>
      </c>
    </row>
    <row r="38" spans="1:11" ht="14.4" x14ac:dyDescent="0.3">
      <c r="A38" s="52">
        <v>874</v>
      </c>
      <c r="B38" s="52" t="s">
        <v>413</v>
      </c>
      <c r="C38" s="48"/>
      <c r="D38" s="53">
        <v>9596389</v>
      </c>
      <c r="E38" s="52"/>
      <c r="F38" s="53">
        <v>131756</v>
      </c>
      <c r="G38" s="52"/>
      <c r="H38" s="52"/>
      <c r="I38" s="53">
        <v>479511</v>
      </c>
      <c r="J38" s="53">
        <v>8985122</v>
      </c>
      <c r="K38" s="52"/>
    </row>
    <row r="39" spans="1:11" ht="14.4" x14ac:dyDescent="0.3">
      <c r="A39" s="52">
        <v>878</v>
      </c>
      <c r="B39" s="52" t="s">
        <v>414</v>
      </c>
      <c r="C39" s="48"/>
      <c r="D39" s="53">
        <v>257555</v>
      </c>
      <c r="E39" s="52"/>
      <c r="F39" s="52"/>
      <c r="G39" s="52"/>
      <c r="H39" s="52"/>
      <c r="I39" s="53">
        <v>257106</v>
      </c>
      <c r="J39" s="52"/>
      <c r="K39" s="53">
        <v>448</v>
      </c>
    </row>
    <row r="40" spans="1:11" ht="14.4" x14ac:dyDescent="0.3">
      <c r="A40" s="52">
        <v>880</v>
      </c>
      <c r="B40" s="52" t="s">
        <v>415</v>
      </c>
      <c r="C40" s="48"/>
      <c r="D40" s="53">
        <v>1294773</v>
      </c>
      <c r="E40" s="53">
        <v>380996</v>
      </c>
      <c r="F40" s="53">
        <v>1052</v>
      </c>
      <c r="G40" s="52"/>
      <c r="H40" s="52"/>
      <c r="I40" s="53">
        <v>912725</v>
      </c>
      <c r="J40" s="52"/>
      <c r="K40" s="52"/>
    </row>
    <row r="41" spans="1:11" ht="14.4" x14ac:dyDescent="0.3">
      <c r="A41" s="52" t="s">
        <v>416</v>
      </c>
      <c r="B41" s="52" t="s">
        <v>417</v>
      </c>
      <c r="C41" s="48"/>
      <c r="D41" s="53">
        <v>5325522</v>
      </c>
      <c r="E41" s="53">
        <v>30928</v>
      </c>
      <c r="F41" s="53">
        <v>832328</v>
      </c>
      <c r="G41" s="52"/>
      <c r="H41" s="52"/>
      <c r="I41" s="53">
        <v>4462267</v>
      </c>
      <c r="J41" s="52"/>
      <c r="K41" s="52"/>
    </row>
    <row r="42" spans="1:11" ht="14.4" x14ac:dyDescent="0.3">
      <c r="A42" s="52">
        <v>886</v>
      </c>
      <c r="B42" s="52" t="s">
        <v>418</v>
      </c>
      <c r="C42" s="48"/>
      <c r="D42" s="53">
        <v>30928</v>
      </c>
      <c r="E42" s="53">
        <v>30928</v>
      </c>
      <c r="F42" s="52"/>
      <c r="G42" s="52"/>
      <c r="H42" s="52"/>
      <c r="I42" s="52"/>
      <c r="J42" s="52"/>
      <c r="K42" s="52"/>
    </row>
    <row r="43" spans="1:11" ht="14.4" x14ac:dyDescent="0.3">
      <c r="A43" s="52">
        <v>887</v>
      </c>
      <c r="B43" s="52" t="s">
        <v>419</v>
      </c>
      <c r="C43" s="48"/>
      <c r="D43" s="53">
        <v>2970944</v>
      </c>
      <c r="E43" s="52"/>
      <c r="F43" s="53">
        <v>512702</v>
      </c>
      <c r="G43" s="52"/>
      <c r="H43" s="52"/>
      <c r="I43" s="53">
        <v>2458242</v>
      </c>
      <c r="J43" s="52"/>
      <c r="K43" s="52"/>
    </row>
    <row r="44" spans="1:11" ht="14.4" x14ac:dyDescent="0.3">
      <c r="A44" s="52">
        <v>889</v>
      </c>
      <c r="B44" s="52" t="s">
        <v>420</v>
      </c>
      <c r="C44" s="48"/>
      <c r="D44" s="53">
        <v>183516</v>
      </c>
      <c r="E44" s="52"/>
      <c r="F44" s="53">
        <v>7767</v>
      </c>
      <c r="G44" s="52"/>
      <c r="H44" s="52"/>
      <c r="I44" s="53">
        <v>175748</v>
      </c>
      <c r="J44" s="52"/>
      <c r="K44" s="52"/>
    </row>
    <row r="45" spans="1:11" ht="14.4" x14ac:dyDescent="0.3">
      <c r="A45" s="52">
        <v>892</v>
      </c>
      <c r="B45" s="52" t="s">
        <v>421</v>
      </c>
      <c r="C45" s="48"/>
      <c r="D45" s="53">
        <v>2101704</v>
      </c>
      <c r="E45" s="52"/>
      <c r="F45" s="53">
        <v>300315</v>
      </c>
      <c r="G45" s="52"/>
      <c r="H45" s="52"/>
      <c r="I45" s="53">
        <v>1801389</v>
      </c>
      <c r="J45" s="52"/>
      <c r="K45" s="52"/>
    </row>
    <row r="46" spans="1:11" ht="14.4" x14ac:dyDescent="0.3">
      <c r="A46" s="52">
        <v>893</v>
      </c>
      <c r="B46" s="52" t="s">
        <v>422</v>
      </c>
      <c r="C46" s="48"/>
      <c r="D46" s="53">
        <v>38431</v>
      </c>
      <c r="E46" s="52"/>
      <c r="F46" s="53">
        <v>11543</v>
      </c>
      <c r="G46" s="52"/>
      <c r="H46" s="52"/>
      <c r="I46" s="53">
        <v>26888</v>
      </c>
      <c r="J46" s="52"/>
      <c r="K46" s="52"/>
    </row>
    <row r="47" spans="1:11" ht="14.4" x14ac:dyDescent="0.3">
      <c r="A47" s="52" t="s">
        <v>423</v>
      </c>
      <c r="B47" s="52" t="s">
        <v>424</v>
      </c>
      <c r="C47" s="48"/>
      <c r="D47" s="53">
        <v>17528622</v>
      </c>
      <c r="E47" s="53">
        <v>42709</v>
      </c>
      <c r="F47" s="52"/>
      <c r="G47" s="52"/>
      <c r="H47" s="53">
        <v>17307</v>
      </c>
      <c r="I47" s="53">
        <v>23066</v>
      </c>
      <c r="J47" s="52"/>
      <c r="K47" s="53">
        <v>17445540</v>
      </c>
    </row>
    <row r="48" spans="1:11" ht="14.4" x14ac:dyDescent="0.3">
      <c r="A48" s="52" t="s">
        <v>425</v>
      </c>
      <c r="B48" s="52" t="s">
        <v>426</v>
      </c>
      <c r="C48" s="48"/>
      <c r="D48" s="53">
        <v>17443539</v>
      </c>
      <c r="E48" s="52"/>
      <c r="F48" s="52"/>
      <c r="G48" s="52"/>
      <c r="H48" s="52"/>
      <c r="I48" s="52"/>
      <c r="J48" s="52"/>
      <c r="K48" s="53">
        <v>17443539</v>
      </c>
    </row>
    <row r="49" spans="1:11" ht="14.4" x14ac:dyDescent="0.3">
      <c r="A49" s="52">
        <v>902</v>
      </c>
      <c r="B49" s="52" t="s">
        <v>427</v>
      </c>
      <c r="C49" s="48"/>
      <c r="D49" s="53">
        <v>17443539</v>
      </c>
      <c r="E49" s="52"/>
      <c r="F49" s="52"/>
      <c r="G49" s="52"/>
      <c r="H49" s="52"/>
      <c r="I49" s="52"/>
      <c r="J49" s="52"/>
      <c r="K49" s="53">
        <v>17443539</v>
      </c>
    </row>
    <row r="50" spans="1:11" ht="14.4" x14ac:dyDescent="0.3">
      <c r="A50" s="52" t="s">
        <v>428</v>
      </c>
      <c r="B50" s="52" t="s">
        <v>429</v>
      </c>
      <c r="C50" s="48"/>
      <c r="D50" s="53">
        <v>9867708</v>
      </c>
      <c r="E50" s="52"/>
      <c r="F50" s="52"/>
      <c r="G50" s="52"/>
      <c r="H50" s="52"/>
      <c r="I50" s="52"/>
      <c r="J50" s="52"/>
      <c r="K50" s="53">
        <v>9867708</v>
      </c>
    </row>
    <row r="51" spans="1:11" ht="14.4" x14ac:dyDescent="0.3">
      <c r="A51" s="52" t="s">
        <v>430</v>
      </c>
      <c r="B51" s="52" t="s">
        <v>431</v>
      </c>
      <c r="C51" s="48"/>
      <c r="D51" s="53">
        <v>7112059</v>
      </c>
      <c r="E51" s="52"/>
      <c r="F51" s="52"/>
      <c r="G51" s="52"/>
      <c r="H51" s="52"/>
      <c r="I51" s="52"/>
      <c r="J51" s="52"/>
      <c r="K51" s="53">
        <v>7112059</v>
      </c>
    </row>
    <row r="52" spans="1:11" ht="14.4" x14ac:dyDescent="0.3">
      <c r="A52" s="52" t="s">
        <v>432</v>
      </c>
      <c r="B52" s="52" t="s">
        <v>433</v>
      </c>
      <c r="C52" s="48"/>
      <c r="D52" s="53">
        <v>463772</v>
      </c>
      <c r="E52" s="52"/>
      <c r="F52" s="52"/>
      <c r="G52" s="52"/>
      <c r="H52" s="52"/>
      <c r="I52" s="52"/>
      <c r="J52" s="52"/>
      <c r="K52" s="53">
        <v>463772</v>
      </c>
    </row>
    <row r="53" spans="1:11" ht="14.4" x14ac:dyDescent="0.3">
      <c r="A53" s="52" t="s">
        <v>434</v>
      </c>
      <c r="B53" s="52" t="s">
        <v>435</v>
      </c>
      <c r="C53" s="48"/>
      <c r="D53" s="53">
        <v>85082</v>
      </c>
      <c r="E53" s="53">
        <v>42709</v>
      </c>
      <c r="F53" s="52"/>
      <c r="G53" s="52"/>
      <c r="H53" s="53">
        <v>17307</v>
      </c>
      <c r="I53" s="53">
        <v>23066</v>
      </c>
      <c r="J53" s="52"/>
      <c r="K53" s="53">
        <v>2000</v>
      </c>
    </row>
    <row r="54" spans="1:11" ht="14.4" x14ac:dyDescent="0.3">
      <c r="A54" s="52">
        <v>920</v>
      </c>
      <c r="B54" s="52" t="s">
        <v>436</v>
      </c>
      <c r="C54" s="48"/>
      <c r="D54" s="53">
        <v>2000</v>
      </c>
      <c r="E54" s="52"/>
      <c r="F54" s="52"/>
      <c r="G54" s="52"/>
      <c r="H54" s="52"/>
      <c r="I54" s="52"/>
      <c r="J54" s="52"/>
      <c r="K54" s="53">
        <v>2000</v>
      </c>
    </row>
    <row r="55" spans="1:11" ht="14.4" x14ac:dyDescent="0.3">
      <c r="A55" s="52" t="s">
        <v>437</v>
      </c>
      <c r="B55" s="52" t="s">
        <v>438</v>
      </c>
      <c r="C55" s="48"/>
      <c r="D55" s="53">
        <v>2000</v>
      </c>
      <c r="E55" s="52"/>
      <c r="F55" s="52"/>
      <c r="G55" s="52"/>
      <c r="H55" s="52"/>
      <c r="I55" s="52"/>
      <c r="J55" s="52"/>
      <c r="K55" s="53">
        <v>2000</v>
      </c>
    </row>
    <row r="56" spans="1:11" ht="14.4" x14ac:dyDescent="0.3">
      <c r="A56" s="52">
        <v>923</v>
      </c>
      <c r="B56" s="52" t="s">
        <v>439</v>
      </c>
      <c r="C56" s="48"/>
      <c r="D56" s="53">
        <v>18299</v>
      </c>
      <c r="E56" s="53">
        <v>992</v>
      </c>
      <c r="F56" s="52"/>
      <c r="G56" s="52"/>
      <c r="H56" s="53">
        <v>17307</v>
      </c>
      <c r="I56" s="52"/>
      <c r="J56" s="52"/>
      <c r="K56" s="52"/>
    </row>
    <row r="57" spans="1:11" ht="14.4" x14ac:dyDescent="0.3">
      <c r="A57" s="52" t="s">
        <v>440</v>
      </c>
      <c r="B57" s="52" t="s">
        <v>441</v>
      </c>
      <c r="C57" s="48"/>
      <c r="D57" s="53">
        <v>18299</v>
      </c>
      <c r="E57" s="53">
        <v>992</v>
      </c>
      <c r="F57" s="52"/>
      <c r="G57" s="52"/>
      <c r="H57" s="53">
        <v>17307</v>
      </c>
      <c r="I57" s="52"/>
      <c r="J57" s="52"/>
      <c r="K57" s="52"/>
    </row>
    <row r="58" spans="1:11" ht="14.4" x14ac:dyDescent="0.3">
      <c r="A58" s="52">
        <v>932</v>
      </c>
      <c r="B58" s="52" t="s">
        <v>442</v>
      </c>
      <c r="C58" s="48"/>
      <c r="D58" s="53">
        <v>1288</v>
      </c>
      <c r="E58" s="53">
        <v>1288</v>
      </c>
      <c r="F58" s="52"/>
      <c r="G58" s="52"/>
      <c r="H58" s="52"/>
      <c r="I58" s="52"/>
      <c r="J58" s="52"/>
      <c r="K58" s="52"/>
    </row>
    <row r="59" spans="1:11" ht="14.4" x14ac:dyDescent="0.3">
      <c r="A59" s="52" t="s">
        <v>443</v>
      </c>
      <c r="B59" s="52" t="s">
        <v>442</v>
      </c>
      <c r="C59" s="48"/>
      <c r="D59" s="53">
        <v>1288</v>
      </c>
      <c r="E59" s="53">
        <v>1288</v>
      </c>
      <c r="F59" s="52"/>
      <c r="G59" s="52"/>
      <c r="H59" s="52"/>
      <c r="I59" s="52"/>
      <c r="J59" s="52"/>
      <c r="K59" s="52"/>
    </row>
    <row r="60" spans="1:11" ht="14.4" x14ac:dyDescent="0.3">
      <c r="A60" s="52">
        <v>935</v>
      </c>
      <c r="B60" s="52" t="s">
        <v>444</v>
      </c>
      <c r="C60" s="48"/>
      <c r="D60" s="53">
        <v>63494</v>
      </c>
      <c r="E60" s="53">
        <v>40429</v>
      </c>
      <c r="F60" s="52"/>
      <c r="G60" s="52"/>
      <c r="H60" s="52"/>
      <c r="I60" s="53">
        <v>23066</v>
      </c>
      <c r="J60" s="52"/>
      <c r="K60" s="52"/>
    </row>
    <row r="61" spans="1:11" ht="14.4" x14ac:dyDescent="0.3">
      <c r="A61" s="52" t="s">
        <v>445</v>
      </c>
      <c r="B61" s="52" t="s">
        <v>446</v>
      </c>
      <c r="C61" s="48"/>
      <c r="D61" s="53">
        <v>28324</v>
      </c>
      <c r="E61" s="53">
        <v>5259</v>
      </c>
      <c r="F61" s="52"/>
      <c r="G61" s="52"/>
      <c r="H61" s="52"/>
      <c r="I61" s="53">
        <v>23066</v>
      </c>
      <c r="J61" s="52"/>
      <c r="K61" s="52"/>
    </row>
    <row r="62" spans="1:11" ht="14.4" x14ac:dyDescent="0.3">
      <c r="A62" s="52" t="s">
        <v>447</v>
      </c>
      <c r="B62" s="52" t="s">
        <v>448</v>
      </c>
      <c r="C62" s="48"/>
      <c r="D62" s="53">
        <v>35170</v>
      </c>
      <c r="E62" s="53">
        <v>35170</v>
      </c>
      <c r="F62" s="52"/>
      <c r="G62" s="52"/>
      <c r="H62" s="52"/>
      <c r="I62" s="52"/>
      <c r="J62" s="52"/>
      <c r="K62" s="52"/>
    </row>
    <row r="63" spans="1:11" ht="14.4" x14ac:dyDescent="0.3">
      <c r="A63" s="52" t="s">
        <v>449</v>
      </c>
      <c r="B63" s="52" t="s">
        <v>450</v>
      </c>
      <c r="C63" s="48"/>
      <c r="D63" s="53">
        <v>713</v>
      </c>
      <c r="E63" s="53">
        <v>713</v>
      </c>
      <c r="F63" s="52"/>
      <c r="G63" s="52"/>
      <c r="H63" s="52"/>
      <c r="I63" s="52"/>
      <c r="J63" s="52"/>
      <c r="K63" s="5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24FDF18-1D47-41A1-8232-9D767E8B7A0B}"/>
</file>

<file path=customXml/itemProps2.xml><?xml version="1.0" encoding="utf-8"?>
<ds:datastoreItem xmlns:ds="http://schemas.openxmlformats.org/officeDocument/2006/customXml" ds:itemID="{A7D60B96-3251-4968-B31F-E65132D87530}"/>
</file>

<file path=customXml/itemProps3.xml><?xml version="1.0" encoding="utf-8"?>
<ds:datastoreItem xmlns:ds="http://schemas.openxmlformats.org/officeDocument/2006/customXml" ds:itemID="{347834C8-39C7-4E7A-B2BC-900B04FCD385}"/>
</file>

<file path=customXml/itemProps4.xml><?xml version="1.0" encoding="utf-8"?>
<ds:datastoreItem xmlns:ds="http://schemas.openxmlformats.org/officeDocument/2006/customXml" ds:itemID="{A6CEB112-DC89-4EE5-9C54-B0019AC81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GRC Adjustments</vt:lpstr>
      <vt:lpstr>6.28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Peterson, Pete</cp:lastModifiedBy>
  <cp:lastPrinted>2019-06-07T23:36:56Z</cp:lastPrinted>
  <dcterms:created xsi:type="dcterms:W3CDTF">2016-11-10T16:19:06Z</dcterms:created>
  <dcterms:modified xsi:type="dcterms:W3CDTF">2020-02-28T19:46:42Z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NEW-PSE-WP-SEF-4.07E-Electric-ISxFERC-19GRC-05-2019.xlsx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