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GRC-WA/Shared Documents/Planning/DRs/Responses/Reviewed by Lori/In Process/"/>
    </mc:Choice>
  </mc:AlternateContent>
  <xr:revisionPtr revIDLastSave="48" documentId="8_{CC97879E-F430-4EB9-A999-FD75FB672AEF}" xr6:coauthVersionLast="46" xr6:coauthVersionMax="46" xr10:uidLastSave="{FDCA89BB-9F80-4E54-95FC-F561019C491E}"/>
  <bookViews>
    <workbookView xWindow="-108" yWindow="-108" windowWidth="23256" windowHeight="12576" xr2:uid="{E5656F5E-288B-4DCE-B3D7-1664C43DEA29}"/>
  </bookViews>
  <sheets>
    <sheet name="Depn Exp" sheetId="3" r:id="rId1"/>
    <sheet name="EOP Depn Exp Adj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[3]RENT!#REF!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[4]development!$C$5</definedName>
    <definedName name="ACwvu.bottom._.line." hidden="1">[4]development!#REF!</definedName>
    <definedName name="ACwvu.cash._.flow." hidden="1">#REF!</definedName>
    <definedName name="ACwvu.combo." hidden="1">[4]development!$B$89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wvu.annual." hidden="1">#REF!,#REF!,#REF!,#REF!,#REF!,#REF!,#REF!,#REF!,#REF!,#REF!,#REF!,#REF!,#REF!,#REF!,#REF!,#REF!,#REF!,#REF!,#REF!,#REF!,#REF!,#REF!,#REF!,#REF!</definedName>
    <definedName name="Cwvu.annual._.hotel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</definedName>
    <definedName name="Cwvu.bottom._.line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,[4]development!#REF!,[4]development!#REF!,[4]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$85:$IV$85,[4]development!$A$89:$IV$89,[4]development!$A$91:$IV$91,[4]development!#REF!,[4]development!#REF!,[4]development!#REF!,[4]development!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[5]Inputs!#REF!</definedName>
    <definedName name="_xlnm.Print_Area" localSheetId="1">'EOP Depn Exp Adj'!$A$1:$E$57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[4]development!#REF!</definedName>
    <definedName name="Rwvu.bottom._.line." hidden="1">[4]development!#REF!</definedName>
    <definedName name="Rwvu.cash._.flow." hidden="1">#REF!</definedName>
    <definedName name="Rwvu.combo." hidden="1">[4]development!#REF!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readsheetBuilder_2" hidden="1">[6]Sheet2!#REF!</definedName>
    <definedName name="SpreadsheetBuilder_3" hidden="1">[7]Sheet2!#REF!</definedName>
    <definedName name="standard1" hidden="1">{"YTD-Total",#N/A,FALSE,"Provision"}</definedName>
    <definedName name="Swvu.allocations." hidden="1">#REF!</definedName>
    <definedName name="Swvu.annual._.hotel." hidden="1">[4]development!$C$5</definedName>
    <definedName name="Swvu.bottom._.line." hidden="1">[4]development!#REF!</definedName>
    <definedName name="Swvu.cash._.flow." hidden="1">#REF!</definedName>
    <definedName name="Swvu.combo." hidden="1">[4]development!$B$89</definedName>
    <definedName name="Swvu.full." hidden="1">#REF!</definedName>
    <definedName name="Swvu.offsite." hidden="1">#REF!</definedName>
    <definedName name="Swvu.onsite." hidden="1">#REF!</definedName>
    <definedName name="TP_Footer_User" hidden="1">"Dylan Moser"</definedName>
    <definedName name="TP_Footer_Version" hidden="1">"v4.00"</definedName>
    <definedName name="trth" hidden="1">{"ALL",#N/A,FALSE,"A"}</definedName>
    <definedName name="vcdv" hidden="1">#REF!</definedName>
    <definedName name="w" hidden="1">[8]Inputs!#REF!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'[1]DSM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2" i="3" l="1"/>
  <c r="N117" i="3"/>
  <c r="E55" i="1"/>
  <c r="H43" i="1"/>
  <c r="H42" i="1"/>
  <c r="H52" i="1"/>
  <c r="H51" i="1"/>
  <c r="L49" i="1"/>
  <c r="J49" i="1"/>
  <c r="I55" i="1"/>
  <c r="H55" i="1"/>
  <c r="I52" i="1"/>
  <c r="I53" i="1"/>
  <c r="I54" i="1"/>
  <c r="I51" i="1"/>
  <c r="M121" i="3" l="1"/>
  <c r="L121" i="3"/>
  <c r="K121" i="3"/>
  <c r="J121" i="3"/>
  <c r="I121" i="3"/>
  <c r="H121" i="3"/>
  <c r="G121" i="3"/>
  <c r="F121" i="3"/>
  <c r="E121" i="3"/>
  <c r="D121" i="3"/>
  <c r="C121" i="3"/>
  <c r="B121" i="3"/>
  <c r="N120" i="3"/>
  <c r="N119" i="3"/>
  <c r="N121" i="3" s="1"/>
  <c r="M116" i="3"/>
  <c r="L116" i="3"/>
  <c r="K116" i="3"/>
  <c r="J116" i="3"/>
  <c r="I116" i="3"/>
  <c r="H116" i="3"/>
  <c r="G116" i="3"/>
  <c r="F116" i="3"/>
  <c r="E116" i="3"/>
  <c r="D116" i="3"/>
  <c r="C116" i="3"/>
  <c r="B116" i="3"/>
  <c r="N115" i="3"/>
  <c r="N112" i="3"/>
  <c r="N113" i="3" s="1"/>
  <c r="M112" i="3"/>
  <c r="L112" i="3"/>
  <c r="L113" i="3" s="1"/>
  <c r="K112" i="3"/>
  <c r="J112" i="3"/>
  <c r="I112" i="3"/>
  <c r="H112" i="3"/>
  <c r="G112" i="3"/>
  <c r="F112" i="3"/>
  <c r="F113" i="3" s="1"/>
  <c r="E112" i="3"/>
  <c r="D112" i="3"/>
  <c r="D113" i="3" s="1"/>
  <c r="C112" i="3"/>
  <c r="C113" i="3" s="1"/>
  <c r="C117" i="3" s="1"/>
  <c r="B112" i="3"/>
  <c r="N106" i="3"/>
  <c r="M106" i="3"/>
  <c r="L106" i="3"/>
  <c r="K106" i="3"/>
  <c r="J106" i="3"/>
  <c r="I106" i="3"/>
  <c r="H106" i="3"/>
  <c r="H113" i="3" s="1"/>
  <c r="G106" i="3"/>
  <c r="F106" i="3"/>
  <c r="E106" i="3"/>
  <c r="D106" i="3"/>
  <c r="C106" i="3"/>
  <c r="B106" i="3"/>
  <c r="M60" i="3"/>
  <c r="L60" i="3"/>
  <c r="K60" i="3"/>
  <c r="J60" i="3"/>
  <c r="I60" i="3"/>
  <c r="H60" i="3"/>
  <c r="G60" i="3"/>
  <c r="F60" i="3"/>
  <c r="E60" i="3"/>
  <c r="D60" i="3"/>
  <c r="C60" i="3"/>
  <c r="B60" i="3"/>
  <c r="N59" i="3"/>
  <c r="N56" i="3"/>
  <c r="M56" i="3"/>
  <c r="L56" i="3"/>
  <c r="L57" i="3" s="1"/>
  <c r="K56" i="3"/>
  <c r="J56" i="3"/>
  <c r="I56" i="3"/>
  <c r="I57" i="3" s="1"/>
  <c r="I61" i="3" s="1"/>
  <c r="H56" i="3"/>
  <c r="G56" i="3"/>
  <c r="F56" i="3"/>
  <c r="E56" i="3"/>
  <c r="D56" i="3"/>
  <c r="D57" i="3" s="1"/>
  <c r="C56" i="3"/>
  <c r="B56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M61" i="3" l="1"/>
  <c r="L117" i="3"/>
  <c r="C57" i="3"/>
  <c r="K57" i="3"/>
  <c r="F57" i="3"/>
  <c r="N57" i="3"/>
  <c r="G113" i="3"/>
  <c r="G117" i="3" s="1"/>
  <c r="G57" i="3"/>
  <c r="G61" i="3" s="1"/>
  <c r="E61" i="3"/>
  <c r="D117" i="3"/>
  <c r="E57" i="3"/>
  <c r="M57" i="3"/>
  <c r="D61" i="3"/>
  <c r="B57" i="3"/>
  <c r="B61" i="3" s="1"/>
  <c r="J57" i="3"/>
  <c r="J61" i="3" s="1"/>
  <c r="F117" i="3"/>
  <c r="L61" i="3"/>
  <c r="I113" i="3"/>
  <c r="I117" i="3" s="1"/>
  <c r="I122" i="3" s="1"/>
  <c r="C61" i="3"/>
  <c r="C122" i="3" s="1"/>
  <c r="K61" i="3"/>
  <c r="B113" i="3"/>
  <c r="B117" i="3" s="1"/>
  <c r="B122" i="3" s="1"/>
  <c r="J113" i="3"/>
  <c r="K113" i="3"/>
  <c r="K117" i="3" s="1"/>
  <c r="H57" i="3"/>
  <c r="H61" i="3" s="1"/>
  <c r="E113" i="3"/>
  <c r="E117" i="3" s="1"/>
  <c r="E122" i="3" s="1"/>
  <c r="M113" i="3"/>
  <c r="M117" i="3" s="1"/>
  <c r="H117" i="3"/>
  <c r="F61" i="3"/>
  <c r="J117" i="3"/>
  <c r="J122" i="3" s="1"/>
  <c r="D122" i="3"/>
  <c r="L122" i="3"/>
  <c r="N60" i="3"/>
  <c r="N116" i="3"/>
  <c r="H122" i="3" l="1"/>
  <c r="F122" i="3"/>
  <c r="K122" i="3"/>
  <c r="N61" i="3"/>
  <c r="M122" i="3"/>
  <c r="G122" i="3"/>
  <c r="I49" i="1" l="1"/>
  <c r="I56" i="1" s="1"/>
  <c r="I58" i="1" s="1"/>
  <c r="C53" i="1"/>
  <c r="E52" i="1"/>
  <c r="H48" i="1" s="1"/>
  <c r="E51" i="1"/>
  <c r="H47" i="1" s="1"/>
  <c r="E50" i="1"/>
  <c r="H46" i="1" s="1"/>
  <c r="E49" i="1"/>
  <c r="H45" i="1" s="1"/>
  <c r="E48" i="1"/>
  <c r="H44" i="1" s="1"/>
  <c r="E47" i="1"/>
  <c r="H54" i="1" s="1"/>
  <c r="E46" i="1"/>
  <c r="H53" i="1" s="1"/>
  <c r="E45" i="1"/>
  <c r="E44" i="1"/>
  <c r="E43" i="1"/>
  <c r="H41" i="1" s="1"/>
  <c r="E42" i="1"/>
  <c r="H40" i="1" s="1"/>
  <c r="E41" i="1"/>
  <c r="E40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E15" i="1"/>
  <c r="H15" i="1" s="1"/>
  <c r="E14" i="1"/>
  <c r="H14" i="1" s="1"/>
  <c r="E13" i="1"/>
  <c r="H13" i="1" s="1"/>
  <c r="H12" i="1"/>
  <c r="H11" i="1"/>
  <c r="H10" i="1"/>
  <c r="E53" i="1" l="1"/>
  <c r="H16" i="1"/>
  <c r="H49" i="1" l="1"/>
  <c r="E57" i="1"/>
  <c r="H56" i="1" l="1"/>
  <c r="H58" i="1" s="1"/>
</calcChain>
</file>

<file path=xl/sharedStrings.xml><?xml version="1.0" encoding="utf-8"?>
<sst xmlns="http://schemas.openxmlformats.org/spreadsheetml/2006/main" count="255" uniqueCount="114">
  <si>
    <t>MCP WP-1.xx</t>
  </si>
  <si>
    <t>End of Period Depreciation Expense Adjustment</t>
  </si>
  <si>
    <t>Line No</t>
  </si>
  <si>
    <t>Depn Summary</t>
  </si>
  <si>
    <t>Beg. Plant Balance (1/1/21)</t>
  </si>
  <si>
    <t>Current Rates (UG-200278)</t>
  </si>
  <si>
    <t>EOP Monthly Depn (Actual)</t>
  </si>
  <si>
    <t>A</t>
  </si>
  <si>
    <t>B</t>
  </si>
  <si>
    <t>C</t>
  </si>
  <si>
    <t>D</t>
  </si>
  <si>
    <t>301-G-Organization</t>
  </si>
  <si>
    <t>302-G-Franchises</t>
  </si>
  <si>
    <t>303-G-Misc. Intangible Plant</t>
  </si>
  <si>
    <t>365-G-Land and Land Rights</t>
  </si>
  <si>
    <t>365-G-Rights-of-Way</t>
  </si>
  <si>
    <t>367-G-Mains</t>
  </si>
  <si>
    <t>369-G-Measuring/Regulating Equipmen</t>
  </si>
  <si>
    <t>374-G-Land</t>
  </si>
  <si>
    <t>374-G-Land and Land Rights</t>
  </si>
  <si>
    <t>375-G-Structures &amp; Improvements</t>
  </si>
  <si>
    <t>376-G-Mains-High Pressure Steel</t>
  </si>
  <si>
    <t>376-G-Mains-Plastic</t>
  </si>
  <si>
    <t>376-G-Mains-Steel</t>
  </si>
  <si>
    <t>377-G-Compressor Station</t>
  </si>
  <si>
    <t>378-G-Measure/Regulation</t>
  </si>
  <si>
    <t>379-G-Measure/Regulation City</t>
  </si>
  <si>
    <t>380-G-Services-Plastc</t>
  </si>
  <si>
    <t>380-G-Services-Steel</t>
  </si>
  <si>
    <t>381-G-ERT Units</t>
  </si>
  <si>
    <t>381-G-Meters</t>
  </si>
  <si>
    <t>382-G-Meter Set Installation</t>
  </si>
  <si>
    <t>383-G-Service Regulators</t>
  </si>
  <si>
    <t>385-G-Industrial Meas. &amp; Reg Stn Eq</t>
  </si>
  <si>
    <t>389-G-Land &amp; Land Rights</t>
  </si>
  <si>
    <t>390-G-Leasehold Improvement</t>
  </si>
  <si>
    <t>390-G-Structures &amp; Improvements</t>
  </si>
  <si>
    <t>391-G-Comp Equip-Server &amp; Workstati</t>
  </si>
  <si>
    <t>391-G-Office Equipment</t>
  </si>
  <si>
    <t>391-G-Office Furniture &amp; Fixtures</t>
  </si>
  <si>
    <t>391-G-Software</t>
  </si>
  <si>
    <t>392-G-Trailers</t>
  </si>
  <si>
    <t>393-G-Stores Equipment</t>
  </si>
  <si>
    <t>392-G-Transportation Equipment</t>
  </si>
  <si>
    <t>394-G-Tools,Shop,Garage Equip</t>
  </si>
  <si>
    <t>394-G-Vehicle CNG Equipment</t>
  </si>
  <si>
    <t>395-G-Laboratory Equipment</t>
  </si>
  <si>
    <t>397-G-Radio Comm Equip-Fixed</t>
  </si>
  <si>
    <t>397-G-Radio Comm Equip-Mobile</t>
  </si>
  <si>
    <t>396-G-Power Operated Equipment</t>
  </si>
  <si>
    <t>397-G-Supervisory &amp; Telemeter Equip</t>
  </si>
  <si>
    <t>396-G-Trailers-Work Equipment</t>
  </si>
  <si>
    <t>397-G-Telephone &amp; Telex Equip</t>
  </si>
  <si>
    <t>398-G-Miscellaneous Equipment</t>
  </si>
  <si>
    <t>Total</t>
  </si>
  <si>
    <t>Annual EOP Depn</t>
  </si>
  <si>
    <t>Base Year Depn</t>
  </si>
  <si>
    <t>Change</t>
  </si>
  <si>
    <t>Difference</t>
  </si>
  <si>
    <t>Washington Jurisdiction</t>
  </si>
  <si>
    <t>Cascade Natural Gas Corp.</t>
  </si>
  <si>
    <t>Twelve-Months ended December 31, 2020</t>
  </si>
  <si>
    <t>UG-21____</t>
  </si>
  <si>
    <t>EOP Annual Depn</t>
  </si>
  <si>
    <t>Per Books Annual Depn</t>
  </si>
  <si>
    <t>Depreciation Expense</t>
  </si>
  <si>
    <t>Cascade Natural Gas</t>
  </si>
  <si>
    <t>Period Ending 12/31/2020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</si>
  <si>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</si>
  <si>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</si>
  <si>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</si>
  <si>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</si>
  <si>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</si>
  <si>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</si>
  <si>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</si>
  <si>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</si>
  <si>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</si>
  <si>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</si>
  <si>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</si>
  <si>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</si>
  <si>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Grand Total</t>
  </si>
  <si>
    <t>UO- Oregon Gas</t>
  </si>
  <si>
    <t>Depreciation to Depreciation Expense</t>
  </si>
  <si>
    <t>375-G-Lease Hold Improvements</t>
  </si>
  <si>
    <t>379-G-Measure/Regulation City Gate</t>
  </si>
  <si>
    <t>386-G-CNG Refueling Stations</t>
  </si>
  <si>
    <t>389-N-Land &amp; Land Rights</t>
  </si>
  <si>
    <t>Depreciation to Depreciation Expense Total</t>
  </si>
  <si>
    <t>Depreciation to Auto &amp; Work Clearing</t>
  </si>
  <si>
    <t>Depreciation to Auto &amp; Work Clearing Total</t>
  </si>
  <si>
    <t>UO- Oregon Gas Sub-Total</t>
  </si>
  <si>
    <t>Depreciation to Depreciation Expense Adj.</t>
  </si>
  <si>
    <t>367-G-Mains (Adjustment)</t>
  </si>
  <si>
    <t>UO- Oregon Gas Total</t>
  </si>
  <si>
    <t>UW- Washington Gas</t>
  </si>
  <si>
    <t>UW- Washington Gas Sub-Total</t>
  </si>
  <si>
    <t>UW- Washington Gas Total</t>
  </si>
  <si>
    <t>No Jurisdictional Allocation</t>
  </si>
  <si>
    <t>372-G-Aro Trans Plant</t>
  </si>
  <si>
    <t>388-G-Aro Distrib Plant</t>
  </si>
  <si>
    <t>No Jurisdictional Allocation Total</t>
  </si>
  <si>
    <t>E</t>
  </si>
  <si>
    <t>F</t>
  </si>
  <si>
    <t>G</t>
  </si>
  <si>
    <t>H</t>
  </si>
  <si>
    <t>I</t>
  </si>
  <si>
    <t>Total*</t>
  </si>
  <si>
    <t>*</t>
  </si>
  <si>
    <t>*367-G-Mains Adjustment Footnote: This adjustment is to correct an error in the jurisdictional allocation factor used for depreciation. The total monthly depreciation flip from OR to WA is about $583 and the Total Reserve at 12/31/2020 is $412,101.</t>
  </si>
  <si>
    <t>Note: Reclass of plant (367-G Mains Adjustment) is not included in these totals.</t>
  </si>
  <si>
    <t>R-3 Adjustment</t>
  </si>
  <si>
    <t>Auto and Work Clearing</t>
  </si>
  <si>
    <t>Sub-total Auto and Work Clearing</t>
  </si>
  <si>
    <t>Sub-total Depreciation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</si>
</sst>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1" xfId="4" applyFont="1" applyBorder="1" applyAlignment="1">
      <alignment horizontal="center" wrapText="1"/>
    </xf>
    <xf numFmtId="43" fontId="5" fillId="0" borderId="1" xfId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5" applyFont="1"/>
    <xf numFmtId="10" fontId="5" fillId="0" borderId="0" xfId="2" applyNumberFormat="1" applyFont="1" applyFill="1"/>
    <xf numFmtId="43" fontId="1" fillId="0" borderId="0" xfId="1" applyFont="1" applyFill="1"/>
    <xf numFmtId="43" fontId="1" fillId="0" borderId="0" xfId="0" applyNumberFormat="1" applyFont="1"/>
    <xf numFmtId="0" fontId="5" fillId="0" borderId="0" xfId="6" applyFont="1"/>
    <xf numFmtId="0" fontId="1" fillId="0" borderId="0" xfId="0" applyFont="1" applyAlignment="1">
      <alignment horizontal="left"/>
    </xf>
    <xf numFmtId="0" fontId="5" fillId="0" borderId="0" xfId="4" applyFont="1" applyAlignment="1">
      <alignment horizontal="left" indent="1"/>
    </xf>
    <xf numFmtId="43" fontId="4" fillId="0" borderId="0" xfId="7" applyFont="1" applyFill="1" applyBorder="1"/>
    <xf numFmtId="43" fontId="5" fillId="0" borderId="3" xfId="1" applyFont="1" applyFill="1" applyBorder="1"/>
    <xf numFmtId="0" fontId="4" fillId="0" borderId="0" xfId="4" applyFont="1"/>
    <xf numFmtId="43" fontId="5" fillId="0" borderId="0" xfId="1" applyFont="1" applyFill="1" applyBorder="1"/>
    <xf numFmtId="43" fontId="1" fillId="0" borderId="4" xfId="0" applyNumberFormat="1" applyFont="1" applyBorder="1"/>
    <xf numFmtId="0" fontId="5" fillId="0" borderId="0" xfId="4" applyFont="1"/>
    <xf numFmtId="164" fontId="1" fillId="0" borderId="0" xfId="0" applyNumberFormat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43" fontId="6" fillId="0" borderId="3" xfId="0" applyNumberFormat="1" applyFont="1" applyBorder="1"/>
    <xf numFmtId="0" fontId="7" fillId="0" borderId="3" xfId="0" applyFont="1" applyBorder="1"/>
    <xf numFmtId="0" fontId="6" fillId="0" borderId="0" xfId="0" applyFont="1" applyAlignment="1">
      <alignment horizontal="left" indent="1"/>
    </xf>
    <xf numFmtId="43" fontId="6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0" fontId="6" fillId="0" borderId="0" xfId="0" applyFont="1" applyAlignment="1">
      <alignment horizontal="right" indent="1"/>
    </xf>
    <xf numFmtId="0" fontId="6" fillId="0" borderId="3" xfId="0" applyFont="1" applyBorder="1" applyAlignment="1">
      <alignment horizontal="right"/>
    </xf>
    <xf numFmtId="0" fontId="7" fillId="0" borderId="0" xfId="0" applyFont="1" applyAlignment="1">
      <alignment horizontal="left" indent="4"/>
    </xf>
    <xf numFmtId="0" fontId="6" fillId="0" borderId="0" xfId="0" applyFont="1" applyAlignment="1">
      <alignment horizontal="center"/>
    </xf>
    <xf numFmtId="0" fontId="6" fillId="0" borderId="3" xfId="0" applyFont="1" applyBorder="1"/>
    <xf numFmtId="43" fontId="6" fillId="0" borderId="3" xfId="1" applyFont="1" applyBorder="1"/>
    <xf numFmtId="0" fontId="6" fillId="0" borderId="4" xfId="0" applyFont="1" applyBorder="1"/>
    <xf numFmtId="43" fontId="6" fillId="0" borderId="4" xfId="1" applyFont="1" applyBorder="1"/>
    <xf numFmtId="43" fontId="8" fillId="0" borderId="0" xfId="1" applyFont="1" applyFill="1"/>
    <xf numFmtId="44" fontId="2" fillId="0" borderId="5" xfId="0" applyNumberFormat="1" applyFont="1" applyBorder="1"/>
    <xf numFmtId="43" fontId="1" fillId="2" borderId="0" xfId="1" applyFont="1" applyFill="1"/>
    <xf numFmtId="43" fontId="1" fillId="2" borderId="2" xfId="0" applyNumberFormat="1" applyFont="1" applyFill="1" applyBorder="1"/>
    <xf numFmtId="43" fontId="1" fillId="3" borderId="2" xfId="0" applyNumberFormat="1" applyFont="1" applyFill="1" applyBorder="1"/>
    <xf numFmtId="44" fontId="4" fillId="3" borderId="4" xfId="0" applyNumberFormat="1" applyFont="1" applyFill="1" applyBorder="1"/>
    <xf numFmtId="0" fontId="4" fillId="0" borderId="0" xfId="3" applyFont="1" applyAlignment="1">
      <alignment horizontal="center"/>
    </xf>
    <xf numFmtId="43" fontId="7" fillId="0" borderId="0" xfId="0" applyNumberFormat="1" applyFont="1" applyFill="1"/>
    <xf numFmtId="43" fontId="6" fillId="0" borderId="2" xfId="0" applyNumberFormat="1" applyFont="1" applyFill="1" applyBorder="1"/>
    <xf numFmtId="43" fontId="6" fillId="0" borderId="0" xfId="0" applyNumberFormat="1" applyFont="1" applyFill="1"/>
    <xf numFmtId="43" fontId="9" fillId="0" borderId="0" xfId="0" applyNumberFormat="1" applyFont="1" applyFill="1"/>
    <xf numFmtId="43" fontId="6" fillId="0" borderId="3" xfId="0" applyNumberFormat="1" applyFont="1" applyFill="1" applyBorder="1"/>
    <xf numFmtId="43" fontId="5" fillId="0" borderId="0" xfId="1" applyFont="1" applyFill="1"/>
    <xf numFmtId="43" fontId="5" fillId="0" borderId="3" xfId="7" applyFont="1" applyFill="1" applyBorder="1"/>
    <xf numFmtId="43" fontId="1" fillId="0" borderId="0" xfId="0" applyNumberFormat="1" applyFont="1" applyBorder="1"/>
    <xf numFmtId="44" fontId="2" fillId="0" borderId="0" xfId="0" applyNumberFormat="1" applyFont="1" applyBorder="1"/>
    <xf numFmtId="43" fontId="1" fillId="0" borderId="1" xfId="0" applyNumberFormat="1" applyFont="1" applyBorder="1"/>
    <xf numFmtId="43" fontId="1" fillId="0" borderId="0" xfId="0" applyNumberFormat="1" applyFont="1" applyFill="1" applyBorder="1"/>
    <xf numFmtId="0" fontId="5" fillId="0" borderId="0" xfId="5" applyFont="1" applyBorder="1"/>
    <xf numFmtId="0" fontId="5" fillId="0" borderId="0" xfId="6" applyFont="1" applyBorder="1"/>
    <xf numFmtId="0" fontId="5" fillId="0" borderId="0" xfId="4" applyFont="1" applyBorder="1" applyAlignment="1">
      <alignment horizontal="left" indent="1"/>
    </xf>
    <xf numFmtId="0" fontId="5" fillId="0" borderId="1" xfId="5" applyFont="1" applyBorder="1"/>
    <xf numFmtId="0" fontId="5" fillId="0" borderId="3" xfId="4" applyFont="1" applyBorder="1" applyAlignment="1">
      <alignment horizontal="left" indent="1"/>
    </xf>
    <xf numFmtId="0" fontId="5" fillId="0" borderId="4" xfId="5" applyFont="1" applyBorder="1"/>
    <xf numFmtId="0" fontId="10" fillId="0" borderId="0" xfId="4" applyFont="1" applyBorder="1" applyAlignment="1">
      <alignment horizontal="left" indent="1"/>
    </xf>
    <xf numFmtId="0" fontId="1" fillId="0" borderId="0" xfId="0" applyFont="1" applyAlignment="1">
      <alignment horizontal="right"/>
    </xf>
    <xf numFmtId="43" fontId="1" fillId="4" borderId="4" xfId="0" applyNumberFormat="1" applyFont="1" applyFill="1" applyBorder="1"/>
    <xf numFmtId="43" fontId="1" fillId="4" borderId="0" xfId="1" applyFont="1" applyFill="1"/>
    <xf numFmtId="43" fontId="1" fillId="5" borderId="2" xfId="0" applyNumberFormat="1" applyFont="1" applyFill="1" applyBorder="1"/>
  </cellXfs>
  <cellStyles count="8">
    <cellStyle name="Comma" xfId="1" builtinId="3"/>
    <cellStyle name="Comma 2 10" xfId="7" xr:uid="{F0340BA0-0E1B-4F3B-912D-2D5421631698}"/>
    <cellStyle name="Normal" xfId="0" builtinId="0"/>
    <cellStyle name="Normal 2 10 3" xfId="4" xr:uid="{5B6EAF45-6A53-43A4-A08F-538BB101AC1E}"/>
    <cellStyle name="Normal 3 10 3" xfId="6" xr:uid="{6F745B03-C095-4D4F-BF9A-AE4908A9FC24}"/>
    <cellStyle name="Normal 3 11" xfId="5" xr:uid="{94934E5F-4F82-4D88-A73C-8A635A419828}"/>
    <cellStyle name="Normal 89" xfId="3" xr:uid="{35407BCB-A458-4670-BA00-211745B1ED3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70596/Local%20Settings/Temporary%20Internet%20Files/OLK3B/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y0902/EAST%20Blocking%20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EC14-8500-4DCA-BD1D-4F249706958C}">
  <dimension ref="A1:O132"/>
  <sheetViews>
    <sheetView tabSelected="1" zoomScale="90" zoomScaleNormal="90" workbookViewId="0">
      <pane xSplit="1" ySplit="5" topLeftCell="E103" activePane="bottomRight" state="frozen"/>
      <selection activeCell="L59" sqref="L59"/>
      <selection pane="topRight" activeCell="L59" sqref="L59"/>
      <selection pane="bottomLeft" activeCell="L59" sqref="L59"/>
      <selection pane="bottomRight"/>
    </sheetView>
  </sheetViews>
  <sheetFormatPr defaultColWidth="9.109375" defaultRowHeight="15" x14ac:dyDescent="0.25"/>
  <cols>
    <col min="1" max="1" width="52.109375" style="24" bestFit="1" customWidth="1"/>
    <col min="2" max="13" width="16.109375" style="23" bestFit="1" customWidth="1"/>
    <col min="14" max="14" width="18.88671875" style="23" bestFit="1" customWidth="1"/>
    <col min="15" max="16384" width="9.109375" style="24"/>
  </cols>
  <sheetData>
    <row r="1" spans="1:14" ht="15.6" x14ac:dyDescent="0.3">
      <c r="A1" s="22" t="s">
        <v>65</v>
      </c>
    </row>
    <row r="2" spans="1:14" ht="15.6" x14ac:dyDescent="0.3">
      <c r="A2" s="22" t="s">
        <v>66</v>
      </c>
    </row>
    <row r="3" spans="1:14" ht="15.6" x14ac:dyDescent="0.3">
      <c r="A3" s="22" t="s">
        <v>67</v>
      </c>
    </row>
    <row r="5" spans="1:14" s="25" customFormat="1" ht="15.6" x14ac:dyDescent="0.3">
      <c r="B5" s="26" t="s">
        <v>68</v>
      </c>
      <c r="C5" s="26" t="s">
        <v>69</v>
      </c>
      <c r="D5" s="26" t="s">
        <v>70</v>
      </c>
      <c r="E5" s="26" t="s">
        <v>71</v>
      </c>
      <c r="F5" s="26" t="s">
        <v>72</v>
      </c>
      <c r="G5" s="26" t="s">
        <v>73</v>
      </c>
      <c r="H5" s="26" t="s">
        <v>74</v>
      </c>
      <c r="I5" s="26" t="s">
        <v>75</v>
      </c>
      <c r="J5" s="26" t="s">
        <v>76</v>
      </c>
      <c r="K5" s="26" t="s">
        <v>77</v>
      </c>
      <c r="L5" s="26" t="s">
        <v>78</v>
      </c>
      <c r="M5" s="26" t="s">
        <v>79</v>
      </c>
      <c r="N5" s="26" t="s">
        <v>80</v>
      </c>
    </row>
    <row r="6" spans="1:14" s="29" customFormat="1" ht="15.6" x14ac:dyDescent="0.3">
      <c r="A6" s="27" t="s">
        <v>81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5.6" x14ac:dyDescent="0.3">
      <c r="A7" s="30" t="s">
        <v>82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x14ac:dyDescent="0.25">
      <c r="A8" s="33" t="s">
        <v>11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</row>
    <row r="9" spans="1:14" x14ac:dyDescent="0.25">
      <c r="A9" s="33" t="s">
        <v>12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</row>
    <row r="10" spans="1:14" x14ac:dyDescent="0.25">
      <c r="A10" s="33" t="s">
        <v>13</v>
      </c>
      <c r="B10" s="34">
        <v>76578.350000000006</v>
      </c>
      <c r="C10" s="34">
        <v>76616.240000000005</v>
      </c>
      <c r="D10" s="34">
        <v>77484.63</v>
      </c>
      <c r="E10" s="34">
        <v>77515.150000000009</v>
      </c>
      <c r="F10" s="34">
        <v>77524.840000000011</v>
      </c>
      <c r="G10" s="34">
        <v>77330.23000000001</v>
      </c>
      <c r="H10" s="34">
        <v>78009.5</v>
      </c>
      <c r="I10" s="34">
        <v>78022.850000000006</v>
      </c>
      <c r="J10" s="34">
        <v>77949.350000000006</v>
      </c>
      <c r="K10" s="34">
        <v>74846.030000000013</v>
      </c>
      <c r="L10" s="34">
        <v>69021.23</v>
      </c>
      <c r="M10" s="34">
        <v>69124.069999999992</v>
      </c>
      <c r="N10" s="34">
        <v>910022.47</v>
      </c>
    </row>
    <row r="11" spans="1:14" x14ac:dyDescent="0.25">
      <c r="A11" s="33" t="s">
        <v>14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</row>
    <row r="12" spans="1:14" x14ac:dyDescent="0.25">
      <c r="A12" s="33" t="s">
        <v>15</v>
      </c>
      <c r="B12" s="34">
        <v>10.130000000000001</v>
      </c>
      <c r="C12" s="34">
        <v>10.130000000000001</v>
      </c>
      <c r="D12" s="34">
        <v>10.130000000000001</v>
      </c>
      <c r="E12" s="34">
        <v>10.130000000000001</v>
      </c>
      <c r="F12" s="34">
        <v>10.130000000000001</v>
      </c>
      <c r="G12" s="34">
        <v>10.130000000000001</v>
      </c>
      <c r="H12" s="34">
        <v>10.130000000000001</v>
      </c>
      <c r="I12" s="34">
        <v>10.130000000000001</v>
      </c>
      <c r="J12" s="34">
        <v>10.130000000000001</v>
      </c>
      <c r="K12" s="34">
        <v>10.130000000000001</v>
      </c>
      <c r="L12" s="34">
        <v>10.130000000000001</v>
      </c>
      <c r="M12" s="34">
        <v>10.130000000000001</v>
      </c>
      <c r="N12" s="34">
        <v>121.55999999999999</v>
      </c>
    </row>
    <row r="13" spans="1:14" x14ac:dyDescent="0.25">
      <c r="A13" s="33" t="s">
        <v>16</v>
      </c>
      <c r="B13" s="34">
        <v>9408.6</v>
      </c>
      <c r="C13" s="34">
        <v>9408.6</v>
      </c>
      <c r="D13" s="34">
        <v>9408.6</v>
      </c>
      <c r="E13" s="34">
        <v>9408.6</v>
      </c>
      <c r="F13" s="34">
        <v>9408.6</v>
      </c>
      <c r="G13" s="34">
        <v>9408.6</v>
      </c>
      <c r="H13" s="34">
        <v>9408.6</v>
      </c>
      <c r="I13" s="34">
        <v>9408.6</v>
      </c>
      <c r="J13" s="34">
        <v>9408.6</v>
      </c>
      <c r="K13" s="34">
        <v>9408.6</v>
      </c>
      <c r="L13" s="34">
        <v>9408.6</v>
      </c>
      <c r="M13" s="34">
        <v>9408.6</v>
      </c>
      <c r="N13" s="34">
        <v>112903.20000000003</v>
      </c>
    </row>
    <row r="14" spans="1:14" x14ac:dyDescent="0.25">
      <c r="A14" s="33" t="s">
        <v>17</v>
      </c>
      <c r="B14" s="34">
        <v>12.35</v>
      </c>
      <c r="C14" s="34">
        <v>12.35</v>
      </c>
      <c r="D14" s="34">
        <v>12.35</v>
      </c>
      <c r="E14" s="34">
        <v>12.35</v>
      </c>
      <c r="F14" s="34">
        <v>12.35</v>
      </c>
      <c r="G14" s="34">
        <v>12.35</v>
      </c>
      <c r="H14" s="34">
        <v>12.35</v>
      </c>
      <c r="I14" s="34">
        <v>12.35</v>
      </c>
      <c r="J14" s="34">
        <v>12.35</v>
      </c>
      <c r="K14" s="34">
        <v>12.35</v>
      </c>
      <c r="L14" s="34">
        <v>12.35</v>
      </c>
      <c r="M14" s="34">
        <v>12.35</v>
      </c>
      <c r="N14" s="34">
        <v>148.19999999999996</v>
      </c>
    </row>
    <row r="15" spans="1:14" x14ac:dyDescent="0.25">
      <c r="A15" s="33" t="s">
        <v>18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</row>
    <row r="16" spans="1:14" x14ac:dyDescent="0.25">
      <c r="A16" s="33" t="s">
        <v>19</v>
      </c>
      <c r="B16" s="34">
        <v>368.2</v>
      </c>
      <c r="C16" s="34">
        <v>368.2</v>
      </c>
      <c r="D16" s="34">
        <v>368.2</v>
      </c>
      <c r="E16" s="34">
        <v>368.2</v>
      </c>
      <c r="F16" s="34">
        <v>368.2</v>
      </c>
      <c r="G16" s="34">
        <v>368.2</v>
      </c>
      <c r="H16" s="34">
        <v>368.2</v>
      </c>
      <c r="I16" s="34">
        <v>368.2</v>
      </c>
      <c r="J16" s="34">
        <v>368.2</v>
      </c>
      <c r="K16" s="34">
        <v>368.2</v>
      </c>
      <c r="L16" s="34">
        <v>368.2</v>
      </c>
      <c r="M16" s="34">
        <v>368.2</v>
      </c>
      <c r="N16" s="34">
        <v>4418.3999999999987</v>
      </c>
    </row>
    <row r="17" spans="1:14" x14ac:dyDescent="0.25">
      <c r="A17" s="33" t="s">
        <v>83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</row>
    <row r="18" spans="1:14" x14ac:dyDescent="0.25">
      <c r="A18" s="33" t="s">
        <v>20</v>
      </c>
      <c r="B18" s="34">
        <v>476.8</v>
      </c>
      <c r="C18" s="34">
        <v>476.8</v>
      </c>
      <c r="D18" s="34">
        <v>476.8</v>
      </c>
      <c r="E18" s="34">
        <v>476.8</v>
      </c>
      <c r="F18" s="34">
        <v>476.8</v>
      </c>
      <c r="G18" s="34">
        <v>476.8</v>
      </c>
      <c r="H18" s="34">
        <v>476.8</v>
      </c>
      <c r="I18" s="34">
        <v>476.8</v>
      </c>
      <c r="J18" s="34">
        <v>483.1</v>
      </c>
      <c r="K18" s="34">
        <v>483.1</v>
      </c>
      <c r="L18" s="34">
        <v>483.1</v>
      </c>
      <c r="M18" s="34">
        <v>483.1</v>
      </c>
      <c r="N18" s="34">
        <v>5746.800000000002</v>
      </c>
    </row>
    <row r="19" spans="1:14" x14ac:dyDescent="0.25">
      <c r="A19" s="33" t="s">
        <v>21</v>
      </c>
      <c r="B19" s="34">
        <v>22738.7</v>
      </c>
      <c r="C19" s="34">
        <v>23161.100000000002</v>
      </c>
      <c r="D19" s="34">
        <v>23377.119999999999</v>
      </c>
      <c r="E19" s="34">
        <v>23377.02</v>
      </c>
      <c r="F19" s="34">
        <v>23381.45</v>
      </c>
      <c r="G19" s="34">
        <v>23407.23</v>
      </c>
      <c r="H19" s="34">
        <v>23419.02</v>
      </c>
      <c r="I19" s="34">
        <v>23477.91</v>
      </c>
      <c r="J19" s="34">
        <v>28646.21</v>
      </c>
      <c r="K19" s="34">
        <v>28638.639999999999</v>
      </c>
      <c r="L19" s="34">
        <v>30154.100000000002</v>
      </c>
      <c r="M19" s="34">
        <v>30154.25</v>
      </c>
      <c r="N19" s="34">
        <v>303932.74999999994</v>
      </c>
    </row>
    <row r="20" spans="1:14" x14ac:dyDescent="0.25">
      <c r="A20" s="33" t="s">
        <v>22</v>
      </c>
      <c r="B20" s="34">
        <v>170485.01</v>
      </c>
      <c r="C20" s="34">
        <v>170973.26</v>
      </c>
      <c r="D20" s="34">
        <v>171612.96</v>
      </c>
      <c r="E20" s="34">
        <v>175612.86000000002</v>
      </c>
      <c r="F20" s="34">
        <v>175596.47</v>
      </c>
      <c r="G20" s="34">
        <v>176337.99</v>
      </c>
      <c r="H20" s="34">
        <v>174698.82</v>
      </c>
      <c r="I20" s="34">
        <v>175421.73</v>
      </c>
      <c r="J20" s="34">
        <v>176124.47</v>
      </c>
      <c r="K20" s="34">
        <v>177124.52</v>
      </c>
      <c r="L20" s="34">
        <v>178460.86000000002</v>
      </c>
      <c r="M20" s="34">
        <v>178757.2</v>
      </c>
      <c r="N20" s="34">
        <v>2101206.15</v>
      </c>
    </row>
    <row r="21" spans="1:14" x14ac:dyDescent="0.25">
      <c r="A21" s="33" t="s">
        <v>23</v>
      </c>
      <c r="B21" s="34">
        <v>74512.850000000006</v>
      </c>
      <c r="C21" s="34">
        <v>74498.990000000005</v>
      </c>
      <c r="D21" s="34">
        <v>74499.23</v>
      </c>
      <c r="E21" s="34">
        <v>74552.59</v>
      </c>
      <c r="F21" s="34">
        <v>75884.800000000003</v>
      </c>
      <c r="G21" s="34">
        <v>76173.69</v>
      </c>
      <c r="H21" s="34">
        <v>76376.14</v>
      </c>
      <c r="I21" s="34">
        <v>76776.47</v>
      </c>
      <c r="J21" s="34">
        <v>77008.2</v>
      </c>
      <c r="K21" s="34">
        <v>77041.78</v>
      </c>
      <c r="L21" s="34">
        <v>77226.06</v>
      </c>
      <c r="M21" s="34">
        <v>77361</v>
      </c>
      <c r="N21" s="34">
        <v>911911.8</v>
      </c>
    </row>
    <row r="22" spans="1:14" x14ac:dyDescent="0.25">
      <c r="A22" s="33" t="s">
        <v>24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</row>
    <row r="23" spans="1:14" x14ac:dyDescent="0.25">
      <c r="A23" s="33" t="s">
        <v>25</v>
      </c>
      <c r="B23" s="34">
        <v>17798.060000000001</v>
      </c>
      <c r="C23" s="34">
        <v>18033.53</v>
      </c>
      <c r="D23" s="34">
        <v>17847.11</v>
      </c>
      <c r="E23" s="34">
        <v>17847.11</v>
      </c>
      <c r="F23" s="34">
        <v>17839.32</v>
      </c>
      <c r="G23" s="34">
        <v>17830.48</v>
      </c>
      <c r="H23" s="34">
        <v>17890.89</v>
      </c>
      <c r="I23" s="34">
        <v>17891.71</v>
      </c>
      <c r="J23" s="34">
        <v>17891.71</v>
      </c>
      <c r="K23" s="34">
        <v>17891.91</v>
      </c>
      <c r="L23" s="34">
        <v>17990.010000000002</v>
      </c>
      <c r="M23" s="34">
        <v>17990.010000000002</v>
      </c>
      <c r="N23" s="34">
        <v>214741.85</v>
      </c>
    </row>
    <row r="24" spans="1:14" x14ac:dyDescent="0.25">
      <c r="A24" s="33" t="s">
        <v>84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>
        <v>0</v>
      </c>
      <c r="M24" s="34">
        <v>0</v>
      </c>
      <c r="N24" s="34">
        <v>0</v>
      </c>
    </row>
    <row r="25" spans="1:14" x14ac:dyDescent="0.25">
      <c r="A25" s="33" t="s">
        <v>27</v>
      </c>
      <c r="B25" s="34">
        <v>154815.94</v>
      </c>
      <c r="C25" s="34">
        <v>155992.89000000001</v>
      </c>
      <c r="D25" s="34">
        <v>156363.32</v>
      </c>
      <c r="E25" s="34">
        <v>157918.66</v>
      </c>
      <c r="F25" s="34">
        <v>158971.22</v>
      </c>
      <c r="G25" s="34">
        <v>159928.76</v>
      </c>
      <c r="H25" s="34">
        <v>160694.99</v>
      </c>
      <c r="I25" s="34">
        <v>162744.42000000001</v>
      </c>
      <c r="J25" s="34">
        <v>164775.06</v>
      </c>
      <c r="K25" s="34">
        <v>166549.6</v>
      </c>
      <c r="L25" s="34">
        <v>168211.97</v>
      </c>
      <c r="M25" s="34">
        <v>170081.79</v>
      </c>
      <c r="N25" s="34">
        <v>1937048.62</v>
      </c>
    </row>
    <row r="26" spans="1:14" x14ac:dyDescent="0.25">
      <c r="A26" s="33" t="s">
        <v>28</v>
      </c>
      <c r="B26" s="34">
        <v>35772.080000000002</v>
      </c>
      <c r="C26" s="34">
        <v>35744.39</v>
      </c>
      <c r="D26" s="34">
        <v>35732.870000000003</v>
      </c>
      <c r="E26" s="34">
        <v>35697.99</v>
      </c>
      <c r="F26" s="34">
        <v>35694.629999999997</v>
      </c>
      <c r="G26" s="34">
        <v>35644.43</v>
      </c>
      <c r="H26" s="34">
        <v>35621.129999999997</v>
      </c>
      <c r="I26" s="34">
        <v>35620.82</v>
      </c>
      <c r="J26" s="34">
        <v>35605.65</v>
      </c>
      <c r="K26" s="34">
        <v>35591.86</v>
      </c>
      <c r="L26" s="34">
        <v>35586.400000000001</v>
      </c>
      <c r="M26" s="34">
        <v>35582.660000000003</v>
      </c>
      <c r="N26" s="34">
        <v>427894.91000000003</v>
      </c>
    </row>
    <row r="27" spans="1:14" x14ac:dyDescent="0.25">
      <c r="A27" s="33" t="s">
        <v>29</v>
      </c>
      <c r="B27" s="34">
        <v>31982.07</v>
      </c>
      <c r="C27" s="34">
        <v>32214.75</v>
      </c>
      <c r="D27" s="34">
        <v>32230.280000000002</v>
      </c>
      <c r="E27" s="34">
        <v>32399.38</v>
      </c>
      <c r="F27" s="34">
        <v>31683.200000000001</v>
      </c>
      <c r="G27" s="34">
        <v>31689.59</v>
      </c>
      <c r="H27" s="34">
        <v>31697.43</v>
      </c>
      <c r="I27" s="34">
        <v>31705.760000000002</v>
      </c>
      <c r="J27" s="34">
        <v>31715.940000000002</v>
      </c>
      <c r="K27" s="34">
        <v>31892.32</v>
      </c>
      <c r="L27" s="34">
        <v>31795.99</v>
      </c>
      <c r="M27" s="34">
        <v>31762.65</v>
      </c>
      <c r="N27" s="34">
        <v>382769.36000000004</v>
      </c>
    </row>
    <row r="28" spans="1:14" x14ac:dyDescent="0.25">
      <c r="A28" s="33" t="s">
        <v>30</v>
      </c>
      <c r="B28" s="34">
        <v>21224.18</v>
      </c>
      <c r="C28" s="34">
        <v>21103.31</v>
      </c>
      <c r="D28" s="34">
        <v>21169.98</v>
      </c>
      <c r="E28" s="34">
        <v>21409.09</v>
      </c>
      <c r="F28" s="34">
        <v>21608.100000000002</v>
      </c>
      <c r="G28" s="34">
        <v>21776.41</v>
      </c>
      <c r="H28" s="34">
        <v>21614.18</v>
      </c>
      <c r="I28" s="34">
        <v>21760.87</v>
      </c>
      <c r="J28" s="34">
        <v>21905.53</v>
      </c>
      <c r="K28" s="34">
        <v>21901.77</v>
      </c>
      <c r="L28" s="34">
        <v>22029.920000000002</v>
      </c>
      <c r="M28" s="34">
        <v>22145.38</v>
      </c>
      <c r="N28" s="34">
        <v>259648.72</v>
      </c>
    </row>
    <row r="29" spans="1:14" x14ac:dyDescent="0.25">
      <c r="A29" s="33" t="s">
        <v>31</v>
      </c>
      <c r="B29" s="34">
        <v>15062.06</v>
      </c>
      <c r="C29" s="34">
        <v>15119.67</v>
      </c>
      <c r="D29" s="34">
        <v>15453.58</v>
      </c>
      <c r="E29" s="34">
        <v>15661.49</v>
      </c>
      <c r="F29" s="34">
        <v>15648.85</v>
      </c>
      <c r="G29" s="34">
        <v>15915.35</v>
      </c>
      <c r="H29" s="34">
        <v>15867.35</v>
      </c>
      <c r="I29" s="34">
        <v>16001.75</v>
      </c>
      <c r="J29" s="34">
        <v>16152.49</v>
      </c>
      <c r="K29" s="34">
        <v>16227.88</v>
      </c>
      <c r="L29" s="34">
        <v>16313.98</v>
      </c>
      <c r="M29" s="34">
        <v>16393.98</v>
      </c>
      <c r="N29" s="34">
        <v>189818.43000000002</v>
      </c>
    </row>
    <row r="30" spans="1:14" x14ac:dyDescent="0.25">
      <c r="A30" s="33" t="s">
        <v>32</v>
      </c>
      <c r="B30" s="34">
        <v>5752.74</v>
      </c>
      <c r="C30" s="34">
        <v>5759.24</v>
      </c>
      <c r="D30" s="34">
        <v>5780.55</v>
      </c>
      <c r="E30" s="34">
        <v>5802.82</v>
      </c>
      <c r="F30" s="34">
        <v>5838.81</v>
      </c>
      <c r="G30" s="34">
        <v>5863.4800000000005</v>
      </c>
      <c r="H30" s="34">
        <v>5883.99</v>
      </c>
      <c r="I30" s="34">
        <v>5902.72</v>
      </c>
      <c r="J30" s="34">
        <v>5911.68</v>
      </c>
      <c r="K30" s="34">
        <v>5885.39</v>
      </c>
      <c r="L30" s="34">
        <v>5903.32</v>
      </c>
      <c r="M30" s="34">
        <v>5921.33</v>
      </c>
      <c r="N30" s="34">
        <v>70206.069999999992</v>
      </c>
    </row>
    <row r="31" spans="1:14" x14ac:dyDescent="0.25">
      <c r="A31" s="33" t="s">
        <v>33</v>
      </c>
      <c r="B31" s="34">
        <v>4436.2</v>
      </c>
      <c r="C31" s="34">
        <v>4448.22</v>
      </c>
      <c r="D31" s="34">
        <v>4450.07</v>
      </c>
      <c r="E31" s="34">
        <v>4517.8500000000004</v>
      </c>
      <c r="F31" s="34">
        <v>4517.8500000000004</v>
      </c>
      <c r="G31" s="34">
        <v>4517.8500000000004</v>
      </c>
      <c r="H31" s="34">
        <v>4544.38</v>
      </c>
      <c r="I31" s="34">
        <v>5369.26</v>
      </c>
      <c r="J31" s="34">
        <v>5352.2</v>
      </c>
      <c r="K31" s="34">
        <v>5286.54</v>
      </c>
      <c r="L31" s="34">
        <v>5286.54</v>
      </c>
      <c r="M31" s="34">
        <v>5282.07</v>
      </c>
      <c r="N31" s="34">
        <v>58009.03</v>
      </c>
    </row>
    <row r="32" spans="1:14" x14ac:dyDescent="0.25">
      <c r="A32" s="33" t="s">
        <v>85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</row>
    <row r="33" spans="1:14" x14ac:dyDescent="0.25">
      <c r="A33" s="33" t="s">
        <v>34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</row>
    <row r="34" spans="1:14" x14ac:dyDescent="0.25">
      <c r="A34" s="33" t="s">
        <v>86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</row>
    <row r="35" spans="1:14" x14ac:dyDescent="0.25">
      <c r="A35" s="33" t="s">
        <v>35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</row>
    <row r="36" spans="1:14" x14ac:dyDescent="0.25">
      <c r="A36" s="33" t="s">
        <v>36</v>
      </c>
      <c r="B36" s="34">
        <v>6208.38</v>
      </c>
      <c r="C36" s="34">
        <v>6208.38</v>
      </c>
      <c r="D36" s="34">
        <v>6208.38</v>
      </c>
      <c r="E36" s="34">
        <v>6208.38</v>
      </c>
      <c r="F36" s="34">
        <v>6207.75</v>
      </c>
      <c r="G36" s="34">
        <v>6207.75</v>
      </c>
      <c r="H36" s="34">
        <v>6207.75</v>
      </c>
      <c r="I36" s="34">
        <v>6207.75</v>
      </c>
      <c r="J36" s="34">
        <v>6207.75</v>
      </c>
      <c r="K36" s="34">
        <v>6242.87</v>
      </c>
      <c r="L36" s="34">
        <v>6238.97</v>
      </c>
      <c r="M36" s="34">
        <v>6260.22</v>
      </c>
      <c r="N36" s="34">
        <v>74614.33</v>
      </c>
    </row>
    <row r="37" spans="1:14" x14ac:dyDescent="0.25">
      <c r="A37" s="33" t="s">
        <v>37</v>
      </c>
      <c r="B37" s="34">
        <v>11799.710000000001</v>
      </c>
      <c r="C37" s="34">
        <v>11541.61</v>
      </c>
      <c r="D37" s="34">
        <v>11483</v>
      </c>
      <c r="E37" s="34">
        <v>11473.47</v>
      </c>
      <c r="F37" s="34">
        <v>11435.12</v>
      </c>
      <c r="G37" s="34">
        <v>11435.12</v>
      </c>
      <c r="H37" s="34">
        <v>11435.12</v>
      </c>
      <c r="I37" s="34">
        <v>11435.12</v>
      </c>
      <c r="J37" s="34">
        <v>11435.12</v>
      </c>
      <c r="K37" s="34">
        <v>11558.67</v>
      </c>
      <c r="L37" s="34">
        <v>11558.67</v>
      </c>
      <c r="M37" s="34">
        <v>11558.67</v>
      </c>
      <c r="N37" s="34">
        <v>138149.4</v>
      </c>
    </row>
    <row r="38" spans="1:14" x14ac:dyDescent="0.25">
      <c r="A38" s="33" t="s">
        <v>38</v>
      </c>
      <c r="B38" s="34">
        <v>1617.41</v>
      </c>
      <c r="C38" s="34">
        <v>1617.41</v>
      </c>
      <c r="D38" s="34">
        <v>1617.41</v>
      </c>
      <c r="E38" s="34">
        <v>1617.41</v>
      </c>
      <c r="F38" s="34">
        <v>1617.41</v>
      </c>
      <c r="G38" s="34">
        <v>1617.41</v>
      </c>
      <c r="H38" s="34">
        <v>1617.41</v>
      </c>
      <c r="I38" s="34">
        <v>1513.21</v>
      </c>
      <c r="J38" s="34">
        <v>1513.21</v>
      </c>
      <c r="K38" s="34">
        <v>1513.21</v>
      </c>
      <c r="L38" s="34">
        <v>1513.21</v>
      </c>
      <c r="M38" s="34">
        <v>1513.21</v>
      </c>
      <c r="N38" s="34">
        <v>18887.919999999998</v>
      </c>
    </row>
    <row r="39" spans="1:14" x14ac:dyDescent="0.25">
      <c r="A39" s="33" t="s">
        <v>39</v>
      </c>
      <c r="B39" s="34">
        <v>1769.3899999999999</v>
      </c>
      <c r="C39" s="34">
        <v>1769.3899999999999</v>
      </c>
      <c r="D39" s="34">
        <v>1769.3899999999999</v>
      </c>
      <c r="E39" s="34">
        <v>1769.3899999999999</v>
      </c>
      <c r="F39" s="34">
        <v>1769.3899999999999</v>
      </c>
      <c r="G39" s="34">
        <v>1769.3899999999999</v>
      </c>
      <c r="H39" s="34">
        <v>1769.3899999999999</v>
      </c>
      <c r="I39" s="34">
        <v>1769.3899999999999</v>
      </c>
      <c r="J39" s="34">
        <v>1776.3200000000002</v>
      </c>
      <c r="K39" s="34">
        <v>1811.7800000000002</v>
      </c>
      <c r="L39" s="34">
        <v>1813.02</v>
      </c>
      <c r="M39" s="34">
        <v>1813.02</v>
      </c>
      <c r="N39" s="34">
        <v>21369.26</v>
      </c>
    </row>
    <row r="40" spans="1:14" x14ac:dyDescent="0.25">
      <c r="A40" s="33" t="s">
        <v>40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</row>
    <row r="41" spans="1:14" x14ac:dyDescent="0.25">
      <c r="A41" s="33" t="s">
        <v>42</v>
      </c>
      <c r="B41" s="34">
        <v>58.14</v>
      </c>
      <c r="C41" s="34">
        <v>58.14</v>
      </c>
      <c r="D41" s="34">
        <v>58.14</v>
      </c>
      <c r="E41" s="34">
        <v>58.14</v>
      </c>
      <c r="F41" s="34">
        <v>58.14</v>
      </c>
      <c r="G41" s="34">
        <v>58.14</v>
      </c>
      <c r="H41" s="34">
        <v>58.14</v>
      </c>
      <c r="I41" s="34">
        <v>58.14</v>
      </c>
      <c r="J41" s="34">
        <v>58.14</v>
      </c>
      <c r="K41" s="34">
        <v>58.14</v>
      </c>
      <c r="L41" s="34">
        <v>58.14</v>
      </c>
      <c r="M41" s="34">
        <v>58.14</v>
      </c>
      <c r="N41" s="34">
        <v>697.68</v>
      </c>
    </row>
    <row r="42" spans="1:14" x14ac:dyDescent="0.25">
      <c r="A42" s="33" t="s">
        <v>44</v>
      </c>
      <c r="B42" s="34">
        <v>6611.3</v>
      </c>
      <c r="C42" s="34">
        <v>6611.3</v>
      </c>
      <c r="D42" s="34">
        <v>6651.97</v>
      </c>
      <c r="E42" s="34">
        <v>6569.81</v>
      </c>
      <c r="F42" s="34">
        <v>6569.81</v>
      </c>
      <c r="G42" s="34">
        <v>6653.56</v>
      </c>
      <c r="H42" s="34">
        <v>6653.56</v>
      </c>
      <c r="I42" s="34">
        <v>6653.18</v>
      </c>
      <c r="J42" s="34">
        <v>6764.3600000000006</v>
      </c>
      <c r="K42" s="34">
        <v>6771.2300000000005</v>
      </c>
      <c r="L42" s="34">
        <v>6821.96</v>
      </c>
      <c r="M42" s="34">
        <v>6881.55</v>
      </c>
      <c r="N42" s="34">
        <v>80213.590000000011</v>
      </c>
    </row>
    <row r="43" spans="1:14" x14ac:dyDescent="0.25">
      <c r="A43" s="33" t="s">
        <v>45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</row>
    <row r="44" spans="1:14" x14ac:dyDescent="0.25">
      <c r="A44" s="33" t="s">
        <v>46</v>
      </c>
      <c r="B44" s="34">
        <v>80.790000000000006</v>
      </c>
      <c r="C44" s="34">
        <v>80.790000000000006</v>
      </c>
      <c r="D44" s="34">
        <v>80.790000000000006</v>
      </c>
      <c r="E44" s="34">
        <v>80.790000000000006</v>
      </c>
      <c r="F44" s="34">
        <v>80.790000000000006</v>
      </c>
      <c r="G44" s="34">
        <v>80.790000000000006</v>
      </c>
      <c r="H44" s="34">
        <v>80.790000000000006</v>
      </c>
      <c r="I44" s="34">
        <v>80.790000000000006</v>
      </c>
      <c r="J44" s="34">
        <v>80.790000000000006</v>
      </c>
      <c r="K44" s="34">
        <v>80.790000000000006</v>
      </c>
      <c r="L44" s="34">
        <v>80.790000000000006</v>
      </c>
      <c r="M44" s="34">
        <v>80.790000000000006</v>
      </c>
      <c r="N44" s="34">
        <v>969.4799999999999</v>
      </c>
    </row>
    <row r="45" spans="1:14" x14ac:dyDescent="0.25">
      <c r="A45" s="33" t="s">
        <v>47</v>
      </c>
      <c r="B45" s="34">
        <v>723.59</v>
      </c>
      <c r="C45" s="34">
        <v>723.59</v>
      </c>
      <c r="D45" s="34">
        <v>723.59</v>
      </c>
      <c r="E45" s="34">
        <v>723.59</v>
      </c>
      <c r="F45" s="34">
        <v>723.59</v>
      </c>
      <c r="G45" s="34">
        <v>723.59</v>
      </c>
      <c r="H45" s="34">
        <v>723.59</v>
      </c>
      <c r="I45" s="34">
        <v>723.59</v>
      </c>
      <c r="J45" s="34">
        <v>723.59</v>
      </c>
      <c r="K45" s="34">
        <v>723.59</v>
      </c>
      <c r="L45" s="34">
        <v>723.59</v>
      </c>
      <c r="M45" s="34">
        <v>723.59</v>
      </c>
      <c r="N45" s="34">
        <v>8683.08</v>
      </c>
    </row>
    <row r="46" spans="1:14" x14ac:dyDescent="0.25">
      <c r="A46" s="33" t="s">
        <v>48</v>
      </c>
      <c r="B46" s="34">
        <v>2344.38</v>
      </c>
      <c r="C46" s="34">
        <v>2344.38</v>
      </c>
      <c r="D46" s="34">
        <v>2344.38</v>
      </c>
      <c r="E46" s="34">
        <v>2344.38</v>
      </c>
      <c r="F46" s="34">
        <v>2344.38</v>
      </c>
      <c r="G46" s="34">
        <v>2344.38</v>
      </c>
      <c r="H46" s="34">
        <v>2344.38</v>
      </c>
      <c r="I46" s="34">
        <v>2344.38</v>
      </c>
      <c r="J46" s="34">
        <v>2344.38</v>
      </c>
      <c r="K46" s="34">
        <v>2344.38</v>
      </c>
      <c r="L46" s="34">
        <v>2344.38</v>
      </c>
      <c r="M46" s="34">
        <v>2337.2000000000003</v>
      </c>
      <c r="N46" s="34">
        <v>28125.380000000008</v>
      </c>
    </row>
    <row r="47" spans="1:14" x14ac:dyDescent="0.25">
      <c r="A47" s="33" t="s">
        <v>50</v>
      </c>
      <c r="B47" s="34">
        <v>144.33000000000001</v>
      </c>
      <c r="C47" s="34">
        <v>144.33000000000001</v>
      </c>
      <c r="D47" s="34">
        <v>144.42000000000002</v>
      </c>
      <c r="E47" s="34">
        <v>144.42000000000002</v>
      </c>
      <c r="F47" s="34">
        <v>144.42000000000002</v>
      </c>
      <c r="G47" s="34">
        <v>144.42000000000002</v>
      </c>
      <c r="H47" s="34">
        <v>144.29</v>
      </c>
      <c r="I47" s="34">
        <v>144.38</v>
      </c>
      <c r="J47" s="34">
        <v>144.38</v>
      </c>
      <c r="K47" s="34">
        <v>144.38</v>
      </c>
      <c r="L47" s="34">
        <v>144.38</v>
      </c>
      <c r="M47" s="34">
        <v>144.38</v>
      </c>
      <c r="N47" s="34">
        <v>1732.5300000000007</v>
      </c>
    </row>
    <row r="48" spans="1:14" x14ac:dyDescent="0.25">
      <c r="A48" s="33" t="s">
        <v>52</v>
      </c>
      <c r="B48" s="34">
        <v>862.41000000000008</v>
      </c>
      <c r="C48" s="34">
        <v>862.41000000000008</v>
      </c>
      <c r="D48" s="34">
        <v>862.41000000000008</v>
      </c>
      <c r="E48" s="34">
        <v>862.41000000000008</v>
      </c>
      <c r="F48" s="34">
        <v>862.41000000000008</v>
      </c>
      <c r="G48" s="34">
        <v>862.41000000000008</v>
      </c>
      <c r="H48" s="34">
        <v>862.41000000000008</v>
      </c>
      <c r="I48" s="34">
        <v>862.41000000000008</v>
      </c>
      <c r="J48" s="34">
        <v>862.41000000000008</v>
      </c>
      <c r="K48" s="34">
        <v>862.41000000000008</v>
      </c>
      <c r="L48" s="34">
        <v>862.41000000000008</v>
      </c>
      <c r="M48" s="34">
        <v>862.41000000000008</v>
      </c>
      <c r="N48" s="34">
        <v>10348.92</v>
      </c>
    </row>
    <row r="49" spans="1:14" x14ac:dyDescent="0.25">
      <c r="A49" s="33" t="s">
        <v>53</v>
      </c>
      <c r="B49" s="34">
        <v>193.13</v>
      </c>
      <c r="C49" s="34">
        <v>193.13</v>
      </c>
      <c r="D49" s="34">
        <v>193.13</v>
      </c>
      <c r="E49" s="34">
        <v>193.13</v>
      </c>
      <c r="F49" s="34">
        <v>193.13</v>
      </c>
      <c r="G49" s="34">
        <v>193.13</v>
      </c>
      <c r="H49" s="34">
        <v>193.13</v>
      </c>
      <c r="I49" s="34">
        <v>193.13</v>
      </c>
      <c r="J49" s="34">
        <v>193.13</v>
      </c>
      <c r="K49" s="34">
        <v>193.13</v>
      </c>
      <c r="L49" s="34">
        <v>193.13</v>
      </c>
      <c r="M49" s="34">
        <v>193.13</v>
      </c>
      <c r="N49" s="34">
        <v>2317.5600000000004</v>
      </c>
    </row>
    <row r="50" spans="1:14" ht="15.6" x14ac:dyDescent="0.3">
      <c r="A50" s="35" t="s">
        <v>87</v>
      </c>
      <c r="B50" s="31">
        <f>SUM(B8:B49)</f>
        <v>673847.28</v>
      </c>
      <c r="C50" s="31">
        <f t="shared" ref="C50:N50" si="0">SUM(C8:C49)</f>
        <v>676096.53000000026</v>
      </c>
      <c r="D50" s="31">
        <f t="shared" si="0"/>
        <v>678414.79</v>
      </c>
      <c r="E50" s="31">
        <f t="shared" si="0"/>
        <v>684633.41000000015</v>
      </c>
      <c r="F50" s="31">
        <f t="shared" si="0"/>
        <v>686471.9600000002</v>
      </c>
      <c r="G50" s="31">
        <f t="shared" si="0"/>
        <v>688781.66000000015</v>
      </c>
      <c r="H50" s="31">
        <f t="shared" si="0"/>
        <v>688683.86000000034</v>
      </c>
      <c r="I50" s="31">
        <f t="shared" si="0"/>
        <v>692957.82000000007</v>
      </c>
      <c r="J50" s="31">
        <f t="shared" si="0"/>
        <v>701424.45000000019</v>
      </c>
      <c r="K50" s="31">
        <f t="shared" si="0"/>
        <v>701465.20000000007</v>
      </c>
      <c r="L50" s="31">
        <f t="shared" si="0"/>
        <v>700615.41000000015</v>
      </c>
      <c r="M50" s="31">
        <f t="shared" si="0"/>
        <v>703265.08000000007</v>
      </c>
      <c r="N50" s="31">
        <f t="shared" si="0"/>
        <v>8276657.4500000002</v>
      </c>
    </row>
    <row r="51" spans="1:14" ht="15.6" x14ac:dyDescent="0.3">
      <c r="A51" s="30" t="s">
        <v>88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 x14ac:dyDescent="0.25">
      <c r="A52" s="33" t="s">
        <v>41</v>
      </c>
      <c r="B52" s="34">
        <v>181.23000000000002</v>
      </c>
      <c r="C52" s="34">
        <v>181.23000000000002</v>
      </c>
      <c r="D52" s="34">
        <v>181.23000000000002</v>
      </c>
      <c r="E52" s="34">
        <v>181.23000000000002</v>
      </c>
      <c r="F52" s="34">
        <v>181.23000000000002</v>
      </c>
      <c r="G52" s="34">
        <v>181.23000000000002</v>
      </c>
      <c r="H52" s="34">
        <v>181.23000000000002</v>
      </c>
      <c r="I52" s="34">
        <v>181.23000000000002</v>
      </c>
      <c r="J52" s="34">
        <v>181.23000000000002</v>
      </c>
      <c r="K52" s="34">
        <v>181.23000000000002</v>
      </c>
      <c r="L52" s="34">
        <v>181.23000000000002</v>
      </c>
      <c r="M52" s="34">
        <v>181.23000000000002</v>
      </c>
      <c r="N52" s="34">
        <v>2174.7600000000002</v>
      </c>
    </row>
    <row r="53" spans="1:14" x14ac:dyDescent="0.25">
      <c r="A53" s="33" t="s">
        <v>43</v>
      </c>
      <c r="B53" s="34">
        <v>24521.59</v>
      </c>
      <c r="C53" s="34">
        <v>24684.730000000003</v>
      </c>
      <c r="D53" s="34">
        <v>24032.140000000003</v>
      </c>
      <c r="E53" s="34">
        <v>24511.690000000002</v>
      </c>
      <c r="F53" s="34">
        <v>24522.85</v>
      </c>
      <c r="G53" s="34">
        <v>25093.77</v>
      </c>
      <c r="H53" s="34">
        <v>24362.69</v>
      </c>
      <c r="I53" s="34">
        <v>24355.58</v>
      </c>
      <c r="J53" s="34">
        <v>24955.620000000003</v>
      </c>
      <c r="K53" s="34">
        <v>24839.79</v>
      </c>
      <c r="L53" s="34">
        <v>25298.440000000002</v>
      </c>
      <c r="M53" s="34">
        <v>25298.620000000003</v>
      </c>
      <c r="N53" s="34">
        <v>296477.51</v>
      </c>
    </row>
    <row r="54" spans="1:14" x14ac:dyDescent="0.25">
      <c r="A54" s="33" t="s">
        <v>49</v>
      </c>
      <c r="B54" s="34">
        <v>4069.33</v>
      </c>
      <c r="C54" s="34">
        <v>3580.35</v>
      </c>
      <c r="D54" s="34">
        <v>3580.35</v>
      </c>
      <c r="E54" s="34">
        <v>3580.35</v>
      </c>
      <c r="F54" s="34">
        <v>3580.35</v>
      </c>
      <c r="G54" s="34">
        <v>3580.35</v>
      </c>
      <c r="H54" s="34">
        <v>3500.27</v>
      </c>
      <c r="I54" s="34">
        <v>3500.27</v>
      </c>
      <c r="J54" s="34">
        <v>3235.46</v>
      </c>
      <c r="K54" s="34">
        <v>3235.46</v>
      </c>
      <c r="L54" s="34">
        <v>4214.55</v>
      </c>
      <c r="M54" s="34">
        <v>4241.22</v>
      </c>
      <c r="N54" s="34">
        <v>43898.310000000005</v>
      </c>
    </row>
    <row r="55" spans="1:14" x14ac:dyDescent="0.25">
      <c r="A55" s="33" t="s">
        <v>51</v>
      </c>
      <c r="B55" s="34">
        <v>888.38</v>
      </c>
      <c r="C55" s="34">
        <v>888.38</v>
      </c>
      <c r="D55" s="34">
        <v>888.38</v>
      </c>
      <c r="E55" s="34">
        <v>888.38</v>
      </c>
      <c r="F55" s="34">
        <v>888.38</v>
      </c>
      <c r="G55" s="34">
        <v>888.38</v>
      </c>
      <c r="H55" s="34">
        <v>888.38</v>
      </c>
      <c r="I55" s="34">
        <v>888.38</v>
      </c>
      <c r="J55" s="34">
        <v>888.38</v>
      </c>
      <c r="K55" s="34">
        <v>888.38</v>
      </c>
      <c r="L55" s="34">
        <v>888.38</v>
      </c>
      <c r="M55" s="34">
        <v>888.38</v>
      </c>
      <c r="N55" s="34">
        <v>10660.559999999998</v>
      </c>
    </row>
    <row r="56" spans="1:14" ht="15.6" x14ac:dyDescent="0.3">
      <c r="A56" s="35" t="s">
        <v>89</v>
      </c>
      <c r="B56" s="31">
        <f>SUM(B52:B55)</f>
        <v>29660.530000000002</v>
      </c>
      <c r="C56" s="31">
        <f t="shared" ref="C56:N56" si="1">SUM(C52:C55)</f>
        <v>29334.690000000002</v>
      </c>
      <c r="D56" s="31">
        <f t="shared" si="1"/>
        <v>28682.100000000002</v>
      </c>
      <c r="E56" s="31">
        <f t="shared" si="1"/>
        <v>29161.65</v>
      </c>
      <c r="F56" s="31">
        <f t="shared" si="1"/>
        <v>29172.809999999998</v>
      </c>
      <c r="G56" s="31">
        <f t="shared" si="1"/>
        <v>29743.73</v>
      </c>
      <c r="H56" s="31">
        <f t="shared" si="1"/>
        <v>28932.57</v>
      </c>
      <c r="I56" s="31">
        <f t="shared" si="1"/>
        <v>28925.460000000003</v>
      </c>
      <c r="J56" s="31">
        <f t="shared" si="1"/>
        <v>29260.690000000002</v>
      </c>
      <c r="K56" s="31">
        <f t="shared" si="1"/>
        <v>29144.86</v>
      </c>
      <c r="L56" s="31">
        <f t="shared" si="1"/>
        <v>30582.600000000002</v>
      </c>
      <c r="M56" s="31">
        <f t="shared" si="1"/>
        <v>30609.450000000004</v>
      </c>
      <c r="N56" s="31">
        <f t="shared" si="1"/>
        <v>353211.14</v>
      </c>
    </row>
    <row r="57" spans="1:14" s="29" customFormat="1" ht="15.6" x14ac:dyDescent="0.3">
      <c r="A57" s="36" t="s">
        <v>90</v>
      </c>
      <c r="B57" s="28">
        <f>SUM(B56,B50)</f>
        <v>703507.81</v>
      </c>
      <c r="C57" s="28">
        <f t="shared" ref="C57:N57" si="2">SUM(C56,C50)</f>
        <v>705431.2200000002</v>
      </c>
      <c r="D57" s="28">
        <f t="shared" si="2"/>
        <v>707096.89</v>
      </c>
      <c r="E57" s="28">
        <f t="shared" si="2"/>
        <v>713795.06000000017</v>
      </c>
      <c r="F57" s="28">
        <f t="shared" si="2"/>
        <v>715644.77000000025</v>
      </c>
      <c r="G57" s="28">
        <f t="shared" si="2"/>
        <v>718525.39000000013</v>
      </c>
      <c r="H57" s="28">
        <f t="shared" si="2"/>
        <v>717616.43000000028</v>
      </c>
      <c r="I57" s="28">
        <f t="shared" si="2"/>
        <v>721883.28</v>
      </c>
      <c r="J57" s="28">
        <f t="shared" si="2"/>
        <v>730685.14000000013</v>
      </c>
      <c r="K57" s="28">
        <f t="shared" si="2"/>
        <v>730610.06</v>
      </c>
      <c r="L57" s="28">
        <f t="shared" si="2"/>
        <v>731198.01000000013</v>
      </c>
      <c r="M57" s="28">
        <f t="shared" si="2"/>
        <v>733874.53</v>
      </c>
      <c r="N57" s="28">
        <f t="shared" si="2"/>
        <v>8629868.5899999999</v>
      </c>
    </row>
    <row r="58" spans="1:14" ht="15.6" x14ac:dyDescent="0.3">
      <c r="A58" s="30" t="s">
        <v>91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37" t="s">
        <v>92</v>
      </c>
      <c r="B59" s="34">
        <v>-583.2400816666667</v>
      </c>
      <c r="C59" s="34">
        <v>-583.2400816666667</v>
      </c>
      <c r="D59" s="34">
        <v>-583.2400816666667</v>
      </c>
      <c r="E59" s="34">
        <v>-583.2400816666667</v>
      </c>
      <c r="F59" s="34">
        <v>-583.2400816666667</v>
      </c>
      <c r="G59" s="34">
        <v>-583.2400816666667</v>
      </c>
      <c r="H59" s="34">
        <v>-583.2400816666667</v>
      </c>
      <c r="I59" s="34">
        <v>-583.2400816666667</v>
      </c>
      <c r="J59" s="34">
        <v>-583.2400816666667</v>
      </c>
      <c r="K59" s="34">
        <v>-583.2400816666667</v>
      </c>
      <c r="L59" s="34">
        <v>-583.2400816666667</v>
      </c>
      <c r="M59" s="34">
        <v>-583.2400816666667</v>
      </c>
      <c r="N59" s="34">
        <f>SUM(B59:M59)</f>
        <v>-6998.8809800000008</v>
      </c>
    </row>
    <row r="60" spans="1:14" ht="15.6" x14ac:dyDescent="0.3">
      <c r="A60" s="30" t="s">
        <v>91</v>
      </c>
      <c r="B60" s="31">
        <f>B59</f>
        <v>-583.2400816666667</v>
      </c>
      <c r="C60" s="31">
        <f t="shared" ref="C60:M60" si="3">C59</f>
        <v>-583.2400816666667</v>
      </c>
      <c r="D60" s="31">
        <f t="shared" si="3"/>
        <v>-583.2400816666667</v>
      </c>
      <c r="E60" s="31">
        <f t="shared" si="3"/>
        <v>-583.2400816666667</v>
      </c>
      <c r="F60" s="31">
        <f t="shared" si="3"/>
        <v>-583.2400816666667</v>
      </c>
      <c r="G60" s="31">
        <f t="shared" si="3"/>
        <v>-583.2400816666667</v>
      </c>
      <c r="H60" s="31">
        <f t="shared" si="3"/>
        <v>-583.2400816666667</v>
      </c>
      <c r="I60" s="31">
        <f t="shared" si="3"/>
        <v>-583.2400816666667</v>
      </c>
      <c r="J60" s="31">
        <f t="shared" si="3"/>
        <v>-583.2400816666667</v>
      </c>
      <c r="K60" s="31">
        <f t="shared" si="3"/>
        <v>-583.2400816666667</v>
      </c>
      <c r="L60" s="31">
        <f t="shared" si="3"/>
        <v>-583.2400816666667</v>
      </c>
      <c r="M60" s="31">
        <f t="shared" si="3"/>
        <v>-583.2400816666667</v>
      </c>
      <c r="N60" s="31">
        <f>SUM(B60:M60)</f>
        <v>-6998.8809800000008</v>
      </c>
    </row>
    <row r="61" spans="1:14" s="29" customFormat="1" ht="15.6" x14ac:dyDescent="0.3">
      <c r="A61" s="36" t="s">
        <v>93</v>
      </c>
      <c r="B61" s="28">
        <f>SUM(B60,B57)</f>
        <v>702924.56991833344</v>
      </c>
      <c r="C61" s="28">
        <f t="shared" ref="C61:N61" si="4">SUM(C60,C57)</f>
        <v>704847.97991833359</v>
      </c>
      <c r="D61" s="28">
        <f t="shared" si="4"/>
        <v>706513.64991833339</v>
      </c>
      <c r="E61" s="28">
        <f t="shared" si="4"/>
        <v>713211.81991833355</v>
      </c>
      <c r="F61" s="28">
        <f t="shared" si="4"/>
        <v>715061.52991833363</v>
      </c>
      <c r="G61" s="28">
        <f t="shared" si="4"/>
        <v>717942.14991833351</v>
      </c>
      <c r="H61" s="28">
        <f t="shared" si="4"/>
        <v>717033.18991833366</v>
      </c>
      <c r="I61" s="28">
        <f t="shared" si="4"/>
        <v>721300.03991833341</v>
      </c>
      <c r="J61" s="28">
        <f t="shared" si="4"/>
        <v>730101.89991833351</v>
      </c>
      <c r="K61" s="28">
        <f t="shared" si="4"/>
        <v>730026.81991833344</v>
      </c>
      <c r="L61" s="28">
        <f t="shared" si="4"/>
        <v>730614.76991833351</v>
      </c>
      <c r="M61" s="28">
        <f t="shared" si="4"/>
        <v>733291.28991833341</v>
      </c>
      <c r="N61" s="28">
        <f t="shared" si="4"/>
        <v>8622869.70902</v>
      </c>
    </row>
    <row r="62" spans="1:14" s="29" customFormat="1" ht="15.6" x14ac:dyDescent="0.3">
      <c r="A62" s="27" t="s">
        <v>94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4" ht="15.6" x14ac:dyDescent="0.3">
      <c r="A63" s="30" t="s">
        <v>82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4" x14ac:dyDescent="0.25">
      <c r="A64" s="33" t="s">
        <v>11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</row>
    <row r="65" spans="1:14" x14ac:dyDescent="0.25">
      <c r="A65" s="33" t="s">
        <v>12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</row>
    <row r="66" spans="1:14" x14ac:dyDescent="0.25">
      <c r="A66" s="33" t="s">
        <v>13</v>
      </c>
      <c r="B66" s="34">
        <v>219439.28</v>
      </c>
      <c r="C66" s="34">
        <v>219553.26</v>
      </c>
      <c r="D66" s="34">
        <v>222165.40000000002</v>
      </c>
      <c r="E66" s="34">
        <v>222257.22</v>
      </c>
      <c r="F66" s="34">
        <v>222286.36000000002</v>
      </c>
      <c r="G66" s="34">
        <v>221700.94</v>
      </c>
      <c r="H66" s="34">
        <v>223744.24</v>
      </c>
      <c r="I66" s="34">
        <v>223784.38</v>
      </c>
      <c r="J66" s="34">
        <v>223800.91999999998</v>
      </c>
      <c r="K66" s="34">
        <v>214466.09999999998</v>
      </c>
      <c r="L66" s="34">
        <v>196945.00999999998</v>
      </c>
      <c r="M66" s="34">
        <v>197254.34999999998</v>
      </c>
      <c r="N66" s="34">
        <v>2607397.46</v>
      </c>
    </row>
    <row r="67" spans="1:14" x14ac:dyDescent="0.25">
      <c r="A67" s="33" t="s">
        <v>14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</row>
    <row r="68" spans="1:14" x14ac:dyDescent="0.25">
      <c r="A68" s="33" t="s">
        <v>15</v>
      </c>
      <c r="B68" s="34">
        <v>1340.89</v>
      </c>
      <c r="C68" s="34">
        <v>1340.89</v>
      </c>
      <c r="D68" s="34">
        <v>1340.89</v>
      </c>
      <c r="E68" s="34">
        <v>1340.89</v>
      </c>
      <c r="F68" s="34">
        <v>1340.89</v>
      </c>
      <c r="G68" s="34">
        <v>1340.89</v>
      </c>
      <c r="H68" s="34">
        <v>1340.89</v>
      </c>
      <c r="I68" s="34">
        <v>1340.89</v>
      </c>
      <c r="J68" s="34">
        <v>1340.89</v>
      </c>
      <c r="K68" s="34">
        <v>1507.8600000000001</v>
      </c>
      <c r="L68" s="34">
        <v>1507.8600000000001</v>
      </c>
      <c r="M68" s="34">
        <v>1507.8600000000001</v>
      </c>
      <c r="N68" s="34">
        <v>16591.59</v>
      </c>
    </row>
    <row r="69" spans="1:14" x14ac:dyDescent="0.25">
      <c r="A69" s="33" t="s">
        <v>16</v>
      </c>
      <c r="B69" s="34">
        <v>24115.08</v>
      </c>
      <c r="C69" s="34">
        <v>24094.170000000002</v>
      </c>
      <c r="D69" s="34">
        <v>24094.170000000002</v>
      </c>
      <c r="E69" s="34">
        <v>24094.170000000002</v>
      </c>
      <c r="F69" s="34">
        <v>24091.97</v>
      </c>
      <c r="G69" s="34">
        <v>24091.97</v>
      </c>
      <c r="H69" s="34">
        <v>24091.97</v>
      </c>
      <c r="I69" s="34">
        <v>24091.97</v>
      </c>
      <c r="J69" s="34">
        <v>24091.97</v>
      </c>
      <c r="K69" s="34">
        <v>24091.97</v>
      </c>
      <c r="L69" s="34">
        <v>24091.97</v>
      </c>
      <c r="M69" s="34">
        <v>24204.920000000002</v>
      </c>
      <c r="N69" s="34">
        <v>289246.3</v>
      </c>
    </row>
    <row r="70" spans="1:14" x14ac:dyDescent="0.25">
      <c r="A70" s="33" t="s">
        <v>17</v>
      </c>
      <c r="B70" s="34">
        <v>49.43</v>
      </c>
      <c r="C70" s="34">
        <v>49.43</v>
      </c>
      <c r="D70" s="34">
        <v>49.43</v>
      </c>
      <c r="E70" s="34">
        <v>49.43</v>
      </c>
      <c r="F70" s="34">
        <v>49.43</v>
      </c>
      <c r="G70" s="34">
        <v>46.24</v>
      </c>
      <c r="H70" s="34">
        <v>46.24</v>
      </c>
      <c r="I70" s="34">
        <v>46.24</v>
      </c>
      <c r="J70" s="34">
        <v>46.24</v>
      </c>
      <c r="K70" s="34">
        <v>46.24</v>
      </c>
      <c r="L70" s="34">
        <v>46.24</v>
      </c>
      <c r="M70" s="34">
        <v>46.24</v>
      </c>
      <c r="N70" s="34">
        <v>570.83000000000004</v>
      </c>
    </row>
    <row r="71" spans="1:14" x14ac:dyDescent="0.25">
      <c r="A71" s="33" t="s">
        <v>18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</row>
    <row r="72" spans="1:14" x14ac:dyDescent="0.25">
      <c r="A72" s="33" t="s">
        <v>19</v>
      </c>
      <c r="B72" s="34">
        <v>3011.64</v>
      </c>
      <c r="C72" s="34">
        <v>3011.64</v>
      </c>
      <c r="D72" s="34">
        <v>3011.64</v>
      </c>
      <c r="E72" s="34">
        <v>3011.64</v>
      </c>
      <c r="F72" s="34">
        <v>3011.64</v>
      </c>
      <c r="G72" s="34">
        <v>3011.64</v>
      </c>
      <c r="H72" s="34">
        <v>3011.64</v>
      </c>
      <c r="I72" s="34">
        <v>3011.64</v>
      </c>
      <c r="J72" s="34">
        <v>3011.64</v>
      </c>
      <c r="K72" s="34">
        <v>3351.61</v>
      </c>
      <c r="L72" s="34">
        <v>3351.61</v>
      </c>
      <c r="M72" s="34">
        <v>3351.61</v>
      </c>
      <c r="N72" s="34">
        <v>37159.589999999997</v>
      </c>
    </row>
    <row r="73" spans="1:14" x14ac:dyDescent="0.25">
      <c r="A73" s="33" t="s">
        <v>83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</row>
    <row r="74" spans="1:14" x14ac:dyDescent="0.25">
      <c r="A74" s="33" t="s">
        <v>20</v>
      </c>
      <c r="B74" s="34">
        <v>1036.3499999999999</v>
      </c>
      <c r="C74" s="34">
        <v>1036.3499999999999</v>
      </c>
      <c r="D74" s="34">
        <v>1036.3499999999999</v>
      </c>
      <c r="E74" s="34">
        <v>1036.3499999999999</v>
      </c>
      <c r="F74" s="34">
        <v>1036.3499999999999</v>
      </c>
      <c r="G74" s="34">
        <v>1036.3499999999999</v>
      </c>
      <c r="H74" s="34">
        <v>1036.3499999999999</v>
      </c>
      <c r="I74" s="34">
        <v>1036.3499999999999</v>
      </c>
      <c r="J74" s="34">
        <v>1055.3</v>
      </c>
      <c r="K74" s="34">
        <v>1044.8</v>
      </c>
      <c r="L74" s="34">
        <v>1044.1500000000001</v>
      </c>
      <c r="M74" s="34">
        <v>1044.1500000000001</v>
      </c>
      <c r="N74" s="34">
        <v>12479.199999999999</v>
      </c>
    </row>
    <row r="75" spans="1:14" x14ac:dyDescent="0.25">
      <c r="A75" s="33" t="s">
        <v>21</v>
      </c>
      <c r="B75" s="34">
        <v>165697.43</v>
      </c>
      <c r="C75" s="34">
        <v>170494.93</v>
      </c>
      <c r="D75" s="34">
        <v>170845.83000000002</v>
      </c>
      <c r="E75" s="34">
        <v>171327.06</v>
      </c>
      <c r="F75" s="34">
        <v>170560.91</v>
      </c>
      <c r="G75" s="34">
        <v>171946.13</v>
      </c>
      <c r="H75" s="34">
        <v>171917.59</v>
      </c>
      <c r="I75" s="34">
        <v>172029.12</v>
      </c>
      <c r="J75" s="34">
        <v>172056.62</v>
      </c>
      <c r="K75" s="34">
        <v>174569.01</v>
      </c>
      <c r="L75" s="34">
        <v>174855.77</v>
      </c>
      <c r="M75" s="34">
        <v>180668.75</v>
      </c>
      <c r="N75" s="34">
        <v>2066969.1500000001</v>
      </c>
    </row>
    <row r="76" spans="1:14" x14ac:dyDescent="0.25">
      <c r="A76" s="33" t="s">
        <v>22</v>
      </c>
      <c r="B76" s="34">
        <v>522572.02</v>
      </c>
      <c r="C76" s="34">
        <v>525766.69000000006</v>
      </c>
      <c r="D76" s="34">
        <v>527335.94999999995</v>
      </c>
      <c r="E76" s="34">
        <v>528277.38</v>
      </c>
      <c r="F76" s="34">
        <v>531160.57999999996</v>
      </c>
      <c r="G76" s="34">
        <v>530191.76</v>
      </c>
      <c r="H76" s="34">
        <v>537444.05000000005</v>
      </c>
      <c r="I76" s="34">
        <v>542174.51</v>
      </c>
      <c r="J76" s="34">
        <v>542661.87</v>
      </c>
      <c r="K76" s="34">
        <v>545421.11</v>
      </c>
      <c r="L76" s="34">
        <v>549846.66</v>
      </c>
      <c r="M76" s="34">
        <v>560440.92000000004</v>
      </c>
      <c r="N76" s="34">
        <v>6443293.5</v>
      </c>
    </row>
    <row r="77" spans="1:14" x14ac:dyDescent="0.25">
      <c r="A77" s="33" t="s">
        <v>23</v>
      </c>
      <c r="B77" s="34">
        <v>218142.55000000002</v>
      </c>
      <c r="C77" s="34">
        <v>218757.42</v>
      </c>
      <c r="D77" s="34">
        <v>218902.27000000002</v>
      </c>
      <c r="E77" s="34">
        <v>219074.77000000002</v>
      </c>
      <c r="F77" s="34">
        <v>219069.56</v>
      </c>
      <c r="G77" s="34">
        <v>218824.4</v>
      </c>
      <c r="H77" s="34">
        <v>221076.51</v>
      </c>
      <c r="I77" s="34">
        <v>222392.21</v>
      </c>
      <c r="J77" s="34">
        <v>223062.62</v>
      </c>
      <c r="K77" s="34">
        <v>224168.65</v>
      </c>
      <c r="L77" s="34">
        <v>224485.30000000002</v>
      </c>
      <c r="M77" s="34">
        <v>224505.76</v>
      </c>
      <c r="N77" s="34">
        <v>2652462.0199999996</v>
      </c>
    </row>
    <row r="78" spans="1:14" x14ac:dyDescent="0.25">
      <c r="A78" s="33" t="s">
        <v>24</v>
      </c>
      <c r="B78" s="34">
        <v>3111.69</v>
      </c>
      <c r="C78" s="34">
        <v>3111.69</v>
      </c>
      <c r="D78" s="34">
        <v>3111.69</v>
      </c>
      <c r="E78" s="34">
        <v>3111.69</v>
      </c>
      <c r="F78" s="34">
        <v>3111.69</v>
      </c>
      <c r="G78" s="34">
        <v>3111.69</v>
      </c>
      <c r="H78" s="34">
        <v>3111.69</v>
      </c>
      <c r="I78" s="34">
        <v>3111.69</v>
      </c>
      <c r="J78" s="34">
        <v>3111.69</v>
      </c>
      <c r="K78" s="34">
        <v>3111.69</v>
      </c>
      <c r="L78" s="34">
        <v>3111.69</v>
      </c>
      <c r="M78" s="34">
        <v>3111.69</v>
      </c>
      <c r="N78" s="34">
        <v>37340.28</v>
      </c>
    </row>
    <row r="79" spans="1:14" x14ac:dyDescent="0.25">
      <c r="A79" s="33" t="s">
        <v>25</v>
      </c>
      <c r="B79" s="34">
        <v>40959.78</v>
      </c>
      <c r="C79" s="34">
        <v>41039.270000000004</v>
      </c>
      <c r="D79" s="34">
        <v>41316.57</v>
      </c>
      <c r="E79" s="34">
        <v>42205.23</v>
      </c>
      <c r="F79" s="34">
        <v>42204.15</v>
      </c>
      <c r="G79" s="34">
        <v>42185.06</v>
      </c>
      <c r="H79" s="34">
        <v>42684.5</v>
      </c>
      <c r="I79" s="34">
        <v>42721.71</v>
      </c>
      <c r="J79" s="34">
        <v>44584.61</v>
      </c>
      <c r="K79" s="34">
        <v>45609.94</v>
      </c>
      <c r="L79" s="34">
        <v>46486.62</v>
      </c>
      <c r="M79" s="34">
        <v>47388.38</v>
      </c>
      <c r="N79" s="34">
        <v>519385.82</v>
      </c>
    </row>
    <row r="80" spans="1:14" x14ac:dyDescent="0.25">
      <c r="A80" s="33" t="s">
        <v>84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>
        <v>0</v>
      </c>
      <c r="M80" s="34">
        <v>3.2600000000000002</v>
      </c>
      <c r="N80" s="34">
        <v>3.2600000000000002</v>
      </c>
    </row>
    <row r="81" spans="1:14" x14ac:dyDescent="0.25">
      <c r="A81" s="33" t="s">
        <v>27</v>
      </c>
      <c r="B81" s="34">
        <v>474060.68</v>
      </c>
      <c r="C81" s="34">
        <v>477309.28</v>
      </c>
      <c r="D81" s="34">
        <v>479712.27</v>
      </c>
      <c r="E81" s="34">
        <v>483985.47000000003</v>
      </c>
      <c r="F81" s="34">
        <v>485023.31</v>
      </c>
      <c r="G81" s="34">
        <v>486282.34</v>
      </c>
      <c r="H81" s="34">
        <v>491146.56</v>
      </c>
      <c r="I81" s="34">
        <v>494923.4</v>
      </c>
      <c r="J81" s="34">
        <v>498488.4</v>
      </c>
      <c r="K81" s="34">
        <v>501902.88</v>
      </c>
      <c r="L81" s="34">
        <v>505744.35000000003</v>
      </c>
      <c r="M81" s="34">
        <v>509291.52000000002</v>
      </c>
      <c r="N81" s="34">
        <v>5887870.459999999</v>
      </c>
    </row>
    <row r="82" spans="1:14" x14ac:dyDescent="0.25">
      <c r="A82" s="33" t="s">
        <v>28</v>
      </c>
      <c r="B82" s="34">
        <v>172400.76</v>
      </c>
      <c r="C82" s="34">
        <v>172384.11000000002</v>
      </c>
      <c r="D82" s="34">
        <v>172211.05000000002</v>
      </c>
      <c r="E82" s="34">
        <v>171982.21</v>
      </c>
      <c r="F82" s="34">
        <v>171892.09</v>
      </c>
      <c r="G82" s="34">
        <v>171702.79</v>
      </c>
      <c r="H82" s="34">
        <v>171662.61000000002</v>
      </c>
      <c r="I82" s="34">
        <v>171438.35</v>
      </c>
      <c r="J82" s="34">
        <v>171416.73</v>
      </c>
      <c r="K82" s="34">
        <v>171403.57</v>
      </c>
      <c r="L82" s="34">
        <v>171436.32</v>
      </c>
      <c r="M82" s="34">
        <v>171414.83000000002</v>
      </c>
      <c r="N82" s="34">
        <v>2061345.4200000004</v>
      </c>
    </row>
    <row r="83" spans="1:14" x14ac:dyDescent="0.25">
      <c r="A83" s="33" t="s">
        <v>29</v>
      </c>
      <c r="B83" s="34">
        <v>91835.46</v>
      </c>
      <c r="C83" s="34">
        <v>92503.6</v>
      </c>
      <c r="D83" s="34">
        <v>92548.2</v>
      </c>
      <c r="E83" s="34">
        <v>93033.75</v>
      </c>
      <c r="F83" s="34">
        <v>90977.26</v>
      </c>
      <c r="G83" s="34">
        <v>90995.63</v>
      </c>
      <c r="H83" s="34">
        <v>91018.14</v>
      </c>
      <c r="I83" s="34">
        <v>91042.07</v>
      </c>
      <c r="J83" s="34">
        <v>91071.27</v>
      </c>
      <c r="K83" s="34">
        <v>91577.75</v>
      </c>
      <c r="L83" s="34">
        <v>91301.16</v>
      </c>
      <c r="M83" s="34">
        <v>91205.42</v>
      </c>
      <c r="N83" s="34">
        <v>1099109.7100000002</v>
      </c>
    </row>
    <row r="84" spans="1:14" x14ac:dyDescent="0.25">
      <c r="A84" s="33" t="s">
        <v>30</v>
      </c>
      <c r="B84" s="34">
        <v>60944.54</v>
      </c>
      <c r="C84" s="34">
        <v>60597.47</v>
      </c>
      <c r="D84" s="34">
        <v>60788.9</v>
      </c>
      <c r="E84" s="34">
        <v>61475.520000000004</v>
      </c>
      <c r="F84" s="34">
        <v>62046.94</v>
      </c>
      <c r="G84" s="34">
        <v>62530.239999999998</v>
      </c>
      <c r="H84" s="34">
        <v>62064.4</v>
      </c>
      <c r="I84" s="34">
        <v>62485.64</v>
      </c>
      <c r="J84" s="34">
        <v>62901.020000000004</v>
      </c>
      <c r="K84" s="34">
        <v>62890.22</v>
      </c>
      <c r="L84" s="34">
        <v>63258.21</v>
      </c>
      <c r="M84" s="34">
        <v>63589.73</v>
      </c>
      <c r="N84" s="34">
        <v>745572.83</v>
      </c>
    </row>
    <row r="85" spans="1:14" x14ac:dyDescent="0.25">
      <c r="A85" s="33" t="s">
        <v>31</v>
      </c>
      <c r="B85" s="34">
        <v>37401.22</v>
      </c>
      <c r="C85" s="34">
        <v>37550.509999999995</v>
      </c>
      <c r="D85" s="34">
        <v>38538.980000000003</v>
      </c>
      <c r="E85" s="34">
        <v>39045.300000000003</v>
      </c>
      <c r="F85" s="34">
        <v>39010.93</v>
      </c>
      <c r="G85" s="34">
        <v>39776.83</v>
      </c>
      <c r="H85" s="34">
        <v>39639.060000000005</v>
      </c>
      <c r="I85" s="34">
        <v>40026.250000000007</v>
      </c>
      <c r="J85" s="34">
        <v>40459.49</v>
      </c>
      <c r="K85" s="34">
        <v>40680.79</v>
      </c>
      <c r="L85" s="34">
        <v>40975.86</v>
      </c>
      <c r="M85" s="34">
        <v>41211.839999999997</v>
      </c>
      <c r="N85" s="34">
        <v>474317.05999999994</v>
      </c>
    </row>
    <row r="86" spans="1:14" x14ac:dyDescent="0.25">
      <c r="A86" s="33" t="s">
        <v>32</v>
      </c>
      <c r="B86" s="34">
        <v>16518.810000000001</v>
      </c>
      <c r="C86" s="34">
        <v>16537.47</v>
      </c>
      <c r="D86" s="34">
        <v>16598.66</v>
      </c>
      <c r="E86" s="34">
        <v>16662.61</v>
      </c>
      <c r="F86" s="34">
        <v>16765.939999999999</v>
      </c>
      <c r="G86" s="34">
        <v>16836.79</v>
      </c>
      <c r="H86" s="34">
        <v>16895.670000000002</v>
      </c>
      <c r="I86" s="34">
        <v>16949.46</v>
      </c>
      <c r="J86" s="34">
        <v>16975.21</v>
      </c>
      <c r="K86" s="34">
        <v>16899.71</v>
      </c>
      <c r="L86" s="34">
        <v>16951.189999999999</v>
      </c>
      <c r="M86" s="34">
        <v>17002.89</v>
      </c>
      <c r="N86" s="34">
        <v>201594.40999999997</v>
      </c>
    </row>
    <row r="87" spans="1:14" x14ac:dyDescent="0.25">
      <c r="A87" s="33" t="s">
        <v>33</v>
      </c>
      <c r="B87" s="34">
        <v>17654.89</v>
      </c>
      <c r="C87" s="34">
        <v>17699.13</v>
      </c>
      <c r="D87" s="34">
        <v>17714.37</v>
      </c>
      <c r="E87" s="34">
        <v>17701.82</v>
      </c>
      <c r="F87" s="34">
        <v>17694.12</v>
      </c>
      <c r="G87" s="34">
        <v>17694.12</v>
      </c>
      <c r="H87" s="34">
        <v>17702.170000000002</v>
      </c>
      <c r="I87" s="34">
        <v>17702.170000000002</v>
      </c>
      <c r="J87" s="34">
        <v>17710.22</v>
      </c>
      <c r="K87" s="34">
        <v>17720.32</v>
      </c>
      <c r="L87" s="34">
        <v>17724.650000000001</v>
      </c>
      <c r="M87" s="34">
        <v>17738.8</v>
      </c>
      <c r="N87" s="34">
        <v>212456.77999999997</v>
      </c>
    </row>
    <row r="88" spans="1:14" x14ac:dyDescent="0.25">
      <c r="A88" s="33" t="s">
        <v>85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</row>
    <row r="89" spans="1:14" x14ac:dyDescent="0.25">
      <c r="A89" s="33" t="s">
        <v>34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</row>
    <row r="90" spans="1:14" x14ac:dyDescent="0.25">
      <c r="A90" s="33" t="s">
        <v>86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</row>
    <row r="91" spans="1:14" x14ac:dyDescent="0.25">
      <c r="A91" s="33" t="s">
        <v>35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</row>
    <row r="92" spans="1:14" x14ac:dyDescent="0.25">
      <c r="A92" s="33" t="s">
        <v>36</v>
      </c>
      <c r="B92" s="34">
        <v>17518.29</v>
      </c>
      <c r="C92" s="34">
        <v>17555.739999999998</v>
      </c>
      <c r="D92" s="34">
        <v>17819.03</v>
      </c>
      <c r="E92" s="34">
        <v>17750.7</v>
      </c>
      <c r="F92" s="34">
        <v>17773.599999999999</v>
      </c>
      <c r="G92" s="34">
        <v>17776.370000000003</v>
      </c>
      <c r="H92" s="34">
        <v>17776.370000000003</v>
      </c>
      <c r="I92" s="34">
        <v>17776.370000000003</v>
      </c>
      <c r="J92" s="34">
        <v>17776.370000000003</v>
      </c>
      <c r="K92" s="34">
        <v>17696.93</v>
      </c>
      <c r="L92" s="34">
        <v>17698.05</v>
      </c>
      <c r="M92" s="34">
        <v>17761.95</v>
      </c>
      <c r="N92" s="34">
        <v>212679.76999999996</v>
      </c>
    </row>
    <row r="93" spans="1:14" x14ac:dyDescent="0.25">
      <c r="A93" s="33" t="s">
        <v>37</v>
      </c>
      <c r="B93" s="34">
        <v>35493.72</v>
      </c>
      <c r="C93" s="34">
        <v>34717.35</v>
      </c>
      <c r="D93" s="34">
        <v>34541.03</v>
      </c>
      <c r="E93" s="34">
        <v>34512.370000000003</v>
      </c>
      <c r="F93" s="34">
        <v>34397.03</v>
      </c>
      <c r="G93" s="34">
        <v>34397.03</v>
      </c>
      <c r="H93" s="34">
        <v>34397.03</v>
      </c>
      <c r="I93" s="34">
        <v>34397.03</v>
      </c>
      <c r="J93" s="34">
        <v>34397.03</v>
      </c>
      <c r="K93" s="34">
        <v>34768.68</v>
      </c>
      <c r="L93" s="34">
        <v>34768.68</v>
      </c>
      <c r="M93" s="34">
        <v>34768.68</v>
      </c>
      <c r="N93" s="34">
        <v>415555.66</v>
      </c>
    </row>
    <row r="94" spans="1:14" x14ac:dyDescent="0.25">
      <c r="A94" s="33" t="s">
        <v>38</v>
      </c>
      <c r="B94" s="34">
        <v>3381.09</v>
      </c>
      <c r="C94" s="34">
        <v>3381.09</v>
      </c>
      <c r="D94" s="34">
        <v>3363.77</v>
      </c>
      <c r="E94" s="34">
        <v>3363.77</v>
      </c>
      <c r="F94" s="34">
        <v>3363.77</v>
      </c>
      <c r="G94" s="34">
        <v>3363.77</v>
      </c>
      <c r="H94" s="34">
        <v>3363.77</v>
      </c>
      <c r="I94" s="34">
        <v>3288.73</v>
      </c>
      <c r="J94" s="34">
        <v>3288.73</v>
      </c>
      <c r="K94" s="34">
        <v>3211.1099999999997</v>
      </c>
      <c r="L94" s="34">
        <v>3211.1099999999997</v>
      </c>
      <c r="M94" s="34">
        <v>3211.1099999999997</v>
      </c>
      <c r="N94" s="34">
        <v>39791.82</v>
      </c>
    </row>
    <row r="95" spans="1:14" x14ac:dyDescent="0.25">
      <c r="A95" s="33" t="s">
        <v>39</v>
      </c>
      <c r="B95" s="34">
        <v>5847.45</v>
      </c>
      <c r="C95" s="34">
        <v>5847.45</v>
      </c>
      <c r="D95" s="34">
        <v>5852.42</v>
      </c>
      <c r="E95" s="34">
        <v>5852.42</v>
      </c>
      <c r="F95" s="34">
        <v>5910.16</v>
      </c>
      <c r="G95" s="34">
        <v>5910.16</v>
      </c>
      <c r="H95" s="34">
        <v>5910.16</v>
      </c>
      <c r="I95" s="34">
        <v>5910.16</v>
      </c>
      <c r="J95" s="34">
        <v>5931.01</v>
      </c>
      <c r="K95" s="34">
        <v>6037.68</v>
      </c>
      <c r="L95" s="34">
        <v>6041.42</v>
      </c>
      <c r="M95" s="34">
        <v>6041.42</v>
      </c>
      <c r="N95" s="34">
        <v>71091.91</v>
      </c>
    </row>
    <row r="96" spans="1:14" x14ac:dyDescent="0.25">
      <c r="A96" s="33" t="s">
        <v>40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</row>
    <row r="97" spans="1:14" x14ac:dyDescent="0.25">
      <c r="A97" s="33" t="s">
        <v>42</v>
      </c>
      <c r="B97" s="34">
        <v>280.95</v>
      </c>
      <c r="C97" s="34">
        <v>280.95</v>
      </c>
      <c r="D97" s="34">
        <v>280.95</v>
      </c>
      <c r="E97" s="34">
        <v>280.95</v>
      </c>
      <c r="F97" s="34">
        <v>280.95</v>
      </c>
      <c r="G97" s="34">
        <v>280.95</v>
      </c>
      <c r="H97" s="34">
        <v>280.95</v>
      </c>
      <c r="I97" s="34">
        <v>280.95</v>
      </c>
      <c r="J97" s="34">
        <v>280.95</v>
      </c>
      <c r="K97" s="34">
        <v>280.95</v>
      </c>
      <c r="L97" s="34">
        <v>285.73</v>
      </c>
      <c r="M97" s="34">
        <v>285.73</v>
      </c>
      <c r="N97" s="34">
        <v>3380.9599999999996</v>
      </c>
    </row>
    <row r="98" spans="1:14" x14ac:dyDescent="0.25">
      <c r="A98" s="33" t="s">
        <v>44</v>
      </c>
      <c r="B98" s="34">
        <v>20859.3</v>
      </c>
      <c r="C98" s="34">
        <v>20878.34</v>
      </c>
      <c r="D98" s="34">
        <v>20886.72</v>
      </c>
      <c r="E98" s="34">
        <v>20513.62</v>
      </c>
      <c r="F98" s="34">
        <v>20717.84</v>
      </c>
      <c r="G98" s="34">
        <v>20977.5</v>
      </c>
      <c r="H98" s="34">
        <v>20828.510000000002</v>
      </c>
      <c r="I98" s="34">
        <v>20881.939999999999</v>
      </c>
      <c r="J98" s="34">
        <v>20934.28</v>
      </c>
      <c r="K98" s="34">
        <v>21030.58</v>
      </c>
      <c r="L98" s="34">
        <v>21140.720000000001</v>
      </c>
      <c r="M98" s="34">
        <v>21434.63</v>
      </c>
      <c r="N98" s="34">
        <v>251083.98</v>
      </c>
    </row>
    <row r="99" spans="1:14" x14ac:dyDescent="0.25">
      <c r="A99" s="33" t="s">
        <v>45</v>
      </c>
      <c r="B99" s="34">
        <v>201.22</v>
      </c>
      <c r="C99" s="34">
        <v>201.22</v>
      </c>
      <c r="D99" s="34">
        <v>201.22</v>
      </c>
      <c r="E99" s="34">
        <v>201.22</v>
      </c>
      <c r="F99" s="34">
        <v>201.22</v>
      </c>
      <c r="G99" s="34">
        <v>201.22</v>
      </c>
      <c r="H99" s="34">
        <v>201.22</v>
      </c>
      <c r="I99" s="34">
        <v>201.22</v>
      </c>
      <c r="J99" s="34">
        <v>201.22</v>
      </c>
      <c r="K99" s="34">
        <v>201.22</v>
      </c>
      <c r="L99" s="34">
        <v>201.22</v>
      </c>
      <c r="M99" s="34">
        <v>201.22</v>
      </c>
      <c r="N99" s="34">
        <v>2414.64</v>
      </c>
    </row>
    <row r="100" spans="1:14" x14ac:dyDescent="0.25">
      <c r="A100" s="33" t="s">
        <v>46</v>
      </c>
      <c r="B100" s="34">
        <v>263.14</v>
      </c>
      <c r="C100" s="34">
        <v>263.14</v>
      </c>
      <c r="D100" s="34">
        <v>263.14</v>
      </c>
      <c r="E100" s="34">
        <v>258.42</v>
      </c>
      <c r="F100" s="34">
        <v>258.42</v>
      </c>
      <c r="G100" s="34">
        <v>258.42</v>
      </c>
      <c r="H100" s="34">
        <v>258.42</v>
      </c>
      <c r="I100" s="34">
        <v>258.42</v>
      </c>
      <c r="J100" s="34">
        <v>258.42</v>
      </c>
      <c r="K100" s="34">
        <v>258.42</v>
      </c>
      <c r="L100" s="34">
        <v>258.42</v>
      </c>
      <c r="M100" s="34">
        <v>258.42</v>
      </c>
      <c r="N100" s="34">
        <v>3115.2000000000003</v>
      </c>
    </row>
    <row r="101" spans="1:14" x14ac:dyDescent="0.25">
      <c r="A101" s="33" t="s">
        <v>47</v>
      </c>
      <c r="B101" s="34">
        <v>739.93000000000006</v>
      </c>
      <c r="C101" s="34">
        <v>739.93000000000006</v>
      </c>
      <c r="D101" s="34">
        <v>739.93000000000006</v>
      </c>
      <c r="E101" s="34">
        <v>739.93000000000006</v>
      </c>
      <c r="F101" s="34">
        <v>739.93000000000006</v>
      </c>
      <c r="G101" s="34">
        <v>739.93000000000006</v>
      </c>
      <c r="H101" s="34">
        <v>739.93000000000006</v>
      </c>
      <c r="I101" s="34">
        <v>739.93000000000006</v>
      </c>
      <c r="J101" s="34">
        <v>739.93000000000006</v>
      </c>
      <c r="K101" s="34">
        <v>739.93000000000006</v>
      </c>
      <c r="L101" s="34">
        <v>739.93000000000006</v>
      </c>
      <c r="M101" s="34">
        <v>739.93000000000006</v>
      </c>
      <c r="N101" s="34">
        <v>8879.1600000000017</v>
      </c>
    </row>
    <row r="102" spans="1:14" x14ac:dyDescent="0.25">
      <c r="A102" s="33" t="s">
        <v>48</v>
      </c>
      <c r="B102" s="34">
        <v>7336.16</v>
      </c>
      <c r="C102" s="34">
        <v>7336.16</v>
      </c>
      <c r="D102" s="34">
        <v>7336.16</v>
      </c>
      <c r="E102" s="34">
        <v>7336.16</v>
      </c>
      <c r="F102" s="34">
        <v>7290.1399999999994</v>
      </c>
      <c r="G102" s="34">
        <v>7290.1399999999994</v>
      </c>
      <c r="H102" s="34">
        <v>7290.1399999999994</v>
      </c>
      <c r="I102" s="34">
        <v>7290.1399999999994</v>
      </c>
      <c r="J102" s="34">
        <v>7290.1399999999994</v>
      </c>
      <c r="K102" s="34">
        <v>7290.1399999999994</v>
      </c>
      <c r="L102" s="34">
        <v>7290.1399999999994</v>
      </c>
      <c r="M102" s="34">
        <v>7269.29</v>
      </c>
      <c r="N102" s="34">
        <v>87644.909999999989</v>
      </c>
    </row>
    <row r="103" spans="1:14" x14ac:dyDescent="0.25">
      <c r="A103" s="33" t="s">
        <v>50</v>
      </c>
      <c r="B103" s="34">
        <v>445.55</v>
      </c>
      <c r="C103" s="34">
        <v>445.82</v>
      </c>
      <c r="D103" s="34">
        <v>446.07</v>
      </c>
      <c r="E103" s="34">
        <v>446.07</v>
      </c>
      <c r="F103" s="34">
        <v>446.07</v>
      </c>
      <c r="G103" s="34">
        <v>446.07</v>
      </c>
      <c r="H103" s="34">
        <v>445.68</v>
      </c>
      <c r="I103" s="34">
        <v>445.98</v>
      </c>
      <c r="J103" s="34">
        <v>445.98</v>
      </c>
      <c r="K103" s="34">
        <v>445.98</v>
      </c>
      <c r="L103" s="34">
        <v>445.98</v>
      </c>
      <c r="M103" s="34">
        <v>445.98</v>
      </c>
      <c r="N103" s="34">
        <v>5351.23</v>
      </c>
    </row>
    <row r="104" spans="1:14" x14ac:dyDescent="0.25">
      <c r="A104" s="33" t="s">
        <v>52</v>
      </c>
      <c r="B104" s="34">
        <v>3230.27</v>
      </c>
      <c r="C104" s="34">
        <v>3230.27</v>
      </c>
      <c r="D104" s="34">
        <v>3230.27</v>
      </c>
      <c r="E104" s="34">
        <v>3230.27</v>
      </c>
      <c r="F104" s="34">
        <v>3230.27</v>
      </c>
      <c r="G104" s="34">
        <v>3230.27</v>
      </c>
      <c r="H104" s="34">
        <v>3230.27</v>
      </c>
      <c r="I104" s="34">
        <v>3230.27</v>
      </c>
      <c r="J104" s="34">
        <v>3230.27</v>
      </c>
      <c r="K104" s="34">
        <v>3230.27</v>
      </c>
      <c r="L104" s="34">
        <v>3230.27</v>
      </c>
      <c r="M104" s="34">
        <v>3230.27</v>
      </c>
      <c r="N104" s="34">
        <v>38763.24</v>
      </c>
    </row>
    <row r="105" spans="1:14" x14ac:dyDescent="0.25">
      <c r="A105" s="33" t="s">
        <v>53</v>
      </c>
      <c r="B105" s="34">
        <v>516.02</v>
      </c>
      <c r="C105" s="34">
        <v>516.02</v>
      </c>
      <c r="D105" s="34">
        <v>516.02</v>
      </c>
      <c r="E105" s="34">
        <v>516.02</v>
      </c>
      <c r="F105" s="34">
        <v>516.02</v>
      </c>
      <c r="G105" s="34">
        <v>516.02</v>
      </c>
      <c r="H105" s="34">
        <v>516.02</v>
      </c>
      <c r="I105" s="34">
        <v>516.02</v>
      </c>
      <c r="J105" s="34">
        <v>516.02</v>
      </c>
      <c r="K105" s="34">
        <v>516.02</v>
      </c>
      <c r="L105" s="34">
        <v>516.02</v>
      </c>
      <c r="M105" s="34">
        <v>516.02</v>
      </c>
      <c r="N105" s="50">
        <v>6192.2400000000016</v>
      </c>
    </row>
    <row r="106" spans="1:14" ht="15.6" x14ac:dyDescent="0.3">
      <c r="A106" s="38" t="s">
        <v>87</v>
      </c>
      <c r="B106" s="31">
        <f>SUM(B64:B105)</f>
        <v>2166405.5900000003</v>
      </c>
      <c r="C106" s="31">
        <f t="shared" ref="C106:N106" si="5">SUM(C64:C105)</f>
        <v>2178230.790000001</v>
      </c>
      <c r="D106" s="31">
        <f t="shared" si="5"/>
        <v>2186799.3500000006</v>
      </c>
      <c r="E106" s="31">
        <f t="shared" si="5"/>
        <v>2194674.4300000011</v>
      </c>
      <c r="F106" s="31">
        <f t="shared" si="5"/>
        <v>2196459.54</v>
      </c>
      <c r="G106" s="31">
        <f t="shared" si="5"/>
        <v>2198693.6600000006</v>
      </c>
      <c r="H106" s="31">
        <f t="shared" si="5"/>
        <v>2214872.7500000005</v>
      </c>
      <c r="I106" s="31">
        <f t="shared" si="5"/>
        <v>2225525.2100000004</v>
      </c>
      <c r="J106" s="31">
        <f t="shared" si="5"/>
        <v>2233137.0600000005</v>
      </c>
      <c r="K106" s="31">
        <f t="shared" si="5"/>
        <v>2236172.1300000008</v>
      </c>
      <c r="L106" s="31">
        <f t="shared" si="5"/>
        <v>2228992.3100000005</v>
      </c>
      <c r="M106" s="31">
        <f t="shared" si="5"/>
        <v>2251147.5700000003</v>
      </c>
      <c r="N106" s="51">
        <f t="shared" si="5"/>
        <v>26511110.390000001</v>
      </c>
    </row>
    <row r="107" spans="1:14" ht="15.6" x14ac:dyDescent="0.3">
      <c r="A107" s="30" t="s">
        <v>88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52"/>
    </row>
    <row r="108" spans="1:14" x14ac:dyDescent="0.25">
      <c r="A108" s="33" t="s">
        <v>41</v>
      </c>
      <c r="B108" s="34">
        <v>549.54000000000008</v>
      </c>
      <c r="C108" s="34">
        <v>549.54000000000008</v>
      </c>
      <c r="D108" s="34">
        <v>549.54000000000008</v>
      </c>
      <c r="E108" s="34">
        <v>549.54000000000008</v>
      </c>
      <c r="F108" s="34">
        <v>549.54000000000008</v>
      </c>
      <c r="G108" s="34">
        <v>549.54000000000008</v>
      </c>
      <c r="H108" s="34">
        <v>549.54000000000008</v>
      </c>
      <c r="I108" s="34">
        <v>549.54000000000008</v>
      </c>
      <c r="J108" s="34">
        <v>549.54000000000008</v>
      </c>
      <c r="K108" s="34">
        <v>549.54000000000008</v>
      </c>
      <c r="L108" s="34">
        <v>549.54000000000008</v>
      </c>
      <c r="M108" s="34">
        <v>549.54000000000008</v>
      </c>
      <c r="N108" s="50">
        <v>6594.4800000000005</v>
      </c>
    </row>
    <row r="109" spans="1:14" x14ac:dyDescent="0.25">
      <c r="A109" s="33" t="s">
        <v>43</v>
      </c>
      <c r="B109" s="34">
        <v>67803.55</v>
      </c>
      <c r="C109" s="34">
        <v>68081.84</v>
      </c>
      <c r="D109" s="34">
        <v>67592.92</v>
      </c>
      <c r="E109" s="34">
        <v>69088.289999999994</v>
      </c>
      <c r="F109" s="34">
        <v>69774.17</v>
      </c>
      <c r="G109" s="34">
        <v>70087.48</v>
      </c>
      <c r="H109" s="34">
        <v>68434.7</v>
      </c>
      <c r="I109" s="34">
        <v>68697.19</v>
      </c>
      <c r="J109" s="34">
        <v>69243.89</v>
      </c>
      <c r="K109" s="34">
        <v>70576.72</v>
      </c>
      <c r="L109" s="34">
        <v>70898.33</v>
      </c>
      <c r="M109" s="34">
        <v>71127.240000000005</v>
      </c>
      <c r="N109" s="50">
        <v>831406.31999999983</v>
      </c>
    </row>
    <row r="110" spans="1:14" x14ac:dyDescent="0.25">
      <c r="A110" s="33" t="s">
        <v>49</v>
      </c>
      <c r="B110" s="34">
        <v>8756.2900000000009</v>
      </c>
      <c r="C110" s="34">
        <v>8002.61</v>
      </c>
      <c r="D110" s="34">
        <v>8002.61</v>
      </c>
      <c r="E110" s="34">
        <v>8006.5000000000009</v>
      </c>
      <c r="F110" s="34">
        <v>8006.5000000000009</v>
      </c>
      <c r="G110" s="34">
        <v>8006.5000000000009</v>
      </c>
      <c r="H110" s="34">
        <v>7415.04</v>
      </c>
      <c r="I110" s="34">
        <v>7453.6500000000005</v>
      </c>
      <c r="J110" s="34">
        <v>7332.18</v>
      </c>
      <c r="K110" s="34">
        <v>7332.18</v>
      </c>
      <c r="L110" s="34">
        <v>8925.6700000000019</v>
      </c>
      <c r="M110" s="34">
        <v>7463.01</v>
      </c>
      <c r="N110" s="50">
        <v>94702.739999999991</v>
      </c>
    </row>
    <row r="111" spans="1:14" x14ac:dyDescent="0.25">
      <c r="A111" s="33" t="s">
        <v>51</v>
      </c>
      <c r="B111" s="34">
        <v>1438.65</v>
      </c>
      <c r="C111" s="34">
        <v>1438.65</v>
      </c>
      <c r="D111" s="34">
        <v>1438.65</v>
      </c>
      <c r="E111" s="34">
        <v>1438.65</v>
      </c>
      <c r="F111" s="34">
        <v>1438.65</v>
      </c>
      <c r="G111" s="34">
        <v>1438.65</v>
      </c>
      <c r="H111" s="34">
        <v>1438.65</v>
      </c>
      <c r="I111" s="34">
        <v>1438.65</v>
      </c>
      <c r="J111" s="34">
        <v>1438.65</v>
      </c>
      <c r="K111" s="34">
        <v>1431.8600000000001</v>
      </c>
      <c r="L111" s="34">
        <v>1431.8600000000001</v>
      </c>
      <c r="M111" s="34">
        <v>1431.8600000000001</v>
      </c>
      <c r="N111" s="50">
        <v>17243.43</v>
      </c>
    </row>
    <row r="112" spans="1:14" ht="15.6" x14ac:dyDescent="0.3">
      <c r="A112" s="30" t="s">
        <v>88</v>
      </c>
      <c r="B112" s="31">
        <f>SUM(B108:B111)</f>
        <v>78548.03</v>
      </c>
      <c r="C112" s="31">
        <f t="shared" ref="C112:N112" si="6">SUM(C108:C111)</f>
        <v>78072.639999999985</v>
      </c>
      <c r="D112" s="31">
        <f t="shared" si="6"/>
        <v>77583.719999999987</v>
      </c>
      <c r="E112" s="31">
        <f t="shared" si="6"/>
        <v>79082.979999999981</v>
      </c>
      <c r="F112" s="31">
        <f t="shared" si="6"/>
        <v>79768.859999999986</v>
      </c>
      <c r="G112" s="31">
        <f t="shared" si="6"/>
        <v>80082.169999999984</v>
      </c>
      <c r="H112" s="31">
        <f t="shared" si="6"/>
        <v>77837.929999999978</v>
      </c>
      <c r="I112" s="31">
        <f t="shared" si="6"/>
        <v>78139.029999999984</v>
      </c>
      <c r="J112" s="31">
        <f t="shared" si="6"/>
        <v>78564.25999999998</v>
      </c>
      <c r="K112" s="31">
        <f t="shared" si="6"/>
        <v>79890.3</v>
      </c>
      <c r="L112" s="31">
        <f t="shared" si="6"/>
        <v>81805.399999999994</v>
      </c>
      <c r="M112" s="31">
        <f t="shared" si="6"/>
        <v>80571.649999999994</v>
      </c>
      <c r="N112" s="53">
        <f t="shared" si="6"/>
        <v>949946.96999999986</v>
      </c>
    </row>
    <row r="113" spans="1:15" s="29" customFormat="1" ht="15.6" x14ac:dyDescent="0.3">
      <c r="A113" s="36" t="s">
        <v>95</v>
      </c>
      <c r="B113" s="28">
        <f>SUM(B112,B106)</f>
        <v>2244953.62</v>
      </c>
      <c r="C113" s="28">
        <f t="shared" ref="C113:M113" si="7">SUM(C112,C106)</f>
        <v>2256303.4300000011</v>
      </c>
      <c r="D113" s="28">
        <f t="shared" si="7"/>
        <v>2264383.0700000008</v>
      </c>
      <c r="E113" s="28">
        <f t="shared" si="7"/>
        <v>2273757.4100000011</v>
      </c>
      <c r="F113" s="28">
        <f t="shared" si="7"/>
        <v>2276228.4</v>
      </c>
      <c r="G113" s="28">
        <f t="shared" si="7"/>
        <v>2278775.8300000005</v>
      </c>
      <c r="H113" s="28">
        <f t="shared" si="7"/>
        <v>2292710.6800000006</v>
      </c>
      <c r="I113" s="28">
        <f t="shared" si="7"/>
        <v>2303664.2400000002</v>
      </c>
      <c r="J113" s="28">
        <f t="shared" si="7"/>
        <v>2311701.3200000003</v>
      </c>
      <c r="K113" s="28">
        <f t="shared" si="7"/>
        <v>2316062.4300000006</v>
      </c>
      <c r="L113" s="28">
        <f t="shared" si="7"/>
        <v>2310797.7100000004</v>
      </c>
      <c r="M113" s="28">
        <f t="shared" si="7"/>
        <v>2331719.2200000002</v>
      </c>
      <c r="N113" s="54">
        <f>SUM(N112,N106)</f>
        <v>27461057.359999999</v>
      </c>
    </row>
    <row r="114" spans="1:15" ht="15.6" x14ac:dyDescent="0.3">
      <c r="A114" s="30" t="s">
        <v>91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52"/>
    </row>
    <row r="115" spans="1:15" x14ac:dyDescent="0.25">
      <c r="A115" s="37" t="s">
        <v>92</v>
      </c>
      <c r="B115" s="34">
        <v>583.2400816666667</v>
      </c>
      <c r="C115" s="34">
        <v>583.2400816666667</v>
      </c>
      <c r="D115" s="34">
        <v>583.2400816666667</v>
      </c>
      <c r="E115" s="34">
        <v>583.2400816666667</v>
      </c>
      <c r="F115" s="34">
        <v>583.2400816666667</v>
      </c>
      <c r="G115" s="34">
        <v>583.2400816666667</v>
      </c>
      <c r="H115" s="34">
        <v>583.2400816666667</v>
      </c>
      <c r="I115" s="34">
        <v>583.2400816666667</v>
      </c>
      <c r="J115" s="34">
        <v>583.2400816666667</v>
      </c>
      <c r="K115" s="34">
        <v>583.2400816666667</v>
      </c>
      <c r="L115" s="34">
        <v>583.2400816666667</v>
      </c>
      <c r="M115" s="34">
        <v>583.2400816666667</v>
      </c>
      <c r="N115" s="50">
        <f>SUM(B115:M115)</f>
        <v>6998.8809800000008</v>
      </c>
    </row>
    <row r="116" spans="1:15" ht="15.6" x14ac:dyDescent="0.3">
      <c r="A116" s="30" t="s">
        <v>91</v>
      </c>
      <c r="B116" s="31">
        <f>B115</f>
        <v>583.2400816666667</v>
      </c>
      <c r="C116" s="31">
        <f t="shared" ref="C116:M116" si="8">C115</f>
        <v>583.2400816666667</v>
      </c>
      <c r="D116" s="31">
        <f t="shared" si="8"/>
        <v>583.2400816666667</v>
      </c>
      <c r="E116" s="31">
        <f t="shared" si="8"/>
        <v>583.2400816666667</v>
      </c>
      <c r="F116" s="31">
        <f t="shared" si="8"/>
        <v>583.2400816666667</v>
      </c>
      <c r="G116" s="31">
        <f t="shared" si="8"/>
        <v>583.2400816666667</v>
      </c>
      <c r="H116" s="31">
        <f t="shared" si="8"/>
        <v>583.2400816666667</v>
      </c>
      <c r="I116" s="31">
        <f t="shared" si="8"/>
        <v>583.2400816666667</v>
      </c>
      <c r="J116" s="31">
        <f t="shared" si="8"/>
        <v>583.2400816666667</v>
      </c>
      <c r="K116" s="31">
        <f t="shared" si="8"/>
        <v>583.2400816666667</v>
      </c>
      <c r="L116" s="31">
        <f t="shared" si="8"/>
        <v>583.2400816666667</v>
      </c>
      <c r="M116" s="31">
        <f t="shared" si="8"/>
        <v>583.2400816666667</v>
      </c>
      <c r="N116" s="31">
        <f>SUM(B116:M116)</f>
        <v>6998.8809800000008</v>
      </c>
    </row>
    <row r="117" spans="1:15" s="29" customFormat="1" ht="15.6" x14ac:dyDescent="0.3">
      <c r="A117" s="36" t="s">
        <v>96</v>
      </c>
      <c r="B117" s="28">
        <f>SUM(B116,B113)</f>
        <v>2245536.8600816666</v>
      </c>
      <c r="C117" s="28">
        <f t="shared" ref="C117:N117" si="9">SUM(C116,C113)</f>
        <v>2256886.6700816676</v>
      </c>
      <c r="D117" s="28">
        <f t="shared" si="9"/>
        <v>2264966.3100816673</v>
      </c>
      <c r="E117" s="28">
        <f t="shared" si="9"/>
        <v>2274340.6500816676</v>
      </c>
      <c r="F117" s="28">
        <f t="shared" si="9"/>
        <v>2276811.6400816664</v>
      </c>
      <c r="G117" s="28">
        <f t="shared" si="9"/>
        <v>2279359.070081667</v>
      </c>
      <c r="H117" s="28">
        <f t="shared" si="9"/>
        <v>2293293.9200816671</v>
      </c>
      <c r="I117" s="28">
        <f t="shared" si="9"/>
        <v>2304247.4800816667</v>
      </c>
      <c r="J117" s="28">
        <f t="shared" si="9"/>
        <v>2312284.5600816668</v>
      </c>
      <c r="K117" s="28">
        <f t="shared" si="9"/>
        <v>2316645.6700816671</v>
      </c>
      <c r="L117" s="28">
        <f t="shared" si="9"/>
        <v>2311380.9500816669</v>
      </c>
      <c r="M117" s="28">
        <f t="shared" si="9"/>
        <v>2332302.4600816667</v>
      </c>
      <c r="N117" s="28">
        <f>SUM(N116,N113)</f>
        <v>27468056.240979999</v>
      </c>
    </row>
    <row r="118" spans="1:15" s="29" customFormat="1" ht="15.6" x14ac:dyDescent="0.3">
      <c r="A118" s="39" t="s">
        <v>97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5" x14ac:dyDescent="0.25">
      <c r="A119" s="33" t="s">
        <v>98</v>
      </c>
      <c r="B119" s="23">
        <v>69.95</v>
      </c>
      <c r="C119" s="23">
        <v>69.94</v>
      </c>
      <c r="D119" s="23">
        <v>69.95</v>
      </c>
      <c r="E119" s="23">
        <v>69.94</v>
      </c>
      <c r="F119" s="23">
        <v>69.95</v>
      </c>
      <c r="G119" s="23">
        <v>69.94</v>
      </c>
      <c r="H119" s="23">
        <v>69.94</v>
      </c>
      <c r="I119" s="23">
        <v>69.95</v>
      </c>
      <c r="J119" s="23">
        <v>69.94</v>
      </c>
      <c r="K119" s="23">
        <v>69.95</v>
      </c>
      <c r="L119" s="23">
        <v>69.94</v>
      </c>
      <c r="M119" s="23">
        <v>69.95</v>
      </c>
      <c r="N119" s="23">
        <f>SUM(B119:M119)</f>
        <v>839.34000000000015</v>
      </c>
    </row>
    <row r="120" spans="1:15" x14ac:dyDescent="0.25">
      <c r="A120" s="33" t="s">
        <v>99</v>
      </c>
      <c r="B120" s="23">
        <v>30309.45</v>
      </c>
      <c r="C120" s="23">
        <v>30309.47</v>
      </c>
      <c r="D120" s="23">
        <v>30309.439999999999</v>
      </c>
      <c r="E120" s="23">
        <v>30309.49</v>
      </c>
      <c r="F120" s="23">
        <v>30309.48</v>
      </c>
      <c r="G120" s="23">
        <v>30309.49</v>
      </c>
      <c r="H120" s="23">
        <v>30309.42</v>
      </c>
      <c r="I120" s="23">
        <v>30309.439999999999</v>
      </c>
      <c r="J120" s="23">
        <v>30309.47</v>
      </c>
      <c r="K120" s="23">
        <v>30309.53</v>
      </c>
      <c r="L120" s="23">
        <v>30309.46</v>
      </c>
      <c r="M120" s="23">
        <v>30309.43</v>
      </c>
      <c r="N120" s="23">
        <f>SUM(B120:M120)</f>
        <v>363713.57000000007</v>
      </c>
    </row>
    <row r="121" spans="1:15" s="29" customFormat="1" ht="15.6" x14ac:dyDescent="0.3">
      <c r="A121" s="36" t="s">
        <v>100</v>
      </c>
      <c r="B121" s="40">
        <f>SUM(B119:B120)</f>
        <v>30379.4</v>
      </c>
      <c r="C121" s="40">
        <f t="shared" ref="C121:N121" si="10">SUM(C119:C120)</f>
        <v>30379.41</v>
      </c>
      <c r="D121" s="40">
        <f t="shared" si="10"/>
        <v>30379.39</v>
      </c>
      <c r="E121" s="40">
        <f t="shared" si="10"/>
        <v>30379.43</v>
      </c>
      <c r="F121" s="40">
        <f t="shared" si="10"/>
        <v>30379.43</v>
      </c>
      <c r="G121" s="40">
        <f t="shared" si="10"/>
        <v>30379.43</v>
      </c>
      <c r="H121" s="40">
        <f t="shared" si="10"/>
        <v>30379.359999999997</v>
      </c>
      <c r="I121" s="40">
        <f t="shared" si="10"/>
        <v>30379.39</v>
      </c>
      <c r="J121" s="40">
        <f t="shared" si="10"/>
        <v>30379.41</v>
      </c>
      <c r="K121" s="40">
        <f t="shared" si="10"/>
        <v>30379.48</v>
      </c>
      <c r="L121" s="40">
        <f t="shared" si="10"/>
        <v>30379.399999999998</v>
      </c>
      <c r="M121" s="40">
        <f t="shared" si="10"/>
        <v>30379.38</v>
      </c>
      <c r="N121" s="40">
        <f t="shared" si="10"/>
        <v>364552.91000000009</v>
      </c>
    </row>
    <row r="122" spans="1:15" s="41" customFormat="1" ht="16.2" thickBot="1" x14ac:dyDescent="0.35">
      <c r="A122" s="41" t="s">
        <v>80</v>
      </c>
      <c r="B122" s="42">
        <f>SUM(B121,B117,B61)</f>
        <v>2978840.83</v>
      </c>
      <c r="C122" s="42">
        <f t="shared" ref="C122:N122" si="11">SUM(C121,C117,C61)</f>
        <v>2992114.0600000015</v>
      </c>
      <c r="D122" s="42">
        <f t="shared" si="11"/>
        <v>3001859.3500000006</v>
      </c>
      <c r="E122" s="42">
        <f t="shared" si="11"/>
        <v>3017931.9000000013</v>
      </c>
      <c r="F122" s="42">
        <f t="shared" si="11"/>
        <v>3022252.6</v>
      </c>
      <c r="G122" s="42">
        <f t="shared" si="11"/>
        <v>3027680.6500000008</v>
      </c>
      <c r="H122" s="42">
        <f t="shared" si="11"/>
        <v>3040706.4700000007</v>
      </c>
      <c r="I122" s="42">
        <f t="shared" si="11"/>
        <v>3055926.91</v>
      </c>
      <c r="J122" s="42">
        <f t="shared" si="11"/>
        <v>3072765.8700000006</v>
      </c>
      <c r="K122" s="42">
        <f t="shared" si="11"/>
        <v>3077051.9700000007</v>
      </c>
      <c r="L122" s="42">
        <f t="shared" si="11"/>
        <v>3072375.12</v>
      </c>
      <c r="M122" s="42">
        <f t="shared" si="11"/>
        <v>3095973.13</v>
      </c>
      <c r="N122" s="42">
        <f>SUM(N121,N117,N61)</f>
        <v>36455478.859999999</v>
      </c>
    </row>
    <row r="123" spans="1:15" ht="15.6" thickTop="1" x14ac:dyDescent="0.25"/>
    <row r="124" spans="1:15" x14ac:dyDescent="0.25">
      <c r="A124" s="24" t="s">
        <v>108</v>
      </c>
      <c r="N124" s="43"/>
      <c r="O124" s="32"/>
    </row>
    <row r="125" spans="1:15" x14ac:dyDescent="0.25">
      <c r="N125" s="43"/>
      <c r="O125" s="32"/>
    </row>
    <row r="126" spans="1:15" x14ac:dyDescent="0.25">
      <c r="N126" s="43"/>
      <c r="O126" s="32"/>
    </row>
    <row r="127" spans="1:15" x14ac:dyDescent="0.25">
      <c r="N127" s="43"/>
      <c r="O127" s="32"/>
    </row>
    <row r="128" spans="1:15" x14ac:dyDescent="0.25">
      <c r="N128" s="43"/>
      <c r="O128" s="32"/>
    </row>
    <row r="129" spans="14:15" x14ac:dyDescent="0.25">
      <c r="N129" s="43"/>
      <c r="O129" s="32"/>
    </row>
    <row r="130" spans="14:15" x14ac:dyDescent="0.25">
      <c r="N130" s="43"/>
      <c r="O130" s="32"/>
    </row>
    <row r="131" spans="14:15" x14ac:dyDescent="0.25">
      <c r="N131" s="43"/>
      <c r="O131" s="32"/>
    </row>
    <row r="132" spans="14:15" x14ac:dyDescent="0.25">
      <c r="N132" s="43"/>
      <c r="O132" s="3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9FFCC-0D5E-40AE-B72E-4991A43CF78F}">
  <sheetPr codeName="Sheet67"/>
  <dimension ref="A1:L61"/>
  <sheetViews>
    <sheetView topLeftCell="A31" zoomScale="80" zoomScaleNormal="80" zoomScaleSheetLayoutView="80" workbookViewId="0">
      <selection activeCell="H49" sqref="H49"/>
    </sheetView>
  </sheetViews>
  <sheetFormatPr defaultColWidth="9.109375" defaultRowHeight="14.4" x14ac:dyDescent="0.3"/>
  <cols>
    <col min="1" max="1" width="6" style="1" customWidth="1"/>
    <col min="2" max="2" width="38.88671875" style="1" bestFit="1" customWidth="1"/>
    <col min="3" max="3" width="16.109375" style="1" bestFit="1" customWidth="1"/>
    <col min="4" max="4" width="15.33203125" style="1" customWidth="1"/>
    <col min="5" max="5" width="15.33203125" style="7" bestFit="1" customWidth="1"/>
    <col min="6" max="6" width="9.109375" style="1"/>
    <col min="7" max="7" width="40.5546875" style="1" bestFit="1" customWidth="1"/>
    <col min="8" max="8" width="16.44140625" style="1" customWidth="1"/>
    <col min="9" max="9" width="15.88671875" style="1" bestFit="1" customWidth="1"/>
    <col min="10" max="10" width="14.88671875" style="1" bestFit="1" customWidth="1"/>
    <col min="11" max="11" width="3.6640625" style="1" customWidth="1"/>
    <col min="12" max="12" width="16" style="1" bestFit="1" customWidth="1"/>
    <col min="13" max="13" width="3.6640625" style="1" customWidth="1"/>
    <col min="14" max="14" width="9.109375" style="1"/>
    <col min="15" max="15" width="34.88671875" style="1" bestFit="1" customWidth="1"/>
    <col min="16" max="17" width="12.33203125" style="1" bestFit="1" customWidth="1"/>
    <col min="18" max="18" width="13.88671875" style="1" bestFit="1" customWidth="1"/>
    <col min="19" max="16384" width="9.109375" style="1"/>
  </cols>
  <sheetData>
    <row r="1" spans="1:12" ht="15.6" customHeight="1" x14ac:dyDescent="0.3">
      <c r="A1" s="49" t="s">
        <v>60</v>
      </c>
      <c r="B1" s="49"/>
      <c r="C1" s="49"/>
      <c r="D1" s="49"/>
      <c r="E1" s="49"/>
    </row>
    <row r="2" spans="1:12" ht="15.6" customHeight="1" x14ac:dyDescent="0.3">
      <c r="A2" s="49" t="s">
        <v>59</v>
      </c>
      <c r="B2" s="49"/>
      <c r="C2" s="49"/>
      <c r="D2" s="49"/>
      <c r="E2" s="49"/>
    </row>
    <row r="3" spans="1:12" x14ac:dyDescent="0.3">
      <c r="A3" s="49" t="s">
        <v>61</v>
      </c>
      <c r="B3" s="49"/>
      <c r="C3" s="49"/>
      <c r="D3" s="49"/>
      <c r="E3" s="49"/>
    </row>
    <row r="4" spans="1:12" x14ac:dyDescent="0.3">
      <c r="A4" s="49" t="s">
        <v>62</v>
      </c>
      <c r="B4" s="49"/>
      <c r="C4" s="49"/>
      <c r="D4" s="49"/>
      <c r="E4" s="49"/>
    </row>
    <row r="5" spans="1:12" x14ac:dyDescent="0.3">
      <c r="A5" s="49" t="s">
        <v>0</v>
      </c>
      <c r="B5" s="49"/>
      <c r="C5" s="49"/>
      <c r="D5" s="49"/>
      <c r="E5" s="49"/>
    </row>
    <row r="6" spans="1:12" x14ac:dyDescent="0.3">
      <c r="A6" s="49" t="s">
        <v>1</v>
      </c>
      <c r="B6" s="49"/>
      <c r="C6" s="49"/>
      <c r="D6" s="49"/>
      <c r="E6" s="49"/>
    </row>
    <row r="7" spans="1:12" x14ac:dyDescent="0.3">
      <c r="D7" s="2"/>
      <c r="E7" s="1"/>
    </row>
    <row r="8" spans="1:12" s="5" customFormat="1" ht="48" customHeight="1" x14ac:dyDescent="0.3">
      <c r="A8" s="3" t="s">
        <v>2</v>
      </c>
      <c r="B8" s="3" t="s">
        <v>3</v>
      </c>
      <c r="C8" s="4" t="s">
        <v>4</v>
      </c>
      <c r="D8" s="3" t="s">
        <v>5</v>
      </c>
      <c r="E8" s="4" t="s">
        <v>6</v>
      </c>
      <c r="G8" s="3" t="s">
        <v>3</v>
      </c>
      <c r="H8" s="4" t="s">
        <v>63</v>
      </c>
      <c r="I8" s="4" t="s">
        <v>64</v>
      </c>
      <c r="J8" s="4" t="s">
        <v>58</v>
      </c>
      <c r="L8" s="4" t="s">
        <v>110</v>
      </c>
    </row>
    <row r="9" spans="1:12" s="5" customFormat="1" x14ac:dyDescent="0.3">
      <c r="A9" s="6"/>
      <c r="B9" s="3" t="s">
        <v>7</v>
      </c>
      <c r="C9" s="4" t="s">
        <v>8</v>
      </c>
      <c r="D9" s="3" t="s">
        <v>9</v>
      </c>
      <c r="E9" s="4" t="s">
        <v>10</v>
      </c>
      <c r="G9" s="4" t="s">
        <v>101</v>
      </c>
      <c r="H9" s="4" t="s">
        <v>102</v>
      </c>
      <c r="I9" s="4" t="s">
        <v>103</v>
      </c>
      <c r="J9" s="4" t="s">
        <v>104</v>
      </c>
      <c r="L9" s="4" t="s">
        <v>105</v>
      </c>
    </row>
    <row r="10" spans="1:12" x14ac:dyDescent="0.3">
      <c r="A10" s="7">
        <v>1</v>
      </c>
      <c r="B10" s="8" t="s">
        <v>11</v>
      </c>
      <c r="C10" s="55">
        <v>114125.59</v>
      </c>
      <c r="D10" s="9">
        <v>0</v>
      </c>
      <c r="E10" s="10">
        <v>0</v>
      </c>
      <c r="G10" s="61" t="s">
        <v>11</v>
      </c>
      <c r="H10" s="11">
        <f>E10*12</f>
        <v>0</v>
      </c>
      <c r="I10" s="11">
        <v>0</v>
      </c>
      <c r="J10" s="11"/>
    </row>
    <row r="11" spans="1:12" x14ac:dyDescent="0.3">
      <c r="A11" s="7">
        <v>2</v>
      </c>
      <c r="B11" s="8" t="s">
        <v>12</v>
      </c>
      <c r="C11" s="55">
        <v>138157.95000000001</v>
      </c>
      <c r="D11" s="9">
        <v>0</v>
      </c>
      <c r="E11" s="10">
        <v>0</v>
      </c>
      <c r="G11" s="61" t="s">
        <v>12</v>
      </c>
      <c r="H11" s="11">
        <f t="shared" ref="H11:H39" si="0">E11*12</f>
        <v>0</v>
      </c>
      <c r="I11" s="11">
        <v>0</v>
      </c>
      <c r="J11" s="11"/>
    </row>
    <row r="12" spans="1:12" x14ac:dyDescent="0.3">
      <c r="A12" s="7">
        <v>3</v>
      </c>
      <c r="B12" s="8" t="s">
        <v>13</v>
      </c>
      <c r="C12" s="55">
        <v>47978842.300000012</v>
      </c>
      <c r="D12" s="9">
        <v>0</v>
      </c>
      <c r="E12" s="10">
        <v>444318.23000000004</v>
      </c>
      <c r="G12" s="61" t="s">
        <v>13</v>
      </c>
      <c r="H12" s="11">
        <f t="shared" si="0"/>
        <v>5331818.7600000007</v>
      </c>
      <c r="I12" s="11">
        <v>2607397.46</v>
      </c>
      <c r="J12" s="11"/>
    </row>
    <row r="13" spans="1:12" x14ac:dyDescent="0.3">
      <c r="A13" s="7">
        <v>4</v>
      </c>
      <c r="B13" s="8" t="s">
        <v>14</v>
      </c>
      <c r="C13" s="55">
        <v>211404.97</v>
      </c>
      <c r="D13" s="9">
        <v>0</v>
      </c>
      <c r="E13" s="10">
        <f t="shared" ref="E13:E52" si="1">C13*D13/12</f>
        <v>0</v>
      </c>
      <c r="G13" s="61" t="s">
        <v>14</v>
      </c>
      <c r="H13" s="11">
        <f t="shared" si="0"/>
        <v>0</v>
      </c>
      <c r="I13" s="11">
        <v>0</v>
      </c>
      <c r="J13" s="11"/>
    </row>
    <row r="14" spans="1:12" x14ac:dyDescent="0.3">
      <c r="A14" s="7">
        <v>5</v>
      </c>
      <c r="B14" s="8" t="s">
        <v>15</v>
      </c>
      <c r="C14" s="55">
        <v>1145207.57</v>
      </c>
      <c r="D14" s="9">
        <v>6.5000000000000006E-3</v>
      </c>
      <c r="E14" s="10">
        <f t="shared" si="1"/>
        <v>620.32076708333341</v>
      </c>
      <c r="G14" s="61" t="s">
        <v>15</v>
      </c>
      <c r="H14" s="11">
        <f t="shared" si="0"/>
        <v>7443.8492050000004</v>
      </c>
      <c r="I14" s="11">
        <v>16591.59</v>
      </c>
      <c r="J14" s="11"/>
    </row>
    <row r="15" spans="1:12" x14ac:dyDescent="0.3">
      <c r="A15" s="7">
        <v>6</v>
      </c>
      <c r="B15" s="8" t="s">
        <v>16</v>
      </c>
      <c r="C15" s="55">
        <v>15943654.369999999</v>
      </c>
      <c r="D15" s="9">
        <v>1.4999999999999999E-2</v>
      </c>
      <c r="E15" s="10">
        <f t="shared" si="1"/>
        <v>19929.567962499998</v>
      </c>
      <c r="G15" s="61" t="s">
        <v>16</v>
      </c>
      <c r="H15" s="11">
        <f t="shared" si="0"/>
        <v>239154.81554999997</v>
      </c>
      <c r="I15" s="11">
        <v>289246.3</v>
      </c>
      <c r="J15" s="11"/>
    </row>
    <row r="16" spans="1:12" x14ac:dyDescent="0.3">
      <c r="A16" s="7">
        <v>7</v>
      </c>
      <c r="B16" s="8" t="s">
        <v>17</v>
      </c>
      <c r="C16" s="55">
        <v>135338.4</v>
      </c>
      <c r="D16" s="9">
        <v>4.5999999999999999E-2</v>
      </c>
      <c r="E16" s="10">
        <f t="shared" si="1"/>
        <v>518.79719999999998</v>
      </c>
      <c r="G16" s="61" t="s">
        <v>17</v>
      </c>
      <c r="H16" s="11">
        <f t="shared" si="0"/>
        <v>6225.5663999999997</v>
      </c>
      <c r="I16" s="11">
        <v>570.83000000000004</v>
      </c>
      <c r="J16" s="11"/>
    </row>
    <row r="17" spans="1:10" x14ac:dyDescent="0.3">
      <c r="A17" s="7">
        <v>8</v>
      </c>
      <c r="B17" s="8" t="s">
        <v>18</v>
      </c>
      <c r="C17" s="55">
        <v>388188.07</v>
      </c>
      <c r="D17" s="9">
        <v>0</v>
      </c>
      <c r="E17" s="10">
        <f t="shared" si="1"/>
        <v>0</v>
      </c>
      <c r="G17" s="61" t="s">
        <v>18</v>
      </c>
      <c r="H17" s="11">
        <f t="shared" si="0"/>
        <v>0</v>
      </c>
      <c r="I17" s="11">
        <v>0</v>
      </c>
      <c r="J17" s="11"/>
    </row>
    <row r="18" spans="1:10" x14ac:dyDescent="0.3">
      <c r="A18" s="7">
        <v>9</v>
      </c>
      <c r="B18" s="8" t="s">
        <v>19</v>
      </c>
      <c r="C18" s="55">
        <v>2139322.66</v>
      </c>
      <c r="D18" s="9">
        <v>1.6399999999999998E-2</v>
      </c>
      <c r="E18" s="10">
        <f t="shared" si="1"/>
        <v>2923.7409686666665</v>
      </c>
      <c r="G18" s="61" t="s">
        <v>19</v>
      </c>
      <c r="H18" s="11">
        <f t="shared" si="0"/>
        <v>35084.891623999996</v>
      </c>
      <c r="I18" s="11">
        <v>37159.589999999997</v>
      </c>
      <c r="J18" s="11"/>
    </row>
    <row r="19" spans="1:10" x14ac:dyDescent="0.3">
      <c r="A19" s="7">
        <v>10</v>
      </c>
      <c r="B19" s="8" t="s">
        <v>20</v>
      </c>
      <c r="C19" s="55">
        <v>1033606.0900000001</v>
      </c>
      <c r="D19" s="9">
        <v>8.3999999999999995E-3</v>
      </c>
      <c r="E19" s="10">
        <f t="shared" si="1"/>
        <v>723.52426299999991</v>
      </c>
      <c r="G19" s="61" t="s">
        <v>20</v>
      </c>
      <c r="H19" s="11">
        <f t="shared" si="0"/>
        <v>8682.2911559999993</v>
      </c>
      <c r="I19" s="11">
        <v>12479.199999999999</v>
      </c>
      <c r="J19" s="11"/>
    </row>
    <row r="20" spans="1:10" x14ac:dyDescent="0.3">
      <c r="A20" s="7">
        <v>11</v>
      </c>
      <c r="B20" s="8" t="s">
        <v>21</v>
      </c>
      <c r="C20" s="55">
        <v>190353613.15000001</v>
      </c>
      <c r="D20" s="9">
        <v>1.52E-2</v>
      </c>
      <c r="E20" s="10">
        <f t="shared" si="1"/>
        <v>241114.57665666667</v>
      </c>
      <c r="G20" s="61" t="s">
        <v>21</v>
      </c>
      <c r="H20" s="11">
        <f t="shared" si="0"/>
        <v>2893374.9198799999</v>
      </c>
      <c r="I20" s="11">
        <v>2066969.1500000001</v>
      </c>
      <c r="J20" s="11"/>
    </row>
    <row r="21" spans="1:10" x14ac:dyDescent="0.3">
      <c r="A21" s="7">
        <v>12</v>
      </c>
      <c r="B21" s="8" t="s">
        <v>22</v>
      </c>
      <c r="C21" s="55">
        <v>166934963.66999999</v>
      </c>
      <c r="D21" s="9">
        <v>2.81E-2</v>
      </c>
      <c r="E21" s="10">
        <f t="shared" si="1"/>
        <v>390906.03992725001</v>
      </c>
      <c r="G21" s="61" t="s">
        <v>22</v>
      </c>
      <c r="H21" s="11">
        <f t="shared" si="0"/>
        <v>4690872.4791270001</v>
      </c>
      <c r="I21" s="11">
        <v>6443293.5</v>
      </c>
      <c r="J21" s="11"/>
    </row>
    <row r="22" spans="1:10" x14ac:dyDescent="0.3">
      <c r="A22" s="7">
        <v>13</v>
      </c>
      <c r="B22" s="8" t="s">
        <v>23</v>
      </c>
      <c r="C22" s="55">
        <v>121354809.52</v>
      </c>
      <c r="D22" s="9">
        <v>3.56E-2</v>
      </c>
      <c r="E22" s="10">
        <f t="shared" si="1"/>
        <v>360019.26824266667</v>
      </c>
      <c r="G22" s="61" t="s">
        <v>23</v>
      </c>
      <c r="H22" s="11">
        <f t="shared" si="0"/>
        <v>4320231.2189119998</v>
      </c>
      <c r="I22" s="11">
        <v>2652462.0199999996</v>
      </c>
      <c r="J22" s="11"/>
    </row>
    <row r="23" spans="1:10" x14ac:dyDescent="0.3">
      <c r="A23" s="7">
        <v>14</v>
      </c>
      <c r="B23" s="8" t="s">
        <v>24</v>
      </c>
      <c r="C23" s="55">
        <v>2097766.77</v>
      </c>
      <c r="D23" s="9">
        <v>1.72E-2</v>
      </c>
      <c r="E23" s="10">
        <f t="shared" si="1"/>
        <v>3006.7990370000002</v>
      </c>
      <c r="G23" s="61" t="s">
        <v>24</v>
      </c>
      <c r="H23" s="11">
        <f t="shared" si="0"/>
        <v>36081.588444000001</v>
      </c>
      <c r="I23" s="11">
        <v>37340.28</v>
      </c>
      <c r="J23" s="11"/>
    </row>
    <row r="24" spans="1:10" x14ac:dyDescent="0.3">
      <c r="A24" s="7">
        <v>15</v>
      </c>
      <c r="B24" s="8" t="s">
        <v>25</v>
      </c>
      <c r="C24" s="55">
        <v>32275101.82</v>
      </c>
      <c r="D24" s="9">
        <v>1.9699999999999999E-2</v>
      </c>
      <c r="E24" s="10">
        <f t="shared" si="1"/>
        <v>52984.958821166663</v>
      </c>
      <c r="G24" s="61" t="s">
        <v>25</v>
      </c>
      <c r="H24" s="11">
        <f t="shared" si="0"/>
        <v>635819.50585399999</v>
      </c>
      <c r="I24" s="11">
        <v>519385.82</v>
      </c>
      <c r="J24" s="11"/>
    </row>
    <row r="25" spans="1:10" x14ac:dyDescent="0.3">
      <c r="A25" s="7">
        <v>16</v>
      </c>
      <c r="B25" s="12" t="s">
        <v>26</v>
      </c>
      <c r="C25" s="55">
        <v>504955.57</v>
      </c>
      <c r="D25" s="9">
        <v>1.9699999999999999E-2</v>
      </c>
      <c r="E25" s="10">
        <f t="shared" si="1"/>
        <v>828.96872741666664</v>
      </c>
      <c r="G25" s="62" t="s">
        <v>26</v>
      </c>
      <c r="H25" s="11">
        <f t="shared" si="0"/>
        <v>9947.6247289999992</v>
      </c>
      <c r="I25" s="11">
        <v>3.2600000000000002</v>
      </c>
      <c r="J25" s="11"/>
    </row>
    <row r="26" spans="1:10" x14ac:dyDescent="0.3">
      <c r="A26" s="7">
        <v>17</v>
      </c>
      <c r="B26" s="8" t="s">
        <v>27</v>
      </c>
      <c r="C26" s="55">
        <v>159001002.13</v>
      </c>
      <c r="D26" s="9">
        <v>3.3599999999999998E-2</v>
      </c>
      <c r="E26" s="10">
        <f t="shared" si="1"/>
        <v>445202.805964</v>
      </c>
      <c r="G26" s="61" t="s">
        <v>27</v>
      </c>
      <c r="H26" s="11">
        <f t="shared" si="0"/>
        <v>5342433.6715679998</v>
      </c>
      <c r="I26" s="11">
        <v>5887870.459999999</v>
      </c>
      <c r="J26" s="11"/>
    </row>
    <row r="27" spans="1:10" x14ac:dyDescent="0.3">
      <c r="A27" s="7">
        <v>18</v>
      </c>
      <c r="B27" s="8" t="s">
        <v>28</v>
      </c>
      <c r="C27" s="55">
        <v>61669284.18</v>
      </c>
      <c r="D27" s="9">
        <v>3.4700000000000002E-2</v>
      </c>
      <c r="E27" s="10">
        <f t="shared" si="1"/>
        <v>178327.01342050001</v>
      </c>
      <c r="G27" s="61" t="s">
        <v>28</v>
      </c>
      <c r="H27" s="11">
        <f t="shared" si="0"/>
        <v>2139924.1610460002</v>
      </c>
      <c r="I27" s="11">
        <v>2061345.4200000004</v>
      </c>
      <c r="J27" s="11"/>
    </row>
    <row r="28" spans="1:10" x14ac:dyDescent="0.3">
      <c r="A28" s="7">
        <v>19</v>
      </c>
      <c r="B28" s="8" t="s">
        <v>29</v>
      </c>
      <c r="C28" s="55">
        <v>15882921.119999999</v>
      </c>
      <c r="D28" s="9">
        <v>2.6099999999999998E-2</v>
      </c>
      <c r="E28" s="10">
        <f t="shared" si="1"/>
        <v>34545.353435999998</v>
      </c>
      <c r="G28" s="61" t="s">
        <v>29</v>
      </c>
      <c r="H28" s="11">
        <f t="shared" si="0"/>
        <v>414544.24123199994</v>
      </c>
      <c r="I28" s="11">
        <v>1099109.7100000002</v>
      </c>
      <c r="J28" s="11"/>
    </row>
    <row r="29" spans="1:10" x14ac:dyDescent="0.3">
      <c r="A29" s="7">
        <v>20</v>
      </c>
      <c r="B29" s="8" t="s">
        <v>30</v>
      </c>
      <c r="C29" s="55">
        <v>33650620.18</v>
      </c>
      <c r="D29" s="9">
        <v>2.6099999999999998E-2</v>
      </c>
      <c r="E29" s="10">
        <f t="shared" si="1"/>
        <v>73190.098891499991</v>
      </c>
      <c r="G29" s="61" t="s">
        <v>30</v>
      </c>
      <c r="H29" s="11">
        <f t="shared" si="0"/>
        <v>878281.18669799995</v>
      </c>
      <c r="I29" s="11">
        <v>745572.83</v>
      </c>
      <c r="J29" s="11"/>
    </row>
    <row r="30" spans="1:10" x14ac:dyDescent="0.3">
      <c r="A30" s="7">
        <v>21</v>
      </c>
      <c r="B30" s="8" t="s">
        <v>31</v>
      </c>
      <c r="C30" s="55">
        <v>26631633.549999997</v>
      </c>
      <c r="D30" s="9">
        <v>2.6099999999999998E-2</v>
      </c>
      <c r="E30" s="10">
        <f t="shared" si="1"/>
        <v>57923.802971249992</v>
      </c>
      <c r="G30" s="61" t="s">
        <v>31</v>
      </c>
      <c r="H30" s="11">
        <f t="shared" si="0"/>
        <v>695085.63565499987</v>
      </c>
      <c r="I30" s="11">
        <v>474317.05999999994</v>
      </c>
      <c r="J30" s="11"/>
    </row>
    <row r="31" spans="1:10" x14ac:dyDescent="0.3">
      <c r="A31" s="7">
        <v>22</v>
      </c>
      <c r="B31" s="8" t="s">
        <v>32</v>
      </c>
      <c r="C31" s="55">
        <v>8821187.3200000003</v>
      </c>
      <c r="D31" s="9">
        <v>2.1600000000000001E-2</v>
      </c>
      <c r="E31" s="10">
        <f t="shared" si="1"/>
        <v>15878.137176000002</v>
      </c>
      <c r="G31" s="61" t="s">
        <v>32</v>
      </c>
      <c r="H31" s="11">
        <f t="shared" si="0"/>
        <v>190537.64611200002</v>
      </c>
      <c r="I31" s="11">
        <v>201594.40999999997</v>
      </c>
      <c r="J31" s="11"/>
    </row>
    <row r="32" spans="1:10" x14ac:dyDescent="0.3">
      <c r="A32" s="7">
        <v>23</v>
      </c>
      <c r="B32" s="8" t="s">
        <v>33</v>
      </c>
      <c r="C32" s="55">
        <v>9834732.0999999996</v>
      </c>
      <c r="D32" s="9">
        <v>1.7000000000000001E-2</v>
      </c>
      <c r="E32" s="10">
        <f t="shared" si="1"/>
        <v>13932.537141666668</v>
      </c>
      <c r="G32" s="61" t="s">
        <v>33</v>
      </c>
      <c r="H32" s="11">
        <f t="shared" si="0"/>
        <v>167190.44570000001</v>
      </c>
      <c r="I32" s="11">
        <v>212456.77999999997</v>
      </c>
      <c r="J32" s="11"/>
    </row>
    <row r="33" spans="1:10" x14ac:dyDescent="0.3">
      <c r="A33" s="7">
        <v>24</v>
      </c>
      <c r="B33" s="8" t="s">
        <v>34</v>
      </c>
      <c r="C33" s="55">
        <v>3224568.37</v>
      </c>
      <c r="D33" s="9">
        <v>0</v>
      </c>
      <c r="E33" s="10">
        <f t="shared" si="1"/>
        <v>0</v>
      </c>
      <c r="G33" s="61" t="s">
        <v>34</v>
      </c>
      <c r="H33" s="11">
        <f t="shared" si="0"/>
        <v>0</v>
      </c>
      <c r="I33" s="11">
        <v>0</v>
      </c>
      <c r="J33" s="11"/>
    </row>
    <row r="34" spans="1:10" x14ac:dyDescent="0.3">
      <c r="A34" s="7">
        <v>25</v>
      </c>
      <c r="B34" s="8" t="s">
        <v>35</v>
      </c>
      <c r="C34" s="55">
        <v>7933.28</v>
      </c>
      <c r="D34" s="9">
        <v>0</v>
      </c>
      <c r="E34" s="10">
        <f t="shared" si="1"/>
        <v>0</v>
      </c>
      <c r="G34" s="61" t="s">
        <v>35</v>
      </c>
      <c r="H34" s="11">
        <f t="shared" si="0"/>
        <v>0</v>
      </c>
      <c r="I34" s="11">
        <v>0</v>
      </c>
      <c r="J34" s="11"/>
    </row>
    <row r="35" spans="1:10" x14ac:dyDescent="0.3">
      <c r="A35" s="7">
        <v>26</v>
      </c>
      <c r="B35" s="8" t="s">
        <v>36</v>
      </c>
      <c r="C35" s="55">
        <v>17942495.23</v>
      </c>
      <c r="D35" s="9">
        <v>1.44E-2</v>
      </c>
      <c r="E35" s="10">
        <f t="shared" si="1"/>
        <v>21530.994276000001</v>
      </c>
      <c r="G35" s="61" t="s">
        <v>36</v>
      </c>
      <c r="H35" s="11">
        <f t="shared" si="0"/>
        <v>258371.93131200003</v>
      </c>
      <c r="I35" s="11">
        <v>212679.76999999996</v>
      </c>
      <c r="J35" s="11"/>
    </row>
    <row r="36" spans="1:10" x14ac:dyDescent="0.3">
      <c r="A36" s="7">
        <v>27</v>
      </c>
      <c r="B36" s="8" t="s">
        <v>37</v>
      </c>
      <c r="C36" s="55">
        <v>2744637.32</v>
      </c>
      <c r="D36" s="9">
        <v>0.44020000000000004</v>
      </c>
      <c r="E36" s="10">
        <f t="shared" si="1"/>
        <v>100682.44568866666</v>
      </c>
      <c r="G36" s="61" t="s">
        <v>37</v>
      </c>
      <c r="H36" s="11">
        <f t="shared" si="0"/>
        <v>1208189.3482639999</v>
      </c>
      <c r="I36" s="11">
        <v>415555.66</v>
      </c>
      <c r="J36" s="11"/>
    </row>
    <row r="37" spans="1:10" x14ac:dyDescent="0.3">
      <c r="A37" s="7">
        <v>28</v>
      </c>
      <c r="B37" s="8" t="s">
        <v>38</v>
      </c>
      <c r="C37" s="55">
        <v>221838.31</v>
      </c>
      <c r="D37" s="9">
        <v>0.26369999999999999</v>
      </c>
      <c r="E37" s="10">
        <f t="shared" si="1"/>
        <v>4874.8968622499997</v>
      </c>
      <c r="G37" s="61" t="s">
        <v>38</v>
      </c>
      <c r="H37" s="11">
        <f t="shared" si="0"/>
        <v>58498.762346999996</v>
      </c>
      <c r="I37" s="11">
        <v>39791.82</v>
      </c>
      <c r="J37" s="11"/>
    </row>
    <row r="38" spans="1:10" x14ac:dyDescent="0.3">
      <c r="A38" s="7">
        <v>29</v>
      </c>
      <c r="B38" s="8" t="s">
        <v>39</v>
      </c>
      <c r="C38" s="55">
        <v>1455804.42</v>
      </c>
      <c r="D38" s="9">
        <v>0.19</v>
      </c>
      <c r="E38" s="10">
        <f t="shared" si="1"/>
        <v>23050.236650000003</v>
      </c>
      <c r="G38" s="61" t="s">
        <v>39</v>
      </c>
      <c r="H38" s="11">
        <f t="shared" si="0"/>
        <v>276602.83980000002</v>
      </c>
      <c r="I38" s="11">
        <v>71091.91</v>
      </c>
      <c r="J38" s="11"/>
    </row>
    <row r="39" spans="1:10" x14ac:dyDescent="0.3">
      <c r="A39" s="7">
        <v>30</v>
      </c>
      <c r="B39" s="8" t="s">
        <v>40</v>
      </c>
      <c r="C39" s="55">
        <v>2247304.41</v>
      </c>
      <c r="D39" s="9">
        <v>0</v>
      </c>
      <c r="E39" s="10">
        <f t="shared" si="1"/>
        <v>0</v>
      </c>
      <c r="G39" s="61" t="s">
        <v>40</v>
      </c>
      <c r="H39" s="11">
        <f t="shared" si="0"/>
        <v>0</v>
      </c>
      <c r="I39" s="11">
        <v>0</v>
      </c>
      <c r="J39" s="11"/>
    </row>
    <row r="40" spans="1:10" x14ac:dyDescent="0.3">
      <c r="A40" s="7">
        <v>31</v>
      </c>
      <c r="B40" s="8" t="s">
        <v>41</v>
      </c>
      <c r="C40" s="55">
        <v>209346.69</v>
      </c>
      <c r="D40" s="9">
        <v>2.69E-2</v>
      </c>
      <c r="E40" s="10">
        <f t="shared" si="1"/>
        <v>469.28549674999999</v>
      </c>
      <c r="G40" s="61" t="s">
        <v>42</v>
      </c>
      <c r="H40" s="11">
        <f>E42*12</f>
        <v>5393.6736000000001</v>
      </c>
      <c r="I40" s="11">
        <v>3380.9599999999996</v>
      </c>
      <c r="J40" s="11"/>
    </row>
    <row r="41" spans="1:10" x14ac:dyDescent="0.3">
      <c r="A41" s="7">
        <v>32</v>
      </c>
      <c r="B41" s="8" t="s">
        <v>43</v>
      </c>
      <c r="C41" s="55">
        <v>14011094.33</v>
      </c>
      <c r="D41" s="9">
        <v>5.8899999999999994E-2</v>
      </c>
      <c r="E41" s="10">
        <f t="shared" si="1"/>
        <v>68771.121336416662</v>
      </c>
      <c r="G41" s="61" t="s">
        <v>44</v>
      </c>
      <c r="H41" s="11">
        <f>E43*12</f>
        <v>776785.56326800003</v>
      </c>
      <c r="I41" s="11">
        <v>251083.98</v>
      </c>
      <c r="J41" s="11"/>
    </row>
    <row r="42" spans="1:10" x14ac:dyDescent="0.3">
      <c r="A42" s="7">
        <v>33</v>
      </c>
      <c r="B42" s="8" t="s">
        <v>42</v>
      </c>
      <c r="C42" s="55">
        <v>64210.400000000001</v>
      </c>
      <c r="D42" s="9">
        <v>8.4000000000000005E-2</v>
      </c>
      <c r="E42" s="10">
        <f t="shared" si="1"/>
        <v>449.47280000000001</v>
      </c>
      <c r="G42" s="61" t="s">
        <v>45</v>
      </c>
      <c r="H42" s="11">
        <f>E44*12</f>
        <v>1994.7115039999999</v>
      </c>
      <c r="I42" s="11">
        <v>2414.64</v>
      </c>
      <c r="J42" s="11"/>
    </row>
    <row r="43" spans="1:10" x14ac:dyDescent="0.3">
      <c r="A43" s="7">
        <v>34</v>
      </c>
      <c r="B43" s="8" t="s">
        <v>44</v>
      </c>
      <c r="C43" s="55">
        <v>7286918.9800000004</v>
      </c>
      <c r="D43" s="9">
        <v>0.1066</v>
      </c>
      <c r="E43" s="10">
        <f t="shared" si="1"/>
        <v>64732.130272333336</v>
      </c>
      <c r="G43" s="61" t="s">
        <v>46</v>
      </c>
      <c r="H43" s="11">
        <f>E45*12</f>
        <v>9808.7690100000018</v>
      </c>
      <c r="I43" s="11">
        <v>3115.2000000000003</v>
      </c>
      <c r="J43" s="11"/>
    </row>
    <row r="44" spans="1:10" x14ac:dyDescent="0.3">
      <c r="A44" s="7">
        <v>35</v>
      </c>
      <c r="B44" s="8" t="s">
        <v>45</v>
      </c>
      <c r="C44" s="55">
        <v>131231.01999999999</v>
      </c>
      <c r="D44" s="9">
        <v>1.52E-2</v>
      </c>
      <c r="E44" s="10">
        <f t="shared" si="1"/>
        <v>166.22595866666666</v>
      </c>
      <c r="G44" s="61" t="s">
        <v>47</v>
      </c>
      <c r="H44" s="11">
        <f>E48*12</f>
        <v>10417.375549999999</v>
      </c>
      <c r="I44" s="11">
        <v>8879.1600000000017</v>
      </c>
      <c r="J44" s="11"/>
    </row>
    <row r="45" spans="1:10" x14ac:dyDescent="0.3">
      <c r="A45" s="7">
        <v>36</v>
      </c>
      <c r="B45" s="8" t="s">
        <v>46</v>
      </c>
      <c r="C45" s="55">
        <v>67414.22</v>
      </c>
      <c r="D45" s="9">
        <v>0.14550000000000002</v>
      </c>
      <c r="E45" s="10">
        <f t="shared" si="1"/>
        <v>817.39741750000019</v>
      </c>
      <c r="G45" s="61" t="s">
        <v>48</v>
      </c>
      <c r="H45" s="11">
        <f>E49*12</f>
        <v>65074.542272999999</v>
      </c>
      <c r="I45" s="11">
        <v>87644.909999999989</v>
      </c>
      <c r="J45" s="11"/>
    </row>
    <row r="46" spans="1:10" x14ac:dyDescent="0.3">
      <c r="A46" s="7">
        <v>37</v>
      </c>
      <c r="B46" s="8" t="s">
        <v>49</v>
      </c>
      <c r="C46" s="55">
        <v>2477078.1199999996</v>
      </c>
      <c r="D46" s="9">
        <v>9.6300000000000011E-2</v>
      </c>
      <c r="E46" s="10">
        <f t="shared" si="1"/>
        <v>19878.551912999999</v>
      </c>
      <c r="G46" s="61" t="s">
        <v>50</v>
      </c>
      <c r="H46" s="11">
        <f>E50*12</f>
        <v>230889.96959700002</v>
      </c>
      <c r="I46" s="11">
        <v>5351.23</v>
      </c>
      <c r="J46" s="11"/>
    </row>
    <row r="47" spans="1:10" x14ac:dyDescent="0.3">
      <c r="A47" s="7">
        <v>38</v>
      </c>
      <c r="B47" s="8" t="s">
        <v>51</v>
      </c>
      <c r="C47" s="55">
        <v>550713.39</v>
      </c>
      <c r="D47" s="9">
        <v>2.6099999999999998E-2</v>
      </c>
      <c r="E47" s="10">
        <f t="shared" si="1"/>
        <v>1197.8016232499999</v>
      </c>
      <c r="G47" s="61" t="s">
        <v>52</v>
      </c>
      <c r="H47" s="11">
        <f>E51*12</f>
        <v>91292.253108000004</v>
      </c>
      <c r="I47" s="11">
        <v>38763.24</v>
      </c>
      <c r="J47" s="11"/>
    </row>
    <row r="48" spans="1:10" x14ac:dyDescent="0.3">
      <c r="A48" s="7">
        <v>39</v>
      </c>
      <c r="B48" s="8" t="s">
        <v>47</v>
      </c>
      <c r="C48" s="55">
        <v>194717.3</v>
      </c>
      <c r="D48" s="9">
        <v>5.3499999999999999E-2</v>
      </c>
      <c r="E48" s="10">
        <f t="shared" si="1"/>
        <v>868.11462916666653</v>
      </c>
      <c r="G48" s="64" t="s">
        <v>53</v>
      </c>
      <c r="H48" s="11">
        <f>E52*12</f>
        <v>2562.9099449999999</v>
      </c>
      <c r="I48" s="11">
        <v>6192.2400000000016</v>
      </c>
      <c r="J48" s="11"/>
    </row>
    <row r="49" spans="1:12" ht="15" thickBot="1" x14ac:dyDescent="0.35">
      <c r="A49" s="7">
        <v>40</v>
      </c>
      <c r="B49" s="8" t="s">
        <v>48</v>
      </c>
      <c r="C49" s="55">
        <v>930966.2699999999</v>
      </c>
      <c r="D49" s="9">
        <v>6.9900000000000004E-2</v>
      </c>
      <c r="E49" s="10">
        <f t="shared" si="1"/>
        <v>5422.8785227500002</v>
      </c>
      <c r="G49" s="63" t="s">
        <v>113</v>
      </c>
      <c r="H49" s="71">
        <f>SUM(H10:H48)</f>
        <v>31038617.148469999</v>
      </c>
      <c r="I49" s="46">
        <f>SUM(I10:I48)</f>
        <v>26511110.390000001</v>
      </c>
      <c r="J49" s="47">
        <f>H49-I49</f>
        <v>4527506.7584699988</v>
      </c>
      <c r="L49" s="44">
        <f>J49-E57</f>
        <v>-1083801.1244330145</v>
      </c>
    </row>
    <row r="50" spans="1:12" x14ac:dyDescent="0.3">
      <c r="A50" s="7">
        <v>41</v>
      </c>
      <c r="B50" s="8" t="s">
        <v>50</v>
      </c>
      <c r="C50" s="55">
        <v>4175225.49</v>
      </c>
      <c r="D50" s="9">
        <v>5.5300000000000002E-2</v>
      </c>
      <c r="E50" s="10">
        <f t="shared" si="1"/>
        <v>19240.830799750001</v>
      </c>
      <c r="G50" s="67" t="s">
        <v>111</v>
      </c>
      <c r="H50" s="57"/>
      <c r="I50" s="60"/>
      <c r="J50" s="60"/>
      <c r="L50" s="58"/>
    </row>
    <row r="51" spans="1:12" x14ac:dyDescent="0.3">
      <c r="A51" s="7">
        <v>42</v>
      </c>
      <c r="B51" s="8" t="s">
        <v>52</v>
      </c>
      <c r="C51" s="55">
        <v>422258.34</v>
      </c>
      <c r="D51" s="9">
        <v>0.2162</v>
      </c>
      <c r="E51" s="10">
        <f t="shared" si="1"/>
        <v>7607.6877590000004</v>
      </c>
      <c r="G51" s="61" t="s">
        <v>41</v>
      </c>
      <c r="H51" s="11">
        <f>E40*12</f>
        <v>5631.4259609999999</v>
      </c>
      <c r="I51" s="11">
        <f>'Depn Exp'!N108</f>
        <v>6594.4800000000005</v>
      </c>
      <c r="J51" s="11"/>
    </row>
    <row r="52" spans="1:12" x14ac:dyDescent="0.3">
      <c r="A52" s="7">
        <v>43</v>
      </c>
      <c r="B52" s="8" t="s">
        <v>53</v>
      </c>
      <c r="C52" s="55">
        <v>58917.47</v>
      </c>
      <c r="D52" s="9">
        <v>4.3499999999999997E-2</v>
      </c>
      <c r="E52" s="10">
        <f t="shared" si="1"/>
        <v>213.57582875</v>
      </c>
      <c r="G52" s="61" t="s">
        <v>43</v>
      </c>
      <c r="H52" s="11">
        <f>E41*12</f>
        <v>825253.45603699994</v>
      </c>
      <c r="I52" s="11">
        <f>'Depn Exp'!N109</f>
        <v>831406.31999999983</v>
      </c>
      <c r="J52" s="11"/>
    </row>
    <row r="53" spans="1:12" x14ac:dyDescent="0.3">
      <c r="A53" s="7">
        <v>44</v>
      </c>
      <c r="B53" s="14" t="s">
        <v>54</v>
      </c>
      <c r="C53" s="56">
        <f>SUM(C10:C52)</f>
        <v>956665112.40999997</v>
      </c>
      <c r="D53" s="15"/>
      <c r="E53" s="16">
        <f>SUM(E10:E52)</f>
        <v>2676868.1894085845</v>
      </c>
      <c r="G53" s="61" t="s">
        <v>49</v>
      </c>
      <c r="H53" s="11">
        <f>E46*12</f>
        <v>238542.62295599998</v>
      </c>
      <c r="I53" s="11">
        <f>'Depn Exp'!N110</f>
        <v>94702.739999999991</v>
      </c>
      <c r="J53" s="11"/>
    </row>
    <row r="54" spans="1:12" x14ac:dyDescent="0.3">
      <c r="A54" s="7">
        <v>45</v>
      </c>
      <c r="B54" s="17"/>
      <c r="C54" s="15"/>
      <c r="D54" s="15"/>
      <c r="E54" s="18"/>
      <c r="G54" s="64" t="s">
        <v>51</v>
      </c>
      <c r="H54" s="59">
        <f>E47*12</f>
        <v>14373.619478999999</v>
      </c>
      <c r="I54" s="59">
        <f>'Depn Exp'!N111</f>
        <v>17243.43</v>
      </c>
      <c r="J54" s="11"/>
    </row>
    <row r="55" spans="1:12" x14ac:dyDescent="0.3">
      <c r="A55" s="7">
        <v>46</v>
      </c>
      <c r="B55" s="13" t="s">
        <v>55</v>
      </c>
      <c r="D55" s="15"/>
      <c r="E55" s="70">
        <f>+E53*12</f>
        <v>32122418.272903014</v>
      </c>
      <c r="G55" s="65" t="s">
        <v>112</v>
      </c>
      <c r="H55" s="11">
        <f>SUM(H51:H54)</f>
        <v>1083801.1244330001</v>
      </c>
      <c r="I55" s="11">
        <f>SUM(I51:I54)</f>
        <v>949946.96999999986</v>
      </c>
      <c r="J55" s="11"/>
    </row>
    <row r="56" spans="1:12" ht="15" thickBot="1" x14ac:dyDescent="0.35">
      <c r="A56" s="7">
        <v>47</v>
      </c>
      <c r="B56" s="13" t="s">
        <v>56</v>
      </c>
      <c r="D56" s="15"/>
      <c r="E56" s="45">
        <v>26511110.390000001</v>
      </c>
      <c r="G56" s="66" t="s">
        <v>106</v>
      </c>
      <c r="H56" s="69">
        <f>SUM(H49:H54)</f>
        <v>32122418.272902999</v>
      </c>
      <c r="I56" s="19">
        <f>SUM(I49:I54)</f>
        <v>27461057.359999999</v>
      </c>
      <c r="J56" s="11"/>
    </row>
    <row r="57" spans="1:12" ht="15.6" thickTop="1" thickBot="1" x14ac:dyDescent="0.35">
      <c r="A57" s="7">
        <v>48</v>
      </c>
      <c r="B57" s="13" t="s">
        <v>57</v>
      </c>
      <c r="D57" s="15"/>
      <c r="E57" s="48">
        <f>E55-E56</f>
        <v>5611307.8829030134</v>
      </c>
    </row>
    <row r="58" spans="1:12" ht="15" thickTop="1" x14ac:dyDescent="0.3">
      <c r="B58" s="20"/>
      <c r="C58" s="10"/>
      <c r="D58" s="2"/>
      <c r="E58" s="1"/>
      <c r="H58" s="11">
        <f>H56-E55</f>
        <v>0</v>
      </c>
      <c r="I58" s="11">
        <f>I56-'Depn Exp'!N113</f>
        <v>0</v>
      </c>
    </row>
    <row r="59" spans="1:12" x14ac:dyDescent="0.3">
      <c r="C59" s="21"/>
    </row>
    <row r="61" spans="1:12" x14ac:dyDescent="0.3">
      <c r="A61" s="68" t="s">
        <v>107</v>
      </c>
      <c r="B61" s="1" t="s">
        <v>109</v>
      </c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/>
  <pageMargins left="0.7" right="0.7" top="0.75" bottom="0.75" header="0.3" footer="0.3"/>
  <pageSetup scale="40" orientation="portrait" r:id="rId1"/>
  <headerFooter scaleWithDoc="0" alignWithMargins="0">
    <oddHeader>&amp;R&amp;P of &amp;N</oddHeader>
    <oddFooter>&amp;LElectronic Tab Name: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Exhibit - Proposed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2021-09-30T07:00:00+00:00</OpenedDate>
    <SignificantOrder xmlns="dc463f71-b30c-4ab2-9473-d307f9d35888">false</SignificantOrder>
    <Date1 xmlns="dc463f71-b30c-4ab2-9473-d307f9d35888">2022-06-02T07:00:00+00:00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210755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4F6BCA26D4124898A947854461FAE8" ma:contentTypeVersion="44" ma:contentTypeDescription="" ma:contentTypeScope="" ma:versionID="04d8f703f5bd88e2dedb0ceddeacae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DEE955-CA63-483C-BB58-03FA14DB67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731AFF-2446-417A-8BEB-89D2A4203C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9BABD7-1E1E-472B-B936-4C52E6A00D1C}"/>
</file>

<file path=customXml/itemProps4.xml><?xml version="1.0" encoding="utf-8"?>
<ds:datastoreItem xmlns:ds="http://schemas.openxmlformats.org/officeDocument/2006/customXml" ds:itemID="{9B746966-CBE3-4814-800D-0C645E7629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Depn Exp</vt:lpstr>
      <vt:lpstr>EOP Depn Exp Adj</vt:lpstr>
      <vt:lpstr>'EOP Depn Exp Adj'!Print_Area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Mickelson, Christopher</dc:creator>
  <cp:lastModifiedBy>Blattner, Lori</cp:lastModifiedBy>
  <dcterms:created xsi:type="dcterms:W3CDTF">2022-01-06T18:28:14Z</dcterms:created>
  <dcterms:modified xsi:type="dcterms:W3CDTF">2022-01-07T03:59:40Z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0x0101006E56B4D1795A2E4DB2F0B01679ED314A003E4F6BCA26D4124898A947854461FAE8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