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olors5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charts/colors4.xml" ContentType="application/vnd.ms-office.chartcolorstyle+xml"/>
  <Override PartName="/xl/styles.xml" ContentType="application/vnd.openxmlformats-officedocument.spreadsheetml.styles+xml"/>
  <Override PartName="/xl/charts/style4.xml" ContentType="application/vnd.ms-office.chartstyle+xml"/>
  <Override PartName="/xl/theme/theme1.xml" ContentType="application/vnd.openxmlformats-officedocument.theme+xml"/>
  <Override PartName="/xl/charts/chart4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style2.xml" ContentType="application/vnd.ms-office.chartstyle+xml"/>
  <Override PartName="/xl/charts/chart2.xml" ContentType="application/vnd.openxmlformats-officedocument.drawingml.chart+xml"/>
  <Override PartName="/xl/charts/style3.xml" ContentType="application/vnd.ms-office.chartstyle+xml"/>
  <Override PartName="/xl/charts/chart3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0" windowWidth="22650" windowHeight="8970"/>
  </bookViews>
  <sheets>
    <sheet name="Calculations" sheetId="1" r:id="rId1"/>
    <sheet name="Charts and Data Sheet" sheetId="2" r:id="rId2"/>
  </sheets>
  <definedNames>
    <definedName name="_xlnm.Print_Area" localSheetId="1">'Charts and Data Sheet'!$A$1:$H$77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5" i="2" l="1"/>
  <c r="AF66" i="2"/>
  <c r="AF67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X86" i="1"/>
  <c r="X87" i="1" s="1"/>
  <c r="X85" i="1"/>
  <c r="X81" i="1"/>
  <c r="X83" i="1" s="1"/>
  <c r="X79" i="1"/>
  <c r="X80" i="1" s="1"/>
  <c r="X82" i="1" s="1"/>
  <c r="X76" i="1"/>
  <c r="W81" i="1"/>
  <c r="W83" i="1" s="1"/>
  <c r="U77" i="1"/>
  <c r="T77" i="1"/>
  <c r="W86" i="1"/>
  <c r="W79" i="1"/>
  <c r="W80" i="1" s="1"/>
  <c r="W76" i="1"/>
  <c r="I85" i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D85" i="1"/>
  <c r="E85" i="1" s="1"/>
  <c r="F85" i="1" s="1"/>
  <c r="C85" i="1"/>
  <c r="F86" i="1"/>
  <c r="E86" i="1"/>
  <c r="D86" i="1"/>
  <c r="C86" i="1"/>
  <c r="B86" i="1"/>
  <c r="B85" i="1"/>
  <c r="W87" i="1" l="1"/>
  <c r="V79" i="1" l="1"/>
  <c r="V80" i="1" s="1"/>
  <c r="V76" i="1"/>
  <c r="B78" i="1"/>
  <c r="B77" i="1"/>
  <c r="C77" i="1" s="1"/>
  <c r="O36" i="2"/>
  <c r="O52" i="2"/>
  <c r="O22" i="2"/>
  <c r="B87" i="1" l="1"/>
  <c r="D77" i="1"/>
  <c r="C78" i="1"/>
  <c r="D78" i="1" s="1"/>
  <c r="E78" i="1" s="1"/>
  <c r="F78" i="1" s="1"/>
  <c r="B79" i="1"/>
  <c r="B80" i="1" s="1"/>
  <c r="B82" i="1" s="1"/>
  <c r="J65" i="2"/>
  <c r="J66" i="2"/>
  <c r="J67" i="2"/>
  <c r="K51" i="2"/>
  <c r="J49" i="2"/>
  <c r="K49" i="2"/>
  <c r="J50" i="2"/>
  <c r="K50" i="2"/>
  <c r="N50" i="2"/>
  <c r="J51" i="2"/>
  <c r="J33" i="2"/>
  <c r="J34" i="2"/>
  <c r="R34" i="2"/>
  <c r="J35" i="2"/>
  <c r="J19" i="2"/>
  <c r="J20" i="2"/>
  <c r="P20" i="2"/>
  <c r="J21" i="2"/>
  <c r="J6" i="2"/>
  <c r="J7" i="2"/>
  <c r="J8" i="2"/>
  <c r="G11" i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H27" i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U79" i="1"/>
  <c r="H76" i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U76" i="1" s="1"/>
  <c r="H59" i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H43" i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C61" i="1"/>
  <c r="D61" i="1" s="1"/>
  <c r="M50" i="2" s="1"/>
  <c r="B12" i="1"/>
  <c r="D44" i="1" s="1"/>
  <c r="D52" i="1" s="1"/>
  <c r="B13" i="1"/>
  <c r="C13" i="1" s="1"/>
  <c r="D13" i="1" s="1"/>
  <c r="E13" i="1" s="1"/>
  <c r="F13" i="1" s="1"/>
  <c r="O7" i="2" s="1"/>
  <c r="C87" i="1" l="1"/>
  <c r="D79" i="1"/>
  <c r="D80" i="1" s="1"/>
  <c r="E77" i="1"/>
  <c r="C79" i="1"/>
  <c r="C80" i="1" s="1"/>
  <c r="C82" i="1" s="1"/>
  <c r="L50" i="2"/>
  <c r="M33" i="2"/>
  <c r="L7" i="2"/>
  <c r="K7" i="2"/>
  <c r="N7" i="2"/>
  <c r="K6" i="2"/>
  <c r="M7" i="2"/>
  <c r="B29" i="1"/>
  <c r="K20" i="2" s="1"/>
  <c r="B28" i="1"/>
  <c r="K19" i="2" s="1"/>
  <c r="U80" i="1"/>
  <c r="B21" i="1"/>
  <c r="B20" i="1"/>
  <c r="C60" i="1"/>
  <c r="L49" i="2" s="1"/>
  <c r="D45" i="1"/>
  <c r="M34" i="2" s="1"/>
  <c r="B14" i="1"/>
  <c r="C12" i="1"/>
  <c r="L6" i="2" s="1"/>
  <c r="D82" i="1" l="1"/>
  <c r="D87" i="1"/>
  <c r="F77" i="1"/>
  <c r="E79" i="1"/>
  <c r="E80" i="1" s="1"/>
  <c r="E82" i="1" s="1"/>
  <c r="B15" i="1"/>
  <c r="C29" i="1"/>
  <c r="E45" i="1"/>
  <c r="D53" i="1"/>
  <c r="C21" i="1"/>
  <c r="B22" i="1"/>
  <c r="C20" i="1"/>
  <c r="C62" i="1"/>
  <c r="D60" i="1"/>
  <c r="M49" i="2" s="1"/>
  <c r="D46" i="1"/>
  <c r="E44" i="1"/>
  <c r="C14" i="1"/>
  <c r="D12" i="1"/>
  <c r="M6" i="2" s="1"/>
  <c r="F79" i="1" l="1"/>
  <c r="F80" i="1" s="1"/>
  <c r="G77" i="1"/>
  <c r="G79" i="1" s="1"/>
  <c r="G80" i="1" s="1"/>
  <c r="F82" i="1"/>
  <c r="E87" i="1"/>
  <c r="G86" i="1"/>
  <c r="G85" i="1"/>
  <c r="C63" i="1"/>
  <c r="D47" i="1"/>
  <c r="E52" i="1"/>
  <c r="N33" i="2"/>
  <c r="F45" i="1"/>
  <c r="N34" i="2"/>
  <c r="D29" i="1"/>
  <c r="L20" i="2"/>
  <c r="C15" i="1"/>
  <c r="B17" i="1"/>
  <c r="K8" i="2" s="1"/>
  <c r="B36" i="1"/>
  <c r="B30" i="1"/>
  <c r="C28" i="1"/>
  <c r="L19" i="2" s="1"/>
  <c r="B37" i="1"/>
  <c r="D21" i="1"/>
  <c r="B69" i="1" s="1"/>
  <c r="C22" i="1"/>
  <c r="D20" i="1"/>
  <c r="B68" i="1" s="1"/>
  <c r="D62" i="1"/>
  <c r="E60" i="1"/>
  <c r="N49" i="2" s="1"/>
  <c r="E46" i="1"/>
  <c r="F44" i="1"/>
  <c r="E12" i="1"/>
  <c r="N6" i="2" s="1"/>
  <c r="D14" i="1"/>
  <c r="G87" i="1" l="1"/>
  <c r="F87" i="1"/>
  <c r="F83" i="1" s="1"/>
  <c r="G81" i="1" s="1"/>
  <c r="H77" i="1"/>
  <c r="D63" i="1"/>
  <c r="C65" i="1"/>
  <c r="L51" i="2" s="1"/>
  <c r="G44" i="1"/>
  <c r="P33" i="2" s="1"/>
  <c r="O33" i="2"/>
  <c r="E47" i="1"/>
  <c r="G45" i="1"/>
  <c r="O34" i="2"/>
  <c r="D49" i="1"/>
  <c r="M35" i="2" s="1"/>
  <c r="B31" i="1"/>
  <c r="E29" i="1"/>
  <c r="M20" i="2"/>
  <c r="D15" i="1"/>
  <c r="C17" i="1"/>
  <c r="L8" i="2" s="1"/>
  <c r="C30" i="1"/>
  <c r="D28" i="1"/>
  <c r="M19" i="2" s="1"/>
  <c r="C37" i="1"/>
  <c r="B38" i="1"/>
  <c r="C36" i="1"/>
  <c r="C69" i="1"/>
  <c r="D69" i="1" s="1"/>
  <c r="E69" i="1" s="1"/>
  <c r="F69" i="1" s="1"/>
  <c r="B70" i="1"/>
  <c r="C68" i="1"/>
  <c r="E53" i="1"/>
  <c r="D54" i="1"/>
  <c r="F52" i="1"/>
  <c r="E21" i="1"/>
  <c r="D22" i="1"/>
  <c r="E20" i="1"/>
  <c r="E62" i="1"/>
  <c r="F60" i="1"/>
  <c r="O49" i="2" s="1"/>
  <c r="F46" i="1"/>
  <c r="F12" i="1"/>
  <c r="O6" i="2" s="1"/>
  <c r="E14" i="1"/>
  <c r="G82" i="1" l="1"/>
  <c r="H79" i="1"/>
  <c r="H80" i="1" s="1"/>
  <c r="I77" i="1"/>
  <c r="H85" i="1"/>
  <c r="G52" i="1"/>
  <c r="E63" i="1"/>
  <c r="D65" i="1"/>
  <c r="M51" i="2" s="1"/>
  <c r="F47" i="1"/>
  <c r="E49" i="1"/>
  <c r="N35" i="2" s="1"/>
  <c r="H45" i="1"/>
  <c r="Q34" i="2" s="1"/>
  <c r="P34" i="2"/>
  <c r="F29" i="1"/>
  <c r="O20" i="2" s="1"/>
  <c r="N20" i="2"/>
  <c r="C31" i="1"/>
  <c r="B33" i="1"/>
  <c r="K21" i="2" s="1"/>
  <c r="E15" i="1"/>
  <c r="D17" i="1"/>
  <c r="M8" i="2" s="1"/>
  <c r="D36" i="1"/>
  <c r="D30" i="1"/>
  <c r="E28" i="1"/>
  <c r="N19" i="2" s="1"/>
  <c r="D37" i="1"/>
  <c r="C38" i="1"/>
  <c r="C70" i="1"/>
  <c r="D68" i="1"/>
  <c r="G69" i="1"/>
  <c r="F53" i="1"/>
  <c r="E54" i="1"/>
  <c r="F21" i="1"/>
  <c r="E22" i="1"/>
  <c r="F20" i="1"/>
  <c r="F62" i="1"/>
  <c r="G60" i="1"/>
  <c r="P49" i="2" s="1"/>
  <c r="G12" i="1"/>
  <c r="P6" i="2" s="1"/>
  <c r="F14" i="1"/>
  <c r="G83" i="1" l="1"/>
  <c r="J77" i="1"/>
  <c r="I79" i="1"/>
  <c r="I80" i="1" s="1"/>
  <c r="F63" i="1"/>
  <c r="E65" i="1"/>
  <c r="N51" i="2" s="1"/>
  <c r="F49" i="1"/>
  <c r="C33" i="1"/>
  <c r="L21" i="2" s="1"/>
  <c r="D31" i="1"/>
  <c r="E36" i="1"/>
  <c r="F15" i="1"/>
  <c r="E17" i="1"/>
  <c r="N8" i="2" s="1"/>
  <c r="E30" i="1"/>
  <c r="F28" i="1"/>
  <c r="O19" i="2" s="1"/>
  <c r="E37" i="1"/>
  <c r="F37" i="1" s="1"/>
  <c r="D38" i="1"/>
  <c r="D70" i="1"/>
  <c r="E68" i="1"/>
  <c r="H69" i="1"/>
  <c r="G53" i="1"/>
  <c r="F54" i="1"/>
  <c r="G21" i="1"/>
  <c r="F22" i="1"/>
  <c r="G20" i="1"/>
  <c r="G62" i="1"/>
  <c r="H60" i="1"/>
  <c r="Q49" i="2" s="1"/>
  <c r="H12" i="1"/>
  <c r="Q6" i="2" s="1"/>
  <c r="G14" i="1"/>
  <c r="J79" i="1" l="1"/>
  <c r="O35" i="2"/>
  <c r="K77" i="1"/>
  <c r="J80" i="1"/>
  <c r="F50" i="1"/>
  <c r="G50" i="1" s="1"/>
  <c r="G63" i="1"/>
  <c r="F65" i="1"/>
  <c r="O51" i="2" s="1"/>
  <c r="D33" i="1"/>
  <c r="M21" i="2" s="1"/>
  <c r="E31" i="1"/>
  <c r="G15" i="1"/>
  <c r="F17" i="1"/>
  <c r="O8" i="2" s="1"/>
  <c r="F30" i="1"/>
  <c r="G28" i="1"/>
  <c r="E38" i="1"/>
  <c r="F36" i="1"/>
  <c r="E70" i="1"/>
  <c r="F68" i="1"/>
  <c r="I69" i="1"/>
  <c r="G54" i="1"/>
  <c r="H53" i="1"/>
  <c r="H21" i="1"/>
  <c r="G22" i="1"/>
  <c r="H20" i="1"/>
  <c r="H62" i="1"/>
  <c r="I60" i="1"/>
  <c r="R49" i="2" s="1"/>
  <c r="G46" i="1"/>
  <c r="H44" i="1"/>
  <c r="I12" i="1"/>
  <c r="R6" i="2" s="1"/>
  <c r="H14" i="1"/>
  <c r="L77" i="1" l="1"/>
  <c r="K79" i="1"/>
  <c r="K80" i="1" s="1"/>
  <c r="H63" i="1"/>
  <c r="G47" i="1"/>
  <c r="H52" i="1"/>
  <c r="H54" i="1" s="1"/>
  <c r="Q33" i="2"/>
  <c r="P19" i="2"/>
  <c r="F31" i="1"/>
  <c r="E33" i="1"/>
  <c r="N21" i="2" s="1"/>
  <c r="H15" i="1"/>
  <c r="F18" i="1"/>
  <c r="G36" i="1"/>
  <c r="G30" i="1"/>
  <c r="H28" i="1"/>
  <c r="Q19" i="2" s="1"/>
  <c r="F38" i="1"/>
  <c r="G37" i="1"/>
  <c r="M77" i="1"/>
  <c r="F70" i="1"/>
  <c r="F66" i="1" s="1"/>
  <c r="G64" i="1" s="1"/>
  <c r="G68" i="1"/>
  <c r="J69" i="1"/>
  <c r="I53" i="1"/>
  <c r="I21" i="1"/>
  <c r="H22" i="1"/>
  <c r="I20" i="1"/>
  <c r="J60" i="1"/>
  <c r="S49" i="2" s="1"/>
  <c r="I62" i="1"/>
  <c r="H46" i="1"/>
  <c r="I44" i="1"/>
  <c r="R33" i="2" s="1"/>
  <c r="J12" i="1"/>
  <c r="S6" i="2" s="1"/>
  <c r="I14" i="1"/>
  <c r="L79" i="1" l="1"/>
  <c r="L80" i="1" s="1"/>
  <c r="I63" i="1"/>
  <c r="H64" i="1"/>
  <c r="H47" i="1"/>
  <c r="G49" i="1"/>
  <c r="G31" i="1"/>
  <c r="F33" i="1"/>
  <c r="G16" i="1"/>
  <c r="G18" i="1" s="1"/>
  <c r="I15" i="1"/>
  <c r="H30" i="1"/>
  <c r="I28" i="1"/>
  <c r="R19" i="2" s="1"/>
  <c r="H36" i="1"/>
  <c r="H37" i="1"/>
  <c r="G38" i="1"/>
  <c r="M79" i="1"/>
  <c r="N77" i="1"/>
  <c r="I52" i="1"/>
  <c r="I54" i="1" s="1"/>
  <c r="G65" i="1"/>
  <c r="G70" i="1"/>
  <c r="H68" i="1"/>
  <c r="K69" i="1"/>
  <c r="J53" i="1"/>
  <c r="J21" i="1"/>
  <c r="I22" i="1"/>
  <c r="J20" i="1"/>
  <c r="J62" i="1"/>
  <c r="K60" i="1"/>
  <c r="T49" i="2" s="1"/>
  <c r="H50" i="1"/>
  <c r="I48" i="1" s="1"/>
  <c r="J44" i="1"/>
  <c r="S33" i="2" s="1"/>
  <c r="I46" i="1"/>
  <c r="K12" i="1"/>
  <c r="T6" i="2" s="1"/>
  <c r="J14" i="1"/>
  <c r="P51" i="2" l="1"/>
  <c r="P35" i="2"/>
  <c r="P36" i="2"/>
  <c r="O21" i="2"/>
  <c r="H81" i="1"/>
  <c r="M80" i="1"/>
  <c r="I64" i="1"/>
  <c r="J64" i="1" s="1"/>
  <c r="J63" i="1"/>
  <c r="I47" i="1"/>
  <c r="J48" i="1"/>
  <c r="H49" i="1"/>
  <c r="F34" i="1"/>
  <c r="G32" i="1" s="1"/>
  <c r="G33" i="1" s="1"/>
  <c r="H31" i="1"/>
  <c r="I36" i="1"/>
  <c r="J15" i="1"/>
  <c r="H16" i="1"/>
  <c r="G17" i="1"/>
  <c r="P8" i="2" s="1"/>
  <c r="I37" i="1"/>
  <c r="H38" i="1"/>
  <c r="J28" i="1"/>
  <c r="I30" i="1"/>
  <c r="N79" i="1"/>
  <c r="O77" i="1"/>
  <c r="H86" i="1"/>
  <c r="J52" i="1"/>
  <c r="J54" i="1" s="1"/>
  <c r="G66" i="1"/>
  <c r="P52" i="2" s="1"/>
  <c r="H70" i="1"/>
  <c r="I68" i="1"/>
  <c r="L69" i="1"/>
  <c r="K53" i="1"/>
  <c r="K21" i="1"/>
  <c r="J22" i="1"/>
  <c r="K20" i="1"/>
  <c r="K62" i="1"/>
  <c r="L60" i="1"/>
  <c r="U49" i="2" s="1"/>
  <c r="J46" i="1"/>
  <c r="K44" i="1"/>
  <c r="T33" i="2" s="1"/>
  <c r="L12" i="1"/>
  <c r="U6" i="2" s="1"/>
  <c r="K14" i="1"/>
  <c r="Q35" i="2" l="1"/>
  <c r="Q36" i="2"/>
  <c r="P21" i="2"/>
  <c r="I81" i="1"/>
  <c r="J81" i="1" s="1"/>
  <c r="N80" i="1"/>
  <c r="K63" i="1"/>
  <c r="K64" i="1"/>
  <c r="J47" i="1"/>
  <c r="K48" i="1"/>
  <c r="G34" i="1"/>
  <c r="P22" i="2" s="1"/>
  <c r="I31" i="1"/>
  <c r="J36" i="1"/>
  <c r="S19" i="2"/>
  <c r="H32" i="1"/>
  <c r="K15" i="1"/>
  <c r="I16" i="1"/>
  <c r="H18" i="1"/>
  <c r="H17" i="1"/>
  <c r="Q8" i="2" s="1"/>
  <c r="J30" i="1"/>
  <c r="K28" i="1"/>
  <c r="T19" i="2" s="1"/>
  <c r="I38" i="1"/>
  <c r="J37" i="1"/>
  <c r="P77" i="1"/>
  <c r="O79" i="1"/>
  <c r="I86" i="1"/>
  <c r="H87" i="1"/>
  <c r="K52" i="1"/>
  <c r="K54" i="1" s="1"/>
  <c r="H66" i="1"/>
  <c r="H65" i="1"/>
  <c r="I70" i="1"/>
  <c r="J68" i="1"/>
  <c r="M69" i="1"/>
  <c r="L53" i="1"/>
  <c r="L21" i="1"/>
  <c r="K22" i="1"/>
  <c r="L20" i="1"/>
  <c r="L62" i="1"/>
  <c r="M60" i="1"/>
  <c r="V49" i="2" s="1"/>
  <c r="I49" i="1"/>
  <c r="I50" i="1"/>
  <c r="K46" i="1"/>
  <c r="L44" i="1"/>
  <c r="U33" i="2" s="1"/>
  <c r="M12" i="1"/>
  <c r="V6" i="2" s="1"/>
  <c r="L14" i="1"/>
  <c r="Q51" i="2" l="1"/>
  <c r="Q52" i="2"/>
  <c r="R35" i="2"/>
  <c r="R36" i="2"/>
  <c r="O80" i="1"/>
  <c r="K81" i="1"/>
  <c r="L63" i="1"/>
  <c r="L64" i="1"/>
  <c r="K47" i="1"/>
  <c r="L48" i="1"/>
  <c r="I32" i="1"/>
  <c r="H34" i="1"/>
  <c r="J31" i="1"/>
  <c r="H33" i="1"/>
  <c r="I17" i="1"/>
  <c r="R8" i="2" s="1"/>
  <c r="J16" i="1"/>
  <c r="L15" i="1"/>
  <c r="I18" i="1"/>
  <c r="K30" i="1"/>
  <c r="L28" i="1"/>
  <c r="U19" i="2" s="1"/>
  <c r="J38" i="1"/>
  <c r="K37" i="1"/>
  <c r="K36" i="1"/>
  <c r="Q77" i="1"/>
  <c r="P79" i="1"/>
  <c r="I87" i="1"/>
  <c r="J86" i="1"/>
  <c r="J49" i="1"/>
  <c r="L52" i="1"/>
  <c r="L54" i="1" s="1"/>
  <c r="I65" i="1"/>
  <c r="J70" i="1"/>
  <c r="K68" i="1"/>
  <c r="N69" i="1"/>
  <c r="M53" i="1"/>
  <c r="M21" i="1"/>
  <c r="L22" i="1"/>
  <c r="M20" i="1"/>
  <c r="M62" i="1"/>
  <c r="N60" i="1"/>
  <c r="W49" i="2" s="1"/>
  <c r="L46" i="1"/>
  <c r="M44" i="1"/>
  <c r="V33" i="2" s="1"/>
  <c r="N12" i="1"/>
  <c r="W6" i="2" s="1"/>
  <c r="M14" i="1"/>
  <c r="R51" i="2" l="1"/>
  <c r="S35" i="2"/>
  <c r="Q21" i="2"/>
  <c r="Q22" i="2"/>
  <c r="P80" i="1"/>
  <c r="L81" i="1"/>
  <c r="M64" i="1"/>
  <c r="M63" i="1"/>
  <c r="I34" i="1"/>
  <c r="L47" i="1"/>
  <c r="M48" i="1"/>
  <c r="J17" i="1"/>
  <c r="S8" i="2" s="1"/>
  <c r="K31" i="1"/>
  <c r="J18" i="1"/>
  <c r="I33" i="1"/>
  <c r="J32" i="1"/>
  <c r="M15" i="1"/>
  <c r="K16" i="1"/>
  <c r="L37" i="1"/>
  <c r="K38" i="1"/>
  <c r="L30" i="1"/>
  <c r="M28" i="1"/>
  <c r="V19" i="2" s="1"/>
  <c r="L36" i="1"/>
  <c r="Q79" i="1"/>
  <c r="R77" i="1"/>
  <c r="J87" i="1"/>
  <c r="K86" i="1"/>
  <c r="M52" i="1"/>
  <c r="M54" i="1" s="1"/>
  <c r="J50" i="1"/>
  <c r="S36" i="2" s="1"/>
  <c r="I66" i="1"/>
  <c r="R52" i="2" s="1"/>
  <c r="K70" i="1"/>
  <c r="L68" i="1"/>
  <c r="O69" i="1"/>
  <c r="N53" i="1"/>
  <c r="N21" i="1"/>
  <c r="M22" i="1"/>
  <c r="N20" i="1"/>
  <c r="N62" i="1"/>
  <c r="O60" i="1"/>
  <c r="X49" i="2" s="1"/>
  <c r="M46" i="1"/>
  <c r="N44" i="1"/>
  <c r="W33" i="2" s="1"/>
  <c r="O12" i="1"/>
  <c r="X6" i="2" s="1"/>
  <c r="N14" i="1"/>
  <c r="R21" i="2" l="1"/>
  <c r="R22" i="2"/>
  <c r="M81" i="1"/>
  <c r="Q80" i="1"/>
  <c r="K17" i="1"/>
  <c r="T8" i="2" s="1"/>
  <c r="N63" i="1"/>
  <c r="N64" i="1"/>
  <c r="N48" i="1"/>
  <c r="M47" i="1"/>
  <c r="K32" i="1"/>
  <c r="J34" i="1"/>
  <c r="L31" i="1"/>
  <c r="J33" i="1"/>
  <c r="L16" i="1"/>
  <c r="N15" i="1"/>
  <c r="M36" i="1"/>
  <c r="M30" i="1"/>
  <c r="N28" i="1"/>
  <c r="W19" i="2" s="1"/>
  <c r="M37" i="1"/>
  <c r="L38" i="1"/>
  <c r="K87" i="1"/>
  <c r="L86" i="1"/>
  <c r="R79" i="1"/>
  <c r="S77" i="1"/>
  <c r="K18" i="1"/>
  <c r="K49" i="1"/>
  <c r="N52" i="1"/>
  <c r="N54" i="1" s="1"/>
  <c r="J65" i="1"/>
  <c r="L70" i="1"/>
  <c r="M68" i="1"/>
  <c r="P69" i="1"/>
  <c r="O53" i="1"/>
  <c r="O21" i="1"/>
  <c r="N22" i="1"/>
  <c r="O20" i="1"/>
  <c r="O62" i="1"/>
  <c r="P60" i="1"/>
  <c r="Y49" i="2" s="1"/>
  <c r="N46" i="1"/>
  <c r="O44" i="1"/>
  <c r="X33" i="2" s="1"/>
  <c r="P12" i="1"/>
  <c r="Y6" i="2" s="1"/>
  <c r="O14" i="1"/>
  <c r="S51" i="2" l="1"/>
  <c r="T35" i="2"/>
  <c r="S21" i="2"/>
  <c r="S22" i="2"/>
  <c r="R80" i="1"/>
  <c r="N81" i="1"/>
  <c r="O64" i="1"/>
  <c r="O63" i="1"/>
  <c r="K34" i="1"/>
  <c r="N47" i="1"/>
  <c r="O48" i="1"/>
  <c r="M31" i="1"/>
  <c r="K33" i="1"/>
  <c r="L32" i="1"/>
  <c r="O15" i="1"/>
  <c r="M16" i="1"/>
  <c r="N30" i="1"/>
  <c r="O28" i="1"/>
  <c r="X19" i="2" s="1"/>
  <c r="N36" i="1"/>
  <c r="M38" i="1"/>
  <c r="N37" i="1"/>
  <c r="T79" i="1"/>
  <c r="S79" i="1"/>
  <c r="M86" i="1"/>
  <c r="L87" i="1"/>
  <c r="L17" i="1"/>
  <c r="U8" i="2" s="1"/>
  <c r="O52" i="1"/>
  <c r="O54" i="1" s="1"/>
  <c r="K50" i="1"/>
  <c r="T36" i="2" s="1"/>
  <c r="J66" i="1"/>
  <c r="S52" i="2" s="1"/>
  <c r="M70" i="1"/>
  <c r="N68" i="1"/>
  <c r="Q69" i="1"/>
  <c r="P53" i="1"/>
  <c r="P21" i="1"/>
  <c r="O22" i="1"/>
  <c r="P20" i="1"/>
  <c r="P62" i="1"/>
  <c r="Q60" i="1"/>
  <c r="Z49" i="2" s="1"/>
  <c r="O46" i="1"/>
  <c r="P44" i="1"/>
  <c r="Y33" i="2" s="1"/>
  <c r="P14" i="1"/>
  <c r="Q12" i="1"/>
  <c r="Z6" i="2" s="1"/>
  <c r="T21" i="2" l="1"/>
  <c r="T22" i="2"/>
  <c r="O81" i="1"/>
  <c r="T80" i="1"/>
  <c r="S80" i="1"/>
  <c r="P63" i="1"/>
  <c r="P64" i="1"/>
  <c r="O47" i="1"/>
  <c r="P48" i="1"/>
  <c r="M32" i="1"/>
  <c r="L34" i="1"/>
  <c r="N31" i="1"/>
  <c r="L33" i="1"/>
  <c r="N16" i="1"/>
  <c r="P15" i="1"/>
  <c r="O36" i="1"/>
  <c r="O30" i="1"/>
  <c r="P28" i="1"/>
  <c r="Y19" i="2" s="1"/>
  <c r="O37" i="1"/>
  <c r="N38" i="1"/>
  <c r="M87" i="1"/>
  <c r="N86" i="1"/>
  <c r="L18" i="1"/>
  <c r="L49" i="1"/>
  <c r="P52" i="1"/>
  <c r="P54" i="1" s="1"/>
  <c r="K65" i="1"/>
  <c r="N70" i="1"/>
  <c r="O68" i="1"/>
  <c r="R69" i="1"/>
  <c r="Q53" i="1"/>
  <c r="Q21" i="1"/>
  <c r="P22" i="1"/>
  <c r="Q20" i="1"/>
  <c r="Q62" i="1"/>
  <c r="R60" i="1"/>
  <c r="AA49" i="2" s="1"/>
  <c r="P46" i="1"/>
  <c r="Q44" i="1"/>
  <c r="Z33" i="2" s="1"/>
  <c r="R12" i="1"/>
  <c r="AA6" i="2" s="1"/>
  <c r="Q14" i="1"/>
  <c r="T51" i="2" l="1"/>
  <c r="U35" i="2"/>
  <c r="U21" i="2"/>
  <c r="U22" i="2"/>
  <c r="P81" i="1"/>
  <c r="Q64" i="1"/>
  <c r="Q63" i="1"/>
  <c r="M34" i="1"/>
  <c r="Q48" i="1"/>
  <c r="P47" i="1"/>
  <c r="O31" i="1"/>
  <c r="M33" i="1"/>
  <c r="N32" i="1"/>
  <c r="Q15" i="1"/>
  <c r="O16" i="1"/>
  <c r="P36" i="1"/>
  <c r="P30" i="1"/>
  <c r="Q28" i="1"/>
  <c r="Z19" i="2" s="1"/>
  <c r="P37" i="1"/>
  <c r="O38" i="1"/>
  <c r="N87" i="1"/>
  <c r="O86" i="1"/>
  <c r="M17" i="1"/>
  <c r="V8" i="2" s="1"/>
  <c r="K66" i="1"/>
  <c r="L65" i="1" s="1"/>
  <c r="Q52" i="1"/>
  <c r="Q54" i="1" s="1"/>
  <c r="L50" i="1"/>
  <c r="U36" i="2" s="1"/>
  <c r="O70" i="1"/>
  <c r="P68" i="1"/>
  <c r="S69" i="1"/>
  <c r="R53" i="1"/>
  <c r="R20" i="1"/>
  <c r="R21" i="1"/>
  <c r="Q22" i="1"/>
  <c r="R62" i="1"/>
  <c r="S60" i="1"/>
  <c r="AB49" i="2" s="1"/>
  <c r="R44" i="1"/>
  <c r="AA33" i="2" s="1"/>
  <c r="Q46" i="1"/>
  <c r="S12" i="1"/>
  <c r="AB6" i="2" s="1"/>
  <c r="R14" i="1"/>
  <c r="T52" i="2" l="1"/>
  <c r="U51" i="2"/>
  <c r="V21" i="2"/>
  <c r="V22" i="2"/>
  <c r="Q81" i="1"/>
  <c r="N34" i="1"/>
  <c r="R63" i="1"/>
  <c r="R64" i="1"/>
  <c r="Q47" i="1"/>
  <c r="R48" i="1"/>
  <c r="O32" i="1"/>
  <c r="P31" i="1"/>
  <c r="N33" i="1"/>
  <c r="R15" i="1"/>
  <c r="P16" i="1"/>
  <c r="Q30" i="1"/>
  <c r="R28" i="1"/>
  <c r="AA19" i="2" s="1"/>
  <c r="Q36" i="1"/>
  <c r="Q37" i="1"/>
  <c r="P38" i="1"/>
  <c r="O87" i="1"/>
  <c r="P86" i="1"/>
  <c r="M18" i="1"/>
  <c r="R52" i="1"/>
  <c r="R54" i="1" s="1"/>
  <c r="M50" i="1"/>
  <c r="M49" i="1"/>
  <c r="L66" i="1"/>
  <c r="U52" i="2" s="1"/>
  <c r="S20" i="1"/>
  <c r="P70" i="1"/>
  <c r="Q68" i="1"/>
  <c r="S53" i="1"/>
  <c r="S21" i="1"/>
  <c r="R22" i="1"/>
  <c r="S62" i="1"/>
  <c r="R46" i="1"/>
  <c r="S44" i="1"/>
  <c r="AB33" i="2" s="1"/>
  <c r="T12" i="1"/>
  <c r="AC6" i="2" s="1"/>
  <c r="S14" i="1"/>
  <c r="V35" i="2" l="1"/>
  <c r="V36" i="2"/>
  <c r="W21" i="2"/>
  <c r="W22" i="2"/>
  <c r="O34" i="1"/>
  <c r="R81" i="1"/>
  <c r="S64" i="1"/>
  <c r="S63" i="1"/>
  <c r="R47" i="1"/>
  <c r="S48" i="1"/>
  <c r="Q31" i="1"/>
  <c r="O33" i="1"/>
  <c r="P32" i="1"/>
  <c r="Q16" i="1"/>
  <c r="S15" i="1"/>
  <c r="R36" i="1"/>
  <c r="R30" i="1"/>
  <c r="S28" i="1"/>
  <c r="AB19" i="2" s="1"/>
  <c r="Q38" i="1"/>
  <c r="R37" i="1"/>
  <c r="Q86" i="1"/>
  <c r="P87" i="1"/>
  <c r="N17" i="1"/>
  <c r="W8" i="2" s="1"/>
  <c r="T20" i="1"/>
  <c r="N50" i="1"/>
  <c r="S52" i="1"/>
  <c r="S54" i="1" s="1"/>
  <c r="M65" i="1"/>
  <c r="Q70" i="1"/>
  <c r="R68" i="1"/>
  <c r="T53" i="1"/>
  <c r="T21" i="1"/>
  <c r="S22" i="1"/>
  <c r="S46" i="1"/>
  <c r="T44" i="1"/>
  <c r="AC33" i="2" s="1"/>
  <c r="U12" i="1"/>
  <c r="AD6" i="2" s="1"/>
  <c r="T14" i="1"/>
  <c r="V51" i="2" l="1"/>
  <c r="X21" i="2"/>
  <c r="X22" i="2"/>
  <c r="P34" i="1"/>
  <c r="S81" i="1"/>
  <c r="T81" i="1" s="1"/>
  <c r="U81" i="1" s="1"/>
  <c r="V81" i="1" s="1"/>
  <c r="T48" i="1"/>
  <c r="S47" i="1"/>
  <c r="P33" i="1"/>
  <c r="Q32" i="1"/>
  <c r="R31" i="1"/>
  <c r="S36" i="1"/>
  <c r="T15" i="1"/>
  <c r="R16" i="1"/>
  <c r="R38" i="1"/>
  <c r="S37" i="1"/>
  <c r="S30" i="1"/>
  <c r="T28" i="1"/>
  <c r="AC19" i="2" s="1"/>
  <c r="Q87" i="1"/>
  <c r="R86" i="1"/>
  <c r="U14" i="1"/>
  <c r="N18" i="1"/>
  <c r="O50" i="1"/>
  <c r="T52" i="1"/>
  <c r="T54" i="1" s="1"/>
  <c r="N49" i="1"/>
  <c r="M66" i="1"/>
  <c r="V52" i="2" s="1"/>
  <c r="R70" i="1"/>
  <c r="S68" i="1"/>
  <c r="U53" i="1"/>
  <c r="U21" i="1"/>
  <c r="T22" i="1"/>
  <c r="U20" i="1"/>
  <c r="T46" i="1"/>
  <c r="U44" i="1"/>
  <c r="AD33" i="2" s="1"/>
  <c r="W35" i="2" l="1"/>
  <c r="W36" i="2"/>
  <c r="Y21" i="2"/>
  <c r="Y22" i="2"/>
  <c r="Q34" i="1"/>
  <c r="T47" i="1"/>
  <c r="O49" i="1"/>
  <c r="U48" i="1"/>
  <c r="Q33" i="1"/>
  <c r="S31" i="1"/>
  <c r="R32" i="1"/>
  <c r="U15" i="1"/>
  <c r="S16" i="1"/>
  <c r="T37" i="1"/>
  <c r="S38" i="1"/>
  <c r="T30" i="1"/>
  <c r="U28" i="1"/>
  <c r="T36" i="1"/>
  <c r="R87" i="1"/>
  <c r="S86" i="1"/>
  <c r="O17" i="1"/>
  <c r="X8" i="2" s="1"/>
  <c r="P50" i="1"/>
  <c r="U52" i="1"/>
  <c r="U54" i="1" s="1"/>
  <c r="N65" i="1"/>
  <c r="S70" i="1"/>
  <c r="V53" i="1"/>
  <c r="U22" i="1"/>
  <c r="U46" i="1"/>
  <c r="V44" i="1"/>
  <c r="AE33" i="2" s="1"/>
  <c r="W51" i="2" l="1"/>
  <c r="X35" i="2"/>
  <c r="X36" i="2"/>
  <c r="Z21" i="2"/>
  <c r="Z22" i="2"/>
  <c r="P49" i="1"/>
  <c r="U47" i="1"/>
  <c r="V48" i="1"/>
  <c r="T31" i="1"/>
  <c r="S32" i="1"/>
  <c r="U30" i="1"/>
  <c r="AD19" i="2"/>
  <c r="R34" i="1"/>
  <c r="R33" i="1"/>
  <c r="T16" i="1"/>
  <c r="U36" i="1"/>
  <c r="U37" i="1"/>
  <c r="T38" i="1"/>
  <c r="S87" i="1"/>
  <c r="T86" i="1"/>
  <c r="O18" i="1"/>
  <c r="Q50" i="1"/>
  <c r="V52" i="1"/>
  <c r="V54" i="1" s="1"/>
  <c r="N66" i="1"/>
  <c r="W52" i="2" s="1"/>
  <c r="W53" i="1"/>
  <c r="V46" i="1"/>
  <c r="W44" i="1"/>
  <c r="AF33" i="2" s="1"/>
  <c r="Y35" i="2" l="1"/>
  <c r="Y36" i="2"/>
  <c r="AA21" i="2"/>
  <c r="AA22" i="2"/>
  <c r="Q49" i="1"/>
  <c r="V47" i="1"/>
  <c r="W48" i="1"/>
  <c r="S34" i="1"/>
  <c r="U31" i="1"/>
  <c r="S33" i="1"/>
  <c r="T32" i="1"/>
  <c r="U16" i="1"/>
  <c r="U38" i="1"/>
  <c r="T87" i="1"/>
  <c r="U86" i="1"/>
  <c r="P17" i="1"/>
  <c r="Y8" i="2" s="1"/>
  <c r="W46" i="1"/>
  <c r="R50" i="1"/>
  <c r="O65" i="1"/>
  <c r="W52" i="1"/>
  <c r="W54" i="1" s="1"/>
  <c r="U87" i="1" l="1"/>
  <c r="V86" i="1"/>
  <c r="V87" i="1" s="1"/>
  <c r="X51" i="2"/>
  <c r="Z35" i="2"/>
  <c r="Z36" i="2"/>
  <c r="R49" i="1"/>
  <c r="AB21" i="2"/>
  <c r="AB22" i="2"/>
  <c r="T33" i="1"/>
  <c r="W47" i="1"/>
  <c r="T34" i="1"/>
  <c r="U32" i="1"/>
  <c r="P18" i="1"/>
  <c r="S50" i="1"/>
  <c r="O66" i="1"/>
  <c r="X52" i="2" s="1"/>
  <c r="AA35" i="2" l="1"/>
  <c r="AA36" i="2"/>
  <c r="AC21" i="2"/>
  <c r="AC22" i="2"/>
  <c r="U33" i="1"/>
  <c r="U34" i="1"/>
  <c r="Q17" i="1"/>
  <c r="Z8" i="2" s="1"/>
  <c r="T50" i="1"/>
  <c r="S49" i="1"/>
  <c r="P65" i="1"/>
  <c r="Y51" i="2" l="1"/>
  <c r="AB35" i="2"/>
  <c r="AB36" i="2"/>
  <c r="AD21" i="2"/>
  <c r="AD22" i="2"/>
  <c r="T49" i="1"/>
  <c r="Q18" i="1"/>
  <c r="P66" i="1"/>
  <c r="Y52" i="2" s="1"/>
  <c r="AC35" i="2" l="1"/>
  <c r="AC36" i="2"/>
  <c r="U49" i="1"/>
  <c r="R17" i="1"/>
  <c r="AA8" i="2" s="1"/>
  <c r="U50" i="1"/>
  <c r="Q65" i="1"/>
  <c r="Z51" i="2" l="1"/>
  <c r="AD35" i="2"/>
  <c r="AD36" i="2"/>
  <c r="R18" i="1"/>
  <c r="V49" i="1"/>
  <c r="Q66" i="1"/>
  <c r="Z52" i="2" s="1"/>
  <c r="AE35" i="2" l="1"/>
  <c r="S17" i="1"/>
  <c r="AB8" i="2" s="1"/>
  <c r="V50" i="1"/>
  <c r="W50" i="1" s="1"/>
  <c r="R65" i="1"/>
  <c r="AA51" i="2" l="1"/>
  <c r="AE36" i="2"/>
  <c r="W49" i="1"/>
  <c r="S18" i="1"/>
  <c r="R66" i="1"/>
  <c r="AA52" i="2" s="1"/>
  <c r="AF35" i="2" l="1"/>
  <c r="AF36" i="2"/>
  <c r="S66" i="1"/>
  <c r="S65" i="1"/>
  <c r="T17" i="1"/>
  <c r="AC8" i="2" s="1"/>
  <c r="AB51" i="2" l="1"/>
  <c r="AB52" i="2"/>
  <c r="T18" i="1"/>
  <c r="U17" i="1" l="1"/>
  <c r="U18" i="1" l="1"/>
  <c r="H83" i="1"/>
  <c r="H82" i="1"/>
  <c r="I82" i="1" l="1"/>
  <c r="I83" i="1"/>
  <c r="J82" i="1" l="1"/>
  <c r="J83" i="1" l="1"/>
  <c r="K82" i="1" l="1"/>
  <c r="K83" i="1" l="1"/>
  <c r="L82" i="1" l="1"/>
  <c r="L83" i="1"/>
  <c r="M83" i="1" l="1"/>
  <c r="M82" i="1"/>
  <c r="N82" i="1" l="1"/>
  <c r="N83" i="1"/>
  <c r="O82" i="1" l="1"/>
  <c r="O83" i="1" l="1"/>
  <c r="P82" i="1" l="1"/>
  <c r="P83" i="1" l="1"/>
  <c r="Q82" i="1" l="1"/>
  <c r="Q83" i="1"/>
  <c r="R83" i="1" l="1"/>
  <c r="R82" i="1"/>
  <c r="S83" i="1" l="1"/>
  <c r="S82" i="1"/>
  <c r="T83" i="1" l="1"/>
  <c r="T82" i="1"/>
  <c r="U83" i="1" l="1"/>
  <c r="V83" i="1" s="1"/>
  <c r="U82" i="1"/>
  <c r="V82" i="1" l="1"/>
  <c r="W82" i="1" l="1"/>
</calcChain>
</file>

<file path=xl/comments1.xml><?xml version="1.0" encoding="utf-8"?>
<comments xmlns="http://schemas.openxmlformats.org/spreadsheetml/2006/main">
  <authors>
    <author>MRM</author>
  </authors>
  <commentList>
    <comment ref="G25" authorId="0" shapeId="0">
      <text>
        <r>
          <rPr>
            <b/>
            <sz val="9"/>
            <color indexed="81"/>
            <rFont val="Tahoma"/>
            <family val="2"/>
          </rPr>
          <t>MRM:</t>
        </r>
        <r>
          <rPr>
            <sz val="9"/>
            <color indexed="81"/>
            <rFont val="Tahoma"/>
            <family val="2"/>
          </rPr>
          <t xml:space="preserve">
Balances for Rate Making example in MRM rebuttal testimony</t>
        </r>
      </text>
    </comment>
  </commentList>
</comments>
</file>

<file path=xl/sharedStrings.xml><?xml version="1.0" encoding="utf-8"?>
<sst xmlns="http://schemas.openxmlformats.org/spreadsheetml/2006/main" count="386" uniqueCount="59">
  <si>
    <t>Tax life</t>
  </si>
  <si>
    <t>Book life</t>
  </si>
  <si>
    <t>Cost</t>
  </si>
  <si>
    <t>Tax depr</t>
  </si>
  <si>
    <t>Book depr</t>
  </si>
  <si>
    <t>Tax rate initially</t>
  </si>
  <si>
    <t>Tax rate new</t>
  </si>
  <si>
    <t>Difference</t>
  </si>
  <si>
    <t>Tax rate</t>
  </si>
  <si>
    <t>DIT</t>
  </si>
  <si>
    <t>ADIT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</si>
  <si>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</si>
  <si>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</si>
  <si>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</si>
  <si>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</si>
  <si>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</si>
  <si>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</si>
  <si>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</si>
  <si>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</si>
  <si>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</si>
  <si>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</si>
  <si>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</si>
  <si>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</si>
  <si>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</si>
  <si>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</si>
  <si>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</si>
  <si>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</si>
  <si>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</si>
  <si>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</si>
  <si>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</si>
  <si>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</si>
  <si>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Reversal EDIT</t>
  </si>
  <si>
    <t>EDIT balance</t>
  </si>
  <si>
    <t>Year 21</t>
  </si>
  <si>
    <t>cumulative timing</t>
  </si>
  <si>
    <t>net book EB</t>
  </si>
  <si>
    <t>net tax EB</t>
  </si>
  <si>
    <t>Accruing</t>
  </si>
  <si>
    <t>Reversing</t>
  </si>
  <si>
    <t>Reverse EDIT only</t>
  </si>
  <si>
    <t>Puget Sound Energy</t>
  </si>
  <si>
    <t>EDIT Examples</t>
  </si>
  <si>
    <t>Year 22</t>
  </si>
  <si>
    <t>Base Case</t>
  </si>
  <si>
    <t>TR while Reversing</t>
  </si>
  <si>
    <t>ADIT less EDIT</t>
  </si>
  <si>
    <t>Chart 2 TR at end of Year 5</t>
  </si>
  <si>
    <t>Chart 3:  TR while Accruing</t>
  </si>
  <si>
    <t>Chart 4:  &lt;ARAM</t>
  </si>
  <si>
    <t>Year 23</t>
  </si>
  <si>
    <t>Not Used</t>
  </si>
  <si>
    <t>CHART 1 No Tax Rate Change:  Baseline</t>
  </si>
  <si>
    <t>CHART 2 Tax Rate Change at Switchover</t>
  </si>
  <si>
    <t>CHART 3 Tax Rate Change while Accruing</t>
  </si>
  <si>
    <t>NOT USED Tax Rate Change while Reversing</t>
  </si>
  <si>
    <t>CHART 4 EDIT Reversing at Less than ARAM</t>
  </si>
  <si>
    <t>for Charts in MRM</t>
  </si>
  <si>
    <t>testimony</t>
  </si>
  <si>
    <t>Tax Reform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</si>
</sst>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 style="thick">
        <color theme="9" tint="-0.24994659260841701"/>
      </right>
      <top style="thick">
        <color theme="9" tint="-0.24994659260841701"/>
      </top>
      <bottom style="thin">
        <color indexed="64"/>
      </bottom>
      <diagonal/>
    </border>
    <border>
      <left style="thick">
        <color rgb="FFFF0000"/>
      </left>
      <right style="thick">
        <color theme="9" tint="-0.24994659260841701"/>
      </right>
      <top/>
      <bottom/>
      <diagonal/>
    </border>
    <border>
      <left style="thick">
        <color rgb="FFFF0000"/>
      </left>
      <right style="thick">
        <color theme="9" tint="-0.24994659260841701"/>
      </right>
      <top/>
      <bottom style="thin">
        <color indexed="64"/>
      </bottom>
      <diagonal/>
    </border>
    <border>
      <left style="thick">
        <color rgb="FFFF0000"/>
      </left>
      <right style="thick">
        <color theme="9" tint="-0.24994659260841701"/>
      </right>
      <top/>
      <bottom style="thick">
        <color theme="9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9" fontId="0" fillId="0" borderId="0" xfId="2" applyFont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9" fontId="0" fillId="0" borderId="2" xfId="2" applyFont="1" applyBorder="1"/>
    <xf numFmtId="164" fontId="0" fillId="0" borderId="2" xfId="0" applyNumberFormat="1" applyBorder="1"/>
    <xf numFmtId="0" fontId="0" fillId="0" borderId="3" xfId="0" applyBorder="1"/>
    <xf numFmtId="164" fontId="0" fillId="0" borderId="2" xfId="1" applyNumberFormat="1" applyFont="1" applyBorder="1"/>
    <xf numFmtId="164" fontId="0" fillId="0" borderId="3" xfId="0" applyNumberFormat="1" applyBorder="1"/>
    <xf numFmtId="164" fontId="3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0" fontId="0" fillId="0" borderId="5" xfId="0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0" fillId="0" borderId="6" xfId="2" applyFont="1" applyBorder="1"/>
    <xf numFmtId="164" fontId="0" fillId="0" borderId="6" xfId="0" applyNumberFormat="1" applyBorder="1"/>
    <xf numFmtId="0" fontId="0" fillId="0" borderId="7" xfId="0" applyBorder="1"/>
    <xf numFmtId="164" fontId="0" fillId="0" borderId="6" xfId="1" applyNumberFormat="1" applyFont="1" applyBorder="1"/>
    <xf numFmtId="0" fontId="0" fillId="0" borderId="6" xfId="0" applyBorder="1"/>
    <xf numFmtId="0" fontId="0" fillId="0" borderId="8" xfId="0" applyBorder="1"/>
    <xf numFmtId="0" fontId="2" fillId="0" borderId="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2:  Tax Reform at end of Year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and Data Sheet'!$J$19</c:f>
              <c:strCache>
                <c:ptCount val="1"/>
                <c:pt idx="0">
                  <c:v>Book depr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'Charts and Data Sheet'!$K$18:$AE$18</c:f>
              <c:strCache>
                <c:ptCount val="2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</c:strCache>
            </c:strRef>
          </c:cat>
          <c:val>
            <c:numRef>
              <c:f>'Charts and Data Sheet'!$K$19:$AE$19</c:f>
              <c:numCache>
                <c:formatCode>_(* #,##0_);_(* \(#,##0\);_(* "-"??_);_(@_)</c:formatCode>
                <c:ptCount val="21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3-460F-A62F-50C168BC2F25}"/>
            </c:ext>
          </c:extLst>
        </c:ser>
        <c:ser>
          <c:idx val="1"/>
          <c:order val="1"/>
          <c:tx>
            <c:strRef>
              <c:f>'Charts and Data Sheet'!$J$20</c:f>
              <c:strCache>
                <c:ptCount val="1"/>
                <c:pt idx="0">
                  <c:v>Tax depr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'Charts and Data Sheet'!$K$18:$AE$18</c:f>
              <c:strCache>
                <c:ptCount val="2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</c:strCache>
            </c:strRef>
          </c:cat>
          <c:val>
            <c:numRef>
              <c:f>'Charts and Data Sheet'!$K$20:$AE$20</c:f>
              <c:numCache>
                <c:formatCode>_(* #,##0_);_(* \(#,##0\);_(* "-"??_);_(@_)</c:formatCode>
                <c:ptCount val="21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3-460F-A62F-50C168BC2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900256"/>
        <c:axId val="814901568"/>
      </c:barChart>
      <c:lineChart>
        <c:grouping val="standard"/>
        <c:varyColors val="0"/>
        <c:ser>
          <c:idx val="2"/>
          <c:order val="2"/>
          <c:tx>
            <c:strRef>
              <c:f>'Charts and Data Sheet'!$J$21</c:f>
              <c:strCache>
                <c:ptCount val="1"/>
                <c:pt idx="0">
                  <c:v> ADIT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'Charts and Data Sheet'!$K$18:$AE$18</c:f>
              <c:strCache>
                <c:ptCount val="2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</c:strCache>
            </c:strRef>
          </c:cat>
          <c:val>
            <c:numRef>
              <c:f>'Charts and Data Sheet'!$K$21:$AE$21</c:f>
              <c:numCache>
                <c:formatCode>_(* #,##0_);_(* \(#,##0\);_(* "-"??_);_(@_)</c:formatCode>
                <c:ptCount val="21"/>
                <c:pt idx="0">
                  <c:v>525</c:v>
                </c:pt>
                <c:pt idx="1">
                  <c:v>1050</c:v>
                </c:pt>
                <c:pt idx="2">
                  <c:v>1575</c:v>
                </c:pt>
                <c:pt idx="3">
                  <c:v>2100</c:v>
                </c:pt>
                <c:pt idx="4">
                  <c:v>2625</c:v>
                </c:pt>
                <c:pt idx="5">
                  <c:v>2450</c:v>
                </c:pt>
                <c:pt idx="6">
                  <c:v>2275</c:v>
                </c:pt>
                <c:pt idx="7">
                  <c:v>2100</c:v>
                </c:pt>
                <c:pt idx="8">
                  <c:v>1925</c:v>
                </c:pt>
                <c:pt idx="9">
                  <c:v>1750</c:v>
                </c:pt>
                <c:pt idx="10">
                  <c:v>1575</c:v>
                </c:pt>
                <c:pt idx="11">
                  <c:v>1400</c:v>
                </c:pt>
                <c:pt idx="12">
                  <c:v>1225</c:v>
                </c:pt>
                <c:pt idx="13">
                  <c:v>1050</c:v>
                </c:pt>
                <c:pt idx="14">
                  <c:v>875</c:v>
                </c:pt>
                <c:pt idx="15">
                  <c:v>700</c:v>
                </c:pt>
                <c:pt idx="16">
                  <c:v>525</c:v>
                </c:pt>
                <c:pt idx="17">
                  <c:v>350</c:v>
                </c:pt>
                <c:pt idx="18">
                  <c:v>175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13-460F-A62F-50C168BC2F25}"/>
            </c:ext>
          </c:extLst>
        </c:ser>
        <c:ser>
          <c:idx val="3"/>
          <c:order val="3"/>
          <c:tx>
            <c:strRef>
              <c:f>'Charts and Data Sheet'!$J$22</c:f>
              <c:strCache>
                <c:ptCount val="1"/>
                <c:pt idx="0">
                  <c:v>ADIT less EDIT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'Charts and Data Sheet'!$K$18:$AE$18</c:f>
              <c:strCache>
                <c:ptCount val="2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</c:strCache>
            </c:strRef>
          </c:cat>
          <c:val>
            <c:numRef>
              <c:f>'Charts and Data Sheet'!$K$22:$AE$22</c:f>
              <c:numCache>
                <c:formatCode>_(* #,##0_);_(* \(#,##0\);_(* "-"??_);_(@_)</c:formatCode>
                <c:ptCount val="21"/>
                <c:pt idx="4">
                  <c:v>1575</c:v>
                </c:pt>
                <c:pt idx="5">
                  <c:v>1470</c:v>
                </c:pt>
                <c:pt idx="6">
                  <c:v>1365</c:v>
                </c:pt>
                <c:pt idx="7">
                  <c:v>1260</c:v>
                </c:pt>
                <c:pt idx="8">
                  <c:v>1155</c:v>
                </c:pt>
                <c:pt idx="9">
                  <c:v>1050</c:v>
                </c:pt>
                <c:pt idx="10">
                  <c:v>945</c:v>
                </c:pt>
                <c:pt idx="11">
                  <c:v>840</c:v>
                </c:pt>
                <c:pt idx="12">
                  <c:v>735</c:v>
                </c:pt>
                <c:pt idx="13">
                  <c:v>630</c:v>
                </c:pt>
                <c:pt idx="14">
                  <c:v>525</c:v>
                </c:pt>
                <c:pt idx="15">
                  <c:v>420</c:v>
                </c:pt>
                <c:pt idx="16">
                  <c:v>315</c:v>
                </c:pt>
                <c:pt idx="17">
                  <c:v>210</c:v>
                </c:pt>
                <c:pt idx="18">
                  <c:v>105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13-460F-A62F-50C168BC2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900256"/>
        <c:axId val="814901568"/>
      </c:lineChart>
      <c:catAx>
        <c:axId val="81490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01568"/>
        <c:crosses val="autoZero"/>
        <c:auto val="1"/>
        <c:lblAlgn val="ctr"/>
        <c:lblOffset val="100"/>
        <c:noMultiLvlLbl val="0"/>
      </c:catAx>
      <c:valAx>
        <c:axId val="81490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90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 Case:  No Rate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and Data Sheet'!$J$6</c:f>
              <c:strCache>
                <c:ptCount val="1"/>
                <c:pt idx="0">
                  <c:v> Book depr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'Charts and Data Sheet'!$K$5:$AE$5</c:f>
              <c:strCache>
                <c:ptCount val="2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</c:strCache>
            </c:strRef>
          </c:cat>
          <c:val>
            <c:numRef>
              <c:f>'Charts and Data Sheet'!$K$6:$AE$6</c:f>
              <c:numCache>
                <c:formatCode>_(* #,##0_);_(* \(#,##0\);_(* "-"??_);_(@_)</c:formatCode>
                <c:ptCount val="21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6-4D36-9759-4C4CC494A12A}"/>
            </c:ext>
          </c:extLst>
        </c:ser>
        <c:ser>
          <c:idx val="1"/>
          <c:order val="1"/>
          <c:tx>
            <c:strRef>
              <c:f>'Charts and Data Sheet'!$J$7</c:f>
              <c:strCache>
                <c:ptCount val="1"/>
                <c:pt idx="0">
                  <c:v> Tax depr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'Charts and Data Sheet'!$K$5:$AE$5</c:f>
              <c:strCache>
                <c:ptCount val="2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</c:strCache>
            </c:strRef>
          </c:cat>
          <c:val>
            <c:numRef>
              <c:f>'Charts and Data Sheet'!$K$7:$AE$7</c:f>
              <c:numCache>
                <c:formatCode>_(* #,##0_);_(* \(#,##0\);_(* "-"??_);_(@_)</c:formatCode>
                <c:ptCount val="21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6-4D36-9759-4C4CC494A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892056"/>
        <c:axId val="814888448"/>
      </c:barChart>
      <c:lineChart>
        <c:grouping val="standard"/>
        <c:varyColors val="0"/>
        <c:ser>
          <c:idx val="2"/>
          <c:order val="2"/>
          <c:tx>
            <c:strRef>
              <c:f>'Charts and Data Sheet'!$J$8</c:f>
              <c:strCache>
                <c:ptCount val="1"/>
                <c:pt idx="0">
                  <c:v> ADIT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'Charts and Data Sheet'!$K$5:$AE$5</c:f>
              <c:strCache>
                <c:ptCount val="21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</c:strCache>
            </c:strRef>
          </c:cat>
          <c:val>
            <c:numRef>
              <c:f>'Charts and Data Sheet'!$K$8:$AE$8</c:f>
              <c:numCache>
                <c:formatCode>_(* #,##0_);_(* \(#,##0\);_(* "-"??_);_(@_)</c:formatCode>
                <c:ptCount val="21"/>
                <c:pt idx="0">
                  <c:v>525</c:v>
                </c:pt>
                <c:pt idx="1">
                  <c:v>1050</c:v>
                </c:pt>
                <c:pt idx="2">
                  <c:v>1575</c:v>
                </c:pt>
                <c:pt idx="3">
                  <c:v>2100</c:v>
                </c:pt>
                <c:pt idx="4">
                  <c:v>2625</c:v>
                </c:pt>
                <c:pt idx="5">
                  <c:v>2450</c:v>
                </c:pt>
                <c:pt idx="6">
                  <c:v>2275</c:v>
                </c:pt>
                <c:pt idx="7">
                  <c:v>2100</c:v>
                </c:pt>
                <c:pt idx="8">
                  <c:v>1925</c:v>
                </c:pt>
                <c:pt idx="9">
                  <c:v>1750</c:v>
                </c:pt>
                <c:pt idx="10">
                  <c:v>1575</c:v>
                </c:pt>
                <c:pt idx="11">
                  <c:v>1400</c:v>
                </c:pt>
                <c:pt idx="12">
                  <c:v>1225</c:v>
                </c:pt>
                <c:pt idx="13">
                  <c:v>1050</c:v>
                </c:pt>
                <c:pt idx="14">
                  <c:v>875</c:v>
                </c:pt>
                <c:pt idx="15">
                  <c:v>700</c:v>
                </c:pt>
                <c:pt idx="16">
                  <c:v>525</c:v>
                </c:pt>
                <c:pt idx="17">
                  <c:v>350</c:v>
                </c:pt>
                <c:pt idx="18">
                  <c:v>175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86-4D36-9759-4C4CC494A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92056"/>
        <c:axId val="814888448"/>
      </c:lineChart>
      <c:catAx>
        <c:axId val="81489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888448"/>
        <c:crosses val="autoZero"/>
        <c:auto val="1"/>
        <c:lblAlgn val="ctr"/>
        <c:lblOffset val="100"/>
        <c:noMultiLvlLbl val="0"/>
      </c:catAx>
      <c:valAx>
        <c:axId val="81488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892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3:  Tax Reform at</a:t>
            </a:r>
            <a:r>
              <a:rPr lang="en-US" baseline="0"/>
              <a:t> end of Year 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and Data Sheet'!$J$33</c:f>
              <c:strCache>
                <c:ptCount val="1"/>
                <c:pt idx="0">
                  <c:v> Book depr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'Charts and Data Sheet'!$K$32:$AG$32</c:f>
              <c:strCache>
                <c:ptCount val="23"/>
                <c:pt idx="2">
                  <c:v>Year 1</c:v>
                </c:pt>
                <c:pt idx="3">
                  <c:v>Year 2</c:v>
                </c:pt>
                <c:pt idx="4">
                  <c:v>Year 3</c:v>
                </c:pt>
                <c:pt idx="5">
                  <c:v>Year 4</c:v>
                </c:pt>
                <c:pt idx="6">
                  <c:v>Year 5</c:v>
                </c:pt>
                <c:pt idx="7">
                  <c:v>Year 6</c:v>
                </c:pt>
                <c:pt idx="8">
                  <c:v>Year 7</c:v>
                </c:pt>
                <c:pt idx="9">
                  <c:v>Year 8</c:v>
                </c:pt>
                <c:pt idx="10">
                  <c:v>Year 9</c:v>
                </c:pt>
                <c:pt idx="11">
                  <c:v>Year 10</c:v>
                </c:pt>
                <c:pt idx="12">
                  <c:v>Year 11</c:v>
                </c:pt>
                <c:pt idx="13">
                  <c:v>Year 12</c:v>
                </c:pt>
                <c:pt idx="14">
                  <c:v>Year 13</c:v>
                </c:pt>
                <c:pt idx="15">
                  <c:v>Year 14</c:v>
                </c:pt>
                <c:pt idx="16">
                  <c:v>Year 15</c:v>
                </c:pt>
                <c:pt idx="17">
                  <c:v>Year 16</c:v>
                </c:pt>
                <c:pt idx="18">
                  <c:v>Year 17</c:v>
                </c:pt>
                <c:pt idx="19">
                  <c:v>Year 18</c:v>
                </c:pt>
                <c:pt idx="20">
                  <c:v>Year 19</c:v>
                </c:pt>
                <c:pt idx="21">
                  <c:v>Year 20</c:v>
                </c:pt>
                <c:pt idx="22">
                  <c:v>Year 21</c:v>
                </c:pt>
              </c:strCache>
            </c:strRef>
          </c:cat>
          <c:val>
            <c:numRef>
              <c:f>'Charts and Data Sheet'!$K$33:$AG$33</c:f>
              <c:numCache>
                <c:formatCode>_(* #,##0_);_(* \(#,##0\);_(* "-"??_);_(@_)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C-45A6-8BEE-1ADA88C47C3D}"/>
            </c:ext>
          </c:extLst>
        </c:ser>
        <c:ser>
          <c:idx val="1"/>
          <c:order val="1"/>
          <c:tx>
            <c:strRef>
              <c:f>'Charts and Data Sheet'!$J$34</c:f>
              <c:strCache>
                <c:ptCount val="1"/>
                <c:pt idx="0">
                  <c:v> Tax depr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'Charts and Data Sheet'!$K$32:$AG$32</c:f>
              <c:strCache>
                <c:ptCount val="23"/>
                <c:pt idx="2">
                  <c:v>Year 1</c:v>
                </c:pt>
                <c:pt idx="3">
                  <c:v>Year 2</c:v>
                </c:pt>
                <c:pt idx="4">
                  <c:v>Year 3</c:v>
                </c:pt>
                <c:pt idx="5">
                  <c:v>Year 4</c:v>
                </c:pt>
                <c:pt idx="6">
                  <c:v>Year 5</c:v>
                </c:pt>
                <c:pt idx="7">
                  <c:v>Year 6</c:v>
                </c:pt>
                <c:pt idx="8">
                  <c:v>Year 7</c:v>
                </c:pt>
                <c:pt idx="9">
                  <c:v>Year 8</c:v>
                </c:pt>
                <c:pt idx="10">
                  <c:v>Year 9</c:v>
                </c:pt>
                <c:pt idx="11">
                  <c:v>Year 10</c:v>
                </c:pt>
                <c:pt idx="12">
                  <c:v>Year 11</c:v>
                </c:pt>
                <c:pt idx="13">
                  <c:v>Year 12</c:v>
                </c:pt>
                <c:pt idx="14">
                  <c:v>Year 13</c:v>
                </c:pt>
                <c:pt idx="15">
                  <c:v>Year 14</c:v>
                </c:pt>
                <c:pt idx="16">
                  <c:v>Year 15</c:v>
                </c:pt>
                <c:pt idx="17">
                  <c:v>Year 16</c:v>
                </c:pt>
                <c:pt idx="18">
                  <c:v>Year 17</c:v>
                </c:pt>
                <c:pt idx="19">
                  <c:v>Year 18</c:v>
                </c:pt>
                <c:pt idx="20">
                  <c:v>Year 19</c:v>
                </c:pt>
                <c:pt idx="21">
                  <c:v>Year 20</c:v>
                </c:pt>
                <c:pt idx="22">
                  <c:v>Year 21</c:v>
                </c:pt>
              </c:strCache>
            </c:strRef>
          </c:cat>
          <c:val>
            <c:numRef>
              <c:f>'Charts and Data Sheet'!$K$34:$AG$34</c:f>
              <c:numCache>
                <c:formatCode>_(* #,##0_);_(* \(#,##0\);_(* "-"??_);_(@_)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C-45A6-8BEE-1ADA88C47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886312"/>
        <c:axId val="469883360"/>
      </c:barChart>
      <c:lineChart>
        <c:grouping val="standard"/>
        <c:varyColors val="0"/>
        <c:ser>
          <c:idx val="2"/>
          <c:order val="2"/>
          <c:tx>
            <c:strRef>
              <c:f>'Charts and Data Sheet'!$J$35</c:f>
              <c:strCache>
                <c:ptCount val="1"/>
                <c:pt idx="0">
                  <c:v> ADIT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'Charts and Data Sheet'!$K$32:$AG$32</c:f>
              <c:strCache>
                <c:ptCount val="23"/>
                <c:pt idx="2">
                  <c:v>Year 1</c:v>
                </c:pt>
                <c:pt idx="3">
                  <c:v>Year 2</c:v>
                </c:pt>
                <c:pt idx="4">
                  <c:v>Year 3</c:v>
                </c:pt>
                <c:pt idx="5">
                  <c:v>Year 4</c:v>
                </c:pt>
                <c:pt idx="6">
                  <c:v>Year 5</c:v>
                </c:pt>
                <c:pt idx="7">
                  <c:v>Year 6</c:v>
                </c:pt>
                <c:pt idx="8">
                  <c:v>Year 7</c:v>
                </c:pt>
                <c:pt idx="9">
                  <c:v>Year 8</c:v>
                </c:pt>
                <c:pt idx="10">
                  <c:v>Year 9</c:v>
                </c:pt>
                <c:pt idx="11">
                  <c:v>Year 10</c:v>
                </c:pt>
                <c:pt idx="12">
                  <c:v>Year 11</c:v>
                </c:pt>
                <c:pt idx="13">
                  <c:v>Year 12</c:v>
                </c:pt>
                <c:pt idx="14">
                  <c:v>Year 13</c:v>
                </c:pt>
                <c:pt idx="15">
                  <c:v>Year 14</c:v>
                </c:pt>
                <c:pt idx="16">
                  <c:v>Year 15</c:v>
                </c:pt>
                <c:pt idx="17">
                  <c:v>Year 16</c:v>
                </c:pt>
                <c:pt idx="18">
                  <c:v>Year 17</c:v>
                </c:pt>
                <c:pt idx="19">
                  <c:v>Year 18</c:v>
                </c:pt>
                <c:pt idx="20">
                  <c:v>Year 19</c:v>
                </c:pt>
                <c:pt idx="21">
                  <c:v>Year 20</c:v>
                </c:pt>
                <c:pt idx="22">
                  <c:v>Year 21</c:v>
                </c:pt>
              </c:strCache>
            </c:strRef>
          </c:cat>
          <c:val>
            <c:numRef>
              <c:f>'Charts and Data Sheet'!$K$35:$AG$35</c:f>
              <c:numCache>
                <c:formatCode>_(* #,##0_);_(* \(#,##0\);_(* "-"??_);_(@_)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525</c:v>
                </c:pt>
                <c:pt idx="3">
                  <c:v>1050</c:v>
                </c:pt>
                <c:pt idx="4">
                  <c:v>1575</c:v>
                </c:pt>
                <c:pt idx="5">
                  <c:v>1890</c:v>
                </c:pt>
                <c:pt idx="6">
                  <c:v>2205</c:v>
                </c:pt>
                <c:pt idx="7">
                  <c:v>2058</c:v>
                </c:pt>
                <c:pt idx="8">
                  <c:v>1911</c:v>
                </c:pt>
                <c:pt idx="9">
                  <c:v>1764</c:v>
                </c:pt>
                <c:pt idx="10">
                  <c:v>1617</c:v>
                </c:pt>
                <c:pt idx="11">
                  <c:v>1470</c:v>
                </c:pt>
                <c:pt idx="12">
                  <c:v>1323</c:v>
                </c:pt>
                <c:pt idx="13">
                  <c:v>1176</c:v>
                </c:pt>
                <c:pt idx="14">
                  <c:v>1029</c:v>
                </c:pt>
                <c:pt idx="15">
                  <c:v>882</c:v>
                </c:pt>
                <c:pt idx="16">
                  <c:v>735</c:v>
                </c:pt>
                <c:pt idx="17">
                  <c:v>588</c:v>
                </c:pt>
                <c:pt idx="18">
                  <c:v>441</c:v>
                </c:pt>
                <c:pt idx="19">
                  <c:v>294</c:v>
                </c:pt>
                <c:pt idx="20">
                  <c:v>147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AC-45A6-8BEE-1ADA88C47C3D}"/>
            </c:ext>
          </c:extLst>
        </c:ser>
        <c:ser>
          <c:idx val="3"/>
          <c:order val="3"/>
          <c:tx>
            <c:strRef>
              <c:f>'Charts and Data Sheet'!$J$36</c:f>
              <c:strCache>
                <c:ptCount val="1"/>
                <c:pt idx="0">
                  <c:v>ADIT less EDIT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'Charts and Data Sheet'!$K$32:$AG$32</c:f>
              <c:strCache>
                <c:ptCount val="23"/>
                <c:pt idx="2">
                  <c:v>Year 1</c:v>
                </c:pt>
                <c:pt idx="3">
                  <c:v>Year 2</c:v>
                </c:pt>
                <c:pt idx="4">
                  <c:v>Year 3</c:v>
                </c:pt>
                <c:pt idx="5">
                  <c:v>Year 4</c:v>
                </c:pt>
                <c:pt idx="6">
                  <c:v>Year 5</c:v>
                </c:pt>
                <c:pt idx="7">
                  <c:v>Year 6</c:v>
                </c:pt>
                <c:pt idx="8">
                  <c:v>Year 7</c:v>
                </c:pt>
                <c:pt idx="9">
                  <c:v>Year 8</c:v>
                </c:pt>
                <c:pt idx="10">
                  <c:v>Year 9</c:v>
                </c:pt>
                <c:pt idx="11">
                  <c:v>Year 10</c:v>
                </c:pt>
                <c:pt idx="12">
                  <c:v>Year 11</c:v>
                </c:pt>
                <c:pt idx="13">
                  <c:v>Year 12</c:v>
                </c:pt>
                <c:pt idx="14">
                  <c:v>Year 13</c:v>
                </c:pt>
                <c:pt idx="15">
                  <c:v>Year 14</c:v>
                </c:pt>
                <c:pt idx="16">
                  <c:v>Year 15</c:v>
                </c:pt>
                <c:pt idx="17">
                  <c:v>Year 16</c:v>
                </c:pt>
                <c:pt idx="18">
                  <c:v>Year 17</c:v>
                </c:pt>
                <c:pt idx="19">
                  <c:v>Year 18</c:v>
                </c:pt>
                <c:pt idx="20">
                  <c:v>Year 19</c:v>
                </c:pt>
                <c:pt idx="21">
                  <c:v>Year 20</c:v>
                </c:pt>
                <c:pt idx="22">
                  <c:v>Year 21</c:v>
                </c:pt>
              </c:strCache>
            </c:strRef>
          </c:cat>
          <c:val>
            <c:numRef>
              <c:f>'Charts and Data Sheet'!$K$36:$AG$36</c:f>
              <c:numCache>
                <c:formatCode>_(* #,##0_);_(* \(#,##0\);_(* "-"??_);_(@_)</c:formatCode>
                <c:ptCount val="23"/>
                <c:pt idx="4">
                  <c:v>945</c:v>
                </c:pt>
                <c:pt idx="5">
                  <c:v>1260</c:v>
                </c:pt>
                <c:pt idx="6">
                  <c:v>1575</c:v>
                </c:pt>
                <c:pt idx="7">
                  <c:v>1470</c:v>
                </c:pt>
                <c:pt idx="8">
                  <c:v>1365</c:v>
                </c:pt>
                <c:pt idx="9">
                  <c:v>1260</c:v>
                </c:pt>
                <c:pt idx="10">
                  <c:v>1155</c:v>
                </c:pt>
                <c:pt idx="11">
                  <c:v>1050</c:v>
                </c:pt>
                <c:pt idx="12">
                  <c:v>945</c:v>
                </c:pt>
                <c:pt idx="13">
                  <c:v>840</c:v>
                </c:pt>
                <c:pt idx="14">
                  <c:v>735</c:v>
                </c:pt>
                <c:pt idx="15">
                  <c:v>630</c:v>
                </c:pt>
                <c:pt idx="16">
                  <c:v>525</c:v>
                </c:pt>
                <c:pt idx="17">
                  <c:v>420</c:v>
                </c:pt>
                <c:pt idx="18">
                  <c:v>315</c:v>
                </c:pt>
                <c:pt idx="19">
                  <c:v>210</c:v>
                </c:pt>
                <c:pt idx="20">
                  <c:v>105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AC-45A6-8BEE-1ADA88C47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886312"/>
        <c:axId val="469883360"/>
      </c:lineChart>
      <c:catAx>
        <c:axId val="46988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883360"/>
        <c:crosses val="autoZero"/>
        <c:auto val="1"/>
        <c:lblAlgn val="ctr"/>
        <c:lblOffset val="100"/>
        <c:noMultiLvlLbl val="0"/>
      </c:catAx>
      <c:valAx>
        <c:axId val="46988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88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 used:  Rate Chagne while</a:t>
            </a:r>
            <a:r>
              <a:rPr lang="en-US" baseline="0"/>
              <a:t> Reversing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and Data Sheet'!$J$49</c:f>
              <c:strCache>
                <c:ptCount val="1"/>
                <c:pt idx="0">
                  <c:v> Book depr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'Charts and Data Sheet'!$K$48:$AD$48</c:f>
              <c:strCache>
                <c:ptCount val="20"/>
                <c:pt idx="0">
                  <c:v>Year 3</c:v>
                </c:pt>
                <c:pt idx="1">
                  <c:v>Year 4</c:v>
                </c:pt>
                <c:pt idx="2">
                  <c:v>Year 5</c:v>
                </c:pt>
                <c:pt idx="3">
                  <c:v>Year 6</c:v>
                </c:pt>
                <c:pt idx="4">
                  <c:v>Year 7</c:v>
                </c:pt>
                <c:pt idx="5">
                  <c:v>Year 8</c:v>
                </c:pt>
                <c:pt idx="6">
                  <c:v>Year 9</c:v>
                </c:pt>
                <c:pt idx="7">
                  <c:v>Year 10</c:v>
                </c:pt>
                <c:pt idx="8">
                  <c:v>Year 11</c:v>
                </c:pt>
                <c:pt idx="9">
                  <c:v>Year 12</c:v>
                </c:pt>
                <c:pt idx="10">
                  <c:v>Year 13</c:v>
                </c:pt>
                <c:pt idx="11">
                  <c:v>Year 14</c:v>
                </c:pt>
                <c:pt idx="12">
                  <c:v>Year 15</c:v>
                </c:pt>
                <c:pt idx="13">
                  <c:v>Year 16</c:v>
                </c:pt>
                <c:pt idx="14">
                  <c:v>Year 17</c:v>
                </c:pt>
                <c:pt idx="15">
                  <c:v>Year 18</c:v>
                </c:pt>
                <c:pt idx="16">
                  <c:v>Year 19</c:v>
                </c:pt>
                <c:pt idx="17">
                  <c:v>Year 20</c:v>
                </c:pt>
                <c:pt idx="18">
                  <c:v>Year 21</c:v>
                </c:pt>
                <c:pt idx="19">
                  <c:v>Year 22</c:v>
                </c:pt>
              </c:strCache>
            </c:strRef>
          </c:cat>
          <c:val>
            <c:numRef>
              <c:f>'Charts and Data Sheet'!$K$49:$AD$49</c:f>
              <c:numCache>
                <c:formatCode>_(* #,##0_);_(* \(#,##0\);_(* "-"??_);_(@_)</c:formatCode>
                <c:ptCount val="20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3-4255-8C93-AFF25FFD046E}"/>
            </c:ext>
          </c:extLst>
        </c:ser>
        <c:ser>
          <c:idx val="1"/>
          <c:order val="1"/>
          <c:tx>
            <c:strRef>
              <c:f>'Charts and Data Sheet'!$J$50</c:f>
              <c:strCache>
                <c:ptCount val="1"/>
                <c:pt idx="0">
                  <c:v> Tax depr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'Charts and Data Sheet'!$K$48:$AD$48</c:f>
              <c:strCache>
                <c:ptCount val="20"/>
                <c:pt idx="0">
                  <c:v>Year 3</c:v>
                </c:pt>
                <c:pt idx="1">
                  <c:v>Year 4</c:v>
                </c:pt>
                <c:pt idx="2">
                  <c:v>Year 5</c:v>
                </c:pt>
                <c:pt idx="3">
                  <c:v>Year 6</c:v>
                </c:pt>
                <c:pt idx="4">
                  <c:v>Year 7</c:v>
                </c:pt>
                <c:pt idx="5">
                  <c:v>Year 8</c:v>
                </c:pt>
                <c:pt idx="6">
                  <c:v>Year 9</c:v>
                </c:pt>
                <c:pt idx="7">
                  <c:v>Year 10</c:v>
                </c:pt>
                <c:pt idx="8">
                  <c:v>Year 11</c:v>
                </c:pt>
                <c:pt idx="9">
                  <c:v>Year 12</c:v>
                </c:pt>
                <c:pt idx="10">
                  <c:v>Year 13</c:v>
                </c:pt>
                <c:pt idx="11">
                  <c:v>Year 14</c:v>
                </c:pt>
                <c:pt idx="12">
                  <c:v>Year 15</c:v>
                </c:pt>
                <c:pt idx="13">
                  <c:v>Year 16</c:v>
                </c:pt>
                <c:pt idx="14">
                  <c:v>Year 17</c:v>
                </c:pt>
                <c:pt idx="15">
                  <c:v>Year 18</c:v>
                </c:pt>
                <c:pt idx="16">
                  <c:v>Year 19</c:v>
                </c:pt>
                <c:pt idx="17">
                  <c:v>Year 20</c:v>
                </c:pt>
                <c:pt idx="18">
                  <c:v>Year 21</c:v>
                </c:pt>
                <c:pt idx="19">
                  <c:v>Year 22</c:v>
                </c:pt>
              </c:strCache>
            </c:strRef>
          </c:cat>
          <c:val>
            <c:numRef>
              <c:f>'Charts and Data Sheet'!$K$50:$AD$50</c:f>
              <c:numCache>
                <c:formatCode>_(* #,##0_);_(* \(#,##0\);_(* "-"??_);_(@_)</c:formatCode>
                <c:ptCount val="20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3-4255-8C93-AFF25FFD0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9459320"/>
        <c:axId val="809457352"/>
      </c:barChart>
      <c:lineChart>
        <c:grouping val="standard"/>
        <c:varyColors val="0"/>
        <c:ser>
          <c:idx val="2"/>
          <c:order val="2"/>
          <c:tx>
            <c:strRef>
              <c:f>'Charts and Data Sheet'!$J$51</c:f>
              <c:strCache>
                <c:ptCount val="1"/>
                <c:pt idx="0">
                  <c:v> ADIT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'Charts and Data Sheet'!$K$48:$AD$48</c:f>
              <c:strCache>
                <c:ptCount val="20"/>
                <c:pt idx="0">
                  <c:v>Year 3</c:v>
                </c:pt>
                <c:pt idx="1">
                  <c:v>Year 4</c:v>
                </c:pt>
                <c:pt idx="2">
                  <c:v>Year 5</c:v>
                </c:pt>
                <c:pt idx="3">
                  <c:v>Year 6</c:v>
                </c:pt>
                <c:pt idx="4">
                  <c:v>Year 7</c:v>
                </c:pt>
                <c:pt idx="5">
                  <c:v>Year 8</c:v>
                </c:pt>
                <c:pt idx="6">
                  <c:v>Year 9</c:v>
                </c:pt>
                <c:pt idx="7">
                  <c:v>Year 10</c:v>
                </c:pt>
                <c:pt idx="8">
                  <c:v>Year 11</c:v>
                </c:pt>
                <c:pt idx="9">
                  <c:v>Year 12</c:v>
                </c:pt>
                <c:pt idx="10">
                  <c:v>Year 13</c:v>
                </c:pt>
                <c:pt idx="11">
                  <c:v>Year 14</c:v>
                </c:pt>
                <c:pt idx="12">
                  <c:v>Year 15</c:v>
                </c:pt>
                <c:pt idx="13">
                  <c:v>Year 16</c:v>
                </c:pt>
                <c:pt idx="14">
                  <c:v>Year 17</c:v>
                </c:pt>
                <c:pt idx="15">
                  <c:v>Year 18</c:v>
                </c:pt>
                <c:pt idx="16">
                  <c:v>Year 19</c:v>
                </c:pt>
                <c:pt idx="17">
                  <c:v>Year 20</c:v>
                </c:pt>
                <c:pt idx="18">
                  <c:v>Year 21</c:v>
                </c:pt>
                <c:pt idx="19">
                  <c:v>Year 22</c:v>
                </c:pt>
              </c:strCache>
            </c:strRef>
          </c:cat>
          <c:val>
            <c:numRef>
              <c:f>'Charts and Data Sheet'!$K$51:$AD$51</c:f>
              <c:numCache>
                <c:formatCode>_(* #,##0_);_(* \(#,##0\);_(* "-"??_);_(@_)</c:formatCode>
                <c:ptCount val="20"/>
                <c:pt idx="0">
                  <c:v>1575</c:v>
                </c:pt>
                <c:pt idx="1">
                  <c:v>2100</c:v>
                </c:pt>
                <c:pt idx="2">
                  <c:v>2625</c:v>
                </c:pt>
                <c:pt idx="3">
                  <c:v>2450</c:v>
                </c:pt>
                <c:pt idx="4">
                  <c:v>2275</c:v>
                </c:pt>
                <c:pt idx="5">
                  <c:v>2100</c:v>
                </c:pt>
                <c:pt idx="6">
                  <c:v>1925</c:v>
                </c:pt>
                <c:pt idx="7">
                  <c:v>1750</c:v>
                </c:pt>
                <c:pt idx="8">
                  <c:v>1575</c:v>
                </c:pt>
                <c:pt idx="9">
                  <c:v>1400</c:v>
                </c:pt>
                <c:pt idx="10">
                  <c:v>1225</c:v>
                </c:pt>
                <c:pt idx="11">
                  <c:v>1050</c:v>
                </c:pt>
                <c:pt idx="12">
                  <c:v>875</c:v>
                </c:pt>
                <c:pt idx="13">
                  <c:v>700</c:v>
                </c:pt>
                <c:pt idx="14">
                  <c:v>525</c:v>
                </c:pt>
                <c:pt idx="15">
                  <c:v>350</c:v>
                </c:pt>
                <c:pt idx="16">
                  <c:v>175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3-4255-8C93-AFF25FFD046E}"/>
            </c:ext>
          </c:extLst>
        </c:ser>
        <c:ser>
          <c:idx val="3"/>
          <c:order val="3"/>
          <c:tx>
            <c:strRef>
              <c:f>'Charts and Data Sheet'!$J$52</c:f>
              <c:strCache>
                <c:ptCount val="1"/>
                <c:pt idx="0">
                  <c:v>ADIT less EDIT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'Charts and Data Sheet'!$K$48:$AD$48</c:f>
              <c:strCache>
                <c:ptCount val="20"/>
                <c:pt idx="0">
                  <c:v>Year 3</c:v>
                </c:pt>
                <c:pt idx="1">
                  <c:v>Year 4</c:v>
                </c:pt>
                <c:pt idx="2">
                  <c:v>Year 5</c:v>
                </c:pt>
                <c:pt idx="3">
                  <c:v>Year 6</c:v>
                </c:pt>
                <c:pt idx="4">
                  <c:v>Year 7</c:v>
                </c:pt>
                <c:pt idx="5">
                  <c:v>Year 8</c:v>
                </c:pt>
                <c:pt idx="6">
                  <c:v>Year 9</c:v>
                </c:pt>
                <c:pt idx="7">
                  <c:v>Year 10</c:v>
                </c:pt>
                <c:pt idx="8">
                  <c:v>Year 11</c:v>
                </c:pt>
                <c:pt idx="9">
                  <c:v>Year 12</c:v>
                </c:pt>
                <c:pt idx="10">
                  <c:v>Year 13</c:v>
                </c:pt>
                <c:pt idx="11">
                  <c:v>Year 14</c:v>
                </c:pt>
                <c:pt idx="12">
                  <c:v>Year 15</c:v>
                </c:pt>
                <c:pt idx="13">
                  <c:v>Year 16</c:v>
                </c:pt>
                <c:pt idx="14">
                  <c:v>Year 17</c:v>
                </c:pt>
                <c:pt idx="15">
                  <c:v>Year 18</c:v>
                </c:pt>
                <c:pt idx="16">
                  <c:v>Year 19</c:v>
                </c:pt>
                <c:pt idx="17">
                  <c:v>Year 20</c:v>
                </c:pt>
                <c:pt idx="18">
                  <c:v>Year 21</c:v>
                </c:pt>
                <c:pt idx="19">
                  <c:v>Year 22</c:v>
                </c:pt>
              </c:strCache>
            </c:strRef>
          </c:cat>
          <c:val>
            <c:numRef>
              <c:f>'Charts and Data Sheet'!$K$52:$AD$52</c:f>
              <c:numCache>
                <c:formatCode>_(* #,##0_);_(* \(#,##0\);_(* "-"??_);_(@_)</c:formatCode>
                <c:ptCount val="20"/>
                <c:pt idx="4">
                  <c:v>1365</c:v>
                </c:pt>
                <c:pt idx="5">
                  <c:v>1260</c:v>
                </c:pt>
                <c:pt idx="6">
                  <c:v>1155</c:v>
                </c:pt>
                <c:pt idx="7">
                  <c:v>1050</c:v>
                </c:pt>
                <c:pt idx="8">
                  <c:v>945</c:v>
                </c:pt>
                <c:pt idx="9">
                  <c:v>840</c:v>
                </c:pt>
                <c:pt idx="10">
                  <c:v>735</c:v>
                </c:pt>
                <c:pt idx="11">
                  <c:v>630</c:v>
                </c:pt>
                <c:pt idx="12">
                  <c:v>525</c:v>
                </c:pt>
                <c:pt idx="13">
                  <c:v>420</c:v>
                </c:pt>
                <c:pt idx="14">
                  <c:v>315</c:v>
                </c:pt>
                <c:pt idx="15">
                  <c:v>210</c:v>
                </c:pt>
                <c:pt idx="16">
                  <c:v>105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3-4255-8C93-AFF25FFD0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459320"/>
        <c:axId val="809457352"/>
      </c:lineChart>
      <c:catAx>
        <c:axId val="80945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57352"/>
        <c:crosses val="autoZero"/>
        <c:auto val="1"/>
        <c:lblAlgn val="ctr"/>
        <c:lblOffset val="100"/>
        <c:noMultiLvlLbl val="0"/>
      </c:catAx>
      <c:valAx>
        <c:axId val="80945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45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4:  Rate Change</a:t>
            </a:r>
            <a:r>
              <a:rPr lang="en-US" baseline="0"/>
              <a:t> with EDIT &lt; ARAM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and Data Sheet'!$J$65</c:f>
              <c:strCache>
                <c:ptCount val="1"/>
                <c:pt idx="0">
                  <c:v> Book depr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'Charts and Data Sheet'!$K$64:$AF$64</c:f>
              <c:strCache>
                <c:ptCount val="22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</c:strCache>
            </c:strRef>
          </c:cat>
          <c:val>
            <c:numRef>
              <c:f>'Charts and Data Sheet'!$K$65:$AD$65</c:f>
              <c:numCache>
                <c:formatCode>_(* #,##0_);_(* \(#,##0\);_(* "-"??_);_(@_)</c:formatCode>
                <c:ptCount val="20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3-4175-9701-735D6D3F30FF}"/>
            </c:ext>
          </c:extLst>
        </c:ser>
        <c:ser>
          <c:idx val="1"/>
          <c:order val="1"/>
          <c:tx>
            <c:strRef>
              <c:f>'Charts and Data Sheet'!$J$66</c:f>
              <c:strCache>
                <c:ptCount val="1"/>
                <c:pt idx="0">
                  <c:v> Tax depr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'Charts and Data Sheet'!$K$64:$AF$64</c:f>
              <c:strCache>
                <c:ptCount val="22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</c:strCache>
            </c:strRef>
          </c:cat>
          <c:val>
            <c:numRef>
              <c:f>'Charts and Data Sheet'!$K$66:$AD$66</c:f>
              <c:numCache>
                <c:formatCode>_(* #,##0_);_(* \(#,##0\);_(* "-"??_);_(@_)</c:formatCode>
                <c:ptCount val="20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3-4175-9701-735D6D3F3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890192"/>
        <c:axId val="807890848"/>
      </c:barChart>
      <c:lineChart>
        <c:grouping val="standard"/>
        <c:varyColors val="0"/>
        <c:ser>
          <c:idx val="2"/>
          <c:order val="2"/>
          <c:tx>
            <c:strRef>
              <c:f>'Charts and Data Sheet'!$J$67</c:f>
              <c:strCache>
                <c:ptCount val="1"/>
                <c:pt idx="0">
                  <c:v> ADIT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'Charts and Data Sheet'!$K$64:$AF$64</c:f>
              <c:strCache>
                <c:ptCount val="22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</c:strCache>
            </c:strRef>
          </c:cat>
          <c:val>
            <c:numRef>
              <c:f>'Charts and Data Sheet'!$K$67:$AF$67</c:f>
              <c:numCache>
                <c:formatCode>_(* #,##0_);_(* \(#,##0\);_(* "-"??_);_(@_)</c:formatCode>
                <c:ptCount val="22"/>
                <c:pt idx="0">
                  <c:v>525</c:v>
                </c:pt>
                <c:pt idx="1">
                  <c:v>1050</c:v>
                </c:pt>
                <c:pt idx="2">
                  <c:v>1575</c:v>
                </c:pt>
                <c:pt idx="3">
                  <c:v>2100</c:v>
                </c:pt>
                <c:pt idx="4">
                  <c:v>2625</c:v>
                </c:pt>
                <c:pt idx="5">
                  <c:v>2457</c:v>
                </c:pt>
                <c:pt idx="6">
                  <c:v>2289</c:v>
                </c:pt>
                <c:pt idx="7">
                  <c:v>2121</c:v>
                </c:pt>
                <c:pt idx="8">
                  <c:v>1953</c:v>
                </c:pt>
                <c:pt idx="9">
                  <c:v>1785</c:v>
                </c:pt>
                <c:pt idx="10">
                  <c:v>1617</c:v>
                </c:pt>
                <c:pt idx="11">
                  <c:v>1449</c:v>
                </c:pt>
                <c:pt idx="12">
                  <c:v>1281</c:v>
                </c:pt>
                <c:pt idx="13">
                  <c:v>1113</c:v>
                </c:pt>
                <c:pt idx="14">
                  <c:v>945</c:v>
                </c:pt>
                <c:pt idx="15">
                  <c:v>777</c:v>
                </c:pt>
                <c:pt idx="16">
                  <c:v>609</c:v>
                </c:pt>
                <c:pt idx="17">
                  <c:v>441</c:v>
                </c:pt>
                <c:pt idx="18">
                  <c:v>273</c:v>
                </c:pt>
                <c:pt idx="19">
                  <c:v>105</c:v>
                </c:pt>
                <c:pt idx="20">
                  <c:v>42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A3-4175-9701-735D6D3F30FF}"/>
            </c:ext>
          </c:extLst>
        </c:ser>
        <c:ser>
          <c:idx val="3"/>
          <c:order val="3"/>
          <c:tx>
            <c:strRef>
              <c:f>'Charts and Data Sheet'!$J$68</c:f>
              <c:strCache>
                <c:ptCount val="1"/>
                <c:pt idx="0">
                  <c:v>ADIT less EDIT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'Charts and Data Sheet'!$K$64:$AF$64</c:f>
              <c:strCache>
                <c:ptCount val="22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</c:strCache>
            </c:strRef>
          </c:cat>
          <c:val>
            <c:numRef>
              <c:f>'Charts and Data Sheet'!$K$68:$AF$68</c:f>
              <c:numCache>
                <c:formatCode>_(* #,##0_);_(* \(#,##0\);_(* "-"??_);_(@_)</c:formatCode>
                <c:ptCount val="22"/>
                <c:pt idx="4">
                  <c:v>1575</c:v>
                </c:pt>
                <c:pt idx="5">
                  <c:v>1470</c:v>
                </c:pt>
                <c:pt idx="6">
                  <c:v>1365</c:v>
                </c:pt>
                <c:pt idx="7">
                  <c:v>1260</c:v>
                </c:pt>
                <c:pt idx="8">
                  <c:v>1155</c:v>
                </c:pt>
                <c:pt idx="9">
                  <c:v>1050</c:v>
                </c:pt>
                <c:pt idx="10">
                  <c:v>945</c:v>
                </c:pt>
                <c:pt idx="11">
                  <c:v>840</c:v>
                </c:pt>
                <c:pt idx="12">
                  <c:v>735</c:v>
                </c:pt>
                <c:pt idx="13">
                  <c:v>630</c:v>
                </c:pt>
                <c:pt idx="14">
                  <c:v>525</c:v>
                </c:pt>
                <c:pt idx="15">
                  <c:v>420</c:v>
                </c:pt>
                <c:pt idx="16">
                  <c:v>315</c:v>
                </c:pt>
                <c:pt idx="17">
                  <c:v>210</c:v>
                </c:pt>
                <c:pt idx="18">
                  <c:v>105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A3-4175-9701-735D6D3F3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890192"/>
        <c:axId val="807890848"/>
      </c:lineChart>
      <c:catAx>
        <c:axId val="80789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890848"/>
        <c:crosses val="autoZero"/>
        <c:auto val="1"/>
        <c:lblAlgn val="ctr"/>
        <c:lblOffset val="100"/>
        <c:noMultiLvlLbl val="0"/>
      </c:catAx>
      <c:valAx>
        <c:axId val="80789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89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77638</xdr:colOff>
      <xdr:row>15</xdr:row>
      <xdr:rowOff>86264</xdr:rowOff>
    </xdr:from>
    <xdr:to>
      <xdr:col>7</xdr:col>
      <xdr:colOff>301925</xdr:colOff>
      <xdr:row>30</xdr:row>
      <xdr:rowOff>112143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51758</xdr:colOff>
      <xdr:row>0</xdr:row>
      <xdr:rowOff>60384</xdr:rowOff>
    </xdr:from>
    <xdr:to>
      <xdr:col>7</xdr:col>
      <xdr:colOff>276045</xdr:colOff>
      <xdr:row>15</xdr:row>
      <xdr:rowOff>86263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163900</xdr:colOff>
      <xdr:row>31</xdr:row>
      <xdr:rowOff>34506</xdr:rowOff>
    </xdr:from>
    <xdr:to>
      <xdr:col>7</xdr:col>
      <xdr:colOff>388186</xdr:colOff>
      <xdr:row>46</xdr:row>
      <xdr:rowOff>60385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138023</xdr:colOff>
      <xdr:row>46</xdr:row>
      <xdr:rowOff>69011</xdr:rowOff>
    </xdr:from>
    <xdr:to>
      <xdr:col>7</xdr:col>
      <xdr:colOff>362310</xdr:colOff>
      <xdr:row>61</xdr:row>
      <xdr:rowOff>94890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138022</xdr:colOff>
      <xdr:row>61</xdr:row>
      <xdr:rowOff>112142</xdr:rowOff>
    </xdr:from>
    <xdr:to>
      <xdr:col>7</xdr:col>
      <xdr:colOff>362308</xdr:colOff>
      <xdr:row>76</xdr:row>
      <xdr:rowOff>138022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198407</xdr:colOff>
      <xdr:row>17</xdr:row>
      <xdr:rowOff>77638</xdr:rowOff>
    </xdr:from>
    <xdr:to>
      <xdr:col>2</xdr:col>
      <xdr:colOff>215660</xdr:colOff>
      <xdr:row>27</xdr:row>
      <xdr:rowOff>60385</xdr:rowOff>
    </xdr:to>
    <xdr:cxnSp macro="">
      <xdr:nvCxnSpPr>
        <xdr:cNvPr id="26" name="Straight Connector 25"/>
        <xdr:cNvCxnSpPr/>
      </xdr:nvCxnSpPr>
      <xdr:spPr>
        <a:xfrm>
          <a:off x="1440611" y="3157268"/>
          <a:ext cx="17253" cy="1794294"/>
        </a:xfrm>
        <a:prstGeom prst="line">
          <a:avLst/>
        </a:prstGeom>
        <a:ln w="28575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155276</xdr:colOff>
      <xdr:row>17</xdr:row>
      <xdr:rowOff>17254</xdr:rowOff>
    </xdr:from>
    <xdr:to>
      <xdr:col>3</xdr:col>
      <xdr:colOff>543465</xdr:colOff>
      <xdr:row>18</xdr:row>
      <xdr:rowOff>69012</xdr:rowOff>
    </xdr:to>
    <xdr:sp macro="" textlink="">
      <xdr:nvSpPr>
        <xdr:cNvPr id="4" name="TextBox 3"/>
        <xdr:cNvSpPr txBox="1"/>
      </xdr:nvSpPr>
      <xdr:spPr>
        <a:xfrm>
          <a:off x="1397480" y="3096884"/>
          <a:ext cx="1009291" cy="232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Tax Reform</a:t>
          </a:r>
        </a:p>
      </xdr:txBody>
    </xdr:sp>
    <xdr:clientData/>
  </xdr:twoCellAnchor>
  <xdr:twoCellAnchor>
    <xdr:from>
      <xdr:col>2</xdr:col>
      <xdr:colOff>232913</xdr:colOff>
      <xdr:row>63</xdr:row>
      <xdr:rowOff>172528</xdr:rowOff>
    </xdr:from>
    <xdr:to>
      <xdr:col>2</xdr:col>
      <xdr:colOff>250166</xdr:colOff>
      <xdr:row>73</xdr:row>
      <xdr:rowOff>155275</xdr:rowOff>
    </xdr:to>
    <xdr:cxnSp macro="">
      <xdr:nvCxnSpPr>
        <xdr:cNvPr id="9" name="Straight Connector 8"/>
        <xdr:cNvCxnSpPr/>
      </xdr:nvCxnSpPr>
      <xdr:spPr>
        <a:xfrm>
          <a:off x="1475117" y="11585275"/>
          <a:ext cx="17253" cy="1794294"/>
        </a:xfrm>
        <a:prstGeom prst="line">
          <a:avLst/>
        </a:prstGeom>
        <a:ln w="28575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215661</xdr:colOff>
      <xdr:row>63</xdr:row>
      <xdr:rowOff>103518</xdr:rowOff>
    </xdr:from>
    <xdr:to>
      <xdr:col>3</xdr:col>
      <xdr:colOff>603850</xdr:colOff>
      <xdr:row>64</xdr:row>
      <xdr:rowOff>155276</xdr:rowOff>
    </xdr:to>
    <xdr:sp macro="" textlink="">
      <xdr:nvSpPr>
        <xdr:cNvPr id="10" name="TextBox 3"/>
        <xdr:cNvSpPr txBox="1"/>
      </xdr:nvSpPr>
      <xdr:spPr>
        <a:xfrm>
          <a:off x="1457865" y="11516265"/>
          <a:ext cx="1009291" cy="232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Tax Reform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0.28092</cdr:x>
      <cdr:y>0.15374</cdr:y>
    </cdr:from>
    <cdr:to>
      <cdr:x>0.2847</cdr:x>
      <cdr:y>0.80783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1284377" y="421736"/>
          <a:ext cx="17253" cy="1794294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0.27715</cdr:x>
      <cdr:y>0.13173</cdr:y>
    </cdr:from>
    <cdr:to>
      <cdr:x>0.4979</cdr:x>
      <cdr:y>0.21663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1267125" y="361351"/>
          <a:ext cx="1009291" cy="23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Tax Reform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7"/>
  <sheetViews>
    <sheetView tabSelected="1" zoomScaleNormal="100" workbookViewId="0"/>
  </sheetViews>
  <sheetFormatPr defaultRowHeight="15" x14ac:dyDescent="0.25"/>
  <cols>
    <col min="1" max="1" width="16.7109375" customWidth="1"/>
    <col min="2" max="2" width="10.140625" bestFit="1" customWidth="1"/>
  </cols>
  <sheetData>
    <row r="1" spans="1:23" x14ac:dyDescent="0.25">
      <c r="A1" t="s">
        <v>40</v>
      </c>
      <c r="C1" t="s">
        <v>0</v>
      </c>
      <c r="E1">
        <v>5</v>
      </c>
    </row>
    <row r="2" spans="1:23" x14ac:dyDescent="0.25">
      <c r="A2" t="s">
        <v>41</v>
      </c>
      <c r="C2" t="s">
        <v>1</v>
      </c>
      <c r="E2">
        <v>20</v>
      </c>
    </row>
    <row r="3" spans="1:23" x14ac:dyDescent="0.25">
      <c r="A3" t="s">
        <v>56</v>
      </c>
      <c r="C3" t="s">
        <v>2</v>
      </c>
      <c r="E3" s="1">
        <v>10000</v>
      </c>
    </row>
    <row r="4" spans="1:23" x14ac:dyDescent="0.25">
      <c r="A4" t="s">
        <v>57</v>
      </c>
      <c r="C4" t="s">
        <v>5</v>
      </c>
      <c r="E4" s="2">
        <v>0.35</v>
      </c>
    </row>
    <row r="5" spans="1:23" x14ac:dyDescent="0.25">
      <c r="C5" t="s">
        <v>6</v>
      </c>
      <c r="E5" s="2">
        <v>0.21</v>
      </c>
    </row>
    <row r="7" spans="1:23" x14ac:dyDescent="0.25">
      <c r="G7" s="30" t="s">
        <v>58</v>
      </c>
    </row>
    <row r="8" spans="1:23" x14ac:dyDescent="0.25">
      <c r="A8" t="s">
        <v>51</v>
      </c>
      <c r="B8" s="1"/>
      <c r="G8" s="10"/>
    </row>
    <row r="9" spans="1:23" x14ac:dyDescent="0.25">
      <c r="B9" s="4" t="s">
        <v>11</v>
      </c>
      <c r="C9" s="4" t="s">
        <v>12</v>
      </c>
      <c r="D9" s="4" t="s">
        <v>13</v>
      </c>
      <c r="E9" s="4" t="s">
        <v>14</v>
      </c>
      <c r="F9" s="4" t="s">
        <v>15</v>
      </c>
      <c r="G9" s="11" t="s">
        <v>16</v>
      </c>
      <c r="H9" s="4" t="s">
        <v>17</v>
      </c>
      <c r="I9" s="4" t="s">
        <v>18</v>
      </c>
      <c r="J9" s="4" t="s">
        <v>19</v>
      </c>
      <c r="K9" s="4" t="s">
        <v>20</v>
      </c>
      <c r="L9" s="4" t="s">
        <v>21</v>
      </c>
      <c r="M9" s="4" t="s">
        <v>22</v>
      </c>
      <c r="N9" s="4" t="s">
        <v>23</v>
      </c>
      <c r="O9" s="4" t="s">
        <v>24</v>
      </c>
      <c r="P9" s="4" t="s">
        <v>25</v>
      </c>
      <c r="Q9" s="4" t="s">
        <v>26</v>
      </c>
      <c r="R9" s="4" t="s">
        <v>27</v>
      </c>
      <c r="S9" s="4" t="s">
        <v>28</v>
      </c>
      <c r="T9" s="4" t="s">
        <v>29</v>
      </c>
      <c r="U9" s="4" t="s">
        <v>30</v>
      </c>
    </row>
    <row r="10" spans="1:23" x14ac:dyDescent="0.25">
      <c r="B10" s="17" t="s">
        <v>37</v>
      </c>
      <c r="C10" s="17" t="s">
        <v>37</v>
      </c>
      <c r="D10" s="17" t="s">
        <v>37</v>
      </c>
      <c r="E10" s="17" t="s">
        <v>37</v>
      </c>
      <c r="F10" s="17" t="s">
        <v>37</v>
      </c>
      <c r="G10" s="18" t="s">
        <v>38</v>
      </c>
      <c r="H10" s="19" t="s">
        <v>38</v>
      </c>
      <c r="I10" s="19" t="s">
        <v>38</v>
      </c>
      <c r="J10" s="19" t="s">
        <v>38</v>
      </c>
      <c r="K10" s="19" t="s">
        <v>38</v>
      </c>
      <c r="L10" s="19" t="s">
        <v>38</v>
      </c>
      <c r="M10" s="19" t="s">
        <v>38</v>
      </c>
      <c r="N10" s="19" t="s">
        <v>38</v>
      </c>
      <c r="O10" s="19" t="s">
        <v>38</v>
      </c>
      <c r="P10" s="19" t="s">
        <v>38</v>
      </c>
      <c r="Q10" s="19" t="s">
        <v>38</v>
      </c>
      <c r="R10" s="19" t="s">
        <v>38</v>
      </c>
      <c r="S10" s="19" t="s">
        <v>38</v>
      </c>
      <c r="T10" s="19" t="s">
        <v>38</v>
      </c>
      <c r="U10" s="19" t="s">
        <v>38</v>
      </c>
    </row>
    <row r="11" spans="1:23" x14ac:dyDescent="0.25">
      <c r="A11" t="s">
        <v>8</v>
      </c>
      <c r="B11" s="2">
        <v>0.35</v>
      </c>
      <c r="C11" s="2">
        <v>0.35</v>
      </c>
      <c r="D11" s="2">
        <v>0.35</v>
      </c>
      <c r="E11" s="2">
        <v>0.35</v>
      </c>
      <c r="F11" s="2">
        <v>0.35</v>
      </c>
      <c r="G11" s="12">
        <f>+F11</f>
        <v>0.35</v>
      </c>
      <c r="H11" s="2">
        <f>+G11</f>
        <v>0.35</v>
      </c>
      <c r="I11" s="2">
        <f t="shared" ref="I11:U11" si="0">+H11</f>
        <v>0.35</v>
      </c>
      <c r="J11" s="2">
        <f t="shared" si="0"/>
        <v>0.35</v>
      </c>
      <c r="K11" s="2">
        <f t="shared" si="0"/>
        <v>0.35</v>
      </c>
      <c r="L11" s="2">
        <f t="shared" si="0"/>
        <v>0.35</v>
      </c>
      <c r="M11" s="2">
        <f t="shared" si="0"/>
        <v>0.35</v>
      </c>
      <c r="N11" s="2">
        <f t="shared" si="0"/>
        <v>0.35</v>
      </c>
      <c r="O11" s="2">
        <f t="shared" si="0"/>
        <v>0.35</v>
      </c>
      <c r="P11" s="2">
        <f t="shared" si="0"/>
        <v>0.35</v>
      </c>
      <c r="Q11" s="2">
        <f t="shared" si="0"/>
        <v>0.35</v>
      </c>
      <c r="R11" s="2">
        <f t="shared" si="0"/>
        <v>0.35</v>
      </c>
      <c r="S11" s="2">
        <f t="shared" si="0"/>
        <v>0.35</v>
      </c>
      <c r="T11" s="2">
        <f t="shared" si="0"/>
        <v>0.35</v>
      </c>
      <c r="U11" s="2">
        <f t="shared" si="0"/>
        <v>0.35</v>
      </c>
    </row>
    <row r="12" spans="1:23" x14ac:dyDescent="0.25">
      <c r="A12" t="s">
        <v>4</v>
      </c>
      <c r="B12" s="7">
        <f>+E3/E2</f>
        <v>500</v>
      </c>
      <c r="C12" s="8">
        <f>+B12</f>
        <v>500</v>
      </c>
      <c r="D12" s="8">
        <f t="shared" ref="D12:U12" si="1">+C12</f>
        <v>500</v>
      </c>
      <c r="E12" s="8">
        <f t="shared" si="1"/>
        <v>500</v>
      </c>
      <c r="F12" s="8">
        <f t="shared" si="1"/>
        <v>500</v>
      </c>
      <c r="G12" s="13">
        <f t="shared" si="1"/>
        <v>500</v>
      </c>
      <c r="H12" s="8">
        <f t="shared" si="1"/>
        <v>500</v>
      </c>
      <c r="I12" s="8">
        <f t="shared" si="1"/>
        <v>500</v>
      </c>
      <c r="J12" s="8">
        <f t="shared" si="1"/>
        <v>500</v>
      </c>
      <c r="K12" s="8">
        <f t="shared" si="1"/>
        <v>500</v>
      </c>
      <c r="L12" s="8">
        <f t="shared" si="1"/>
        <v>500</v>
      </c>
      <c r="M12" s="8">
        <f t="shared" si="1"/>
        <v>500</v>
      </c>
      <c r="N12" s="8">
        <f t="shared" si="1"/>
        <v>500</v>
      </c>
      <c r="O12" s="8">
        <f t="shared" si="1"/>
        <v>500</v>
      </c>
      <c r="P12" s="8">
        <f t="shared" si="1"/>
        <v>500</v>
      </c>
      <c r="Q12" s="8">
        <f t="shared" si="1"/>
        <v>500</v>
      </c>
      <c r="R12" s="8">
        <f t="shared" si="1"/>
        <v>500</v>
      </c>
      <c r="S12" s="8">
        <f t="shared" si="1"/>
        <v>500</v>
      </c>
      <c r="T12" s="8">
        <f t="shared" si="1"/>
        <v>500</v>
      </c>
      <c r="U12" s="8">
        <f t="shared" si="1"/>
        <v>500</v>
      </c>
      <c r="V12" s="3"/>
      <c r="W12" s="3"/>
    </row>
    <row r="13" spans="1:23" x14ac:dyDescent="0.25">
      <c r="A13" t="s">
        <v>3</v>
      </c>
      <c r="B13" s="5">
        <f>+E3/E1</f>
        <v>2000</v>
      </c>
      <c r="C13" s="5">
        <f>+B13</f>
        <v>2000</v>
      </c>
      <c r="D13" s="5">
        <f t="shared" ref="D13:F13" si="2">+C13</f>
        <v>2000</v>
      </c>
      <c r="E13" s="5">
        <f t="shared" si="2"/>
        <v>2000</v>
      </c>
      <c r="F13" s="5">
        <f t="shared" si="2"/>
        <v>2000</v>
      </c>
      <c r="G13" s="14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3" x14ac:dyDescent="0.25">
      <c r="A14" t="s">
        <v>7</v>
      </c>
      <c r="B14" s="3">
        <f t="shared" ref="B14:U14" si="3">+B12-B13</f>
        <v>-1500</v>
      </c>
      <c r="C14" s="3">
        <f t="shared" si="3"/>
        <v>-1500</v>
      </c>
      <c r="D14" s="3">
        <f t="shared" si="3"/>
        <v>-1500</v>
      </c>
      <c r="E14" s="3">
        <f t="shared" si="3"/>
        <v>-1500</v>
      </c>
      <c r="F14" s="3">
        <f t="shared" si="3"/>
        <v>-1500</v>
      </c>
      <c r="G14" s="13">
        <f t="shared" si="3"/>
        <v>500</v>
      </c>
      <c r="H14" s="3">
        <f t="shared" si="3"/>
        <v>500</v>
      </c>
      <c r="I14" s="3">
        <f t="shared" si="3"/>
        <v>500</v>
      </c>
      <c r="J14" s="3">
        <f t="shared" si="3"/>
        <v>500</v>
      </c>
      <c r="K14" s="3">
        <f t="shared" si="3"/>
        <v>500</v>
      </c>
      <c r="L14" s="3">
        <f t="shared" si="3"/>
        <v>500</v>
      </c>
      <c r="M14" s="3">
        <f t="shared" si="3"/>
        <v>500</v>
      </c>
      <c r="N14" s="3">
        <f t="shared" si="3"/>
        <v>500</v>
      </c>
      <c r="O14" s="3">
        <f t="shared" si="3"/>
        <v>500</v>
      </c>
      <c r="P14" s="3">
        <f t="shared" si="3"/>
        <v>500</v>
      </c>
      <c r="Q14" s="3">
        <f t="shared" si="3"/>
        <v>500</v>
      </c>
      <c r="R14" s="3">
        <f t="shared" si="3"/>
        <v>500</v>
      </c>
      <c r="S14" s="3">
        <f t="shared" si="3"/>
        <v>500</v>
      </c>
      <c r="T14" s="3">
        <f t="shared" si="3"/>
        <v>500</v>
      </c>
      <c r="U14" s="3">
        <f t="shared" si="3"/>
        <v>500</v>
      </c>
    </row>
    <row r="15" spans="1:23" x14ac:dyDescent="0.25">
      <c r="A15" t="s">
        <v>9</v>
      </c>
      <c r="B15" s="3">
        <f t="shared" ref="B15:U15" si="4">+B14*B11</f>
        <v>-525</v>
      </c>
      <c r="C15" s="3">
        <f t="shared" si="4"/>
        <v>-525</v>
      </c>
      <c r="D15" s="3">
        <f t="shared" si="4"/>
        <v>-525</v>
      </c>
      <c r="E15" s="3">
        <f t="shared" si="4"/>
        <v>-525</v>
      </c>
      <c r="F15" s="3">
        <f t="shared" si="4"/>
        <v>-525</v>
      </c>
      <c r="G15" s="13">
        <f t="shared" si="4"/>
        <v>175</v>
      </c>
      <c r="H15" s="3">
        <f t="shared" si="4"/>
        <v>175</v>
      </c>
      <c r="I15" s="3">
        <f t="shared" si="4"/>
        <v>175</v>
      </c>
      <c r="J15" s="3">
        <f t="shared" si="4"/>
        <v>175</v>
      </c>
      <c r="K15" s="3">
        <f t="shared" si="4"/>
        <v>175</v>
      </c>
      <c r="L15" s="3">
        <f t="shared" si="4"/>
        <v>175</v>
      </c>
      <c r="M15" s="3">
        <f t="shared" si="4"/>
        <v>175</v>
      </c>
      <c r="N15" s="3">
        <f t="shared" si="4"/>
        <v>175</v>
      </c>
      <c r="O15" s="3">
        <f t="shared" si="4"/>
        <v>175</v>
      </c>
      <c r="P15" s="3">
        <f t="shared" si="4"/>
        <v>175</v>
      </c>
      <c r="Q15" s="3">
        <f t="shared" si="4"/>
        <v>175</v>
      </c>
      <c r="R15" s="3">
        <f t="shared" si="4"/>
        <v>175</v>
      </c>
      <c r="S15" s="3">
        <f t="shared" si="4"/>
        <v>175</v>
      </c>
      <c r="T15" s="3">
        <f t="shared" si="4"/>
        <v>175</v>
      </c>
      <c r="U15" s="3">
        <f t="shared" si="4"/>
        <v>175</v>
      </c>
    </row>
    <row r="16" spans="1:23" x14ac:dyDescent="0.25">
      <c r="A16" t="s">
        <v>31</v>
      </c>
      <c r="G16" s="15">
        <f>+G12/F20*-F18</f>
        <v>0</v>
      </c>
      <c r="H16" s="7">
        <f>+G16</f>
        <v>0</v>
      </c>
      <c r="I16" s="7">
        <f t="shared" ref="I16:U16" si="5">+H16</f>
        <v>0</v>
      </c>
      <c r="J16" s="7">
        <f t="shared" si="5"/>
        <v>0</v>
      </c>
      <c r="K16" s="7">
        <f t="shared" si="5"/>
        <v>0</v>
      </c>
      <c r="L16" s="7">
        <f t="shared" si="5"/>
        <v>0</v>
      </c>
      <c r="M16" s="7">
        <f t="shared" si="5"/>
        <v>0</v>
      </c>
      <c r="N16" s="7">
        <f t="shared" si="5"/>
        <v>0</v>
      </c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</row>
    <row r="17" spans="1:21" x14ac:dyDescent="0.25">
      <c r="A17" t="s">
        <v>10</v>
      </c>
      <c r="B17" s="3">
        <f>+B15</f>
        <v>-525</v>
      </c>
      <c r="C17" s="3">
        <f>+B17+C15</f>
        <v>-1050</v>
      </c>
      <c r="D17" s="3">
        <f>+C17+D15</f>
        <v>-1575</v>
      </c>
      <c r="E17" s="3">
        <f>+D17+E15</f>
        <v>-2100</v>
      </c>
      <c r="F17" s="3">
        <f>+E17+F15</f>
        <v>-2625</v>
      </c>
      <c r="G17" s="13">
        <f>+F17+G15+G16</f>
        <v>-2450</v>
      </c>
      <c r="H17" s="3">
        <f t="shared" ref="H17:U17" si="6">+G17+H15+H16</f>
        <v>-2275</v>
      </c>
      <c r="I17" s="3">
        <f t="shared" si="6"/>
        <v>-2100</v>
      </c>
      <c r="J17" s="3">
        <f t="shared" si="6"/>
        <v>-1925</v>
      </c>
      <c r="K17" s="3">
        <f t="shared" si="6"/>
        <v>-1750</v>
      </c>
      <c r="L17" s="3">
        <f t="shared" si="6"/>
        <v>-1575</v>
      </c>
      <c r="M17" s="3">
        <f t="shared" si="6"/>
        <v>-1400</v>
      </c>
      <c r="N17" s="3">
        <f t="shared" si="6"/>
        <v>-1225</v>
      </c>
      <c r="O17" s="3">
        <f t="shared" si="6"/>
        <v>-1050</v>
      </c>
      <c r="P17" s="3">
        <f t="shared" si="6"/>
        <v>-875</v>
      </c>
      <c r="Q17" s="3">
        <f t="shared" si="6"/>
        <v>-700</v>
      </c>
      <c r="R17" s="3">
        <f t="shared" si="6"/>
        <v>-525</v>
      </c>
      <c r="S17" s="3">
        <f t="shared" si="6"/>
        <v>-350</v>
      </c>
      <c r="T17" s="3">
        <f t="shared" si="6"/>
        <v>-175</v>
      </c>
      <c r="U17" s="3">
        <f t="shared" si="6"/>
        <v>0</v>
      </c>
    </row>
    <row r="18" spans="1:21" x14ac:dyDescent="0.25">
      <c r="A18" t="s">
        <v>32</v>
      </c>
      <c r="F18" s="3">
        <f>+F17-F22*G11</f>
        <v>0</v>
      </c>
      <c r="G18" s="13">
        <f>+F18+G16</f>
        <v>0</v>
      </c>
      <c r="H18" s="3">
        <f t="shared" ref="H18:U18" si="7">+G18+H16</f>
        <v>0</v>
      </c>
      <c r="I18" s="3">
        <f t="shared" si="7"/>
        <v>0</v>
      </c>
      <c r="J18" s="3">
        <f t="shared" si="7"/>
        <v>0</v>
      </c>
      <c r="K18" s="3">
        <f t="shared" si="7"/>
        <v>0</v>
      </c>
      <c r="L18" s="3">
        <f t="shared" si="7"/>
        <v>0</v>
      </c>
      <c r="M18" s="3">
        <f t="shared" si="7"/>
        <v>0</v>
      </c>
      <c r="N18" s="3">
        <f t="shared" si="7"/>
        <v>0</v>
      </c>
      <c r="O18" s="3">
        <f t="shared" si="7"/>
        <v>0</v>
      </c>
      <c r="P18" s="3">
        <f t="shared" si="7"/>
        <v>0</v>
      </c>
      <c r="Q18" s="3">
        <f t="shared" si="7"/>
        <v>0</v>
      </c>
      <c r="R18" s="3">
        <f t="shared" si="7"/>
        <v>0</v>
      </c>
      <c r="S18" s="3">
        <f t="shared" si="7"/>
        <v>0</v>
      </c>
      <c r="T18" s="3">
        <f t="shared" si="7"/>
        <v>0</v>
      </c>
      <c r="U18" s="3">
        <f t="shared" si="7"/>
        <v>0</v>
      </c>
    </row>
    <row r="19" spans="1:21" x14ac:dyDescent="0.25">
      <c r="G19" s="10"/>
    </row>
    <row r="20" spans="1:21" x14ac:dyDescent="0.25">
      <c r="A20" t="s">
        <v>35</v>
      </c>
      <c r="B20" s="3">
        <f>+$E$3-B12</f>
        <v>9500</v>
      </c>
      <c r="C20" s="3">
        <f t="shared" ref="C20:U20" si="8">+B20-C12</f>
        <v>9000</v>
      </c>
      <c r="D20" s="3">
        <f t="shared" si="8"/>
        <v>8500</v>
      </c>
      <c r="E20" s="3">
        <f t="shared" si="8"/>
        <v>8000</v>
      </c>
      <c r="F20" s="3">
        <f t="shared" si="8"/>
        <v>7500</v>
      </c>
      <c r="G20" s="13">
        <f t="shared" si="8"/>
        <v>7000</v>
      </c>
      <c r="H20" s="3">
        <f t="shared" si="8"/>
        <v>6500</v>
      </c>
      <c r="I20" s="3">
        <f t="shared" si="8"/>
        <v>6000</v>
      </c>
      <c r="J20" s="3">
        <f t="shared" si="8"/>
        <v>5500</v>
      </c>
      <c r="K20" s="3">
        <f t="shared" si="8"/>
        <v>5000</v>
      </c>
      <c r="L20" s="3">
        <f t="shared" si="8"/>
        <v>4500</v>
      </c>
      <c r="M20" s="3">
        <f t="shared" si="8"/>
        <v>4000</v>
      </c>
      <c r="N20" s="3">
        <f t="shared" si="8"/>
        <v>3500</v>
      </c>
      <c r="O20" s="3">
        <f t="shared" si="8"/>
        <v>3000</v>
      </c>
      <c r="P20" s="3">
        <f t="shared" si="8"/>
        <v>2500</v>
      </c>
      <c r="Q20" s="3">
        <f t="shared" si="8"/>
        <v>2000</v>
      </c>
      <c r="R20" s="3">
        <f t="shared" si="8"/>
        <v>1500</v>
      </c>
      <c r="S20" s="3">
        <f t="shared" si="8"/>
        <v>1000</v>
      </c>
      <c r="T20" s="3">
        <f t="shared" si="8"/>
        <v>500</v>
      </c>
      <c r="U20" s="3">
        <f t="shared" si="8"/>
        <v>0</v>
      </c>
    </row>
    <row r="21" spans="1:21" x14ac:dyDescent="0.25">
      <c r="A21" t="s">
        <v>36</v>
      </c>
      <c r="B21" s="3">
        <f>+E3-B13</f>
        <v>8000</v>
      </c>
      <c r="C21" s="3">
        <f t="shared" ref="C21:U21" si="9">+B21-C13</f>
        <v>6000</v>
      </c>
      <c r="D21" s="3">
        <f t="shared" si="9"/>
        <v>4000</v>
      </c>
      <c r="E21" s="3">
        <f t="shared" si="9"/>
        <v>2000</v>
      </c>
      <c r="F21" s="3">
        <f t="shared" si="9"/>
        <v>0</v>
      </c>
      <c r="G21" s="13">
        <f t="shared" si="9"/>
        <v>0</v>
      </c>
      <c r="H21" s="3">
        <f t="shared" si="9"/>
        <v>0</v>
      </c>
      <c r="I21" s="3">
        <f t="shared" si="9"/>
        <v>0</v>
      </c>
      <c r="J21" s="3">
        <f t="shared" si="9"/>
        <v>0</v>
      </c>
      <c r="K21" s="3">
        <f t="shared" si="9"/>
        <v>0</v>
      </c>
      <c r="L21" s="3">
        <f t="shared" si="9"/>
        <v>0</v>
      </c>
      <c r="M21" s="3">
        <f t="shared" si="9"/>
        <v>0</v>
      </c>
      <c r="N21" s="3">
        <f t="shared" si="9"/>
        <v>0</v>
      </c>
      <c r="O21" s="3">
        <f t="shared" si="9"/>
        <v>0</v>
      </c>
      <c r="P21" s="3">
        <f t="shared" si="9"/>
        <v>0</v>
      </c>
      <c r="Q21" s="3">
        <f t="shared" si="9"/>
        <v>0</v>
      </c>
      <c r="R21" s="3">
        <f t="shared" si="9"/>
        <v>0</v>
      </c>
      <c r="S21" s="3">
        <f t="shared" si="9"/>
        <v>0</v>
      </c>
      <c r="T21" s="3">
        <f t="shared" si="9"/>
        <v>0</v>
      </c>
      <c r="U21" s="3">
        <f t="shared" si="9"/>
        <v>0</v>
      </c>
    </row>
    <row r="22" spans="1:21" x14ac:dyDescent="0.25">
      <c r="A22" t="s">
        <v>34</v>
      </c>
      <c r="B22" s="3">
        <f>+B21-B20</f>
        <v>-1500</v>
      </c>
      <c r="C22" s="3">
        <f t="shared" ref="C22:U22" si="10">+C21-C20</f>
        <v>-3000</v>
      </c>
      <c r="D22" s="3">
        <f t="shared" si="10"/>
        <v>-4500</v>
      </c>
      <c r="E22" s="3">
        <f t="shared" si="10"/>
        <v>-6000</v>
      </c>
      <c r="F22" s="3">
        <f t="shared" si="10"/>
        <v>-7500</v>
      </c>
      <c r="G22" s="13">
        <f t="shared" si="10"/>
        <v>-7000</v>
      </c>
      <c r="H22" s="3">
        <f t="shared" si="10"/>
        <v>-6500</v>
      </c>
      <c r="I22" s="3">
        <f t="shared" si="10"/>
        <v>-6000</v>
      </c>
      <c r="J22" s="3">
        <f t="shared" si="10"/>
        <v>-5500</v>
      </c>
      <c r="K22" s="3">
        <f t="shared" si="10"/>
        <v>-5000</v>
      </c>
      <c r="L22" s="3">
        <f t="shared" si="10"/>
        <v>-4500</v>
      </c>
      <c r="M22" s="3">
        <f t="shared" si="10"/>
        <v>-4000</v>
      </c>
      <c r="N22" s="3">
        <f t="shared" si="10"/>
        <v>-3500</v>
      </c>
      <c r="O22" s="3">
        <f t="shared" si="10"/>
        <v>-3000</v>
      </c>
      <c r="P22" s="3">
        <f t="shared" si="10"/>
        <v>-2500</v>
      </c>
      <c r="Q22" s="3">
        <f t="shared" si="10"/>
        <v>-2000</v>
      </c>
      <c r="R22" s="3">
        <f t="shared" si="10"/>
        <v>-1500</v>
      </c>
      <c r="S22" s="3">
        <f t="shared" si="10"/>
        <v>-1000</v>
      </c>
      <c r="T22" s="3">
        <f t="shared" si="10"/>
        <v>-500</v>
      </c>
      <c r="U22" s="3">
        <f t="shared" si="10"/>
        <v>0</v>
      </c>
    </row>
    <row r="23" spans="1:21" x14ac:dyDescent="0.25">
      <c r="B23" s="3"/>
      <c r="C23" s="3"/>
      <c r="D23" s="3"/>
      <c r="E23" s="3"/>
      <c r="F23" s="3"/>
      <c r="G23" s="1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75" thickBot="1" x14ac:dyDescent="0.3">
      <c r="A24" t="s">
        <v>52</v>
      </c>
      <c r="B24" s="1"/>
      <c r="G24" s="10"/>
    </row>
    <row r="25" spans="1:21" ht="15.75" thickTop="1" x14ac:dyDescent="0.25">
      <c r="B25" s="4" t="s">
        <v>11</v>
      </c>
      <c r="C25" s="4" t="s">
        <v>12</v>
      </c>
      <c r="D25" s="4" t="s">
        <v>13</v>
      </c>
      <c r="E25" s="4" t="s">
        <v>14</v>
      </c>
      <c r="F25" s="4" t="s">
        <v>15</v>
      </c>
      <c r="G25" s="22" t="s">
        <v>16</v>
      </c>
      <c r="H25" s="4" t="s">
        <v>17</v>
      </c>
      <c r="I25" s="4" t="s">
        <v>18</v>
      </c>
      <c r="J25" s="4" t="s">
        <v>19</v>
      </c>
      <c r="K25" s="4" t="s">
        <v>20</v>
      </c>
      <c r="L25" s="4" t="s">
        <v>21</v>
      </c>
      <c r="M25" s="4" t="s">
        <v>22</v>
      </c>
      <c r="N25" s="4" t="s">
        <v>23</v>
      </c>
      <c r="O25" s="4" t="s">
        <v>24</v>
      </c>
      <c r="P25" s="4" t="s">
        <v>25</v>
      </c>
      <c r="Q25" s="4" t="s">
        <v>26</v>
      </c>
      <c r="R25" s="4" t="s">
        <v>27</v>
      </c>
      <c r="S25" s="4" t="s">
        <v>28</v>
      </c>
      <c r="T25" s="4" t="s">
        <v>29</v>
      </c>
      <c r="U25" s="4" t="s">
        <v>30</v>
      </c>
    </row>
    <row r="26" spans="1:21" x14ac:dyDescent="0.25">
      <c r="B26" s="17" t="s">
        <v>37</v>
      </c>
      <c r="C26" s="17" t="s">
        <v>37</v>
      </c>
      <c r="D26" s="17" t="s">
        <v>37</v>
      </c>
      <c r="E26" s="17" t="s">
        <v>37</v>
      </c>
      <c r="F26" s="17" t="s">
        <v>37</v>
      </c>
      <c r="G26" s="23" t="s">
        <v>38</v>
      </c>
      <c r="H26" s="19" t="s">
        <v>38</v>
      </c>
      <c r="I26" s="19" t="s">
        <v>38</v>
      </c>
      <c r="J26" s="19" t="s">
        <v>38</v>
      </c>
      <c r="K26" s="19" t="s">
        <v>38</v>
      </c>
      <c r="L26" s="19" t="s">
        <v>38</v>
      </c>
      <c r="M26" s="19" t="s">
        <v>38</v>
      </c>
      <c r="N26" s="19" t="s">
        <v>38</v>
      </c>
      <c r="O26" s="19" t="s">
        <v>38</v>
      </c>
      <c r="P26" s="19" t="s">
        <v>38</v>
      </c>
      <c r="Q26" s="19" t="s">
        <v>38</v>
      </c>
      <c r="R26" s="19" t="s">
        <v>38</v>
      </c>
      <c r="S26" s="19" t="s">
        <v>38</v>
      </c>
      <c r="T26" s="19" t="s">
        <v>38</v>
      </c>
      <c r="U26" s="19" t="s">
        <v>38</v>
      </c>
    </row>
    <row r="27" spans="1:21" x14ac:dyDescent="0.25">
      <c r="A27" t="s">
        <v>8</v>
      </c>
      <c r="B27" s="2">
        <v>0.35</v>
      </c>
      <c r="C27" s="2">
        <v>0.35</v>
      </c>
      <c r="D27" s="2">
        <v>0.35</v>
      </c>
      <c r="E27" s="2">
        <v>0.35</v>
      </c>
      <c r="F27" s="2">
        <v>0.35</v>
      </c>
      <c r="G27" s="24">
        <v>0.21</v>
      </c>
      <c r="H27" s="2">
        <f>+G27</f>
        <v>0.21</v>
      </c>
      <c r="I27" s="2">
        <f t="shared" ref="I27:U27" si="11">+H27</f>
        <v>0.21</v>
      </c>
      <c r="J27" s="2">
        <f t="shared" si="11"/>
        <v>0.21</v>
      </c>
      <c r="K27" s="2">
        <f t="shared" si="11"/>
        <v>0.21</v>
      </c>
      <c r="L27" s="2">
        <f t="shared" si="11"/>
        <v>0.21</v>
      </c>
      <c r="M27" s="2">
        <f t="shared" si="11"/>
        <v>0.21</v>
      </c>
      <c r="N27" s="2">
        <f t="shared" si="11"/>
        <v>0.21</v>
      </c>
      <c r="O27" s="2">
        <f t="shared" si="11"/>
        <v>0.21</v>
      </c>
      <c r="P27" s="2">
        <f t="shared" si="11"/>
        <v>0.21</v>
      </c>
      <c r="Q27" s="2">
        <f t="shared" si="11"/>
        <v>0.21</v>
      </c>
      <c r="R27" s="2">
        <f t="shared" si="11"/>
        <v>0.21</v>
      </c>
      <c r="S27" s="2">
        <f t="shared" si="11"/>
        <v>0.21</v>
      </c>
      <c r="T27" s="2">
        <f t="shared" si="11"/>
        <v>0.21</v>
      </c>
      <c r="U27" s="2">
        <f t="shared" si="11"/>
        <v>0.21</v>
      </c>
    </row>
    <row r="28" spans="1:21" x14ac:dyDescent="0.25">
      <c r="A28" t="s">
        <v>4</v>
      </c>
      <c r="B28" s="7">
        <f>+B12</f>
        <v>500</v>
      </c>
      <c r="C28" s="8">
        <f>+B28</f>
        <v>500</v>
      </c>
      <c r="D28" s="8">
        <f t="shared" ref="D28:U28" si="12">+C28</f>
        <v>500</v>
      </c>
      <c r="E28" s="8">
        <f t="shared" si="12"/>
        <v>500</v>
      </c>
      <c r="F28" s="8">
        <f t="shared" si="12"/>
        <v>500</v>
      </c>
      <c r="G28" s="25">
        <f t="shared" si="12"/>
        <v>500</v>
      </c>
      <c r="H28" s="8">
        <f t="shared" si="12"/>
        <v>500</v>
      </c>
      <c r="I28" s="8">
        <f t="shared" si="12"/>
        <v>500</v>
      </c>
      <c r="J28" s="8">
        <f t="shared" si="12"/>
        <v>500</v>
      </c>
      <c r="K28" s="8">
        <f t="shared" si="12"/>
        <v>500</v>
      </c>
      <c r="L28" s="8">
        <f t="shared" si="12"/>
        <v>500</v>
      </c>
      <c r="M28" s="8">
        <f t="shared" si="12"/>
        <v>500</v>
      </c>
      <c r="N28" s="8">
        <f t="shared" si="12"/>
        <v>500</v>
      </c>
      <c r="O28" s="8">
        <f t="shared" si="12"/>
        <v>500</v>
      </c>
      <c r="P28" s="8">
        <f t="shared" si="12"/>
        <v>500</v>
      </c>
      <c r="Q28" s="8">
        <f t="shared" si="12"/>
        <v>500</v>
      </c>
      <c r="R28" s="8">
        <f t="shared" si="12"/>
        <v>500</v>
      </c>
      <c r="S28" s="8">
        <f t="shared" si="12"/>
        <v>500</v>
      </c>
      <c r="T28" s="8">
        <f t="shared" si="12"/>
        <v>500</v>
      </c>
      <c r="U28" s="8">
        <f t="shared" si="12"/>
        <v>500</v>
      </c>
    </row>
    <row r="29" spans="1:21" x14ac:dyDescent="0.25">
      <c r="A29" t="s">
        <v>3</v>
      </c>
      <c r="B29" s="5">
        <f>+B13</f>
        <v>2000</v>
      </c>
      <c r="C29" s="5">
        <f>+B29</f>
        <v>2000</v>
      </c>
      <c r="D29" s="5">
        <f t="shared" ref="D29:F29" si="13">+C29</f>
        <v>2000</v>
      </c>
      <c r="E29" s="5">
        <f t="shared" si="13"/>
        <v>2000</v>
      </c>
      <c r="F29" s="5">
        <f t="shared" si="13"/>
        <v>2000</v>
      </c>
      <c r="G29" s="2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x14ac:dyDescent="0.25">
      <c r="A30" t="s">
        <v>7</v>
      </c>
      <c r="B30" s="3">
        <f t="shared" ref="B30:U30" si="14">+B28-B29</f>
        <v>-1500</v>
      </c>
      <c r="C30" s="3">
        <f t="shared" si="14"/>
        <v>-1500</v>
      </c>
      <c r="D30" s="3">
        <f t="shared" si="14"/>
        <v>-1500</v>
      </c>
      <c r="E30" s="3">
        <f t="shared" si="14"/>
        <v>-1500</v>
      </c>
      <c r="F30" s="3">
        <f t="shared" si="14"/>
        <v>-1500</v>
      </c>
      <c r="G30" s="25">
        <f t="shared" si="14"/>
        <v>500</v>
      </c>
      <c r="H30" s="3">
        <f t="shared" si="14"/>
        <v>500</v>
      </c>
      <c r="I30" s="3">
        <f t="shared" si="14"/>
        <v>500</v>
      </c>
      <c r="J30" s="3">
        <f t="shared" si="14"/>
        <v>500</v>
      </c>
      <c r="K30" s="3">
        <f t="shared" si="14"/>
        <v>500</v>
      </c>
      <c r="L30" s="3">
        <f t="shared" si="14"/>
        <v>500</v>
      </c>
      <c r="M30" s="3">
        <f t="shared" si="14"/>
        <v>500</v>
      </c>
      <c r="N30" s="3">
        <f t="shared" si="14"/>
        <v>500</v>
      </c>
      <c r="O30" s="3">
        <f t="shared" si="14"/>
        <v>500</v>
      </c>
      <c r="P30" s="3">
        <f t="shared" si="14"/>
        <v>500</v>
      </c>
      <c r="Q30" s="3">
        <f t="shared" si="14"/>
        <v>500</v>
      </c>
      <c r="R30" s="3">
        <f t="shared" si="14"/>
        <v>500</v>
      </c>
      <c r="S30" s="3">
        <f t="shared" si="14"/>
        <v>500</v>
      </c>
      <c r="T30" s="3">
        <f t="shared" si="14"/>
        <v>500</v>
      </c>
      <c r="U30" s="3">
        <f t="shared" si="14"/>
        <v>500</v>
      </c>
    </row>
    <row r="31" spans="1:21" x14ac:dyDescent="0.25">
      <c r="A31" t="s">
        <v>9</v>
      </c>
      <c r="B31" s="3">
        <f t="shared" ref="B31:U31" si="15">+B30*B27</f>
        <v>-525</v>
      </c>
      <c r="C31" s="3">
        <f t="shared" si="15"/>
        <v>-525</v>
      </c>
      <c r="D31" s="3">
        <f t="shared" si="15"/>
        <v>-525</v>
      </c>
      <c r="E31" s="3">
        <f t="shared" si="15"/>
        <v>-525</v>
      </c>
      <c r="F31" s="3">
        <f t="shared" si="15"/>
        <v>-525</v>
      </c>
      <c r="G31" s="25">
        <f t="shared" si="15"/>
        <v>105</v>
      </c>
      <c r="H31" s="3">
        <f t="shared" si="15"/>
        <v>105</v>
      </c>
      <c r="I31" s="3">
        <f t="shared" si="15"/>
        <v>105</v>
      </c>
      <c r="J31" s="3">
        <f t="shared" si="15"/>
        <v>105</v>
      </c>
      <c r="K31" s="3">
        <f t="shared" si="15"/>
        <v>105</v>
      </c>
      <c r="L31" s="3">
        <f t="shared" si="15"/>
        <v>105</v>
      </c>
      <c r="M31" s="3">
        <f t="shared" si="15"/>
        <v>105</v>
      </c>
      <c r="N31" s="3">
        <f t="shared" si="15"/>
        <v>105</v>
      </c>
      <c r="O31" s="3">
        <f t="shared" si="15"/>
        <v>105</v>
      </c>
      <c r="P31" s="3">
        <f t="shared" si="15"/>
        <v>105</v>
      </c>
      <c r="Q31" s="3">
        <f t="shared" si="15"/>
        <v>105</v>
      </c>
      <c r="R31" s="3">
        <f t="shared" si="15"/>
        <v>105</v>
      </c>
      <c r="S31" s="3">
        <f t="shared" si="15"/>
        <v>105</v>
      </c>
      <c r="T31" s="3">
        <f t="shared" si="15"/>
        <v>105</v>
      </c>
      <c r="U31" s="3">
        <f t="shared" si="15"/>
        <v>105</v>
      </c>
    </row>
    <row r="32" spans="1:21" x14ac:dyDescent="0.25">
      <c r="A32" t="s">
        <v>31</v>
      </c>
      <c r="G32" s="27">
        <f>+G28/F36*-F34</f>
        <v>70</v>
      </c>
      <c r="H32" s="7">
        <f>+G32</f>
        <v>70</v>
      </c>
      <c r="I32" s="7">
        <f t="shared" ref="I32:U32" si="16">+H32</f>
        <v>70</v>
      </c>
      <c r="J32" s="7">
        <f t="shared" si="16"/>
        <v>70</v>
      </c>
      <c r="K32" s="7">
        <f t="shared" si="16"/>
        <v>70</v>
      </c>
      <c r="L32" s="7">
        <f t="shared" si="16"/>
        <v>70</v>
      </c>
      <c r="M32" s="7">
        <f t="shared" si="16"/>
        <v>70</v>
      </c>
      <c r="N32" s="7">
        <f t="shared" si="16"/>
        <v>70</v>
      </c>
      <c r="O32" s="7">
        <f t="shared" si="16"/>
        <v>70</v>
      </c>
      <c r="P32" s="7">
        <f t="shared" si="16"/>
        <v>70</v>
      </c>
      <c r="Q32" s="7">
        <f t="shared" si="16"/>
        <v>70</v>
      </c>
      <c r="R32" s="7">
        <f t="shared" si="16"/>
        <v>70</v>
      </c>
      <c r="S32" s="7">
        <f t="shared" si="16"/>
        <v>70</v>
      </c>
      <c r="T32" s="7">
        <f t="shared" si="16"/>
        <v>70</v>
      </c>
      <c r="U32" s="7">
        <f t="shared" si="16"/>
        <v>70</v>
      </c>
    </row>
    <row r="33" spans="1:23" x14ac:dyDescent="0.25">
      <c r="A33" t="s">
        <v>10</v>
      </c>
      <c r="B33" s="3">
        <f>+B31</f>
        <v>-525</v>
      </c>
      <c r="C33" s="3">
        <f>+B33+C31</f>
        <v>-1050</v>
      </c>
      <c r="D33" s="3">
        <f>+C33+D31</f>
        <v>-1575</v>
      </c>
      <c r="E33" s="3">
        <f>+D33+E31</f>
        <v>-2100</v>
      </c>
      <c r="F33" s="3">
        <f>+E33+F31</f>
        <v>-2625</v>
      </c>
      <c r="G33" s="25">
        <f>+F33+G31+G32</f>
        <v>-2450</v>
      </c>
      <c r="H33" s="3">
        <f t="shared" ref="H33" si="17">+G33+H31+H32</f>
        <v>-2275</v>
      </c>
      <c r="I33" s="3">
        <f t="shared" ref="I33" si="18">+H33+I31+I32</f>
        <v>-2100</v>
      </c>
      <c r="J33" s="3">
        <f t="shared" ref="J33" si="19">+I33+J31+J32</f>
        <v>-1925</v>
      </c>
      <c r="K33" s="3">
        <f t="shared" ref="K33" si="20">+J33+K31+K32</f>
        <v>-1750</v>
      </c>
      <c r="L33" s="3">
        <f t="shared" ref="L33" si="21">+K33+L31+L32</f>
        <v>-1575</v>
      </c>
      <c r="M33" s="3">
        <f t="shared" ref="M33" si="22">+L33+M31+M32</f>
        <v>-1400</v>
      </c>
      <c r="N33" s="3">
        <f t="shared" ref="N33" si="23">+M33+N31+N32</f>
        <v>-1225</v>
      </c>
      <c r="O33" s="3">
        <f t="shared" ref="O33" si="24">+N33+O31+O32</f>
        <v>-1050</v>
      </c>
      <c r="P33" s="3">
        <f t="shared" ref="P33" si="25">+O33+P31+P32</f>
        <v>-875</v>
      </c>
      <c r="Q33" s="3">
        <f t="shared" ref="Q33" si="26">+P33+Q31+Q32</f>
        <v>-700</v>
      </c>
      <c r="R33" s="3">
        <f t="shared" ref="R33" si="27">+Q33+R31+R32</f>
        <v>-525</v>
      </c>
      <c r="S33" s="3">
        <f t="shared" ref="S33" si="28">+R33+S31+S32</f>
        <v>-350</v>
      </c>
      <c r="T33" s="3">
        <f t="shared" ref="T33" si="29">+S33+T31+T32</f>
        <v>-175</v>
      </c>
      <c r="U33" s="3">
        <f t="shared" ref="U33" si="30">+T33+U31+U32</f>
        <v>0</v>
      </c>
    </row>
    <row r="34" spans="1:23" x14ac:dyDescent="0.25">
      <c r="A34" t="s">
        <v>32</v>
      </c>
      <c r="F34" s="3">
        <f>+F33-F38*G27</f>
        <v>-1050</v>
      </c>
      <c r="G34" s="25">
        <f>+F34+G32</f>
        <v>-980</v>
      </c>
      <c r="H34" s="3">
        <f t="shared" ref="H34:U34" si="31">+G34+H32</f>
        <v>-910</v>
      </c>
      <c r="I34" s="3">
        <f t="shared" si="31"/>
        <v>-840</v>
      </c>
      <c r="J34" s="3">
        <f t="shared" si="31"/>
        <v>-770</v>
      </c>
      <c r="K34" s="3">
        <f t="shared" si="31"/>
        <v>-700</v>
      </c>
      <c r="L34" s="3">
        <f t="shared" si="31"/>
        <v>-630</v>
      </c>
      <c r="M34" s="3">
        <f t="shared" si="31"/>
        <v>-560</v>
      </c>
      <c r="N34" s="3">
        <f t="shared" si="31"/>
        <v>-490</v>
      </c>
      <c r="O34" s="3">
        <f t="shared" si="31"/>
        <v>-420</v>
      </c>
      <c r="P34" s="3">
        <f t="shared" si="31"/>
        <v>-350</v>
      </c>
      <c r="Q34" s="3">
        <f t="shared" si="31"/>
        <v>-280</v>
      </c>
      <c r="R34" s="3">
        <f t="shared" si="31"/>
        <v>-210</v>
      </c>
      <c r="S34" s="3">
        <f t="shared" si="31"/>
        <v>-140</v>
      </c>
      <c r="T34" s="3">
        <f t="shared" si="31"/>
        <v>-70</v>
      </c>
      <c r="U34" s="3">
        <f t="shared" si="31"/>
        <v>0</v>
      </c>
    </row>
    <row r="35" spans="1:23" x14ac:dyDescent="0.25">
      <c r="G35" s="28"/>
    </row>
    <row r="36" spans="1:23" x14ac:dyDescent="0.25">
      <c r="A36" t="s">
        <v>35</v>
      </c>
      <c r="B36" s="3">
        <f>+$E$3-B28</f>
        <v>9500</v>
      </c>
      <c r="C36" s="3">
        <f t="shared" ref="C36:U36" si="32">+B36-C28</f>
        <v>9000</v>
      </c>
      <c r="D36" s="3">
        <f t="shared" si="32"/>
        <v>8500</v>
      </c>
      <c r="E36" s="3">
        <f t="shared" si="32"/>
        <v>8000</v>
      </c>
      <c r="F36" s="3">
        <f t="shared" si="32"/>
        <v>7500</v>
      </c>
      <c r="G36" s="25">
        <f t="shared" si="32"/>
        <v>7000</v>
      </c>
      <c r="H36" s="3">
        <f t="shared" si="32"/>
        <v>6500</v>
      </c>
      <c r="I36" s="3">
        <f t="shared" si="32"/>
        <v>6000</v>
      </c>
      <c r="J36" s="3">
        <f t="shared" si="32"/>
        <v>5500</v>
      </c>
      <c r="K36" s="3">
        <f t="shared" si="32"/>
        <v>5000</v>
      </c>
      <c r="L36" s="3">
        <f t="shared" si="32"/>
        <v>4500</v>
      </c>
      <c r="M36" s="3">
        <f t="shared" si="32"/>
        <v>4000</v>
      </c>
      <c r="N36" s="3">
        <f t="shared" si="32"/>
        <v>3500</v>
      </c>
      <c r="O36" s="3">
        <f t="shared" si="32"/>
        <v>3000</v>
      </c>
      <c r="P36" s="3">
        <f t="shared" si="32"/>
        <v>2500</v>
      </c>
      <c r="Q36" s="3">
        <f t="shared" si="32"/>
        <v>2000</v>
      </c>
      <c r="R36" s="3">
        <f t="shared" si="32"/>
        <v>1500</v>
      </c>
      <c r="S36" s="3">
        <f t="shared" si="32"/>
        <v>1000</v>
      </c>
      <c r="T36" s="3">
        <f t="shared" si="32"/>
        <v>500</v>
      </c>
      <c r="U36" s="3">
        <f t="shared" si="32"/>
        <v>0</v>
      </c>
    </row>
    <row r="37" spans="1:23" x14ac:dyDescent="0.25">
      <c r="A37" t="s">
        <v>36</v>
      </c>
      <c r="B37" s="3">
        <f>+B21-B29</f>
        <v>6000</v>
      </c>
      <c r="C37" s="3">
        <f>+B37-C29</f>
        <v>4000</v>
      </c>
      <c r="D37" s="3">
        <f>+C37-D29</f>
        <v>2000</v>
      </c>
      <c r="E37" s="3">
        <f>+D37-E29</f>
        <v>0</v>
      </c>
      <c r="F37" s="3">
        <f>+E37</f>
        <v>0</v>
      </c>
      <c r="G37" s="25">
        <f t="shared" ref="G37:U37" si="33">+F37-G29</f>
        <v>0</v>
      </c>
      <c r="H37" s="3">
        <f t="shared" si="33"/>
        <v>0</v>
      </c>
      <c r="I37" s="3">
        <f t="shared" si="33"/>
        <v>0</v>
      </c>
      <c r="J37" s="3">
        <f t="shared" si="33"/>
        <v>0</v>
      </c>
      <c r="K37" s="3">
        <f t="shared" si="33"/>
        <v>0</v>
      </c>
      <c r="L37" s="3">
        <f t="shared" si="33"/>
        <v>0</v>
      </c>
      <c r="M37" s="3">
        <f t="shared" si="33"/>
        <v>0</v>
      </c>
      <c r="N37" s="3">
        <f t="shared" si="33"/>
        <v>0</v>
      </c>
      <c r="O37" s="3">
        <f t="shared" si="33"/>
        <v>0</v>
      </c>
      <c r="P37" s="3">
        <f t="shared" si="33"/>
        <v>0</v>
      </c>
      <c r="Q37" s="3">
        <f t="shared" si="33"/>
        <v>0</v>
      </c>
      <c r="R37" s="3">
        <f t="shared" si="33"/>
        <v>0</v>
      </c>
      <c r="S37" s="3">
        <f t="shared" si="33"/>
        <v>0</v>
      </c>
      <c r="T37" s="3">
        <f t="shared" si="33"/>
        <v>0</v>
      </c>
      <c r="U37" s="3">
        <f t="shared" si="33"/>
        <v>0</v>
      </c>
    </row>
    <row r="38" spans="1:23" x14ac:dyDescent="0.25">
      <c r="A38" t="s">
        <v>34</v>
      </c>
      <c r="B38" s="3">
        <f>+B37-B36</f>
        <v>-3500</v>
      </c>
      <c r="C38" s="3">
        <f t="shared" ref="C38" si="34">+C37-C36</f>
        <v>-5000</v>
      </c>
      <c r="D38" s="3">
        <f t="shared" ref="D38" si="35">+D37-D36</f>
        <v>-6500</v>
      </c>
      <c r="E38" s="3">
        <f t="shared" ref="E38" si="36">+E37-E36</f>
        <v>-8000</v>
      </c>
      <c r="F38" s="3">
        <f t="shared" ref="F38" si="37">+F37-F36</f>
        <v>-7500</v>
      </c>
      <c r="G38" s="25">
        <f t="shared" ref="G38" si="38">+G37-G36</f>
        <v>-7000</v>
      </c>
      <c r="H38" s="3">
        <f t="shared" ref="H38" si="39">+H37-H36</f>
        <v>-6500</v>
      </c>
      <c r="I38" s="3">
        <f t="shared" ref="I38" si="40">+I37-I36</f>
        <v>-6000</v>
      </c>
      <c r="J38" s="3">
        <f t="shared" ref="J38" si="41">+J37-J36</f>
        <v>-5500</v>
      </c>
      <c r="K38" s="3">
        <f t="shared" ref="K38" si="42">+K37-K36</f>
        <v>-5000</v>
      </c>
      <c r="L38" s="3">
        <f t="shared" ref="L38" si="43">+L37-L36</f>
        <v>-4500</v>
      </c>
      <c r="M38" s="3">
        <f t="shared" ref="M38" si="44">+M37-M36</f>
        <v>-4000</v>
      </c>
      <c r="N38" s="3">
        <f t="shared" ref="N38" si="45">+N37-N36</f>
        <v>-3500</v>
      </c>
      <c r="O38" s="3">
        <f t="shared" ref="O38" si="46">+O37-O36</f>
        <v>-3000</v>
      </c>
      <c r="P38" s="3">
        <f t="shared" ref="P38" si="47">+P37-P36</f>
        <v>-2500</v>
      </c>
      <c r="Q38" s="3">
        <f t="shared" ref="Q38" si="48">+Q37-Q36</f>
        <v>-2000</v>
      </c>
      <c r="R38" s="3">
        <f t="shared" ref="R38" si="49">+R37-R36</f>
        <v>-1500</v>
      </c>
      <c r="S38" s="3">
        <f t="shared" ref="S38" si="50">+S37-S36</f>
        <v>-1000</v>
      </c>
      <c r="T38" s="3">
        <f t="shared" ref="T38" si="51">+T37-T36</f>
        <v>-500</v>
      </c>
      <c r="U38" s="3">
        <f t="shared" ref="U38" si="52">+U37-U36</f>
        <v>0</v>
      </c>
    </row>
    <row r="39" spans="1:23" ht="15.75" thickBot="1" x14ac:dyDescent="0.3">
      <c r="B39" s="1"/>
      <c r="G39" s="29"/>
    </row>
    <row r="40" spans="1:23" ht="15.75" thickTop="1" x14ac:dyDescent="0.25">
      <c r="A40" t="s">
        <v>53</v>
      </c>
      <c r="B40" s="1"/>
      <c r="G40" s="10"/>
    </row>
    <row r="41" spans="1:23" x14ac:dyDescent="0.25">
      <c r="D41" s="4" t="s">
        <v>11</v>
      </c>
      <c r="E41" s="4" t="s">
        <v>12</v>
      </c>
      <c r="F41" s="4" t="s">
        <v>13</v>
      </c>
      <c r="G41" s="11" t="s">
        <v>14</v>
      </c>
      <c r="H41" s="4" t="s">
        <v>15</v>
      </c>
      <c r="I41" s="4" t="s">
        <v>16</v>
      </c>
      <c r="J41" s="4" t="s">
        <v>17</v>
      </c>
      <c r="K41" s="4" t="s">
        <v>18</v>
      </c>
      <c r="L41" s="4" t="s">
        <v>19</v>
      </c>
      <c r="M41" s="4" t="s">
        <v>20</v>
      </c>
      <c r="N41" s="4" t="s">
        <v>21</v>
      </c>
      <c r="O41" s="4" t="s">
        <v>22</v>
      </c>
      <c r="P41" s="4" t="s">
        <v>23</v>
      </c>
      <c r="Q41" s="4" t="s">
        <v>24</v>
      </c>
      <c r="R41" s="4" t="s">
        <v>25</v>
      </c>
      <c r="S41" s="4" t="s">
        <v>26</v>
      </c>
      <c r="T41" s="4" t="s">
        <v>27</v>
      </c>
      <c r="U41" s="4" t="s">
        <v>28</v>
      </c>
      <c r="V41" s="4" t="s">
        <v>29</v>
      </c>
      <c r="W41" s="4" t="s">
        <v>30</v>
      </c>
    </row>
    <row r="42" spans="1:23" x14ac:dyDescent="0.25">
      <c r="D42" s="17" t="s">
        <v>37</v>
      </c>
      <c r="E42" s="17" t="s">
        <v>37</v>
      </c>
      <c r="F42" s="17" t="s">
        <v>37</v>
      </c>
      <c r="G42" s="20" t="s">
        <v>37</v>
      </c>
      <c r="H42" s="17" t="s">
        <v>37</v>
      </c>
      <c r="I42" s="19" t="s">
        <v>38</v>
      </c>
      <c r="J42" s="19" t="s">
        <v>38</v>
      </c>
      <c r="K42" s="19" t="s">
        <v>38</v>
      </c>
      <c r="L42" s="19" t="s">
        <v>38</v>
      </c>
      <c r="M42" s="19" t="s">
        <v>38</v>
      </c>
      <c r="N42" s="19" t="s">
        <v>38</v>
      </c>
      <c r="O42" s="19" t="s">
        <v>38</v>
      </c>
      <c r="P42" s="19" t="s">
        <v>38</v>
      </c>
      <c r="Q42" s="19" t="s">
        <v>38</v>
      </c>
      <c r="R42" s="19" t="s">
        <v>38</v>
      </c>
      <c r="S42" s="19" t="s">
        <v>38</v>
      </c>
      <c r="T42" s="19" t="s">
        <v>38</v>
      </c>
      <c r="U42" s="19" t="s">
        <v>38</v>
      </c>
      <c r="V42" s="19" t="s">
        <v>38</v>
      </c>
      <c r="W42" s="19" t="s">
        <v>38</v>
      </c>
    </row>
    <row r="43" spans="1:23" x14ac:dyDescent="0.25">
      <c r="A43" t="s">
        <v>8</v>
      </c>
      <c r="D43" s="2">
        <v>0.35</v>
      </c>
      <c r="E43" s="2">
        <v>0.35</v>
      </c>
      <c r="F43" s="2">
        <v>0.35</v>
      </c>
      <c r="G43" s="12">
        <v>0.21</v>
      </c>
      <c r="H43" s="2">
        <f>+G43</f>
        <v>0.21</v>
      </c>
      <c r="I43" s="2">
        <f t="shared" ref="I43:W43" si="53">+H43</f>
        <v>0.21</v>
      </c>
      <c r="J43" s="2">
        <f t="shared" si="53"/>
        <v>0.21</v>
      </c>
      <c r="K43" s="2">
        <f t="shared" si="53"/>
        <v>0.21</v>
      </c>
      <c r="L43" s="2">
        <f t="shared" si="53"/>
        <v>0.21</v>
      </c>
      <c r="M43" s="2">
        <f t="shared" si="53"/>
        <v>0.21</v>
      </c>
      <c r="N43" s="2">
        <f t="shared" si="53"/>
        <v>0.21</v>
      </c>
      <c r="O43" s="2">
        <f t="shared" si="53"/>
        <v>0.21</v>
      </c>
      <c r="P43" s="2">
        <f t="shared" si="53"/>
        <v>0.21</v>
      </c>
      <c r="Q43" s="2">
        <f t="shared" si="53"/>
        <v>0.21</v>
      </c>
      <c r="R43" s="2">
        <f t="shared" si="53"/>
        <v>0.21</v>
      </c>
      <c r="S43" s="2">
        <f t="shared" si="53"/>
        <v>0.21</v>
      </c>
      <c r="T43" s="2">
        <f t="shared" si="53"/>
        <v>0.21</v>
      </c>
      <c r="U43" s="2">
        <f t="shared" si="53"/>
        <v>0.21</v>
      </c>
      <c r="V43" s="2">
        <f t="shared" si="53"/>
        <v>0.21</v>
      </c>
      <c r="W43" s="2">
        <f t="shared" si="53"/>
        <v>0.21</v>
      </c>
    </row>
    <row r="44" spans="1:23" x14ac:dyDescent="0.25">
      <c r="A44" t="s">
        <v>4</v>
      </c>
      <c r="D44" s="7">
        <f>+B12</f>
        <v>500</v>
      </c>
      <c r="E44" s="8">
        <f>+D44</f>
        <v>500</v>
      </c>
      <c r="F44" s="8">
        <f t="shared" ref="F44:U44" si="54">+E44</f>
        <v>500</v>
      </c>
      <c r="G44" s="13">
        <f>+F44</f>
        <v>500</v>
      </c>
      <c r="H44" s="8">
        <f t="shared" si="54"/>
        <v>500</v>
      </c>
      <c r="I44" s="8">
        <f t="shared" si="54"/>
        <v>500</v>
      </c>
      <c r="J44" s="8">
        <f t="shared" si="54"/>
        <v>500</v>
      </c>
      <c r="K44" s="8">
        <f t="shared" si="54"/>
        <v>500</v>
      </c>
      <c r="L44" s="8">
        <f t="shared" si="54"/>
        <v>500</v>
      </c>
      <c r="M44" s="8">
        <f t="shared" si="54"/>
        <v>500</v>
      </c>
      <c r="N44" s="8">
        <f t="shared" si="54"/>
        <v>500</v>
      </c>
      <c r="O44" s="8">
        <f t="shared" si="54"/>
        <v>500</v>
      </c>
      <c r="P44" s="8">
        <f t="shared" si="54"/>
        <v>500</v>
      </c>
      <c r="Q44" s="8">
        <f t="shared" si="54"/>
        <v>500</v>
      </c>
      <c r="R44" s="8">
        <f t="shared" si="54"/>
        <v>500</v>
      </c>
      <c r="S44" s="8">
        <f t="shared" si="54"/>
        <v>500</v>
      </c>
      <c r="T44" s="8">
        <f t="shared" si="54"/>
        <v>500</v>
      </c>
      <c r="U44" s="8">
        <f t="shared" si="54"/>
        <v>500</v>
      </c>
      <c r="V44" s="8">
        <f t="shared" ref="V44:W44" si="55">+U44</f>
        <v>500</v>
      </c>
      <c r="W44" s="8">
        <f t="shared" si="55"/>
        <v>500</v>
      </c>
    </row>
    <row r="45" spans="1:23" x14ac:dyDescent="0.25">
      <c r="A45" t="s">
        <v>3</v>
      </c>
      <c r="D45" s="5">
        <f>+B13</f>
        <v>2000</v>
      </c>
      <c r="E45" s="5">
        <f>+D45</f>
        <v>2000</v>
      </c>
      <c r="F45" s="5">
        <f t="shared" ref="F45" si="56">+E45</f>
        <v>2000</v>
      </c>
      <c r="G45" s="16">
        <f>+F45</f>
        <v>2000</v>
      </c>
      <c r="H45" s="6">
        <f>+G45</f>
        <v>2000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x14ac:dyDescent="0.25">
      <c r="A46" t="s">
        <v>7</v>
      </c>
      <c r="D46" s="3">
        <f t="shared" ref="D46:W46" si="57">+D44-D45</f>
        <v>-1500</v>
      </c>
      <c r="E46" s="3">
        <f t="shared" si="57"/>
        <v>-1500</v>
      </c>
      <c r="F46" s="3">
        <f t="shared" si="57"/>
        <v>-1500</v>
      </c>
      <c r="G46" s="13">
        <f t="shared" si="57"/>
        <v>-1500</v>
      </c>
      <c r="H46" s="3">
        <f t="shared" si="57"/>
        <v>-1500</v>
      </c>
      <c r="I46" s="3">
        <f t="shared" si="57"/>
        <v>500</v>
      </c>
      <c r="J46" s="3">
        <f t="shared" si="57"/>
        <v>500</v>
      </c>
      <c r="K46" s="3">
        <f t="shared" si="57"/>
        <v>500</v>
      </c>
      <c r="L46" s="3">
        <f t="shared" si="57"/>
        <v>500</v>
      </c>
      <c r="M46" s="3">
        <f t="shared" si="57"/>
        <v>500</v>
      </c>
      <c r="N46" s="3">
        <f t="shared" si="57"/>
        <v>500</v>
      </c>
      <c r="O46" s="3">
        <f t="shared" si="57"/>
        <v>500</v>
      </c>
      <c r="P46" s="3">
        <f t="shared" si="57"/>
        <v>500</v>
      </c>
      <c r="Q46" s="3">
        <f t="shared" si="57"/>
        <v>500</v>
      </c>
      <c r="R46" s="3">
        <f t="shared" si="57"/>
        <v>500</v>
      </c>
      <c r="S46" s="3">
        <f t="shared" si="57"/>
        <v>500</v>
      </c>
      <c r="T46" s="3">
        <f t="shared" si="57"/>
        <v>500</v>
      </c>
      <c r="U46" s="3">
        <f t="shared" si="57"/>
        <v>500</v>
      </c>
      <c r="V46" s="3">
        <f t="shared" si="57"/>
        <v>500</v>
      </c>
      <c r="W46" s="3">
        <f t="shared" si="57"/>
        <v>500</v>
      </c>
    </row>
    <row r="47" spans="1:23" x14ac:dyDescent="0.25">
      <c r="A47" t="s">
        <v>9</v>
      </c>
      <c r="D47" s="3">
        <f t="shared" ref="D47:W47" si="58">+D46*D43</f>
        <v>-525</v>
      </c>
      <c r="E47" s="3">
        <f t="shared" si="58"/>
        <v>-525</v>
      </c>
      <c r="F47" s="3">
        <f t="shared" si="58"/>
        <v>-525</v>
      </c>
      <c r="G47" s="13">
        <f t="shared" si="58"/>
        <v>-315</v>
      </c>
      <c r="H47" s="3">
        <f t="shared" si="58"/>
        <v>-315</v>
      </c>
      <c r="I47" s="3">
        <f t="shared" si="58"/>
        <v>105</v>
      </c>
      <c r="J47" s="3">
        <f t="shared" si="58"/>
        <v>105</v>
      </c>
      <c r="K47" s="3">
        <f t="shared" si="58"/>
        <v>105</v>
      </c>
      <c r="L47" s="3">
        <f t="shared" si="58"/>
        <v>105</v>
      </c>
      <c r="M47" s="3">
        <f t="shared" si="58"/>
        <v>105</v>
      </c>
      <c r="N47" s="3">
        <f t="shared" si="58"/>
        <v>105</v>
      </c>
      <c r="O47" s="3">
        <f t="shared" si="58"/>
        <v>105</v>
      </c>
      <c r="P47" s="3">
        <f t="shared" si="58"/>
        <v>105</v>
      </c>
      <c r="Q47" s="3">
        <f t="shared" si="58"/>
        <v>105</v>
      </c>
      <c r="R47" s="3">
        <f t="shared" si="58"/>
        <v>105</v>
      </c>
      <c r="S47" s="3">
        <f t="shared" si="58"/>
        <v>105</v>
      </c>
      <c r="T47" s="3">
        <f t="shared" si="58"/>
        <v>105</v>
      </c>
      <c r="U47" s="3">
        <f t="shared" si="58"/>
        <v>105</v>
      </c>
      <c r="V47" s="3">
        <f t="shared" si="58"/>
        <v>105</v>
      </c>
      <c r="W47" s="3">
        <f t="shared" si="58"/>
        <v>105</v>
      </c>
    </row>
    <row r="48" spans="1:23" x14ac:dyDescent="0.25">
      <c r="A48" t="s">
        <v>31</v>
      </c>
      <c r="G48" s="15"/>
      <c r="H48" s="8"/>
      <c r="I48" s="7">
        <f>+I44/H52*-H50</f>
        <v>42</v>
      </c>
      <c r="J48" s="7">
        <f>+I48</f>
        <v>42</v>
      </c>
      <c r="K48" s="7">
        <f t="shared" ref="K48:W48" si="59">+J48</f>
        <v>42</v>
      </c>
      <c r="L48" s="7">
        <f t="shared" si="59"/>
        <v>42</v>
      </c>
      <c r="M48" s="7">
        <f t="shared" si="59"/>
        <v>42</v>
      </c>
      <c r="N48" s="7">
        <f t="shared" si="59"/>
        <v>42</v>
      </c>
      <c r="O48" s="7">
        <f t="shared" si="59"/>
        <v>42</v>
      </c>
      <c r="P48" s="7">
        <f t="shared" si="59"/>
        <v>42</v>
      </c>
      <c r="Q48" s="7">
        <f t="shared" si="59"/>
        <v>42</v>
      </c>
      <c r="R48" s="7">
        <f t="shared" si="59"/>
        <v>42</v>
      </c>
      <c r="S48" s="7">
        <f t="shared" si="59"/>
        <v>42</v>
      </c>
      <c r="T48" s="7">
        <f t="shared" si="59"/>
        <v>42</v>
      </c>
      <c r="U48" s="7">
        <f t="shared" si="59"/>
        <v>42</v>
      </c>
      <c r="V48" s="7">
        <f t="shared" si="59"/>
        <v>42</v>
      </c>
      <c r="W48" s="7">
        <f t="shared" si="59"/>
        <v>42</v>
      </c>
    </row>
    <row r="49" spans="1:23" x14ac:dyDescent="0.25">
      <c r="A49" t="s">
        <v>10</v>
      </c>
      <c r="D49" s="3">
        <f>+D47</f>
        <v>-525</v>
      </c>
      <c r="E49" s="3">
        <f>+D49+E47</f>
        <v>-1050</v>
      </c>
      <c r="F49" s="3">
        <f>+E49+F47</f>
        <v>-1575</v>
      </c>
      <c r="G49" s="13">
        <f>+F49+G47+G48</f>
        <v>-1890</v>
      </c>
      <c r="H49" s="3">
        <f t="shared" ref="H49" si="60">+G49+H47+H48</f>
        <v>-2205</v>
      </c>
      <c r="I49" s="3">
        <f t="shared" ref="I49" si="61">+H49+I47+I48</f>
        <v>-2058</v>
      </c>
      <c r="J49" s="3">
        <f t="shared" ref="J49" si="62">+I49+J47+J48</f>
        <v>-1911</v>
      </c>
      <c r="K49" s="3">
        <f t="shared" ref="K49" si="63">+J49+K47+K48</f>
        <v>-1764</v>
      </c>
      <c r="L49" s="3">
        <f t="shared" ref="L49" si="64">+K49+L47+L48</f>
        <v>-1617</v>
      </c>
      <c r="M49" s="3">
        <f t="shared" ref="M49" si="65">+L49+M47+M48</f>
        <v>-1470</v>
      </c>
      <c r="N49" s="3">
        <f t="shared" ref="N49" si="66">+M49+N47+N48</f>
        <v>-1323</v>
      </c>
      <c r="O49" s="3">
        <f t="shared" ref="O49" si="67">+N49+O47+O48</f>
        <v>-1176</v>
      </c>
      <c r="P49" s="3">
        <f t="shared" ref="P49" si="68">+O49+P47+P48</f>
        <v>-1029</v>
      </c>
      <c r="Q49" s="3">
        <f t="shared" ref="Q49" si="69">+P49+Q47+Q48</f>
        <v>-882</v>
      </c>
      <c r="R49" s="3">
        <f t="shared" ref="R49" si="70">+Q49+R47+R48</f>
        <v>-735</v>
      </c>
      <c r="S49" s="3">
        <f t="shared" ref="S49" si="71">+R49+S47+S48</f>
        <v>-588</v>
      </c>
      <c r="T49" s="3">
        <f t="shared" ref="T49" si="72">+S49+T47+T48</f>
        <v>-441</v>
      </c>
      <c r="U49" s="3">
        <f t="shared" ref="U49:W49" si="73">+T49+U47+U48</f>
        <v>-294</v>
      </c>
      <c r="V49" s="3">
        <f t="shared" si="73"/>
        <v>-147</v>
      </c>
      <c r="W49" s="3">
        <f t="shared" si="73"/>
        <v>0</v>
      </c>
    </row>
    <row r="50" spans="1:23" x14ac:dyDescent="0.25">
      <c r="A50" t="s">
        <v>32</v>
      </c>
      <c r="F50" s="3">
        <f>+F49-F54*G43</f>
        <v>-630</v>
      </c>
      <c r="G50" s="13">
        <f>+F50+G48</f>
        <v>-630</v>
      </c>
      <c r="H50" s="3">
        <f t="shared" ref="H50:U50" si="74">+G50+H48</f>
        <v>-630</v>
      </c>
      <c r="I50" s="3">
        <f t="shared" si="74"/>
        <v>-588</v>
      </c>
      <c r="J50" s="3">
        <f t="shared" si="74"/>
        <v>-546</v>
      </c>
      <c r="K50" s="3">
        <f t="shared" si="74"/>
        <v>-504</v>
      </c>
      <c r="L50" s="3">
        <f t="shared" si="74"/>
        <v>-462</v>
      </c>
      <c r="M50" s="3">
        <f t="shared" si="74"/>
        <v>-420</v>
      </c>
      <c r="N50" s="3">
        <f t="shared" si="74"/>
        <v>-378</v>
      </c>
      <c r="O50" s="3">
        <f t="shared" si="74"/>
        <v>-336</v>
      </c>
      <c r="P50" s="3">
        <f t="shared" si="74"/>
        <v>-294</v>
      </c>
      <c r="Q50" s="3">
        <f t="shared" si="74"/>
        <v>-252</v>
      </c>
      <c r="R50" s="3">
        <f t="shared" si="74"/>
        <v>-210</v>
      </c>
      <c r="S50" s="3">
        <f t="shared" si="74"/>
        <v>-168</v>
      </c>
      <c r="T50" s="3">
        <f t="shared" si="74"/>
        <v>-126</v>
      </c>
      <c r="U50" s="3">
        <f t="shared" si="74"/>
        <v>-84</v>
      </c>
      <c r="V50" s="3">
        <f t="shared" ref="V50:W50" si="75">+U50+V48</f>
        <v>-42</v>
      </c>
      <c r="W50" s="3">
        <f t="shared" si="75"/>
        <v>0</v>
      </c>
    </row>
    <row r="51" spans="1:23" x14ac:dyDescent="0.25">
      <c r="G51" s="10"/>
    </row>
    <row r="52" spans="1:23" x14ac:dyDescent="0.25">
      <c r="A52" t="s">
        <v>35</v>
      </c>
      <c r="D52" s="3">
        <f>+$E$3-D44</f>
        <v>9500</v>
      </c>
      <c r="E52" s="3">
        <f>+D52-E44</f>
        <v>9000</v>
      </c>
      <c r="F52" s="3">
        <f t="shared" ref="F52:W52" si="76">+E52-F44</f>
        <v>8500</v>
      </c>
      <c r="G52" s="13">
        <f t="shared" si="76"/>
        <v>8000</v>
      </c>
      <c r="H52" s="3">
        <f t="shared" si="76"/>
        <v>7500</v>
      </c>
      <c r="I52" s="3">
        <f t="shared" si="76"/>
        <v>7000</v>
      </c>
      <c r="J52" s="3">
        <f t="shared" si="76"/>
        <v>6500</v>
      </c>
      <c r="K52" s="3">
        <f t="shared" si="76"/>
        <v>6000</v>
      </c>
      <c r="L52" s="3">
        <f t="shared" si="76"/>
        <v>5500</v>
      </c>
      <c r="M52" s="3">
        <f t="shared" si="76"/>
        <v>5000</v>
      </c>
      <c r="N52" s="3">
        <f t="shared" si="76"/>
        <v>4500</v>
      </c>
      <c r="O52" s="3">
        <f t="shared" si="76"/>
        <v>4000</v>
      </c>
      <c r="P52" s="3">
        <f t="shared" si="76"/>
        <v>3500</v>
      </c>
      <c r="Q52" s="3">
        <f t="shared" si="76"/>
        <v>3000</v>
      </c>
      <c r="R52" s="3">
        <f t="shared" si="76"/>
        <v>2500</v>
      </c>
      <c r="S52" s="3">
        <f t="shared" si="76"/>
        <v>2000</v>
      </c>
      <c r="T52" s="3">
        <f t="shared" si="76"/>
        <v>1500</v>
      </c>
      <c r="U52" s="3">
        <f t="shared" si="76"/>
        <v>1000</v>
      </c>
      <c r="V52" s="3">
        <f t="shared" si="76"/>
        <v>500</v>
      </c>
      <c r="W52" s="3">
        <f t="shared" si="76"/>
        <v>0</v>
      </c>
    </row>
    <row r="53" spans="1:23" x14ac:dyDescent="0.25">
      <c r="A53" t="s">
        <v>36</v>
      </c>
      <c r="D53" s="3">
        <f>+E3-D45</f>
        <v>8000</v>
      </c>
      <c r="E53" s="3">
        <f>+D53-E45</f>
        <v>6000</v>
      </c>
      <c r="F53" s="3">
        <f t="shared" ref="F53:W53" si="77">+E53-F45</f>
        <v>4000</v>
      </c>
      <c r="G53" s="13">
        <f t="shared" si="77"/>
        <v>2000</v>
      </c>
      <c r="H53" s="3">
        <f t="shared" si="77"/>
        <v>0</v>
      </c>
      <c r="I53" s="3">
        <f t="shared" si="77"/>
        <v>0</v>
      </c>
      <c r="J53" s="3">
        <f t="shared" si="77"/>
        <v>0</v>
      </c>
      <c r="K53" s="3">
        <f t="shared" si="77"/>
        <v>0</v>
      </c>
      <c r="L53" s="3">
        <f t="shared" si="77"/>
        <v>0</v>
      </c>
      <c r="M53" s="3">
        <f t="shared" si="77"/>
        <v>0</v>
      </c>
      <c r="N53" s="3">
        <f t="shared" si="77"/>
        <v>0</v>
      </c>
      <c r="O53" s="3">
        <f t="shared" si="77"/>
        <v>0</v>
      </c>
      <c r="P53" s="3">
        <f t="shared" si="77"/>
        <v>0</v>
      </c>
      <c r="Q53" s="3">
        <f t="shared" si="77"/>
        <v>0</v>
      </c>
      <c r="R53" s="3">
        <f t="shared" si="77"/>
        <v>0</v>
      </c>
      <c r="S53" s="3">
        <f t="shared" si="77"/>
        <v>0</v>
      </c>
      <c r="T53" s="3">
        <f t="shared" si="77"/>
        <v>0</v>
      </c>
      <c r="U53" s="3">
        <f t="shared" si="77"/>
        <v>0</v>
      </c>
      <c r="V53" s="3">
        <f t="shared" si="77"/>
        <v>0</v>
      </c>
      <c r="W53" s="3">
        <f t="shared" si="77"/>
        <v>0</v>
      </c>
    </row>
    <row r="54" spans="1:23" x14ac:dyDescent="0.25">
      <c r="A54" t="s">
        <v>34</v>
      </c>
      <c r="D54" s="3">
        <f>+D53-D52</f>
        <v>-1500</v>
      </c>
      <c r="E54" s="3">
        <f t="shared" ref="E54" si="78">+E53-E52</f>
        <v>-3000</v>
      </c>
      <c r="F54" s="3">
        <f t="shared" ref="F54" si="79">+F53-F52</f>
        <v>-4500</v>
      </c>
      <c r="G54" s="13">
        <f t="shared" ref="G54" si="80">+G53-G52</f>
        <v>-6000</v>
      </c>
      <c r="H54" s="3">
        <f t="shared" ref="H54" si="81">+H53-H52</f>
        <v>-7500</v>
      </c>
      <c r="I54" s="3">
        <f t="shared" ref="I54" si="82">+I53-I52</f>
        <v>-7000</v>
      </c>
      <c r="J54" s="3">
        <f t="shared" ref="J54" si="83">+J53-J52</f>
        <v>-6500</v>
      </c>
      <c r="K54" s="3">
        <f t="shared" ref="K54" si="84">+K53-K52</f>
        <v>-6000</v>
      </c>
      <c r="L54" s="3">
        <f t="shared" ref="L54" si="85">+L53-L52</f>
        <v>-5500</v>
      </c>
      <c r="M54" s="3">
        <f t="shared" ref="M54" si="86">+M53-M52</f>
        <v>-5000</v>
      </c>
      <c r="N54" s="3">
        <f t="shared" ref="N54" si="87">+N53-N52</f>
        <v>-4500</v>
      </c>
      <c r="O54" s="3">
        <f t="shared" ref="O54" si="88">+O53-O52</f>
        <v>-4000</v>
      </c>
      <c r="P54" s="3">
        <f t="shared" ref="P54" si="89">+P53-P52</f>
        <v>-3500</v>
      </c>
      <c r="Q54" s="3">
        <f t="shared" ref="Q54" si="90">+Q53-Q52</f>
        <v>-3000</v>
      </c>
      <c r="R54" s="3">
        <f t="shared" ref="R54" si="91">+R53-R52</f>
        <v>-2500</v>
      </c>
      <c r="S54" s="3">
        <f t="shared" ref="S54" si="92">+S53-S52</f>
        <v>-2000</v>
      </c>
      <c r="T54" s="3">
        <f t="shared" ref="T54" si="93">+T53-T52</f>
        <v>-1500</v>
      </c>
      <c r="U54" s="3">
        <f t="shared" ref="U54" si="94">+U53-U52</f>
        <v>-1000</v>
      </c>
      <c r="V54" s="3">
        <f t="shared" ref="V54" si="95">+V53-V52</f>
        <v>-500</v>
      </c>
      <c r="W54" s="3">
        <f t="shared" ref="W54" si="96">+W53-W52</f>
        <v>0</v>
      </c>
    </row>
    <row r="55" spans="1:23" x14ac:dyDescent="0.25">
      <c r="G55" s="10"/>
    </row>
    <row r="56" spans="1:23" x14ac:dyDescent="0.25">
      <c r="A56" t="s">
        <v>54</v>
      </c>
      <c r="G56" s="10"/>
    </row>
    <row r="57" spans="1:23" x14ac:dyDescent="0.25">
      <c r="B57" s="4" t="s">
        <v>13</v>
      </c>
      <c r="C57" s="4" t="s">
        <v>14</v>
      </c>
      <c r="D57" s="4" t="s">
        <v>15</v>
      </c>
      <c r="E57" s="4" t="s">
        <v>16</v>
      </c>
      <c r="F57" s="4" t="s">
        <v>17</v>
      </c>
      <c r="G57" s="11" t="s">
        <v>18</v>
      </c>
      <c r="H57" s="4" t="s">
        <v>19</v>
      </c>
      <c r="I57" s="4" t="s">
        <v>20</v>
      </c>
      <c r="J57" s="4" t="s">
        <v>21</v>
      </c>
      <c r="K57" s="4" t="s">
        <v>22</v>
      </c>
      <c r="L57" s="4" t="s">
        <v>23</v>
      </c>
      <c r="M57" s="4" t="s">
        <v>24</v>
      </c>
      <c r="N57" s="4" t="s">
        <v>25</v>
      </c>
      <c r="O57" s="4" t="s">
        <v>26</v>
      </c>
      <c r="P57" s="4" t="s">
        <v>27</v>
      </c>
      <c r="Q57" s="4" t="s">
        <v>28</v>
      </c>
      <c r="R57" s="4" t="s">
        <v>29</v>
      </c>
      <c r="S57" s="4" t="s">
        <v>30</v>
      </c>
    </row>
    <row r="58" spans="1:23" x14ac:dyDescent="0.25">
      <c r="B58" s="17" t="s">
        <v>37</v>
      </c>
      <c r="C58" s="17" t="s">
        <v>37</v>
      </c>
      <c r="D58" s="17" t="s">
        <v>37</v>
      </c>
      <c r="E58" s="19" t="s">
        <v>38</v>
      </c>
      <c r="F58" s="19" t="s">
        <v>38</v>
      </c>
      <c r="G58" s="18" t="s">
        <v>38</v>
      </c>
      <c r="H58" s="19" t="s">
        <v>38</v>
      </c>
      <c r="I58" s="19" t="s">
        <v>38</v>
      </c>
      <c r="J58" s="19" t="s">
        <v>38</v>
      </c>
      <c r="K58" s="19" t="s">
        <v>38</v>
      </c>
      <c r="L58" s="19" t="s">
        <v>38</v>
      </c>
      <c r="M58" s="19" t="s">
        <v>38</v>
      </c>
      <c r="N58" s="19" t="s">
        <v>38</v>
      </c>
      <c r="O58" s="19" t="s">
        <v>38</v>
      </c>
      <c r="P58" s="19" t="s">
        <v>38</v>
      </c>
      <c r="Q58" s="19" t="s">
        <v>38</v>
      </c>
      <c r="R58" s="19" t="s">
        <v>38</v>
      </c>
      <c r="S58" s="19" t="s">
        <v>38</v>
      </c>
    </row>
    <row r="59" spans="1:23" x14ac:dyDescent="0.25">
      <c r="A59" t="s">
        <v>8</v>
      </c>
      <c r="B59" s="2">
        <v>0.35</v>
      </c>
      <c r="C59" s="2">
        <v>0.35</v>
      </c>
      <c r="D59" s="2">
        <v>0.35</v>
      </c>
      <c r="E59" s="2">
        <v>0.35</v>
      </c>
      <c r="F59" s="2">
        <v>0.35</v>
      </c>
      <c r="G59" s="12">
        <v>0.21</v>
      </c>
      <c r="H59" s="2">
        <f>+G59</f>
        <v>0.21</v>
      </c>
      <c r="I59" s="2">
        <f t="shared" ref="I59:S59" si="97">+H59</f>
        <v>0.21</v>
      </c>
      <c r="J59" s="2">
        <f t="shared" si="97"/>
        <v>0.21</v>
      </c>
      <c r="K59" s="2">
        <f t="shared" si="97"/>
        <v>0.21</v>
      </c>
      <c r="L59" s="2">
        <f t="shared" si="97"/>
        <v>0.21</v>
      </c>
      <c r="M59" s="2">
        <f t="shared" si="97"/>
        <v>0.21</v>
      </c>
      <c r="N59" s="2">
        <f t="shared" si="97"/>
        <v>0.21</v>
      </c>
      <c r="O59" s="2">
        <f t="shared" si="97"/>
        <v>0.21</v>
      </c>
      <c r="P59" s="2">
        <f t="shared" si="97"/>
        <v>0.21</v>
      </c>
      <c r="Q59" s="2">
        <f t="shared" si="97"/>
        <v>0.21</v>
      </c>
      <c r="R59" s="2">
        <f t="shared" si="97"/>
        <v>0.21</v>
      </c>
      <c r="S59" s="2">
        <f t="shared" si="97"/>
        <v>0.21</v>
      </c>
    </row>
    <row r="60" spans="1:23" x14ac:dyDescent="0.25">
      <c r="A60" t="s">
        <v>4</v>
      </c>
      <c r="B60" s="7">
        <v>500</v>
      </c>
      <c r="C60" s="8">
        <f>+B60</f>
        <v>500</v>
      </c>
      <c r="D60" s="8">
        <f t="shared" ref="D60:S60" si="98">+C60</f>
        <v>500</v>
      </c>
      <c r="E60" s="8">
        <f t="shared" si="98"/>
        <v>500</v>
      </c>
      <c r="F60" s="8">
        <f t="shared" si="98"/>
        <v>500</v>
      </c>
      <c r="G60" s="13">
        <f t="shared" si="98"/>
        <v>500</v>
      </c>
      <c r="H60" s="8">
        <f t="shared" si="98"/>
        <v>500</v>
      </c>
      <c r="I60" s="8">
        <f t="shared" si="98"/>
        <v>500</v>
      </c>
      <c r="J60" s="8">
        <f t="shared" si="98"/>
        <v>500</v>
      </c>
      <c r="K60" s="8">
        <f t="shared" si="98"/>
        <v>500</v>
      </c>
      <c r="L60" s="8">
        <f t="shared" si="98"/>
        <v>500</v>
      </c>
      <c r="M60" s="8">
        <f t="shared" si="98"/>
        <v>500</v>
      </c>
      <c r="N60" s="8">
        <f t="shared" si="98"/>
        <v>500</v>
      </c>
      <c r="O60" s="8">
        <f t="shared" si="98"/>
        <v>500</v>
      </c>
      <c r="P60" s="8">
        <f t="shared" si="98"/>
        <v>500</v>
      </c>
      <c r="Q60" s="8">
        <f t="shared" si="98"/>
        <v>500</v>
      </c>
      <c r="R60" s="8">
        <f t="shared" si="98"/>
        <v>500</v>
      </c>
      <c r="S60" s="8">
        <f t="shared" si="98"/>
        <v>500</v>
      </c>
    </row>
    <row r="61" spans="1:23" x14ac:dyDescent="0.25">
      <c r="A61" t="s">
        <v>3</v>
      </c>
      <c r="B61" s="5">
        <v>2000</v>
      </c>
      <c r="C61" s="5">
        <f>+B61</f>
        <v>2000</v>
      </c>
      <c r="D61" s="5">
        <f t="shared" ref="D61" si="99">+C61</f>
        <v>2000</v>
      </c>
      <c r="E61" s="5"/>
      <c r="F61" s="5"/>
      <c r="G61" s="14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23" x14ac:dyDescent="0.25">
      <c r="A62" t="s">
        <v>7</v>
      </c>
      <c r="B62" s="3">
        <v>-1500</v>
      </c>
      <c r="C62" s="3">
        <f t="shared" ref="C62:S62" si="100">+C60-C61</f>
        <v>-1500</v>
      </c>
      <c r="D62" s="3">
        <f t="shared" si="100"/>
        <v>-1500</v>
      </c>
      <c r="E62" s="3">
        <f t="shared" si="100"/>
        <v>500</v>
      </c>
      <c r="F62" s="3">
        <f t="shared" si="100"/>
        <v>500</v>
      </c>
      <c r="G62" s="13">
        <f t="shared" si="100"/>
        <v>500</v>
      </c>
      <c r="H62" s="3">
        <f t="shared" si="100"/>
        <v>500</v>
      </c>
      <c r="I62" s="3">
        <f t="shared" si="100"/>
        <v>500</v>
      </c>
      <c r="J62" s="3">
        <f t="shared" si="100"/>
        <v>500</v>
      </c>
      <c r="K62" s="3">
        <f t="shared" si="100"/>
        <v>500</v>
      </c>
      <c r="L62" s="3">
        <f t="shared" si="100"/>
        <v>500</v>
      </c>
      <c r="M62" s="3">
        <f t="shared" si="100"/>
        <v>500</v>
      </c>
      <c r="N62" s="3">
        <f t="shared" si="100"/>
        <v>500</v>
      </c>
      <c r="O62" s="3">
        <f t="shared" si="100"/>
        <v>500</v>
      </c>
      <c r="P62" s="3">
        <f t="shared" si="100"/>
        <v>500</v>
      </c>
      <c r="Q62" s="3">
        <f t="shared" si="100"/>
        <v>500</v>
      </c>
      <c r="R62" s="3">
        <f t="shared" si="100"/>
        <v>500</v>
      </c>
      <c r="S62" s="3">
        <f t="shared" si="100"/>
        <v>500</v>
      </c>
    </row>
    <row r="63" spans="1:23" x14ac:dyDescent="0.25">
      <c r="A63" t="s">
        <v>9</v>
      </c>
      <c r="B63" s="3">
        <v>-525</v>
      </c>
      <c r="C63" s="3">
        <f t="shared" ref="C63:S63" si="101">+C62*C59</f>
        <v>-525</v>
      </c>
      <c r="D63" s="3">
        <f t="shared" si="101"/>
        <v>-525</v>
      </c>
      <c r="E63" s="3">
        <f t="shared" si="101"/>
        <v>175</v>
      </c>
      <c r="F63" s="3">
        <f t="shared" si="101"/>
        <v>175</v>
      </c>
      <c r="G63" s="13">
        <f t="shared" si="101"/>
        <v>105</v>
      </c>
      <c r="H63" s="3">
        <f t="shared" si="101"/>
        <v>105</v>
      </c>
      <c r="I63" s="3">
        <f t="shared" si="101"/>
        <v>105</v>
      </c>
      <c r="J63" s="3">
        <f t="shared" si="101"/>
        <v>105</v>
      </c>
      <c r="K63" s="3">
        <f t="shared" si="101"/>
        <v>105</v>
      </c>
      <c r="L63" s="3">
        <f t="shared" si="101"/>
        <v>105</v>
      </c>
      <c r="M63" s="3">
        <f t="shared" si="101"/>
        <v>105</v>
      </c>
      <c r="N63" s="3">
        <f t="shared" si="101"/>
        <v>105</v>
      </c>
      <c r="O63" s="3">
        <f t="shared" si="101"/>
        <v>105</v>
      </c>
      <c r="P63" s="3">
        <f t="shared" si="101"/>
        <v>105</v>
      </c>
      <c r="Q63" s="3">
        <f t="shared" si="101"/>
        <v>105</v>
      </c>
      <c r="R63" s="3">
        <f t="shared" si="101"/>
        <v>105</v>
      </c>
      <c r="S63" s="3">
        <f t="shared" si="101"/>
        <v>105</v>
      </c>
    </row>
    <row r="64" spans="1:23" x14ac:dyDescent="0.25">
      <c r="A64" t="s">
        <v>31</v>
      </c>
      <c r="G64" s="15">
        <f>+G60/F68*-F66</f>
        <v>70</v>
      </c>
      <c r="H64" s="7">
        <f>+G64</f>
        <v>70</v>
      </c>
      <c r="I64" s="7">
        <f t="shared" ref="I64:S64" si="102">+H64</f>
        <v>70</v>
      </c>
      <c r="J64" s="7">
        <f t="shared" si="102"/>
        <v>70</v>
      </c>
      <c r="K64" s="7">
        <f t="shared" si="102"/>
        <v>70</v>
      </c>
      <c r="L64" s="7">
        <f t="shared" si="102"/>
        <v>70</v>
      </c>
      <c r="M64" s="7">
        <f t="shared" si="102"/>
        <v>70</v>
      </c>
      <c r="N64" s="7">
        <f t="shared" si="102"/>
        <v>70</v>
      </c>
      <c r="O64" s="7">
        <f t="shared" si="102"/>
        <v>70</v>
      </c>
      <c r="P64" s="7">
        <f t="shared" si="102"/>
        <v>70</v>
      </c>
      <c r="Q64" s="7">
        <f t="shared" si="102"/>
        <v>70</v>
      </c>
      <c r="R64" s="7">
        <f t="shared" si="102"/>
        <v>70</v>
      </c>
      <c r="S64" s="7">
        <f t="shared" si="102"/>
        <v>70</v>
      </c>
    </row>
    <row r="65" spans="1:24" x14ac:dyDescent="0.25">
      <c r="A65" t="s">
        <v>10</v>
      </c>
      <c r="B65" s="3">
        <v>-1575</v>
      </c>
      <c r="C65" s="3">
        <f>+B65+C63</f>
        <v>-2100</v>
      </c>
      <c r="D65" s="3">
        <f>+C65+D63</f>
        <v>-2625</v>
      </c>
      <c r="E65" s="3">
        <f>+D65+E63</f>
        <v>-2450</v>
      </c>
      <c r="F65" s="3">
        <f>+E65+F63</f>
        <v>-2275</v>
      </c>
      <c r="G65" s="13">
        <f>+F65+G63+G64</f>
        <v>-2100</v>
      </c>
      <c r="H65" s="3">
        <f t="shared" ref="H65" si="103">+G65+H63+H64</f>
        <v>-1925</v>
      </c>
      <c r="I65" s="3">
        <f t="shared" ref="I65" si="104">+H65+I63+I64</f>
        <v>-1750</v>
      </c>
      <c r="J65" s="3">
        <f t="shared" ref="J65" si="105">+I65+J63+J64</f>
        <v>-1575</v>
      </c>
      <c r="K65" s="3">
        <f t="shared" ref="K65" si="106">+J65+K63+K64</f>
        <v>-1400</v>
      </c>
      <c r="L65" s="3">
        <f t="shared" ref="L65" si="107">+K65+L63+L64</f>
        <v>-1225</v>
      </c>
      <c r="M65" s="3">
        <f t="shared" ref="M65" si="108">+L65+M63+M64</f>
        <v>-1050</v>
      </c>
      <c r="N65" s="3">
        <f t="shared" ref="N65" si="109">+M65+N63+N64</f>
        <v>-875</v>
      </c>
      <c r="O65" s="3">
        <f t="shared" ref="O65" si="110">+N65+O63+O64</f>
        <v>-700</v>
      </c>
      <c r="P65" s="3">
        <f t="shared" ref="P65" si="111">+O65+P63+P64</f>
        <v>-525</v>
      </c>
      <c r="Q65" s="3">
        <f t="shared" ref="Q65" si="112">+P65+Q63+Q64</f>
        <v>-350</v>
      </c>
      <c r="R65" s="3">
        <f t="shared" ref="R65" si="113">+Q65+R63+R64</f>
        <v>-175</v>
      </c>
      <c r="S65" s="3">
        <f t="shared" ref="S65" si="114">+R65+S63+S64</f>
        <v>0</v>
      </c>
    </row>
    <row r="66" spans="1:24" x14ac:dyDescent="0.25">
      <c r="A66" t="s">
        <v>32</v>
      </c>
      <c r="F66" s="3">
        <f>+F65-F70*G59</f>
        <v>-910</v>
      </c>
      <c r="G66" s="13">
        <f>+F66+G64</f>
        <v>-840</v>
      </c>
      <c r="H66" s="3">
        <f t="shared" ref="H66:S66" si="115">+G66+H64</f>
        <v>-770</v>
      </c>
      <c r="I66" s="3">
        <f t="shared" si="115"/>
        <v>-700</v>
      </c>
      <c r="J66" s="3">
        <f t="shared" si="115"/>
        <v>-630</v>
      </c>
      <c r="K66" s="3">
        <f t="shared" si="115"/>
        <v>-560</v>
      </c>
      <c r="L66" s="3">
        <f t="shared" si="115"/>
        <v>-490</v>
      </c>
      <c r="M66" s="3">
        <f t="shared" si="115"/>
        <v>-420</v>
      </c>
      <c r="N66" s="3">
        <f t="shared" si="115"/>
        <v>-350</v>
      </c>
      <c r="O66" s="3">
        <f t="shared" si="115"/>
        <v>-280</v>
      </c>
      <c r="P66" s="3">
        <f t="shared" si="115"/>
        <v>-210</v>
      </c>
      <c r="Q66" s="3">
        <f t="shared" si="115"/>
        <v>-140</v>
      </c>
      <c r="R66" s="3">
        <f t="shared" si="115"/>
        <v>-70</v>
      </c>
      <c r="S66" s="3">
        <f t="shared" si="115"/>
        <v>0</v>
      </c>
    </row>
    <row r="67" spans="1:24" x14ac:dyDescent="0.25">
      <c r="G67" s="10"/>
    </row>
    <row r="68" spans="1:24" x14ac:dyDescent="0.25">
      <c r="A68" t="s">
        <v>35</v>
      </c>
      <c r="B68" s="3">
        <f>+D20</f>
        <v>8500</v>
      </c>
      <c r="C68" s="3">
        <f>+B68-C60</f>
        <v>8000</v>
      </c>
      <c r="D68" s="3">
        <f t="shared" ref="D68:S68" si="116">+C68-D60</f>
        <v>7500</v>
      </c>
      <c r="E68" s="3">
        <f t="shared" si="116"/>
        <v>7000</v>
      </c>
      <c r="F68" s="3">
        <f t="shared" si="116"/>
        <v>6500</v>
      </c>
      <c r="G68" s="13">
        <f t="shared" si="116"/>
        <v>6000</v>
      </c>
      <c r="H68" s="3">
        <f t="shared" si="116"/>
        <v>5500</v>
      </c>
      <c r="I68" s="3">
        <f t="shared" si="116"/>
        <v>5000</v>
      </c>
      <c r="J68" s="3">
        <f t="shared" si="116"/>
        <v>4500</v>
      </c>
      <c r="K68" s="3">
        <f t="shared" si="116"/>
        <v>4000</v>
      </c>
      <c r="L68" s="3">
        <f t="shared" si="116"/>
        <v>3500</v>
      </c>
      <c r="M68" s="3">
        <f t="shared" si="116"/>
        <v>3000</v>
      </c>
      <c r="N68" s="3">
        <f t="shared" si="116"/>
        <v>2500</v>
      </c>
      <c r="O68" s="3">
        <f t="shared" si="116"/>
        <v>2000</v>
      </c>
      <c r="P68" s="3">
        <f t="shared" si="116"/>
        <v>1500</v>
      </c>
      <c r="Q68" s="3">
        <f t="shared" si="116"/>
        <v>1000</v>
      </c>
      <c r="R68" s="3">
        <f t="shared" si="116"/>
        <v>500</v>
      </c>
      <c r="S68" s="3">
        <f t="shared" si="116"/>
        <v>0</v>
      </c>
    </row>
    <row r="69" spans="1:24" x14ac:dyDescent="0.25">
      <c r="A69" t="s">
        <v>36</v>
      </c>
      <c r="B69" s="3">
        <f>+D21</f>
        <v>4000</v>
      </c>
      <c r="C69" s="3">
        <f>+B69-C61</f>
        <v>2000</v>
      </c>
      <c r="D69" s="3">
        <f t="shared" ref="D69:S69" si="117">+C69-D61</f>
        <v>0</v>
      </c>
      <c r="E69" s="3">
        <f t="shared" si="117"/>
        <v>0</v>
      </c>
      <c r="F69" s="3">
        <f t="shared" si="117"/>
        <v>0</v>
      </c>
      <c r="G69" s="13">
        <f t="shared" si="117"/>
        <v>0</v>
      </c>
      <c r="H69" s="3">
        <f t="shared" si="117"/>
        <v>0</v>
      </c>
      <c r="I69" s="3">
        <f t="shared" si="117"/>
        <v>0</v>
      </c>
      <c r="J69" s="3">
        <f t="shared" si="117"/>
        <v>0</v>
      </c>
      <c r="K69" s="3">
        <f t="shared" si="117"/>
        <v>0</v>
      </c>
      <c r="L69" s="3">
        <f t="shared" si="117"/>
        <v>0</v>
      </c>
      <c r="M69" s="3">
        <f t="shared" si="117"/>
        <v>0</v>
      </c>
      <c r="N69" s="3">
        <f t="shared" si="117"/>
        <v>0</v>
      </c>
      <c r="O69" s="3">
        <f t="shared" si="117"/>
        <v>0</v>
      </c>
      <c r="P69" s="3">
        <f t="shared" si="117"/>
        <v>0</v>
      </c>
      <c r="Q69" s="3">
        <f t="shared" si="117"/>
        <v>0</v>
      </c>
      <c r="R69" s="3">
        <f t="shared" si="117"/>
        <v>0</v>
      </c>
      <c r="S69" s="3">
        <f t="shared" si="117"/>
        <v>0</v>
      </c>
    </row>
    <row r="70" spans="1:24" x14ac:dyDescent="0.25">
      <c r="A70" t="s">
        <v>34</v>
      </c>
      <c r="B70" s="3">
        <f>+B69-B68</f>
        <v>-4500</v>
      </c>
      <c r="C70" s="3">
        <f t="shared" ref="C70" si="118">+C69-C68</f>
        <v>-6000</v>
      </c>
      <c r="D70" s="3">
        <f t="shared" ref="D70" si="119">+D69-D68</f>
        <v>-7500</v>
      </c>
      <c r="E70" s="3">
        <f t="shared" ref="E70" si="120">+E69-E68</f>
        <v>-7000</v>
      </c>
      <c r="F70" s="3">
        <f t="shared" ref="F70" si="121">+F69-F68</f>
        <v>-6500</v>
      </c>
      <c r="G70" s="13">
        <f t="shared" ref="G70" si="122">+G69-G68</f>
        <v>-6000</v>
      </c>
      <c r="H70" s="3">
        <f t="shared" ref="H70" si="123">+H69-H68</f>
        <v>-5500</v>
      </c>
      <c r="I70" s="3">
        <f t="shared" ref="I70" si="124">+I69-I68</f>
        <v>-5000</v>
      </c>
      <c r="J70" s="3">
        <f t="shared" ref="J70" si="125">+J69-J68</f>
        <v>-4500</v>
      </c>
      <c r="K70" s="3">
        <f t="shared" ref="K70" si="126">+K69-K68</f>
        <v>-4000</v>
      </c>
      <c r="L70" s="3">
        <f t="shared" ref="L70" si="127">+L69-L68</f>
        <v>-3500</v>
      </c>
      <c r="M70" s="3">
        <f t="shared" ref="M70" si="128">+M69-M68</f>
        <v>-3000</v>
      </c>
      <c r="N70" s="3">
        <f t="shared" ref="N70" si="129">+N69-N68</f>
        <v>-2500</v>
      </c>
      <c r="O70" s="3">
        <f t="shared" ref="O70" si="130">+O69-O68</f>
        <v>-2000</v>
      </c>
      <c r="P70" s="3">
        <f t="shared" ref="P70" si="131">+P69-P68</f>
        <v>-1500</v>
      </c>
      <c r="Q70" s="3">
        <f t="shared" ref="Q70" si="132">+Q69-Q68</f>
        <v>-1000</v>
      </c>
      <c r="R70" s="3">
        <f t="shared" ref="R70" si="133">+R69-R68</f>
        <v>-500</v>
      </c>
      <c r="S70" s="3">
        <f t="shared" ref="S70" si="134">+S69-S68</f>
        <v>0</v>
      </c>
    </row>
    <row r="71" spans="1:24" x14ac:dyDescent="0.25">
      <c r="G71" s="10"/>
    </row>
    <row r="72" spans="1:24" x14ac:dyDescent="0.25">
      <c r="G72" s="10"/>
    </row>
    <row r="73" spans="1:24" x14ac:dyDescent="0.25">
      <c r="A73" t="s">
        <v>55</v>
      </c>
      <c r="G73" s="10"/>
    </row>
    <row r="74" spans="1:24" x14ac:dyDescent="0.25">
      <c r="B74" s="4" t="s">
        <v>11</v>
      </c>
      <c r="C74" s="4" t="s">
        <v>12</v>
      </c>
      <c r="D74" s="4" t="s">
        <v>13</v>
      </c>
      <c r="E74" s="4" t="s">
        <v>14</v>
      </c>
      <c r="F74" s="4" t="s">
        <v>15</v>
      </c>
      <c r="G74" s="11" t="s">
        <v>16</v>
      </c>
      <c r="H74" s="4" t="s">
        <v>17</v>
      </c>
      <c r="I74" s="4" t="s">
        <v>18</v>
      </c>
      <c r="J74" s="4" t="s">
        <v>19</v>
      </c>
      <c r="K74" s="4" t="s">
        <v>20</v>
      </c>
      <c r="L74" s="4" t="s">
        <v>21</v>
      </c>
      <c r="M74" s="4" t="s">
        <v>22</v>
      </c>
      <c r="N74" s="4" t="s">
        <v>23</v>
      </c>
      <c r="O74" s="4" t="s">
        <v>24</v>
      </c>
      <c r="P74" s="4" t="s">
        <v>25</v>
      </c>
      <c r="Q74" s="4" t="s">
        <v>26</v>
      </c>
      <c r="R74" s="4" t="s">
        <v>27</v>
      </c>
      <c r="S74" s="4" t="s">
        <v>28</v>
      </c>
      <c r="T74" s="4" t="s">
        <v>29</v>
      </c>
      <c r="U74" s="4" t="s">
        <v>30</v>
      </c>
      <c r="V74" s="4" t="s">
        <v>33</v>
      </c>
      <c r="W74" s="4" t="s">
        <v>42</v>
      </c>
      <c r="X74" s="4" t="s">
        <v>49</v>
      </c>
    </row>
    <row r="75" spans="1:24" x14ac:dyDescent="0.25">
      <c r="B75" s="17" t="s">
        <v>37</v>
      </c>
      <c r="C75" s="17" t="s">
        <v>37</v>
      </c>
      <c r="D75" s="17" t="s">
        <v>37</v>
      </c>
      <c r="E75" s="17" t="s">
        <v>37</v>
      </c>
      <c r="F75" s="17" t="s">
        <v>37</v>
      </c>
      <c r="G75" s="18" t="s">
        <v>38</v>
      </c>
      <c r="H75" s="19" t="s">
        <v>38</v>
      </c>
      <c r="I75" s="19" t="s">
        <v>38</v>
      </c>
      <c r="J75" s="19" t="s">
        <v>38</v>
      </c>
      <c r="K75" s="19" t="s">
        <v>38</v>
      </c>
      <c r="L75" s="19" t="s">
        <v>38</v>
      </c>
      <c r="M75" s="19" t="s">
        <v>38</v>
      </c>
      <c r="N75" s="19" t="s">
        <v>38</v>
      </c>
      <c r="O75" s="19" t="s">
        <v>38</v>
      </c>
      <c r="P75" s="19" t="s">
        <v>38</v>
      </c>
      <c r="Q75" s="19" t="s">
        <v>38</v>
      </c>
      <c r="R75" s="19" t="s">
        <v>38</v>
      </c>
      <c r="S75" s="19" t="s">
        <v>38</v>
      </c>
      <c r="T75" s="19" t="s">
        <v>38</v>
      </c>
      <c r="U75" s="19" t="s">
        <v>38</v>
      </c>
      <c r="V75" s="21" t="s">
        <v>39</v>
      </c>
      <c r="W75" s="21" t="s">
        <v>39</v>
      </c>
    </row>
    <row r="76" spans="1:24" x14ac:dyDescent="0.25">
      <c r="A76" t="s">
        <v>8</v>
      </c>
      <c r="B76" s="2">
        <v>0.35</v>
      </c>
      <c r="C76" s="2">
        <v>0.35</v>
      </c>
      <c r="D76" s="2">
        <v>0.35</v>
      </c>
      <c r="E76" s="2">
        <v>0.35</v>
      </c>
      <c r="F76" s="2">
        <v>0.35</v>
      </c>
      <c r="G76" s="12">
        <v>0.21</v>
      </c>
      <c r="H76" s="2">
        <f>+G76</f>
        <v>0.21</v>
      </c>
      <c r="I76" s="2">
        <f t="shared" ref="I76:S76" si="135">+H76</f>
        <v>0.21</v>
      </c>
      <c r="J76" s="2">
        <f t="shared" si="135"/>
        <v>0.21</v>
      </c>
      <c r="K76" s="2">
        <f t="shared" si="135"/>
        <v>0.21</v>
      </c>
      <c r="L76" s="2">
        <f t="shared" si="135"/>
        <v>0.21</v>
      </c>
      <c r="M76" s="2">
        <f t="shared" si="135"/>
        <v>0.21</v>
      </c>
      <c r="N76" s="2">
        <f t="shared" si="135"/>
        <v>0.21</v>
      </c>
      <c r="O76" s="2">
        <f t="shared" si="135"/>
        <v>0.21</v>
      </c>
      <c r="P76" s="2">
        <f t="shared" si="135"/>
        <v>0.21</v>
      </c>
      <c r="Q76" s="2">
        <f t="shared" si="135"/>
        <v>0.21</v>
      </c>
      <c r="R76" s="2">
        <f t="shared" si="135"/>
        <v>0.21</v>
      </c>
      <c r="S76" s="2">
        <f t="shared" si="135"/>
        <v>0.21</v>
      </c>
      <c r="T76" s="2">
        <f t="shared" ref="T76:X76" si="136">+S76</f>
        <v>0.21</v>
      </c>
      <c r="U76" s="2">
        <f t="shared" si="136"/>
        <v>0.21</v>
      </c>
      <c r="V76" s="2">
        <f t="shared" si="136"/>
        <v>0.21</v>
      </c>
      <c r="W76" s="2">
        <f t="shared" si="136"/>
        <v>0.21</v>
      </c>
      <c r="X76" s="2">
        <f t="shared" si="136"/>
        <v>0.21</v>
      </c>
    </row>
    <row r="77" spans="1:24" x14ac:dyDescent="0.25">
      <c r="A77" t="s">
        <v>4</v>
      </c>
      <c r="B77" s="7">
        <f>+B60</f>
        <v>500</v>
      </c>
      <c r="C77" s="8">
        <f>+B77</f>
        <v>500</v>
      </c>
      <c r="D77" s="8">
        <f t="shared" ref="D77:D78" si="137">+C77</f>
        <v>500</v>
      </c>
      <c r="E77" s="8">
        <f t="shared" ref="E77:E78" si="138">+D77</f>
        <v>500</v>
      </c>
      <c r="F77" s="8">
        <f t="shared" ref="F77:G78" si="139">+E77</f>
        <v>500</v>
      </c>
      <c r="G77" s="13">
        <f t="shared" si="139"/>
        <v>500</v>
      </c>
      <c r="H77" s="8">
        <f t="shared" ref="H77:U77" si="140">+G77</f>
        <v>500</v>
      </c>
      <c r="I77" s="8">
        <f t="shared" si="140"/>
        <v>500</v>
      </c>
      <c r="J77" s="8">
        <f t="shared" si="140"/>
        <v>500</v>
      </c>
      <c r="K77" s="8">
        <f t="shared" si="140"/>
        <v>500</v>
      </c>
      <c r="L77" s="8">
        <f t="shared" si="140"/>
        <v>500</v>
      </c>
      <c r="M77" s="8">
        <f t="shared" si="140"/>
        <v>500</v>
      </c>
      <c r="N77" s="8">
        <f t="shared" si="140"/>
        <v>500</v>
      </c>
      <c r="O77" s="8">
        <f t="shared" si="140"/>
        <v>500</v>
      </c>
      <c r="P77" s="8">
        <f t="shared" si="140"/>
        <v>500</v>
      </c>
      <c r="Q77" s="8">
        <f t="shared" si="140"/>
        <v>500</v>
      </c>
      <c r="R77" s="8">
        <f t="shared" si="140"/>
        <v>500</v>
      </c>
      <c r="S77" s="8">
        <f t="shared" si="140"/>
        <v>500</v>
      </c>
      <c r="T77" s="8">
        <f t="shared" si="140"/>
        <v>500</v>
      </c>
      <c r="U77" s="8">
        <f t="shared" si="140"/>
        <v>500</v>
      </c>
      <c r="V77" s="8">
        <v>0</v>
      </c>
      <c r="W77" s="8">
        <v>0</v>
      </c>
      <c r="X77" s="8">
        <v>0</v>
      </c>
    </row>
    <row r="78" spans="1:24" x14ac:dyDescent="0.25">
      <c r="A78" t="s">
        <v>3</v>
      </c>
      <c r="B78" s="5">
        <f>+B61</f>
        <v>2000</v>
      </c>
      <c r="C78" s="5">
        <f>+B78</f>
        <v>2000</v>
      </c>
      <c r="D78" s="5">
        <f t="shared" si="137"/>
        <v>2000</v>
      </c>
      <c r="E78" s="5">
        <f t="shared" si="138"/>
        <v>2000</v>
      </c>
      <c r="F78" s="5">
        <f t="shared" si="139"/>
        <v>2000</v>
      </c>
      <c r="G78" s="14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x14ac:dyDescent="0.25">
      <c r="A79" t="s">
        <v>7</v>
      </c>
      <c r="B79" s="3">
        <f t="shared" ref="B79:G79" si="141">+B77-B78</f>
        <v>-1500</v>
      </c>
      <c r="C79" s="3">
        <f t="shared" si="141"/>
        <v>-1500</v>
      </c>
      <c r="D79" s="3">
        <f t="shared" si="141"/>
        <v>-1500</v>
      </c>
      <c r="E79" s="3">
        <f t="shared" si="141"/>
        <v>-1500</v>
      </c>
      <c r="F79" s="3">
        <f t="shared" si="141"/>
        <v>-1500</v>
      </c>
      <c r="G79" s="13">
        <f t="shared" si="141"/>
        <v>500</v>
      </c>
      <c r="H79" s="3">
        <f t="shared" ref="H79:U79" si="142">+H77-H78</f>
        <v>500</v>
      </c>
      <c r="I79" s="3">
        <f t="shared" si="142"/>
        <v>500</v>
      </c>
      <c r="J79" s="3">
        <f t="shared" si="142"/>
        <v>500</v>
      </c>
      <c r="K79" s="3">
        <f t="shared" si="142"/>
        <v>500</v>
      </c>
      <c r="L79" s="3">
        <f t="shared" si="142"/>
        <v>500</v>
      </c>
      <c r="M79" s="3">
        <f t="shared" si="142"/>
        <v>500</v>
      </c>
      <c r="N79" s="3">
        <f t="shared" si="142"/>
        <v>500</v>
      </c>
      <c r="O79" s="3">
        <f t="shared" si="142"/>
        <v>500</v>
      </c>
      <c r="P79" s="3">
        <f t="shared" si="142"/>
        <v>500</v>
      </c>
      <c r="Q79" s="3">
        <f t="shared" si="142"/>
        <v>500</v>
      </c>
      <c r="R79" s="3">
        <f t="shared" si="142"/>
        <v>500</v>
      </c>
      <c r="S79" s="3">
        <f t="shared" si="142"/>
        <v>500</v>
      </c>
      <c r="T79" s="3">
        <f t="shared" si="142"/>
        <v>500</v>
      </c>
      <c r="U79" s="3">
        <f t="shared" si="142"/>
        <v>500</v>
      </c>
      <c r="V79" s="3">
        <f t="shared" ref="V79:W79" si="143">+V77-V78</f>
        <v>0</v>
      </c>
      <c r="W79" s="3">
        <f t="shared" si="143"/>
        <v>0</v>
      </c>
      <c r="X79" s="3">
        <f t="shared" ref="X79" si="144">+X77-X78</f>
        <v>0</v>
      </c>
    </row>
    <row r="80" spans="1:24" x14ac:dyDescent="0.25">
      <c r="A80" t="s">
        <v>9</v>
      </c>
      <c r="B80" s="3">
        <f t="shared" ref="B80:G80" si="145">+B79*B76</f>
        <v>-525</v>
      </c>
      <c r="C80" s="3">
        <f t="shared" si="145"/>
        <v>-525</v>
      </c>
      <c r="D80" s="3">
        <f t="shared" si="145"/>
        <v>-525</v>
      </c>
      <c r="E80" s="3">
        <f t="shared" si="145"/>
        <v>-525</v>
      </c>
      <c r="F80" s="3">
        <f t="shared" si="145"/>
        <v>-525</v>
      </c>
      <c r="G80" s="13">
        <f t="shared" si="145"/>
        <v>105</v>
      </c>
      <c r="H80" s="3">
        <f t="shared" ref="H80:U80" si="146">+H79*H76</f>
        <v>105</v>
      </c>
      <c r="I80" s="3">
        <f t="shared" si="146"/>
        <v>105</v>
      </c>
      <c r="J80" s="3">
        <f t="shared" si="146"/>
        <v>105</v>
      </c>
      <c r="K80" s="3">
        <f t="shared" si="146"/>
        <v>105</v>
      </c>
      <c r="L80" s="3">
        <f t="shared" si="146"/>
        <v>105</v>
      </c>
      <c r="M80" s="3">
        <f t="shared" si="146"/>
        <v>105</v>
      </c>
      <c r="N80" s="3">
        <f t="shared" si="146"/>
        <v>105</v>
      </c>
      <c r="O80" s="3">
        <f t="shared" si="146"/>
        <v>105</v>
      </c>
      <c r="P80" s="3">
        <f t="shared" si="146"/>
        <v>105</v>
      </c>
      <c r="Q80" s="3">
        <f t="shared" si="146"/>
        <v>105</v>
      </c>
      <c r="R80" s="3">
        <f t="shared" si="146"/>
        <v>105</v>
      </c>
      <c r="S80" s="3">
        <f t="shared" si="146"/>
        <v>105</v>
      </c>
      <c r="T80" s="3">
        <f t="shared" si="146"/>
        <v>105</v>
      </c>
      <c r="U80" s="3">
        <f t="shared" si="146"/>
        <v>105</v>
      </c>
      <c r="V80" s="3">
        <f t="shared" ref="V80:W80" si="147">+V79*V76</f>
        <v>0</v>
      </c>
      <c r="W80" s="3">
        <f t="shared" si="147"/>
        <v>0</v>
      </c>
      <c r="X80" s="3">
        <f t="shared" ref="X80" si="148">+X79*X76</f>
        <v>0</v>
      </c>
    </row>
    <row r="81" spans="1:24" x14ac:dyDescent="0.25">
      <c r="A81" t="s">
        <v>31</v>
      </c>
      <c r="G81" s="15">
        <f>+G77/F85*(-F83*0.9)</f>
        <v>63</v>
      </c>
      <c r="H81" s="7">
        <f>+G81</f>
        <v>63</v>
      </c>
      <c r="I81" s="7">
        <f t="shared" ref="I81:V81" si="149">+H81</f>
        <v>63</v>
      </c>
      <c r="J81" s="7">
        <f t="shared" si="149"/>
        <v>63</v>
      </c>
      <c r="K81" s="7">
        <f t="shared" si="149"/>
        <v>63</v>
      </c>
      <c r="L81" s="7">
        <f t="shared" si="149"/>
        <v>63</v>
      </c>
      <c r="M81" s="7">
        <f t="shared" si="149"/>
        <v>63</v>
      </c>
      <c r="N81" s="7">
        <f t="shared" si="149"/>
        <v>63</v>
      </c>
      <c r="O81" s="7">
        <f t="shared" si="149"/>
        <v>63</v>
      </c>
      <c r="P81" s="7">
        <f t="shared" si="149"/>
        <v>63</v>
      </c>
      <c r="Q81" s="7">
        <f t="shared" si="149"/>
        <v>63</v>
      </c>
      <c r="R81" s="7">
        <f t="shared" si="149"/>
        <v>63</v>
      </c>
      <c r="S81" s="7">
        <f t="shared" si="149"/>
        <v>63</v>
      </c>
      <c r="T81" s="7">
        <f t="shared" si="149"/>
        <v>63</v>
      </c>
      <c r="U81" s="7">
        <f t="shared" si="149"/>
        <v>63</v>
      </c>
      <c r="V81" s="7">
        <f t="shared" si="149"/>
        <v>63</v>
      </c>
      <c r="W81" s="7">
        <f>+MIN(V81,-V83)</f>
        <v>42</v>
      </c>
      <c r="X81" s="7">
        <f>+MIN(W81,-W83)</f>
        <v>0</v>
      </c>
    </row>
    <row r="82" spans="1:24" x14ac:dyDescent="0.25">
      <c r="A82" t="s">
        <v>10</v>
      </c>
      <c r="B82" s="3">
        <f>+B80</f>
        <v>-525</v>
      </c>
      <c r="C82" s="3">
        <f>+B82+C80</f>
        <v>-1050</v>
      </c>
      <c r="D82" s="3">
        <f>+C82+D80</f>
        <v>-1575</v>
      </c>
      <c r="E82" s="3">
        <f>+D82+E80</f>
        <v>-2100</v>
      </c>
      <c r="F82" s="3">
        <f>+E82+F80</f>
        <v>-2625</v>
      </c>
      <c r="G82" s="13">
        <f>+F82+G80+G81</f>
        <v>-2457</v>
      </c>
      <c r="H82" s="3">
        <f t="shared" ref="H82" si="150">+G82+H80+H81</f>
        <v>-2289</v>
      </c>
      <c r="I82" s="3">
        <f t="shared" ref="I82" si="151">+H82+I80+I81</f>
        <v>-2121</v>
      </c>
      <c r="J82" s="3">
        <f t="shared" ref="J82" si="152">+I82+J80+J81</f>
        <v>-1953</v>
      </c>
      <c r="K82" s="3">
        <f t="shared" ref="K82" si="153">+J82+K80+K81</f>
        <v>-1785</v>
      </c>
      <c r="L82" s="3">
        <f t="shared" ref="L82" si="154">+K82+L80+L81</f>
        <v>-1617</v>
      </c>
      <c r="M82" s="3">
        <f t="shared" ref="M82" si="155">+L82+M80+M81</f>
        <v>-1449</v>
      </c>
      <c r="N82" s="3">
        <f t="shared" ref="N82" si="156">+M82+N80+N81</f>
        <v>-1281</v>
      </c>
      <c r="O82" s="3">
        <f t="shared" ref="O82" si="157">+N82+O80+O81</f>
        <v>-1113</v>
      </c>
      <c r="P82" s="3">
        <f t="shared" ref="P82" si="158">+O82+P80+P81</f>
        <v>-945</v>
      </c>
      <c r="Q82" s="3">
        <f t="shared" ref="Q82" si="159">+P82+Q80+Q81</f>
        <v>-777</v>
      </c>
      <c r="R82" s="3">
        <f t="shared" ref="R82" si="160">+Q82+R80+R81</f>
        <v>-609</v>
      </c>
      <c r="S82" s="3">
        <f t="shared" ref="S82:X82" si="161">+R82+S80+S81</f>
        <v>-441</v>
      </c>
      <c r="T82" s="3">
        <f t="shared" si="161"/>
        <v>-273</v>
      </c>
      <c r="U82" s="3">
        <f t="shared" si="161"/>
        <v>-105</v>
      </c>
      <c r="V82" s="3">
        <f t="shared" si="161"/>
        <v>-42</v>
      </c>
      <c r="W82" s="3">
        <f t="shared" si="161"/>
        <v>0</v>
      </c>
      <c r="X82" s="3">
        <f t="shared" si="161"/>
        <v>0</v>
      </c>
    </row>
    <row r="83" spans="1:24" x14ac:dyDescent="0.25">
      <c r="A83" t="s">
        <v>32</v>
      </c>
      <c r="F83" s="3">
        <f>+F82-F87*G76</f>
        <v>-1050</v>
      </c>
      <c r="G83" s="13">
        <f>+F83+G81</f>
        <v>-987</v>
      </c>
      <c r="H83" s="3">
        <f t="shared" ref="H83:S83" si="162">+G83+H81</f>
        <v>-924</v>
      </c>
      <c r="I83" s="3">
        <f t="shared" si="162"/>
        <v>-861</v>
      </c>
      <c r="J83" s="3">
        <f t="shared" si="162"/>
        <v>-798</v>
      </c>
      <c r="K83" s="3">
        <f t="shared" si="162"/>
        <v>-735</v>
      </c>
      <c r="L83" s="3">
        <f t="shared" si="162"/>
        <v>-672</v>
      </c>
      <c r="M83" s="3">
        <f t="shared" si="162"/>
        <v>-609</v>
      </c>
      <c r="N83" s="3">
        <f t="shared" si="162"/>
        <v>-546</v>
      </c>
      <c r="O83" s="3">
        <f t="shared" si="162"/>
        <v>-483</v>
      </c>
      <c r="P83" s="3">
        <f t="shared" si="162"/>
        <v>-420</v>
      </c>
      <c r="Q83" s="3">
        <f t="shared" si="162"/>
        <v>-357</v>
      </c>
      <c r="R83" s="3">
        <f t="shared" si="162"/>
        <v>-294</v>
      </c>
      <c r="S83" s="3">
        <f t="shared" si="162"/>
        <v>-231</v>
      </c>
      <c r="T83" s="3">
        <f t="shared" ref="T83:X83" si="163">+S83+T81</f>
        <v>-168</v>
      </c>
      <c r="U83" s="3">
        <f t="shared" si="163"/>
        <v>-105</v>
      </c>
      <c r="V83" s="3">
        <f t="shared" si="163"/>
        <v>-42</v>
      </c>
      <c r="W83" s="3">
        <f t="shared" si="163"/>
        <v>0</v>
      </c>
      <c r="X83" s="3">
        <f t="shared" si="163"/>
        <v>0</v>
      </c>
    </row>
    <row r="84" spans="1:24" x14ac:dyDescent="0.25">
      <c r="G84" s="10"/>
    </row>
    <row r="85" spans="1:24" x14ac:dyDescent="0.25">
      <c r="A85" t="s">
        <v>35</v>
      </c>
      <c r="B85" s="3">
        <f>+B20</f>
        <v>9500</v>
      </c>
      <c r="C85" s="3">
        <f>+B85-C77</f>
        <v>9000</v>
      </c>
      <c r="D85" s="3">
        <f t="shared" ref="D85:F85" si="164">+C85-D77</f>
        <v>8500</v>
      </c>
      <c r="E85" s="3">
        <f t="shared" si="164"/>
        <v>8000</v>
      </c>
      <c r="F85" s="3">
        <f t="shared" si="164"/>
        <v>7500</v>
      </c>
      <c r="G85" s="13">
        <f t="shared" ref="G85:G86" si="165">+F85-G77</f>
        <v>7000</v>
      </c>
      <c r="H85" s="3">
        <f t="shared" ref="H85" si="166">+G85-H77</f>
        <v>6500</v>
      </c>
      <c r="I85" s="3">
        <f t="shared" ref="I85" si="167">+H85-I77</f>
        <v>6000</v>
      </c>
      <c r="J85" s="3">
        <f t="shared" ref="J85" si="168">+I85-J77</f>
        <v>5500</v>
      </c>
      <c r="K85" s="3">
        <f t="shared" ref="K85" si="169">+J85-K77</f>
        <v>5000</v>
      </c>
      <c r="L85" s="3">
        <f t="shared" ref="L85" si="170">+K85-L77</f>
        <v>4500</v>
      </c>
      <c r="M85" s="3">
        <f t="shared" ref="M85" si="171">+L85-M77</f>
        <v>4000</v>
      </c>
      <c r="N85" s="3">
        <f t="shared" ref="N85" si="172">+M85-N77</f>
        <v>3500</v>
      </c>
      <c r="O85" s="3">
        <f t="shared" ref="O85" si="173">+N85-O77</f>
        <v>3000</v>
      </c>
      <c r="P85" s="3">
        <f t="shared" ref="P85" si="174">+O85-P77</f>
        <v>2500</v>
      </c>
      <c r="Q85" s="3">
        <f t="shared" ref="Q85" si="175">+P85-Q77</f>
        <v>2000</v>
      </c>
      <c r="R85" s="3">
        <f t="shared" ref="R85" si="176">+Q85-R77</f>
        <v>1500</v>
      </c>
      <c r="S85" s="3">
        <f t="shared" ref="S85" si="177">+R85-S77</f>
        <v>1000</v>
      </c>
      <c r="T85" s="3">
        <f t="shared" ref="T85" si="178">+S85-T77</f>
        <v>500</v>
      </c>
      <c r="U85" s="3">
        <f t="shared" ref="U85" si="179">+T85-U77</f>
        <v>0</v>
      </c>
      <c r="V85" s="3">
        <f t="shared" ref="V85:X85" si="180">+U85-V77</f>
        <v>0</v>
      </c>
      <c r="W85" s="3">
        <f t="shared" si="180"/>
        <v>0</v>
      </c>
      <c r="X85" s="3">
        <f t="shared" si="180"/>
        <v>0</v>
      </c>
    </row>
    <row r="86" spans="1:24" x14ac:dyDescent="0.25">
      <c r="A86" t="s">
        <v>36</v>
      </c>
      <c r="B86" s="3">
        <f>+B37</f>
        <v>6000</v>
      </c>
      <c r="C86" s="3">
        <f>+C37</f>
        <v>4000</v>
      </c>
      <c r="D86" s="3">
        <f>+D37</f>
        <v>2000</v>
      </c>
      <c r="E86" s="3">
        <f>+E37</f>
        <v>0</v>
      </c>
      <c r="F86" s="3">
        <f>+F37</f>
        <v>0</v>
      </c>
      <c r="G86" s="13">
        <f t="shared" si="165"/>
        <v>0</v>
      </c>
      <c r="H86" s="3">
        <f t="shared" ref="H86:S86" si="181">+G86-H78</f>
        <v>0</v>
      </c>
      <c r="I86" s="3">
        <f t="shared" si="181"/>
        <v>0</v>
      </c>
      <c r="J86" s="3">
        <f t="shared" si="181"/>
        <v>0</v>
      </c>
      <c r="K86" s="3">
        <f t="shared" si="181"/>
        <v>0</v>
      </c>
      <c r="L86" s="3">
        <f t="shared" si="181"/>
        <v>0</v>
      </c>
      <c r="M86" s="3">
        <f t="shared" si="181"/>
        <v>0</v>
      </c>
      <c r="N86" s="3">
        <f t="shared" si="181"/>
        <v>0</v>
      </c>
      <c r="O86" s="3">
        <f t="shared" si="181"/>
        <v>0</v>
      </c>
      <c r="P86" s="3">
        <f t="shared" si="181"/>
        <v>0</v>
      </c>
      <c r="Q86" s="3">
        <f t="shared" si="181"/>
        <v>0</v>
      </c>
      <c r="R86" s="3">
        <f t="shared" si="181"/>
        <v>0</v>
      </c>
      <c r="S86" s="3">
        <f t="shared" si="181"/>
        <v>0</v>
      </c>
      <c r="T86" s="3">
        <f t="shared" ref="T86:X86" si="182">+S86-T78</f>
        <v>0</v>
      </c>
      <c r="U86" s="3">
        <f t="shared" si="182"/>
        <v>0</v>
      </c>
      <c r="V86" s="3">
        <f t="shared" si="182"/>
        <v>0</v>
      </c>
      <c r="W86" s="3">
        <f t="shared" si="182"/>
        <v>0</v>
      </c>
      <c r="X86" s="3">
        <f t="shared" si="182"/>
        <v>0</v>
      </c>
    </row>
    <row r="87" spans="1:24" x14ac:dyDescent="0.25">
      <c r="A87" t="s">
        <v>34</v>
      </c>
      <c r="B87" s="3">
        <f>+B86-B85</f>
        <v>-3500</v>
      </c>
      <c r="C87" s="3">
        <f t="shared" ref="C87:G87" si="183">+C86-C85</f>
        <v>-5000</v>
      </c>
      <c r="D87" s="3">
        <f t="shared" si="183"/>
        <v>-6500</v>
      </c>
      <c r="E87" s="3">
        <f t="shared" si="183"/>
        <v>-8000</v>
      </c>
      <c r="F87" s="3">
        <f t="shared" si="183"/>
        <v>-7500</v>
      </c>
      <c r="G87" s="13">
        <f t="shared" si="183"/>
        <v>-7000</v>
      </c>
      <c r="H87" s="3">
        <f t="shared" ref="H87" si="184">+H86-H85</f>
        <v>-6500</v>
      </c>
      <c r="I87" s="3">
        <f t="shared" ref="I87" si="185">+I86-I85</f>
        <v>-6000</v>
      </c>
      <c r="J87" s="3">
        <f t="shared" ref="J87" si="186">+J86-J85</f>
        <v>-5500</v>
      </c>
      <c r="K87" s="3">
        <f t="shared" ref="K87" si="187">+K86-K85</f>
        <v>-5000</v>
      </c>
      <c r="L87" s="3">
        <f t="shared" ref="L87" si="188">+L86-L85</f>
        <v>-4500</v>
      </c>
      <c r="M87" s="3">
        <f t="shared" ref="M87" si="189">+M86-M85</f>
        <v>-4000</v>
      </c>
      <c r="N87" s="3">
        <f t="shared" ref="N87" si="190">+N86-N85</f>
        <v>-3500</v>
      </c>
      <c r="O87" s="3">
        <f t="shared" ref="O87" si="191">+O86-O85</f>
        <v>-3000</v>
      </c>
      <c r="P87" s="3">
        <f t="shared" ref="P87" si="192">+P86-P85</f>
        <v>-2500</v>
      </c>
      <c r="Q87" s="3">
        <f t="shared" ref="Q87" si="193">+Q86-Q85</f>
        <v>-2000</v>
      </c>
      <c r="R87" s="3">
        <f t="shared" ref="R87" si="194">+R86-R85</f>
        <v>-1500</v>
      </c>
      <c r="S87" s="3">
        <f t="shared" ref="S87:U87" si="195">+S86-S85</f>
        <v>-1000</v>
      </c>
      <c r="T87" s="3">
        <f t="shared" si="195"/>
        <v>-500</v>
      </c>
      <c r="U87" s="3">
        <f t="shared" si="195"/>
        <v>0</v>
      </c>
      <c r="V87" s="3">
        <f t="shared" ref="V87:W87" si="196">+V86-V85</f>
        <v>0</v>
      </c>
      <c r="W87" s="3">
        <f t="shared" si="196"/>
        <v>0</v>
      </c>
      <c r="X87" s="3">
        <f t="shared" ref="X87" si="197">+X86-X85</f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5:AG68"/>
  <sheetViews>
    <sheetView workbookViewId="0">
      <selection activeCell="A2" sqref="A2"/>
    </sheetView>
  </sheetViews>
  <sheetFormatPr defaultRowHeight="15" x14ac:dyDescent="0.25"/>
  <cols>
    <col min="10" max="10" width="13.42578125" bestFit="1" customWidth="1"/>
    <col min="11" max="24" width="9.85546875" bestFit="1" customWidth="1"/>
    <col min="25" max="25" width="9.7109375" bestFit="1" customWidth="1"/>
    <col min="26" max="30" width="9.28515625" bestFit="1" customWidth="1"/>
    <col min="31" max="32" width="9.140625" bestFit="1" customWidth="1"/>
  </cols>
  <sheetData>
    <row r="5" spans="10:31" x14ac:dyDescent="0.25">
      <c r="J5" t="s">
        <v>43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11" t="s">
        <v>16</v>
      </c>
      <c r="Q5" s="4" t="s">
        <v>17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4" t="s">
        <v>29</v>
      </c>
      <c r="AD5" s="4" t="s">
        <v>30</v>
      </c>
      <c r="AE5" s="4" t="s">
        <v>33</v>
      </c>
    </row>
    <row r="6" spans="10:31" x14ac:dyDescent="0.25">
      <c r="J6" s="1" t="str">
        <f>Calculations!A12</f>
        <v>Book depr</v>
      </c>
      <c r="K6" s="1">
        <f>Calculations!B12</f>
        <v>500</v>
      </c>
      <c r="L6" s="1">
        <f>Calculations!C12</f>
        <v>500</v>
      </c>
      <c r="M6" s="1">
        <f>Calculations!D12</f>
        <v>500</v>
      </c>
      <c r="N6" s="1">
        <f>Calculations!E12</f>
        <v>500</v>
      </c>
      <c r="O6" s="1">
        <f>Calculations!F12</f>
        <v>500</v>
      </c>
      <c r="P6" s="1">
        <f>Calculations!G12</f>
        <v>500</v>
      </c>
      <c r="Q6" s="1">
        <f>Calculations!H12</f>
        <v>500</v>
      </c>
      <c r="R6" s="1">
        <f>Calculations!I12</f>
        <v>500</v>
      </c>
      <c r="S6" s="1">
        <f>Calculations!J12</f>
        <v>500</v>
      </c>
      <c r="T6" s="1">
        <f>Calculations!K12</f>
        <v>500</v>
      </c>
      <c r="U6" s="1">
        <f>Calculations!L12</f>
        <v>500</v>
      </c>
      <c r="V6" s="1">
        <f>Calculations!M12</f>
        <v>500</v>
      </c>
      <c r="W6" s="1">
        <f>Calculations!N12</f>
        <v>500</v>
      </c>
      <c r="X6" s="1">
        <f>Calculations!O12</f>
        <v>500</v>
      </c>
      <c r="Y6" s="1">
        <f>Calculations!P12</f>
        <v>500</v>
      </c>
      <c r="Z6" s="1">
        <f>Calculations!Q12</f>
        <v>500</v>
      </c>
      <c r="AA6" s="1">
        <f>Calculations!R12</f>
        <v>500</v>
      </c>
      <c r="AB6" s="1">
        <f>Calculations!S12</f>
        <v>500</v>
      </c>
      <c r="AC6" s="1">
        <f>Calculations!T12</f>
        <v>500</v>
      </c>
      <c r="AD6" s="1">
        <f>Calculations!U12</f>
        <v>500</v>
      </c>
      <c r="AE6" s="1">
        <v>0</v>
      </c>
    </row>
    <row r="7" spans="10:31" x14ac:dyDescent="0.25">
      <c r="J7" s="1" t="str">
        <f>Calculations!A13</f>
        <v>Tax depr</v>
      </c>
      <c r="K7" s="1">
        <f>Calculations!B13</f>
        <v>2000</v>
      </c>
      <c r="L7" s="1">
        <f>Calculations!C13</f>
        <v>2000</v>
      </c>
      <c r="M7" s="1">
        <f>Calculations!D13</f>
        <v>2000</v>
      </c>
      <c r="N7" s="1">
        <f>Calculations!E13</f>
        <v>2000</v>
      </c>
      <c r="O7" s="1">
        <f>Calculations!F13</f>
        <v>2000</v>
      </c>
      <c r="P7" s="1">
        <v>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0:31" x14ac:dyDescent="0.25">
      <c r="J8" s="1" t="str">
        <f>Calculations!A17</f>
        <v>ADIT</v>
      </c>
      <c r="K8" s="1">
        <f>-Calculations!B17</f>
        <v>525</v>
      </c>
      <c r="L8" s="1">
        <f>-Calculations!C17</f>
        <v>1050</v>
      </c>
      <c r="M8" s="1">
        <f>-Calculations!D17</f>
        <v>1575</v>
      </c>
      <c r="N8" s="1">
        <f>-Calculations!E17</f>
        <v>2100</v>
      </c>
      <c r="O8" s="1">
        <f>-Calculations!F17</f>
        <v>2625</v>
      </c>
      <c r="P8" s="1">
        <f>-Calculations!G17</f>
        <v>2450</v>
      </c>
      <c r="Q8" s="1">
        <f>-Calculations!H17</f>
        <v>2275</v>
      </c>
      <c r="R8" s="1">
        <f>-Calculations!I17</f>
        <v>2100</v>
      </c>
      <c r="S8" s="1">
        <f>-Calculations!J17</f>
        <v>1925</v>
      </c>
      <c r="T8" s="1">
        <f>-Calculations!K17</f>
        <v>1750</v>
      </c>
      <c r="U8" s="1">
        <f>-Calculations!L17</f>
        <v>1575</v>
      </c>
      <c r="V8" s="1">
        <f>-Calculations!M17</f>
        <v>1400</v>
      </c>
      <c r="W8" s="1">
        <f>-Calculations!N17</f>
        <v>1225</v>
      </c>
      <c r="X8" s="1">
        <f>-Calculations!O17</f>
        <v>1050</v>
      </c>
      <c r="Y8" s="1">
        <f>-Calculations!P17</f>
        <v>875</v>
      </c>
      <c r="Z8" s="1">
        <f>-Calculations!Q17</f>
        <v>700</v>
      </c>
      <c r="AA8" s="1">
        <f>-Calculations!R17</f>
        <v>525</v>
      </c>
      <c r="AB8" s="1">
        <f>-Calculations!S17</f>
        <v>350</v>
      </c>
      <c r="AC8" s="1">
        <f>-Calculations!T17</f>
        <v>175</v>
      </c>
      <c r="AD8" s="1">
        <v>0</v>
      </c>
    </row>
    <row r="15" spans="10:31" s="1" customFormat="1" x14ac:dyDescent="0.25"/>
    <row r="18" spans="10:33" x14ac:dyDescent="0.25">
      <c r="J18" t="s">
        <v>46</v>
      </c>
      <c r="K18" s="4" t="s">
        <v>11</v>
      </c>
      <c r="L18" s="4" t="s">
        <v>12</v>
      </c>
      <c r="M18" s="4" t="s">
        <v>13</v>
      </c>
      <c r="N18" s="4" t="s">
        <v>14</v>
      </c>
      <c r="O18" s="4" t="s">
        <v>15</v>
      </c>
      <c r="P18" s="11" t="s">
        <v>16</v>
      </c>
      <c r="Q18" s="4" t="s">
        <v>17</v>
      </c>
      <c r="R18" s="4" t="s">
        <v>18</v>
      </c>
      <c r="S18" s="4" t="s">
        <v>19</v>
      </c>
      <c r="T18" s="4" t="s">
        <v>20</v>
      </c>
      <c r="U18" s="4" t="s">
        <v>21</v>
      </c>
      <c r="V18" s="4" t="s">
        <v>22</v>
      </c>
      <c r="W18" s="4" t="s">
        <v>23</v>
      </c>
      <c r="X18" s="4" t="s">
        <v>24</v>
      </c>
      <c r="Y18" s="4" t="s">
        <v>25</v>
      </c>
      <c r="Z18" s="4" t="s">
        <v>26</v>
      </c>
      <c r="AA18" s="4" t="s">
        <v>27</v>
      </c>
      <c r="AB18" s="4" t="s">
        <v>28</v>
      </c>
      <c r="AC18" s="4" t="s">
        <v>29</v>
      </c>
      <c r="AD18" s="4" t="s">
        <v>30</v>
      </c>
      <c r="AE18" s="4" t="s">
        <v>33</v>
      </c>
    </row>
    <row r="19" spans="10:33" x14ac:dyDescent="0.25">
      <c r="J19" t="str">
        <f>Calculations!A28</f>
        <v>Book depr</v>
      </c>
      <c r="K19" s="1">
        <f>Calculations!B28</f>
        <v>500</v>
      </c>
      <c r="L19" s="1">
        <f>Calculations!C28</f>
        <v>500</v>
      </c>
      <c r="M19" s="1">
        <f>Calculations!D28</f>
        <v>500</v>
      </c>
      <c r="N19" s="1">
        <f>Calculations!E28</f>
        <v>500</v>
      </c>
      <c r="O19" s="1">
        <f>Calculations!F28</f>
        <v>500</v>
      </c>
      <c r="P19" s="1">
        <f>Calculations!G28</f>
        <v>500</v>
      </c>
      <c r="Q19" s="1">
        <f>Calculations!H28</f>
        <v>500</v>
      </c>
      <c r="R19" s="1">
        <f>Calculations!I28</f>
        <v>500</v>
      </c>
      <c r="S19" s="1">
        <f>Calculations!J28</f>
        <v>500</v>
      </c>
      <c r="T19" s="1">
        <f>Calculations!K28</f>
        <v>500</v>
      </c>
      <c r="U19" s="1">
        <f>Calculations!L28</f>
        <v>500</v>
      </c>
      <c r="V19" s="1">
        <f>Calculations!M28</f>
        <v>500</v>
      </c>
      <c r="W19" s="1">
        <f>Calculations!N28</f>
        <v>500</v>
      </c>
      <c r="X19" s="1">
        <f>Calculations!O28</f>
        <v>500</v>
      </c>
      <c r="Y19" s="1">
        <f>Calculations!P28</f>
        <v>500</v>
      </c>
      <c r="Z19" s="1">
        <f>Calculations!Q28</f>
        <v>500</v>
      </c>
      <c r="AA19" s="1">
        <f>Calculations!R28</f>
        <v>500</v>
      </c>
      <c r="AB19" s="1">
        <f>Calculations!S28</f>
        <v>500</v>
      </c>
      <c r="AC19" s="1">
        <f>Calculations!T28</f>
        <v>500</v>
      </c>
      <c r="AD19" s="1">
        <f>Calculations!U28</f>
        <v>500</v>
      </c>
      <c r="AE19" s="1">
        <v>0</v>
      </c>
    </row>
    <row r="20" spans="10:33" x14ac:dyDescent="0.25">
      <c r="J20" t="str">
        <f>Calculations!A29</f>
        <v>Tax depr</v>
      </c>
      <c r="K20" s="1">
        <f>Calculations!B29</f>
        <v>2000</v>
      </c>
      <c r="L20" s="1">
        <f>Calculations!C29</f>
        <v>2000</v>
      </c>
      <c r="M20" s="1">
        <f>Calculations!D29</f>
        <v>2000</v>
      </c>
      <c r="N20" s="1">
        <f>Calculations!E29</f>
        <v>2000</v>
      </c>
      <c r="O20" s="1">
        <f>Calculations!F29</f>
        <v>2000</v>
      </c>
      <c r="P20" s="1">
        <f>Calculations!G29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0:33" x14ac:dyDescent="0.25">
      <c r="J21" s="1" t="str">
        <f>Calculations!A33</f>
        <v>ADIT</v>
      </c>
      <c r="K21" s="1">
        <f>-Calculations!B33</f>
        <v>525</v>
      </c>
      <c r="L21" s="1">
        <f>-Calculations!C33</f>
        <v>1050</v>
      </c>
      <c r="M21" s="1">
        <f>-Calculations!D33</f>
        <v>1575</v>
      </c>
      <c r="N21" s="1">
        <f>-Calculations!E33</f>
        <v>2100</v>
      </c>
      <c r="O21" s="1">
        <f>-Calculations!F33</f>
        <v>2625</v>
      </c>
      <c r="P21" s="1">
        <f>-Calculations!G33</f>
        <v>2450</v>
      </c>
      <c r="Q21" s="1">
        <f>-Calculations!H33</f>
        <v>2275</v>
      </c>
      <c r="R21" s="1">
        <f>-Calculations!I33</f>
        <v>2100</v>
      </c>
      <c r="S21" s="1">
        <f>-Calculations!J33</f>
        <v>1925</v>
      </c>
      <c r="T21" s="1">
        <f>-Calculations!K33</f>
        <v>1750</v>
      </c>
      <c r="U21" s="1">
        <f>-Calculations!L33</f>
        <v>1575</v>
      </c>
      <c r="V21" s="1">
        <f>-Calculations!M33</f>
        <v>1400</v>
      </c>
      <c r="W21" s="1">
        <f>-Calculations!N33</f>
        <v>1225</v>
      </c>
      <c r="X21" s="1">
        <f>-Calculations!O33</f>
        <v>1050</v>
      </c>
      <c r="Y21" s="1">
        <f>-Calculations!P33</f>
        <v>875</v>
      </c>
      <c r="Z21" s="1">
        <f>-Calculations!Q33</f>
        <v>700</v>
      </c>
      <c r="AA21" s="1">
        <f>-Calculations!R33</f>
        <v>525</v>
      </c>
      <c r="AB21" s="1">
        <f>-Calculations!S33</f>
        <v>350</v>
      </c>
      <c r="AC21" s="1">
        <f>-Calculations!T33</f>
        <v>175</v>
      </c>
      <c r="AD21" s="1">
        <f>-Calculations!U33</f>
        <v>0</v>
      </c>
      <c r="AE21" s="1"/>
    </row>
    <row r="22" spans="10:33" x14ac:dyDescent="0.25">
      <c r="J22" t="s">
        <v>45</v>
      </c>
      <c r="K22" s="1"/>
      <c r="L22" s="1"/>
      <c r="M22" s="1"/>
      <c r="N22" s="1"/>
      <c r="O22" s="1">
        <f>-Calculations!F33+Calculations!F34</f>
        <v>1575</v>
      </c>
      <c r="P22" s="1">
        <f>-Calculations!G33+Calculations!G34</f>
        <v>1470</v>
      </c>
      <c r="Q22" s="1">
        <f>-Calculations!H33+Calculations!H34</f>
        <v>1365</v>
      </c>
      <c r="R22" s="1">
        <f>-Calculations!I33+Calculations!I34</f>
        <v>1260</v>
      </c>
      <c r="S22" s="1">
        <f>-Calculations!J33+Calculations!J34</f>
        <v>1155</v>
      </c>
      <c r="T22" s="1">
        <f>-Calculations!K33+Calculations!K34</f>
        <v>1050</v>
      </c>
      <c r="U22" s="1">
        <f>-Calculations!L33+Calculations!L34</f>
        <v>945</v>
      </c>
      <c r="V22" s="1">
        <f>-Calculations!M33+Calculations!M34</f>
        <v>840</v>
      </c>
      <c r="W22" s="1">
        <f>-Calculations!N33+Calculations!N34</f>
        <v>735</v>
      </c>
      <c r="X22" s="1">
        <f>-Calculations!O33+Calculations!O34</f>
        <v>630</v>
      </c>
      <c r="Y22" s="1">
        <f>-Calculations!P33+Calculations!P34</f>
        <v>525</v>
      </c>
      <c r="Z22" s="1">
        <f>-Calculations!Q33+Calculations!Q34</f>
        <v>420</v>
      </c>
      <c r="AA22" s="1">
        <f>-Calculations!R33+Calculations!R34</f>
        <v>315</v>
      </c>
      <c r="AB22" s="1">
        <f>-Calculations!S33+Calculations!S34</f>
        <v>210</v>
      </c>
      <c r="AC22" s="1">
        <f>-Calculations!T33+Calculations!T34</f>
        <v>105</v>
      </c>
      <c r="AD22" s="1">
        <f>-Calculations!U33+Calculations!U34</f>
        <v>0</v>
      </c>
      <c r="AE22" s="1"/>
    </row>
    <row r="23" spans="10:33" x14ac:dyDescent="0.25">
      <c r="Q23" s="3"/>
    </row>
    <row r="32" spans="10:33" x14ac:dyDescent="0.25">
      <c r="J32" t="s">
        <v>47</v>
      </c>
      <c r="M32" s="4" t="s">
        <v>11</v>
      </c>
      <c r="N32" s="4" t="s">
        <v>12</v>
      </c>
      <c r="O32" s="4" t="s">
        <v>13</v>
      </c>
      <c r="P32" s="11" t="s">
        <v>14</v>
      </c>
      <c r="Q32" s="4" t="s">
        <v>15</v>
      </c>
      <c r="R32" s="4" t="s">
        <v>16</v>
      </c>
      <c r="S32" s="4" t="s">
        <v>17</v>
      </c>
      <c r="T32" s="4" t="s">
        <v>18</v>
      </c>
      <c r="U32" s="4" t="s">
        <v>19</v>
      </c>
      <c r="V32" s="4" t="s">
        <v>20</v>
      </c>
      <c r="W32" s="4" t="s">
        <v>21</v>
      </c>
      <c r="X32" s="4" t="s">
        <v>22</v>
      </c>
      <c r="Y32" s="4" t="s">
        <v>23</v>
      </c>
      <c r="Z32" s="4" t="s">
        <v>24</v>
      </c>
      <c r="AA32" s="4" t="s">
        <v>25</v>
      </c>
      <c r="AB32" s="4" t="s">
        <v>26</v>
      </c>
      <c r="AC32" s="4" t="s">
        <v>27</v>
      </c>
      <c r="AD32" s="4" t="s">
        <v>28</v>
      </c>
      <c r="AE32" s="4" t="s">
        <v>29</v>
      </c>
      <c r="AF32" s="4" t="s">
        <v>30</v>
      </c>
      <c r="AG32" s="4" t="s">
        <v>33</v>
      </c>
    </row>
    <row r="33" spans="10:33" x14ac:dyDescent="0.25">
      <c r="J33" s="1" t="str">
        <f>Calculations!A44</f>
        <v>Book depr</v>
      </c>
      <c r="K33" s="1">
        <v>0</v>
      </c>
      <c r="L33" s="1">
        <v>0</v>
      </c>
      <c r="M33" s="1">
        <f>Calculations!D44</f>
        <v>500</v>
      </c>
      <c r="N33" s="1">
        <f>Calculations!E44</f>
        <v>500</v>
      </c>
      <c r="O33" s="1">
        <f>Calculations!F44</f>
        <v>500</v>
      </c>
      <c r="P33" s="1">
        <f>Calculations!G44</f>
        <v>500</v>
      </c>
      <c r="Q33" s="1">
        <f>Calculations!H44</f>
        <v>500</v>
      </c>
      <c r="R33" s="1">
        <f>Calculations!I44</f>
        <v>500</v>
      </c>
      <c r="S33" s="1">
        <f>Calculations!J44</f>
        <v>500</v>
      </c>
      <c r="T33" s="1">
        <f>Calculations!K44</f>
        <v>500</v>
      </c>
      <c r="U33" s="1">
        <f>Calculations!L44</f>
        <v>500</v>
      </c>
      <c r="V33" s="1">
        <f>Calculations!M44</f>
        <v>500</v>
      </c>
      <c r="W33" s="1">
        <f>Calculations!N44</f>
        <v>500</v>
      </c>
      <c r="X33" s="1">
        <f>Calculations!O44</f>
        <v>500</v>
      </c>
      <c r="Y33" s="1">
        <f>Calculations!P44</f>
        <v>500</v>
      </c>
      <c r="Z33" s="1">
        <f>Calculations!Q44</f>
        <v>500</v>
      </c>
      <c r="AA33" s="1">
        <f>Calculations!R44</f>
        <v>500</v>
      </c>
      <c r="AB33" s="1">
        <f>Calculations!S44</f>
        <v>500</v>
      </c>
      <c r="AC33" s="1">
        <f>Calculations!T44</f>
        <v>500</v>
      </c>
      <c r="AD33" s="1">
        <f>Calculations!U44</f>
        <v>500</v>
      </c>
      <c r="AE33" s="1">
        <f>Calculations!V44</f>
        <v>500</v>
      </c>
      <c r="AF33" s="1">
        <f>Calculations!W44</f>
        <v>500</v>
      </c>
      <c r="AG33" s="1">
        <v>0</v>
      </c>
    </row>
    <row r="34" spans="10:33" x14ac:dyDescent="0.25">
      <c r="J34" s="1" t="str">
        <f>Calculations!A45</f>
        <v>Tax depr</v>
      </c>
      <c r="K34" s="1">
        <v>0</v>
      </c>
      <c r="L34" s="1">
        <v>0</v>
      </c>
      <c r="M34" s="1">
        <f>Calculations!D45</f>
        <v>2000</v>
      </c>
      <c r="N34" s="1">
        <f>Calculations!E45</f>
        <v>2000</v>
      </c>
      <c r="O34" s="1">
        <f>Calculations!F45</f>
        <v>2000</v>
      </c>
      <c r="P34" s="1">
        <f>Calculations!G45</f>
        <v>2000</v>
      </c>
      <c r="Q34" s="1">
        <f>Calculations!H45</f>
        <v>2000</v>
      </c>
      <c r="R34" s="1">
        <f>Calculations!I45</f>
        <v>0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0:33" x14ac:dyDescent="0.25">
      <c r="J35" s="1" t="str">
        <f>Calculations!A49</f>
        <v>ADIT</v>
      </c>
      <c r="K35" s="1">
        <v>0</v>
      </c>
      <c r="L35" s="1">
        <v>0</v>
      </c>
      <c r="M35" s="1">
        <f>-Calculations!D49</f>
        <v>525</v>
      </c>
      <c r="N35" s="1">
        <f>-Calculations!E49</f>
        <v>1050</v>
      </c>
      <c r="O35" s="1">
        <f>-Calculations!F49</f>
        <v>1575</v>
      </c>
      <c r="P35" s="1">
        <f>-Calculations!G49</f>
        <v>1890</v>
      </c>
      <c r="Q35" s="1">
        <f>-Calculations!H49</f>
        <v>2205</v>
      </c>
      <c r="R35" s="1">
        <f>-Calculations!I49</f>
        <v>2058</v>
      </c>
      <c r="S35" s="1">
        <f>-Calculations!J49</f>
        <v>1911</v>
      </c>
      <c r="T35" s="1">
        <f>-Calculations!K49</f>
        <v>1764</v>
      </c>
      <c r="U35" s="1">
        <f>-Calculations!L49</f>
        <v>1617</v>
      </c>
      <c r="V35" s="1">
        <f>-Calculations!M49</f>
        <v>1470</v>
      </c>
      <c r="W35" s="1">
        <f>-Calculations!N49</f>
        <v>1323</v>
      </c>
      <c r="X35" s="1">
        <f>-Calculations!O49</f>
        <v>1176</v>
      </c>
      <c r="Y35" s="1">
        <f>-Calculations!P49</f>
        <v>1029</v>
      </c>
      <c r="Z35" s="1">
        <f>-Calculations!Q49</f>
        <v>882</v>
      </c>
      <c r="AA35" s="1">
        <f>-Calculations!R49</f>
        <v>735</v>
      </c>
      <c r="AB35" s="1">
        <f>-Calculations!S49</f>
        <v>588</v>
      </c>
      <c r="AC35" s="1">
        <f>-Calculations!T49</f>
        <v>441</v>
      </c>
      <c r="AD35" s="1">
        <f>-Calculations!U49</f>
        <v>294</v>
      </c>
      <c r="AE35" s="1">
        <f>-Calculations!V49</f>
        <v>147</v>
      </c>
      <c r="AF35" s="1">
        <f>-Calculations!W49</f>
        <v>0</v>
      </c>
    </row>
    <row r="36" spans="10:33" x14ac:dyDescent="0.25">
      <c r="J36" s="1" t="s">
        <v>45</v>
      </c>
      <c r="K36" s="1"/>
      <c r="L36" s="1"/>
      <c r="M36" s="1"/>
      <c r="N36" s="1"/>
      <c r="O36" s="1">
        <f>-Calculations!F49+Calculations!F50</f>
        <v>945</v>
      </c>
      <c r="P36" s="1">
        <f>-Calculations!G49+Calculations!G50</f>
        <v>1260</v>
      </c>
      <c r="Q36" s="1">
        <f>-Calculations!H49+Calculations!H50</f>
        <v>1575</v>
      </c>
      <c r="R36" s="1">
        <f>-Calculations!I49+Calculations!I50</f>
        <v>1470</v>
      </c>
      <c r="S36" s="1">
        <f>-Calculations!J49+Calculations!J50</f>
        <v>1365</v>
      </c>
      <c r="T36" s="1">
        <f>-Calculations!K49+Calculations!K50</f>
        <v>1260</v>
      </c>
      <c r="U36" s="1">
        <f>-Calculations!L49+Calculations!L50</f>
        <v>1155</v>
      </c>
      <c r="V36" s="1">
        <f>-Calculations!M49+Calculations!M50</f>
        <v>1050</v>
      </c>
      <c r="W36" s="1">
        <f>-Calculations!N49+Calculations!N50</f>
        <v>945</v>
      </c>
      <c r="X36" s="1">
        <f>-Calculations!O49+Calculations!O50</f>
        <v>840</v>
      </c>
      <c r="Y36" s="1">
        <f>-Calculations!P49+Calculations!P50</f>
        <v>735</v>
      </c>
      <c r="Z36" s="1">
        <f>-Calculations!Q49+Calculations!Q50</f>
        <v>630</v>
      </c>
      <c r="AA36" s="1">
        <f>-Calculations!R49+Calculations!R50</f>
        <v>525</v>
      </c>
      <c r="AB36" s="1">
        <f>-Calculations!S49+Calculations!S50</f>
        <v>420</v>
      </c>
      <c r="AC36" s="1">
        <f>-Calculations!T49+Calculations!T50</f>
        <v>315</v>
      </c>
      <c r="AD36" s="1">
        <f>-Calculations!U49+Calculations!U50</f>
        <v>210</v>
      </c>
      <c r="AE36" s="1">
        <f>-Calculations!V49+Calculations!V50</f>
        <v>105</v>
      </c>
      <c r="AF36" s="1">
        <f>-Calculations!W49+Calculations!W50</f>
        <v>0</v>
      </c>
      <c r="AG36" s="1"/>
    </row>
    <row r="47" spans="10:33" x14ac:dyDescent="0.25">
      <c r="J47" t="s">
        <v>50</v>
      </c>
    </row>
    <row r="48" spans="10:33" x14ac:dyDescent="0.25">
      <c r="J48" t="s">
        <v>44</v>
      </c>
      <c r="K48" s="4" t="s">
        <v>13</v>
      </c>
      <c r="L48" s="4" t="s">
        <v>14</v>
      </c>
      <c r="M48" s="4" t="s">
        <v>15</v>
      </c>
      <c r="N48" s="4" t="s">
        <v>16</v>
      </c>
      <c r="O48" s="4" t="s">
        <v>17</v>
      </c>
      <c r="P48" s="11" t="s">
        <v>18</v>
      </c>
      <c r="Q48" s="4" t="s">
        <v>19</v>
      </c>
      <c r="R48" s="4" t="s">
        <v>20</v>
      </c>
      <c r="S48" s="4" t="s">
        <v>21</v>
      </c>
      <c r="T48" s="4" t="s">
        <v>22</v>
      </c>
      <c r="U48" s="4" t="s">
        <v>23</v>
      </c>
      <c r="V48" s="4" t="s">
        <v>24</v>
      </c>
      <c r="W48" s="4" t="s">
        <v>25</v>
      </c>
      <c r="X48" s="4" t="s">
        <v>26</v>
      </c>
      <c r="Y48" s="4" t="s">
        <v>27</v>
      </c>
      <c r="Z48" s="4" t="s">
        <v>28</v>
      </c>
      <c r="AA48" s="4" t="s">
        <v>29</v>
      </c>
      <c r="AB48" s="4" t="s">
        <v>30</v>
      </c>
      <c r="AC48" s="4" t="s">
        <v>33</v>
      </c>
      <c r="AD48" s="4" t="s">
        <v>42</v>
      </c>
    </row>
    <row r="49" spans="10:32" x14ac:dyDescent="0.25">
      <c r="J49" s="1" t="str">
        <f>Calculations!A60</f>
        <v>Book depr</v>
      </c>
      <c r="K49" s="1">
        <f>Calculations!B60</f>
        <v>500</v>
      </c>
      <c r="L49" s="1">
        <f>Calculations!C60</f>
        <v>500</v>
      </c>
      <c r="M49" s="1">
        <f>Calculations!D60</f>
        <v>500</v>
      </c>
      <c r="N49" s="1">
        <f>Calculations!E60</f>
        <v>500</v>
      </c>
      <c r="O49" s="1">
        <f>Calculations!F60</f>
        <v>500</v>
      </c>
      <c r="P49" s="1">
        <f>Calculations!G60</f>
        <v>500</v>
      </c>
      <c r="Q49" s="1">
        <f>Calculations!H60</f>
        <v>500</v>
      </c>
      <c r="R49" s="1">
        <f>Calculations!I60</f>
        <v>500</v>
      </c>
      <c r="S49" s="1">
        <f>Calculations!J60</f>
        <v>500</v>
      </c>
      <c r="T49" s="1">
        <f>Calculations!K60</f>
        <v>500</v>
      </c>
      <c r="U49" s="1">
        <f>Calculations!L60</f>
        <v>500</v>
      </c>
      <c r="V49" s="1">
        <f>Calculations!M60</f>
        <v>500</v>
      </c>
      <c r="W49" s="1">
        <f>Calculations!N60</f>
        <v>500</v>
      </c>
      <c r="X49" s="1">
        <f>Calculations!O60</f>
        <v>500</v>
      </c>
      <c r="Y49" s="1">
        <f>Calculations!P60</f>
        <v>500</v>
      </c>
      <c r="Z49" s="1">
        <f>Calculations!Q60</f>
        <v>500</v>
      </c>
      <c r="AA49" s="1">
        <f>Calculations!R60</f>
        <v>500</v>
      </c>
      <c r="AB49" s="1">
        <f>Calculations!S60</f>
        <v>500</v>
      </c>
      <c r="AC49" s="1">
        <v>0</v>
      </c>
      <c r="AD49" s="1"/>
    </row>
    <row r="50" spans="10:32" x14ac:dyDescent="0.25">
      <c r="J50" s="1" t="str">
        <f>Calculations!A61</f>
        <v>Tax depr</v>
      </c>
      <c r="K50" s="1">
        <f>Calculations!B61</f>
        <v>2000</v>
      </c>
      <c r="L50" s="1">
        <f>Calculations!C61</f>
        <v>2000</v>
      </c>
      <c r="M50" s="1">
        <f>Calculations!D61</f>
        <v>2000</v>
      </c>
      <c r="N50" s="1">
        <f>Calculations!E61</f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D50" s="1"/>
    </row>
    <row r="51" spans="10:32" x14ac:dyDescent="0.25">
      <c r="J51" s="1" t="str">
        <f>Calculations!A65</f>
        <v>ADIT</v>
      </c>
      <c r="K51" s="1">
        <f>-Calculations!B65</f>
        <v>1575</v>
      </c>
      <c r="L51" s="1">
        <f>-Calculations!C65</f>
        <v>2100</v>
      </c>
      <c r="M51" s="1">
        <f>-Calculations!D65</f>
        <v>2625</v>
      </c>
      <c r="N51" s="1">
        <f>-Calculations!E65</f>
        <v>2450</v>
      </c>
      <c r="O51" s="1">
        <f>-Calculations!F65</f>
        <v>2275</v>
      </c>
      <c r="P51" s="1">
        <f>-Calculations!G65</f>
        <v>2100</v>
      </c>
      <c r="Q51" s="1">
        <f>-Calculations!H65</f>
        <v>1925</v>
      </c>
      <c r="R51" s="1">
        <f>-Calculations!I65</f>
        <v>1750</v>
      </c>
      <c r="S51" s="1">
        <f>-Calculations!J65</f>
        <v>1575</v>
      </c>
      <c r="T51" s="1">
        <f>-Calculations!K65</f>
        <v>1400</v>
      </c>
      <c r="U51" s="1">
        <f>-Calculations!L65</f>
        <v>1225</v>
      </c>
      <c r="V51" s="1">
        <f>-Calculations!M65</f>
        <v>1050</v>
      </c>
      <c r="W51" s="1">
        <f>-Calculations!N65</f>
        <v>875</v>
      </c>
      <c r="X51" s="1">
        <f>-Calculations!O65</f>
        <v>700</v>
      </c>
      <c r="Y51" s="1">
        <f>-Calculations!P65</f>
        <v>525</v>
      </c>
      <c r="Z51" s="1">
        <f>-Calculations!Q65</f>
        <v>350</v>
      </c>
      <c r="AA51" s="1">
        <f>-Calculations!R65</f>
        <v>175</v>
      </c>
      <c r="AB51" s="1">
        <f>-Calculations!S65</f>
        <v>0</v>
      </c>
      <c r="AD51" s="1"/>
    </row>
    <row r="52" spans="10:32" x14ac:dyDescent="0.25">
      <c r="J52" s="1" t="s">
        <v>45</v>
      </c>
      <c r="K52" s="1"/>
      <c r="L52" s="1"/>
      <c r="M52" s="1"/>
      <c r="N52" s="1"/>
      <c r="O52" s="1">
        <f>-Calculations!F65+Calculations!F66</f>
        <v>1365</v>
      </c>
      <c r="P52" s="1">
        <f>-Calculations!G65+Calculations!G66</f>
        <v>1260</v>
      </c>
      <c r="Q52" s="1">
        <f>-Calculations!H65+Calculations!H66</f>
        <v>1155</v>
      </c>
      <c r="R52" s="1">
        <f>-Calculations!I65+Calculations!I66</f>
        <v>1050</v>
      </c>
      <c r="S52" s="1">
        <f>-Calculations!J65+Calculations!J66</f>
        <v>945</v>
      </c>
      <c r="T52" s="1">
        <f>-Calculations!K65+Calculations!K66</f>
        <v>840</v>
      </c>
      <c r="U52" s="1">
        <f>-Calculations!L65+Calculations!L66</f>
        <v>735</v>
      </c>
      <c r="V52" s="1">
        <f>-Calculations!M65+Calculations!M66</f>
        <v>630</v>
      </c>
      <c r="W52" s="1">
        <f>-Calculations!N65+Calculations!N66</f>
        <v>525</v>
      </c>
      <c r="X52" s="1">
        <f>-Calculations!O65+Calculations!O66</f>
        <v>420</v>
      </c>
      <c r="Y52" s="1">
        <f>-Calculations!P65+Calculations!P66</f>
        <v>315</v>
      </c>
      <c r="Z52" s="1">
        <f>-Calculations!Q65+Calculations!Q66</f>
        <v>210</v>
      </c>
      <c r="AA52" s="1">
        <f>-Calculations!R65+Calculations!R66</f>
        <v>105</v>
      </c>
      <c r="AB52" s="1">
        <f>-Calculations!S65+Calculations!S66</f>
        <v>0</v>
      </c>
      <c r="AC52" s="1"/>
      <c r="AD52" s="1"/>
    </row>
    <row r="64" spans="10:32" x14ac:dyDescent="0.25">
      <c r="J64" t="s">
        <v>48</v>
      </c>
      <c r="K64" s="4" t="s">
        <v>11</v>
      </c>
      <c r="L64" s="4" t="s">
        <v>12</v>
      </c>
      <c r="M64" s="4" t="s">
        <v>13</v>
      </c>
      <c r="N64" s="4" t="s">
        <v>14</v>
      </c>
      <c r="O64" s="4" t="s">
        <v>15</v>
      </c>
      <c r="P64" s="11" t="s">
        <v>16</v>
      </c>
      <c r="Q64" s="4" t="s">
        <v>17</v>
      </c>
      <c r="R64" s="4" t="s">
        <v>18</v>
      </c>
      <c r="S64" s="4" t="s">
        <v>19</v>
      </c>
      <c r="T64" s="4" t="s">
        <v>20</v>
      </c>
      <c r="U64" s="4" t="s">
        <v>21</v>
      </c>
      <c r="V64" s="4" t="s">
        <v>22</v>
      </c>
      <c r="W64" s="4" t="s">
        <v>23</v>
      </c>
      <c r="X64" s="4" t="s">
        <v>24</v>
      </c>
      <c r="Y64" s="4" t="s">
        <v>25</v>
      </c>
      <c r="Z64" s="4" t="s">
        <v>26</v>
      </c>
      <c r="AA64" s="4" t="s">
        <v>27</v>
      </c>
      <c r="AB64" s="4" t="s">
        <v>28</v>
      </c>
      <c r="AC64" s="4" t="s">
        <v>29</v>
      </c>
      <c r="AD64" s="4" t="s">
        <v>30</v>
      </c>
      <c r="AE64" s="4" t="s">
        <v>33</v>
      </c>
      <c r="AF64" s="4" t="s">
        <v>42</v>
      </c>
    </row>
    <row r="65" spans="10:32" x14ac:dyDescent="0.25">
      <c r="J65" s="1" t="str">
        <f>Calculations!A77</f>
        <v>Book depr</v>
      </c>
      <c r="K65" s="1">
        <f>Calculations!B77</f>
        <v>500</v>
      </c>
      <c r="L65" s="1">
        <f>Calculations!C77</f>
        <v>500</v>
      </c>
      <c r="M65" s="1">
        <f>Calculations!D77</f>
        <v>500</v>
      </c>
      <c r="N65" s="1">
        <f>Calculations!E77</f>
        <v>500</v>
      </c>
      <c r="O65" s="1">
        <f>Calculations!F77</f>
        <v>500</v>
      </c>
      <c r="P65" s="1">
        <f>Calculations!G77</f>
        <v>500</v>
      </c>
      <c r="Q65" s="1">
        <f>Calculations!H77</f>
        <v>500</v>
      </c>
      <c r="R65" s="1">
        <f>Calculations!I77</f>
        <v>500</v>
      </c>
      <c r="S65" s="1">
        <f>Calculations!J77</f>
        <v>500</v>
      </c>
      <c r="T65" s="1">
        <f>Calculations!K77</f>
        <v>500</v>
      </c>
      <c r="U65" s="1">
        <f>Calculations!L77</f>
        <v>500</v>
      </c>
      <c r="V65" s="1">
        <f>Calculations!M77</f>
        <v>500</v>
      </c>
      <c r="W65" s="1">
        <f>Calculations!N77</f>
        <v>500</v>
      </c>
      <c r="X65" s="1">
        <f>Calculations!O77</f>
        <v>500</v>
      </c>
      <c r="Y65" s="1">
        <f>Calculations!P77</f>
        <v>500</v>
      </c>
      <c r="Z65" s="1">
        <f>Calculations!Q77</f>
        <v>500</v>
      </c>
      <c r="AA65" s="1">
        <f>Calculations!R77</f>
        <v>500</v>
      </c>
      <c r="AB65" s="1">
        <f>Calculations!S77</f>
        <v>500</v>
      </c>
      <c r="AC65" s="1">
        <f>Calculations!T77</f>
        <v>500</v>
      </c>
      <c r="AD65" s="1">
        <f>Calculations!U77</f>
        <v>500</v>
      </c>
      <c r="AE65" s="1">
        <f>Calculations!V77</f>
        <v>0</v>
      </c>
      <c r="AF65" s="1">
        <f>Calculations!W77</f>
        <v>0</v>
      </c>
    </row>
    <row r="66" spans="10:32" x14ac:dyDescent="0.25">
      <c r="J66" s="1" t="str">
        <f>Calculations!A78</f>
        <v>Tax depr</v>
      </c>
      <c r="K66" s="1">
        <f>Calculations!B78</f>
        <v>2000</v>
      </c>
      <c r="L66" s="1">
        <f>Calculations!C78</f>
        <v>2000</v>
      </c>
      <c r="M66" s="1">
        <f>Calculations!D78</f>
        <v>2000</v>
      </c>
      <c r="N66" s="1">
        <f>Calculations!E78</f>
        <v>2000</v>
      </c>
      <c r="O66" s="1">
        <f>Calculations!F78</f>
        <v>2000</v>
      </c>
      <c r="P66" s="1">
        <f>Calculations!G78</f>
        <v>0</v>
      </c>
      <c r="Q66" s="1">
        <f>Calculations!H78</f>
        <v>0</v>
      </c>
      <c r="R66" s="1">
        <f>Calculations!I78</f>
        <v>0</v>
      </c>
      <c r="S66" s="1">
        <f>Calculations!J78</f>
        <v>0</v>
      </c>
      <c r="T66" s="1">
        <f>Calculations!K78</f>
        <v>0</v>
      </c>
      <c r="U66" s="1">
        <f>Calculations!L78</f>
        <v>0</v>
      </c>
      <c r="V66" s="1">
        <f>Calculations!M78</f>
        <v>0</v>
      </c>
      <c r="W66" s="1">
        <f>Calculations!N78</f>
        <v>0</v>
      </c>
      <c r="X66" s="1">
        <f>Calculations!O78</f>
        <v>0</v>
      </c>
      <c r="Y66" s="1">
        <f>Calculations!P78</f>
        <v>0</v>
      </c>
      <c r="Z66" s="1">
        <f>Calculations!Q78</f>
        <v>0</v>
      </c>
      <c r="AA66" s="1">
        <f>Calculations!R78</f>
        <v>0</v>
      </c>
      <c r="AB66" s="1">
        <f>Calculations!S78</f>
        <v>0</v>
      </c>
      <c r="AC66" s="1">
        <f>Calculations!T78</f>
        <v>0</v>
      </c>
      <c r="AD66" s="1">
        <f>Calculations!U78</f>
        <v>0</v>
      </c>
      <c r="AE66" s="1">
        <f>Calculations!V78</f>
        <v>0</v>
      </c>
      <c r="AF66" s="1">
        <f>Calculations!W78</f>
        <v>0</v>
      </c>
    </row>
    <row r="67" spans="10:32" x14ac:dyDescent="0.25">
      <c r="J67" s="1" t="str">
        <f>Calculations!A82</f>
        <v>ADIT</v>
      </c>
      <c r="K67" s="1">
        <f>-Calculations!B82</f>
        <v>525</v>
      </c>
      <c r="L67" s="1">
        <f>-Calculations!C82</f>
        <v>1050</v>
      </c>
      <c r="M67" s="1">
        <f>-Calculations!D82</f>
        <v>1575</v>
      </c>
      <c r="N67" s="1">
        <f>-Calculations!E82</f>
        <v>2100</v>
      </c>
      <c r="O67" s="1">
        <f>-Calculations!F82</f>
        <v>2625</v>
      </c>
      <c r="P67" s="1">
        <f>-Calculations!G82</f>
        <v>2457</v>
      </c>
      <c r="Q67" s="1">
        <f>-Calculations!H82</f>
        <v>2289</v>
      </c>
      <c r="R67" s="1">
        <f>-Calculations!I82</f>
        <v>2121</v>
      </c>
      <c r="S67" s="1">
        <f>-Calculations!J82</f>
        <v>1953</v>
      </c>
      <c r="T67" s="1">
        <f>-Calculations!K82</f>
        <v>1785</v>
      </c>
      <c r="U67" s="1">
        <f>-Calculations!L82</f>
        <v>1617</v>
      </c>
      <c r="V67" s="1">
        <f>-Calculations!M82</f>
        <v>1449</v>
      </c>
      <c r="W67" s="1">
        <f>-Calculations!N82</f>
        <v>1281</v>
      </c>
      <c r="X67" s="1">
        <f>-Calculations!O82</f>
        <v>1113</v>
      </c>
      <c r="Y67" s="1">
        <f>-Calculations!P82</f>
        <v>945</v>
      </c>
      <c r="Z67" s="1">
        <f>-Calculations!Q82</f>
        <v>777</v>
      </c>
      <c r="AA67" s="1">
        <f>-Calculations!R82</f>
        <v>609</v>
      </c>
      <c r="AB67" s="1">
        <f>-Calculations!S82</f>
        <v>441</v>
      </c>
      <c r="AC67" s="1">
        <f>-Calculations!T82</f>
        <v>273</v>
      </c>
      <c r="AD67" s="1">
        <f>-Calculations!U82</f>
        <v>105</v>
      </c>
      <c r="AE67" s="1">
        <f>-Calculations!V82</f>
        <v>42</v>
      </c>
      <c r="AF67" s="1">
        <f>-Calculations!W82</f>
        <v>0</v>
      </c>
    </row>
    <row r="68" spans="10:32" x14ac:dyDescent="0.25">
      <c r="J68" s="1" t="s">
        <v>45</v>
      </c>
      <c r="K68" s="1"/>
      <c r="L68" s="1"/>
      <c r="M68" s="1"/>
      <c r="N68" s="1"/>
      <c r="O68" s="1">
        <f>+-Calculations!F82+Calculations!F83</f>
        <v>1575</v>
      </c>
      <c r="P68" s="1">
        <f>+-Calculations!G82+Calculations!G83</f>
        <v>1470</v>
      </c>
      <c r="Q68" s="1">
        <f>+-Calculations!H82+Calculations!H83</f>
        <v>1365</v>
      </c>
      <c r="R68" s="1">
        <f>+-Calculations!I82+Calculations!I83</f>
        <v>1260</v>
      </c>
      <c r="S68" s="1">
        <f>+-Calculations!J82+Calculations!J83</f>
        <v>1155</v>
      </c>
      <c r="T68" s="1">
        <f>+-Calculations!K82+Calculations!K83</f>
        <v>1050</v>
      </c>
      <c r="U68" s="1">
        <f>+-Calculations!L82+Calculations!L83</f>
        <v>945</v>
      </c>
      <c r="V68" s="1">
        <f>+-Calculations!M82+Calculations!M83</f>
        <v>840</v>
      </c>
      <c r="W68" s="1">
        <f>+-Calculations!N82+Calculations!N83</f>
        <v>735</v>
      </c>
      <c r="X68" s="1">
        <f>+-Calculations!O82+Calculations!O83</f>
        <v>630</v>
      </c>
      <c r="Y68" s="1">
        <f>+-Calculations!P82+Calculations!P83</f>
        <v>525</v>
      </c>
      <c r="Z68" s="1">
        <f>+-Calculations!Q82+Calculations!Q83</f>
        <v>420</v>
      </c>
      <c r="AA68" s="1">
        <f>+-Calculations!R82+Calculations!R83</f>
        <v>315</v>
      </c>
      <c r="AB68" s="1">
        <f>+-Calculations!S82+Calculations!S83</f>
        <v>210</v>
      </c>
      <c r="AC68" s="1">
        <f>+-Calculations!T82+Calculations!T83</f>
        <v>105</v>
      </c>
      <c r="AD68" s="1">
        <f>+-Calculations!U82+Calculations!U83</f>
        <v>0</v>
      </c>
      <c r="AE68" s="1">
        <f>+-Calculations!V82+Calculations!V83</f>
        <v>0</v>
      </c>
      <c r="AF68" s="1">
        <f>+-Calculations!W82+Calculations!W83</f>
        <v>0</v>
      </c>
    </row>
  </sheetData>
  <pageMargins left="0.7" right="0.7" top="0.75" bottom="0.75" header="0.3" footer="0.3"/>
  <pageSetup scale="60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3A7D8A-0D9F-4EE8-BC68-2540EFE322F5}"/>
</file>

<file path=customXml/itemProps2.xml><?xml version="1.0" encoding="utf-8"?>
<ds:datastoreItem xmlns:ds="http://schemas.openxmlformats.org/officeDocument/2006/customXml" ds:itemID="{38E8D76B-B3F9-441A-8362-C27ADB9B2116}"/>
</file>

<file path=customXml/itemProps3.xml><?xml version="1.0" encoding="utf-8"?>
<ds:datastoreItem xmlns:ds="http://schemas.openxmlformats.org/officeDocument/2006/customXml" ds:itemID="{EDB71620-FCCA-4E78-AB02-25D2F8BDB6D0}"/>
</file>

<file path=customXml/itemProps4.xml><?xml version="1.0" encoding="utf-8"?>
<ds:datastoreItem xmlns:ds="http://schemas.openxmlformats.org/officeDocument/2006/customXml" ds:itemID="{6865BA3E-8BDB-487C-8B91-4034BFAB6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Calculations</vt:lpstr>
      <vt:lpstr>Charts and Data Sheet</vt:lpstr>
      <vt:lpstr>'Charts and Data Sheet'!Print_Area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MRM</dc:creator>
  <cp:lastModifiedBy>NC</cp:lastModifiedBy>
  <cp:lastPrinted>2019-12-31T23:59:06Z</cp:lastPrinted>
  <dcterms:created xsi:type="dcterms:W3CDTF">2019-12-27T20:42:48Z</dcterms:created>
  <dcterms:modified xsi:type="dcterms:W3CDTF">2020-02-28T19:42:38Z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