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8800" windowHeight="11870"/>
  </bookViews>
  <sheets>
    <sheet name="Exh. JDT-13 Pgs. 1-4 (BR-11)" sheetId="1" r:id="rId1"/>
  </sheets>
  <externalReferences>
    <externalReference r:id="rId2"/>
  </externalReferences>
  <definedNames>
    <definedName name="_xlnm._FilterDatabase" localSheetId="0" hidden="1">'Exh. JDT-13 Pgs. 1-4 (BR-11)'!$A$1:$A$165</definedName>
    <definedName name="_OTH903">'Exh. JDT-13 Pgs. 1-4 (BR-11)'!#REF!</definedName>
    <definedName name="_OTH908">'Exh. JDT-13 Pgs. 1-4 (BR-11)'!$70:$72</definedName>
    <definedName name="A_MAINS">'Exh. JDT-13 Pgs. 1-4 (BR-11)'!$121:$122</definedName>
    <definedName name="COM_1">'Exh. JDT-13 Pgs. 1-4 (BR-11)'!$112:$114</definedName>
    <definedName name="COM1GS">'Exh. JDT-13 Pgs. 1-4 (BR-11)'!$118:$120</definedName>
    <definedName name="COM1XT_COM">'Exh. JDT-13 Pgs. 1-4 (BR-11)'!$115:$117</definedName>
    <definedName name="COM1XT_DEM">'Exh. JDT-13 Pgs. 1-4 (BR-11)'!$163:$164</definedName>
    <definedName name="CUST">'Exh. JDT-13 Pgs. 1-4 (BR-11)'!$7:$9</definedName>
    <definedName name="CUSTXT">'Exh. JDT-13 Pgs. 1-4 (BR-11)'!$10:$12</definedName>
    <definedName name="DIR_235">'Exh. JDT-13 Pgs. 1-4 (BR-11)'!$67:$68</definedName>
    <definedName name="DIR_252">'Exh. JDT-13 Pgs. 1-4 (BR-11)'!$34:$36</definedName>
    <definedName name="DIR_380">'Exh. JDT-13 Pgs. 1-4 (BR-11)'!$28:$30</definedName>
    <definedName name="DIR_386">'Exh. JDT-13 Pgs. 1-4 (BR-11)'!$37:$39</definedName>
    <definedName name="DIR_904">'Exh. JDT-13 Pgs. 1-4 (BR-11)'!$64:$66</definedName>
    <definedName name="DIR_908">'Exh. JDT-13 Pgs. 1-4 (BR-11)'!$40:$42</definedName>
    <definedName name="DIR_CASALES">'Exh. JDT-13 Pgs. 1-4 (BR-11)'!$49:$51</definedName>
    <definedName name="DIR_CATRNSP">'Exh. JDT-13 Pgs. 1-4 (BR-11)'!$52:$54</definedName>
    <definedName name="DIR_CSI_910">'Exh. JDT-13 Pgs. 1-4 (BR-11)'!#REF!</definedName>
    <definedName name="DIR_CSITRNSP_908">'Exh. JDT-13 Pgs. 1-4 (BR-11)'!#REF!</definedName>
    <definedName name="DIR_CUSTXT">'Exh. JDT-13 Pgs. 1-4 (BR-11)'!$13:$15</definedName>
    <definedName name="DIR_DSALES">'Exh. JDT-13 Pgs. 1-4 (BR-11)'!$43:$45</definedName>
    <definedName name="DIR_DTRNSP">'Exh. JDT-13 Pgs. 1-4 (BR-11)'!$46:$48</definedName>
    <definedName name="DIR408_SALES">'Exh. JDT-13 Pgs. 1-4 (BR-11)'!$82:$84</definedName>
    <definedName name="DIR408_TRNSPT">'Exh. JDT-13 Pgs. 1-4 (BR-11)'!$85:$87</definedName>
    <definedName name="DIR920_TRNSPT">'Exh. JDT-13 Pgs. 1-4 (BR-11)'!$70:$71</definedName>
    <definedName name="DIR921_TRNSPT">'Exh. JDT-13 Pgs. 1-4 (BR-11)'!$73:$74</definedName>
    <definedName name="DIR926_SALES">'Exh. JDT-13 Pgs. 1-4 (BR-11)'!$76:$78</definedName>
    <definedName name="DIR926_TRNSPT">'Exh. JDT-13 Pgs. 1-4 (BR-11)'!$79:$81</definedName>
    <definedName name="EffTax">[1]INPUTS!$F$40</definedName>
    <definedName name="FTAX">[1]INPUTS!$F$39</definedName>
    <definedName name="GASREV">'Exh. JDT-13 Pgs. 1-4 (BR-11)'!#REF!</definedName>
    <definedName name="GNRL_PLT">'Exh. JDT-13 Pgs. 1-4 (BR-11)'!$121:$122</definedName>
    <definedName name="JPTF2_COM">'Exh. JDT-13 Pgs. 1-4 (BR-11)'!#REF!</definedName>
    <definedName name="JPTF2_DEM">'Exh. JDT-13 Pgs. 1-4 (BR-11)'!#REF!</definedName>
    <definedName name="LNGMAINS">'Exh. JDT-13 Pgs. 1-4 (BR-11)'!$148:$149</definedName>
    <definedName name="MTRS_385">'Exh. JDT-13 Pgs. 1-4 (BR-11)'!$22:$24</definedName>
    <definedName name="MTRS_CUS">'Exh. JDT-13 Pgs. 1-4 (BR-11)'!$16:$18</definedName>
    <definedName name="MTRS_INST">'Exh. JDT-13 Pgs. 1-4 (BR-11)'!$19:$21</definedName>
    <definedName name="OTHREV">'Exh. JDT-13 Pgs. 1-4 (BR-11)'!$94:$96</definedName>
    <definedName name="P_MAINS">'Exh. JDT-13 Pgs. 1-4 (BR-11)'!$130:$132</definedName>
    <definedName name="PAVG">'Exh. JDT-13 Pgs. 1-4 (BR-11)'!$127:$129</definedName>
    <definedName name="PDAY">'Exh. JDT-13 Pgs. 1-4 (BR-11)'!$139:$141</definedName>
    <definedName name="PDAYXT">'Exh. JDT-13 Pgs. 1-4 (BR-11)'!$142:$144</definedName>
    <definedName name="PDAYXT_COM">'Exh. JDT-13 Pgs. 1-4 (BR-11)'!#REF!</definedName>
    <definedName name="_xlnm.Print_Area" localSheetId="0">'Exh. JDT-13 Pgs. 1-4 (BR-11)'!$A$5:$N$164</definedName>
    <definedName name="_xlnm.Print_Titles" localSheetId="0">'Exh. JDT-13 Pgs. 1-4 (BR-11)'!$2:$4</definedName>
    <definedName name="RCF">[1]INPUTS!$F$51</definedName>
    <definedName name="ResUnc">[1]INPUTS!$F$46</definedName>
    <definedName name="ROD">[1]INPUTS!$F$34</definedName>
    <definedName name="ROR">[1]INPUTS!$F$29</definedName>
    <definedName name="SALES_902">'Exh. JDT-13 Pgs. 1-4 (BR-11)'!$58:$60</definedName>
    <definedName name="SALESREV">'Exh. JDT-13 Pgs. 1-4 (BR-11)'!$97:$99</definedName>
    <definedName name="SEAS2_COM">'Exh. JDT-13 Pgs. 1-4 (BR-11)'!#REF!</definedName>
    <definedName name="SEAS2_DEM">'Exh. JDT-13 Pgs. 1-4 (BR-11)'!#REF!</definedName>
    <definedName name="SEAS3_COM">'Exh. JDT-13 Pgs. 1-4 (BR-11)'!#REF!</definedName>
    <definedName name="SEAS3_DEM">'Exh. JDT-13 Pgs. 1-4 (BR-11)'!$145:$147</definedName>
    <definedName name="SERV">'Exh. JDT-13 Pgs. 1-4 (BR-11)'!$25:$27</definedName>
    <definedName name="SGTREV">'Exh. JDT-13 Pgs. 1-4 (BR-11)'!#REF!</definedName>
    <definedName name="STAX">[1]INPUTS!$F$38</definedName>
    <definedName name="STREV">'Exh. JDT-13 Pgs. 1-4 (BR-11)'!$109:$111</definedName>
    <definedName name="STRREV">'Exh. JDT-13 Pgs. 1-4 (BR-11)'!$100:$101</definedName>
    <definedName name="TF1_COM">'Exh. JDT-13 Pgs. 1-4 (BR-11)'!#REF!</definedName>
    <definedName name="TF1_DEM">'Exh. JDT-13 Pgs. 1-4 (BR-11)'!#REF!</definedName>
    <definedName name="TRANS_902">'Exh. JDT-13 Pgs. 1-4 (BR-11)'!$61:$63</definedName>
    <definedName name="TRANSCUS">'Exh. JDT-13 Pgs. 1-4 (BR-11)'!$55:$57</definedName>
    <definedName name="TRANSREV">'Exh. JDT-13 Pgs. 1-4 (BR-11)'!$106:$108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5" i="1" l="1"/>
  <c r="L164" i="1"/>
  <c r="K164" i="1"/>
  <c r="J164" i="1"/>
  <c r="I164" i="1"/>
  <c r="H164" i="1"/>
  <c r="G164" i="1"/>
  <c r="F164" i="1"/>
  <c r="E164" i="1"/>
  <c r="D164" i="1"/>
  <c r="A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A162" i="1"/>
  <c r="D161" i="1"/>
  <c r="A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A159" i="1"/>
  <c r="D158" i="1"/>
  <c r="A158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A156" i="1"/>
  <c r="D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A153" i="1"/>
  <c r="D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L149" i="1"/>
  <c r="K149" i="1"/>
  <c r="J149" i="1"/>
  <c r="I149" i="1"/>
  <c r="H149" i="1"/>
  <c r="G149" i="1"/>
  <c r="F149" i="1"/>
  <c r="E149" i="1"/>
  <c r="D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A147" i="1"/>
  <c r="D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A144" i="1"/>
  <c r="D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A141" i="1"/>
  <c r="D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A138" i="1"/>
  <c r="D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A135" i="1"/>
  <c r="D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A132" i="1"/>
  <c r="D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A129" i="1"/>
  <c r="D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A123" i="1"/>
  <c r="D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A120" i="1"/>
  <c r="L119" i="1"/>
  <c r="K119" i="1"/>
  <c r="J119" i="1"/>
  <c r="I119" i="1"/>
  <c r="H119" i="1"/>
  <c r="G119" i="1"/>
  <c r="F119" i="1"/>
  <c r="E119" i="1"/>
  <c r="D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A117" i="1"/>
  <c r="D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A114" i="1"/>
  <c r="D113" i="1"/>
  <c r="A113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A111" i="1"/>
  <c r="L110" i="1"/>
  <c r="K110" i="1"/>
  <c r="J110" i="1"/>
  <c r="I110" i="1"/>
  <c r="H110" i="1"/>
  <c r="G110" i="1"/>
  <c r="F110" i="1"/>
  <c r="E110" i="1"/>
  <c r="D110" i="1"/>
  <c r="A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108" i="1"/>
  <c r="D107" i="1"/>
  <c r="A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105" i="1"/>
  <c r="D104" i="1"/>
  <c r="A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102" i="1"/>
  <c r="K101" i="1"/>
  <c r="J101" i="1"/>
  <c r="I101" i="1"/>
  <c r="H101" i="1"/>
  <c r="G101" i="1"/>
  <c r="F101" i="1"/>
  <c r="E101" i="1"/>
  <c r="D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A99" i="1"/>
  <c r="D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96" i="1"/>
  <c r="D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90" i="1"/>
  <c r="D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87" i="1"/>
  <c r="D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84" i="1"/>
  <c r="D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A81" i="1"/>
  <c r="D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A78" i="1"/>
  <c r="D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A75" i="1"/>
  <c r="D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72" i="1"/>
  <c r="D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69" i="1"/>
  <c r="D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A66" i="1"/>
  <c r="D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63" i="1"/>
  <c r="D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A60" i="1"/>
  <c r="D59" i="1"/>
  <c r="A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57" i="1"/>
  <c r="S56" i="1"/>
  <c r="R56" i="1"/>
  <c r="Q56" i="1"/>
  <c r="P56" i="1"/>
  <c r="O56" i="1"/>
  <c r="D56" i="1"/>
  <c r="A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A54" i="1"/>
  <c r="D53" i="1"/>
  <c r="A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A51" i="1"/>
  <c r="D50" i="1"/>
  <c r="A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A48" i="1"/>
  <c r="D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45" i="1"/>
  <c r="D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42" i="1"/>
  <c r="D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A39" i="1"/>
  <c r="D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36" i="1"/>
  <c r="D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33" i="1"/>
  <c r="D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30" i="1"/>
  <c r="D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A27" i="1"/>
  <c r="D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24" i="1"/>
  <c r="D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21" i="1"/>
  <c r="D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A18" i="1"/>
  <c r="D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A15" i="1"/>
  <c r="D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A12" i="1"/>
  <c r="D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A9" i="1"/>
  <c r="D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<sst xmlns="http://schemas.openxmlformats.org/spreadsheetml/2006/main" count="165" uniqueCount="104">
  <si>
    <t>External Allocators</t>
  </si>
  <si>
    <t>Name</t>
  </si>
  <si>
    <t>Description</t>
  </si>
  <si>
    <t>Classifier</t>
  </si>
  <si>
    <t>Total</t>
  </si>
  <si>
    <t>CUSTOMER EXTERNAL ALLOCATORS</t>
  </si>
  <si>
    <t>CUST</t>
  </si>
  <si>
    <t>Average Customers</t>
  </si>
  <si>
    <t>CUS</t>
  </si>
  <si>
    <t>CUSTXT</t>
  </si>
  <si>
    <t>Customers (excl. transport)</t>
  </si>
  <si>
    <t>DIR_CUSTXT</t>
  </si>
  <si>
    <t>DIRS</t>
  </si>
  <si>
    <t>MTRS_CUS</t>
  </si>
  <si>
    <t>Customer Meters - Acc 381</t>
  </si>
  <si>
    <t>MTRS_INST</t>
  </si>
  <si>
    <t>Meters Installation - Acc 382</t>
  </si>
  <si>
    <t>MTRS_385</t>
  </si>
  <si>
    <t>Regulators - Acc 385</t>
  </si>
  <si>
    <t>SERV</t>
  </si>
  <si>
    <t>Services</t>
  </si>
  <si>
    <t>DIR_380</t>
  </si>
  <si>
    <t>Distr. Plant - Services</t>
  </si>
  <si>
    <t>~</t>
  </si>
  <si>
    <t>DIR_252</t>
  </si>
  <si>
    <t>Cust. Adv. in Aid of Construction (# cust)</t>
  </si>
  <si>
    <t>DIR_386</t>
  </si>
  <si>
    <t>Rental Property</t>
  </si>
  <si>
    <t>DIR_908</t>
  </si>
  <si>
    <t>Direct Cust. Service Assignment to Rentals_908</t>
  </si>
  <si>
    <t>DIR_DSALES</t>
  </si>
  <si>
    <t>Direct Distr. Assignment to Sales</t>
  </si>
  <si>
    <t>DIR_DTRNSP</t>
  </si>
  <si>
    <t>Direct Distr. Assignment to Transport</t>
  </si>
  <si>
    <t>DIRT</t>
  </si>
  <si>
    <t>DIR_CASALES</t>
  </si>
  <si>
    <t>Direct Cust. Acct. Assignment to Sales</t>
  </si>
  <si>
    <t>DIR_CATRNSP</t>
  </si>
  <si>
    <t>Direct Cust. Acct. Assignment to Transport</t>
  </si>
  <si>
    <t>TRANSCUS</t>
  </si>
  <si>
    <t>Transport Customers</t>
  </si>
  <si>
    <t>SALES_902</t>
  </si>
  <si>
    <t>Sales Meter Reading Costs</t>
  </si>
  <si>
    <t>TRANS_902</t>
  </si>
  <si>
    <t>Transport Meter Reading Costs</t>
  </si>
  <si>
    <t>DIR_904</t>
  </si>
  <si>
    <t xml:space="preserve">Uncollectibles </t>
  </si>
  <si>
    <t>DIR_235</t>
  </si>
  <si>
    <t>Customer Deposit</t>
  </si>
  <si>
    <t>DIR920_TRNSPT</t>
  </si>
  <si>
    <t>Acct. 920 Direct Assignment to Transport</t>
  </si>
  <si>
    <t>DIR921_TRNSPT</t>
  </si>
  <si>
    <t>Acct. 921 Direct Assignment to Transport</t>
  </si>
  <si>
    <t>DIR926_SALES</t>
  </si>
  <si>
    <t>Acct. 926 Direct Assignment to Sales</t>
  </si>
  <si>
    <t>DIR926_TRNSPT</t>
  </si>
  <si>
    <t>Acct. 926 Direct Assignment to Transport</t>
  </si>
  <si>
    <t>DIR408_SALES</t>
  </si>
  <si>
    <t>Acct. 408 Direct Assignment to Sales</t>
  </si>
  <si>
    <t>DIR408_TRNSPT</t>
  </si>
  <si>
    <t>Acct. 408 Direct Assignment to Transport</t>
  </si>
  <si>
    <t>COMMODITY EXTERNAL ALLOCATORS</t>
  </si>
  <si>
    <t>OTHREV</t>
  </si>
  <si>
    <t>Other Operating Revenue</t>
  </si>
  <si>
    <t>COM</t>
  </si>
  <si>
    <t>SALESREV</t>
  </si>
  <si>
    <t>Sales Margin Revenue</t>
  </si>
  <si>
    <t>STRREV</t>
  </si>
  <si>
    <t>Sales, Transportation and Rental Margin Revenue</t>
  </si>
  <si>
    <t>TRANSREV</t>
  </si>
  <si>
    <t>Margin Revenue from Transportation for Others</t>
  </si>
  <si>
    <t>STREV</t>
  </si>
  <si>
    <t>Sales &amp; Transportation Margin Revenue</t>
  </si>
  <si>
    <t>COM_1</t>
  </si>
  <si>
    <t>Weather Normalized Volumes</t>
  </si>
  <si>
    <t>COM1XT_COM</t>
  </si>
  <si>
    <t>Weather Normalized Volumes (excl. Transportation)</t>
  </si>
  <si>
    <t>COM1GS</t>
  </si>
  <si>
    <t>A_MAINS</t>
  </si>
  <si>
    <t>Average for Mains</t>
  </si>
  <si>
    <t>DEMAND EXTERNAL ALLOCATORS</t>
  </si>
  <si>
    <t>PAVG</t>
  </si>
  <si>
    <t>Peak and Average</t>
  </si>
  <si>
    <t>DEM</t>
  </si>
  <si>
    <t>P_MAINS</t>
  </si>
  <si>
    <t>Peak for Mains</t>
  </si>
  <si>
    <t>PDAY</t>
  </si>
  <si>
    <t>Peak Day (Design Day)</t>
  </si>
  <si>
    <t>PDAYXT</t>
  </si>
  <si>
    <t>Peak Day (excl. transport)</t>
  </si>
  <si>
    <t>SEAS3_DEM</t>
  </si>
  <si>
    <t>Seasonal 3</t>
  </si>
  <si>
    <t>LNGMAINS</t>
  </si>
  <si>
    <t>COM1XT_DEM</t>
  </si>
  <si>
    <t>Weather Normalized Volumes x Transport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</si>
  <si>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</si>
  <si>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</si>
  <si>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</si>
  <si>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</si>
  <si>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</si>
  <si>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</si>
  <si>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</si>
  <si>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</si>
  <si>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Actual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</si>
</sst>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0.000%"/>
    <numFmt numFmtId="166" formatCode="_(* #,##0.0000_);_(* \(#,##0.0000\);_(* &quot;-&quot;_);_(@_)"/>
    <numFmt numFmtId="167" formatCode="_(* #,##0_);_(* \(#,##0\);_(* &quot;-&quot;??_);_(@_)"/>
    <numFmt numFmtId="168" formatCode="_(* #,##0.00_);_(* \(#,##0.00\);_(* &quot;-&quot;_);_(@_)"/>
  </numFmts>
  <fonts count="12" x14ac:knownFonts="1">
    <font>
      <sz val="10"/>
      <name val="Arial"/>
    </font>
    <font>
      <b/>
      <sz val="14"/>
      <color indexed="56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10" fontId="2" fillId="0" borderId="1"/>
    <xf numFmtId="0" fontId="6" fillId="0" borderId="0" applyNumberFormat="0" applyFill="0" applyBorder="0" applyAlignment="0" applyProtection="0"/>
    <xf numFmtId="41" fontId="2" fillId="2" borderId="0"/>
    <xf numFmtId="0" fontId="1" fillId="0" borderId="0">
      <alignment horizontal="left" vertical="center"/>
    </xf>
    <xf numFmtId="0" fontId="3" fillId="2" borderId="0">
      <alignment horizontal="left" wrapText="1"/>
    </xf>
    <xf numFmtId="41" fontId="4" fillId="3" borderId="1">
      <alignment horizontal="left"/>
      <protection locked="0"/>
    </xf>
    <xf numFmtId="41" fontId="5" fillId="3" borderId="1">
      <alignment horizontal="left"/>
      <protection locked="0"/>
    </xf>
  </cellStyleXfs>
  <cellXfs count="29">
    <xf numFmtId="164" fontId="0" fillId="0" borderId="0" xfId="0">
      <alignment horizontal="left" wrapText="1"/>
    </xf>
    <xf numFmtId="0" fontId="8" fillId="0" borderId="0" xfId="5" applyFont="1" applyFill="1">
      <alignment horizontal="left" vertical="center"/>
    </xf>
    <xf numFmtId="0" fontId="7" fillId="0" borderId="0" xfId="0" applyNumberFormat="1" applyFont="1" applyFill="1" applyAlignment="1"/>
    <xf numFmtId="0" fontId="9" fillId="0" borderId="0" xfId="6" applyFont="1" applyFill="1" applyAlignment="1">
      <alignment horizontal="left"/>
    </xf>
    <xf numFmtId="0" fontId="10" fillId="0" borderId="0" xfId="6" applyFont="1" applyFill="1" applyAlignment="1">
      <alignment horizontal="left"/>
    </xf>
    <xf numFmtId="0" fontId="10" fillId="0" borderId="0" xfId="6" applyFont="1" applyFill="1">
      <alignment horizontal="left" wrapText="1"/>
    </xf>
    <xf numFmtId="0" fontId="10" fillId="0" borderId="0" xfId="6" applyFont="1" applyFill="1" applyAlignment="1">
      <alignment horizontal="center" wrapText="1"/>
    </xf>
    <xf numFmtId="41" fontId="10" fillId="0" borderId="0" xfId="6" applyNumberFormat="1" applyFont="1" applyFill="1" applyAlignment="1">
      <alignment horizontal="center" wrapText="1"/>
    </xf>
    <xf numFmtId="0" fontId="10" fillId="0" borderId="0" xfId="6" applyFont="1" applyFill="1" applyAlignment="1">
      <alignment horizontal="centerContinuous"/>
    </xf>
    <xf numFmtId="0" fontId="10" fillId="0" borderId="0" xfId="6" applyFont="1" applyFill="1" applyAlignment="1">
      <alignment horizontal="centerContinuous" wrapText="1"/>
    </xf>
    <xf numFmtId="41" fontId="7" fillId="0" borderId="1" xfId="7" applyFont="1" applyFill="1">
      <alignment horizontal="left"/>
      <protection locked="0"/>
    </xf>
    <xf numFmtId="10" fontId="7" fillId="0" borderId="1" xfId="2" applyFont="1" applyFill="1"/>
    <xf numFmtId="41" fontId="7" fillId="0" borderId="0" xfId="4" applyFont="1" applyFill="1"/>
    <xf numFmtId="41" fontId="7" fillId="0" borderId="0" xfId="0" quotePrefix="1" applyNumberFormat="1" applyFont="1" applyFill="1" applyAlignment="1">
      <alignment horizontal="left"/>
    </xf>
    <xf numFmtId="41" fontId="7" fillId="0" borderId="1" xfId="8" applyFont="1" applyFill="1">
      <alignment horizontal="left"/>
      <protection locked="0"/>
    </xf>
    <xf numFmtId="41" fontId="7" fillId="0" borderId="0" xfId="0" applyNumberFormat="1" applyFont="1" applyFill="1" applyAlignment="1"/>
    <xf numFmtId="5" fontId="11" fillId="0" borderId="0" xfId="3" applyNumberFormat="1" applyFont="1" applyFill="1" applyAlignment="1">
      <alignment horizontal="centerContinuous"/>
    </xf>
    <xf numFmtId="0" fontId="7" fillId="0" borderId="0" xfId="0" applyNumberFormat="1" applyFont="1" applyFill="1" applyAlignment="1">
      <alignment horizontal="centerContinuous"/>
    </xf>
    <xf numFmtId="10" fontId="7" fillId="0" borderId="0" xfId="0" applyNumberFormat="1" applyFont="1" applyFill="1" applyAlignment="1"/>
    <xf numFmtId="165" fontId="7" fillId="0" borderId="1" xfId="2" applyNumberFormat="1" applyFont="1" applyFill="1"/>
    <xf numFmtId="41" fontId="7" fillId="0" borderId="1" xfId="7" quotePrefix="1" applyFont="1" applyFill="1" applyAlignment="1">
      <alignment horizontal="left"/>
      <protection locked="0"/>
    </xf>
    <xf numFmtId="166" fontId="7" fillId="0" borderId="0" xfId="4" applyNumberFormat="1" applyFont="1" applyFill="1"/>
    <xf numFmtId="166" fontId="7" fillId="0" borderId="1" xfId="8" applyNumberFormat="1" applyFont="1" applyFill="1">
      <alignment horizontal="left"/>
      <protection locked="0"/>
    </xf>
    <xf numFmtId="166" fontId="7" fillId="0" borderId="1" xfId="7" applyNumberFormat="1" applyFont="1" applyFill="1">
      <alignment horizontal="left"/>
      <protection locked="0"/>
    </xf>
    <xf numFmtId="41" fontId="7" fillId="0" borderId="0" xfId="4" applyNumberFormat="1" applyFont="1" applyFill="1"/>
    <xf numFmtId="167" fontId="7" fillId="0" borderId="1" xfId="1" applyNumberFormat="1" applyFont="1" applyFill="1" applyBorder="1" applyAlignment="1" applyProtection="1">
      <alignment horizontal="left"/>
      <protection locked="0"/>
    </xf>
    <xf numFmtId="43" fontId="7" fillId="0" borderId="0" xfId="0" applyNumberFormat="1" applyFont="1" applyFill="1" applyAlignment="1"/>
    <xf numFmtId="168" fontId="7" fillId="0" borderId="1" xfId="8" applyNumberFormat="1" applyFont="1" applyFill="1">
      <alignment horizontal="left"/>
      <protection locked="0"/>
    </xf>
    <xf numFmtId="41" fontId="7" fillId="0" borderId="1" xfId="8" applyNumberFormat="1" applyFont="1" applyFill="1">
      <alignment horizontal="left"/>
      <protection locked="0"/>
    </xf>
  </cellXfs>
  <cellStyles count="9">
    <cellStyle name="Calculation" xfId="4" builtinId="22"/>
    <cellStyle name="Comma" xfId="1" builtinId="3"/>
    <cellStyle name="Heading 2" xfId="3" builtinId="17"/>
    <cellStyle name="Input Cells" xfId="7"/>
    <cellStyle name="Input Cells_EXTERNAL" xfId="8"/>
    <cellStyle name="Normal" xfId="0" builtinId="0"/>
    <cellStyle name="Percent" xfId="2" builtinId="5"/>
    <cellStyle name="Title: Minor" xfId="6"/>
    <cellStyle name="Title: Work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29">
          <cell r="F29">
            <v>7.4399999999999994E-2</v>
          </cell>
        </row>
        <row r="34">
          <cell r="F34">
            <v>2.8299999999999999E-2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65"/>
  <sheetViews>
    <sheetView showGridLines="0" tabSelected="1" zoomScale="85" zoomScaleNormal="85" zoomScaleSheetLayoutView="85" workbookViewId="0">
      <selection activeCell="B28" sqref="B28"/>
    </sheetView>
  </sheetViews>
  <sheetFormatPr defaultRowHeight="12.5" x14ac:dyDescent="0.25"/>
  <cols>
    <col min="1" max="1" width="18.54296875" style="2" customWidth="1"/>
    <col min="2" max="2" width="42.26953125" style="2" customWidth="1"/>
    <col min="3" max="3" width="9.7265625" style="2" bestFit="1" customWidth="1"/>
    <col min="4" max="4" width="13.81640625" style="2" bestFit="1" customWidth="1"/>
    <col min="5" max="5" width="16.453125" style="2" bestFit="1" customWidth="1"/>
    <col min="6" max="6" width="16.1796875" style="2" bestFit="1" customWidth="1"/>
    <col min="7" max="8" width="15.7265625" style="2" customWidth="1"/>
    <col min="9" max="9" width="14.26953125" style="2" customWidth="1"/>
    <col min="10" max="10" width="13.81640625" style="2" customWidth="1"/>
    <col min="11" max="11" width="15.7265625" style="2" customWidth="1"/>
    <col min="12" max="12" width="15" style="2" customWidth="1"/>
    <col min="13" max="14" width="13" style="2" hidden="1" customWidth="1"/>
    <col min="15" max="19" width="12.1796875" style="2" hidden="1" customWidth="1"/>
    <col min="20" max="20" width="8.7265625" style="2"/>
    <col min="21" max="21" width="14.1796875" style="2" customWidth="1"/>
    <col min="22" max="16384" width="8.7265625" style="2"/>
  </cols>
  <sheetData>
    <row r="1" spans="1:19" ht="18" x14ac:dyDescent="0.25">
      <c r="A1" s="1" t="s">
        <v>0</v>
      </c>
    </row>
    <row r="2" spans="1:19" s="5" customFormat="1" ht="15.5" x14ac:dyDescent="0.35">
      <c r="A2" s="3"/>
      <c r="B2" s="3"/>
      <c r="C2" s="4"/>
    </row>
    <row r="3" spans="1:19" s="5" customFormat="1" ht="39" x14ac:dyDescent="0.3">
      <c r="A3" s="6" t="s">
        <v>1</v>
      </c>
      <c r="B3" s="6" t="s">
        <v>2</v>
      </c>
      <c r="C3" s="6" t="s">
        <v>3</v>
      </c>
      <c r="D3" s="6" t="s">
        <v>4</v>
      </c>
      <c r="E3" s="7" t="s">
        <v>95</v>
      </c>
      <c r="F3" s="7" t="s">
        <v>96</v>
      </c>
      <c r="G3" s="7" t="s">
        <v>97</v>
      </c>
      <c r="H3" s="7" t="s">
        <v>98</v>
      </c>
      <c r="I3" s="7" t="s">
        <v>99</v>
      </c>
      <c r="J3" s="7" t="s">
        <v>100</v>
      </c>
      <c r="K3" s="7" t="s">
        <v>101</v>
      </c>
      <c r="L3" s="7" t="s">
        <v>102</v>
      </c>
      <c r="M3" s="7" t="s">
        <v>23</v>
      </c>
      <c r="N3" s="7" t="s">
        <v>23</v>
      </c>
      <c r="O3" s="7" t="s">
        <v>23</v>
      </c>
      <c r="P3" s="7" t="s">
        <v>23</v>
      </c>
      <c r="Q3" s="7" t="s">
        <v>23</v>
      </c>
      <c r="R3" s="7" t="s">
        <v>23</v>
      </c>
      <c r="S3" s="7" t="s">
        <v>23</v>
      </c>
    </row>
    <row r="4" spans="1:19" s="5" customFormat="1" ht="13" x14ac:dyDescent="0.3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s="5" customFormat="1" ht="13" x14ac:dyDescent="0.3">
      <c r="A5" s="8" t="s">
        <v>5</v>
      </c>
      <c r="B5" s="9"/>
      <c r="C5" s="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5" customFormat="1" ht="13" x14ac:dyDescent="0.3"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10" t="s">
        <v>6</v>
      </c>
      <c r="B7" s="10" t="s">
        <v>7</v>
      </c>
      <c r="C7" s="10" t="s">
        <v>8</v>
      </c>
      <c r="E7" s="11">
        <f ca="1">IF(E8=0,0,E8/$D8)</f>
        <v>0.9295532727065331</v>
      </c>
      <c r="F7" s="11">
        <f t="shared" ref="F7:S7" ca="1" si="0">IF(F8=0,0,F8/$D8)</f>
        <v>6.8249342705817825E-2</v>
      </c>
      <c r="G7" s="11">
        <f t="shared" ca="1" si="0"/>
        <v>1.7353950873009671E-3</v>
      </c>
      <c r="H7" s="11">
        <f t="shared" ca="1" si="0"/>
        <v>1.5730717405988646E-4</v>
      </c>
      <c r="I7" s="11">
        <f t="shared" ca="1" si="0"/>
        <v>2.7458529043489113E-4</v>
      </c>
      <c r="J7" s="11">
        <f t="shared" ca="1" si="0"/>
        <v>1.8058221511976763E-5</v>
      </c>
      <c r="K7" s="11">
        <f t="shared" ca="1" si="0"/>
        <v>1.2038814341317842E-5</v>
      </c>
      <c r="L7" s="11">
        <f t="shared" ca="1" si="0"/>
        <v>0</v>
      </c>
      <c r="M7" s="11">
        <f t="shared" ca="1" si="0"/>
        <v>0</v>
      </c>
      <c r="N7" s="11">
        <f t="shared" ca="1" si="0"/>
        <v>0</v>
      </c>
      <c r="O7" s="11">
        <f t="shared" ca="1" si="0"/>
        <v>0</v>
      </c>
      <c r="P7" s="11">
        <f t="shared" ca="1" si="0"/>
        <v>0</v>
      </c>
      <c r="Q7" s="11">
        <f t="shared" ca="1" si="0"/>
        <v>0</v>
      </c>
      <c r="R7" s="11">
        <f t="shared" ca="1" si="0"/>
        <v>0</v>
      </c>
      <c r="S7" s="11">
        <f t="shared" ca="1" si="0"/>
        <v>0</v>
      </c>
    </row>
    <row r="8" spans="1:19" x14ac:dyDescent="0.25">
      <c r="A8" s="12" t="str">
        <f ca="1">IF(A7="~","~","")</f>
        <v/>
      </c>
      <c r="B8" s="13"/>
      <c r="D8" s="12">
        <f ca="1">SUM(E8:S8)</f>
        <v>830646.58333333337</v>
      </c>
      <c r="E8" s="14">
        <v>772130.25</v>
      </c>
      <c r="F8" s="14">
        <v>56691.083333333336</v>
      </c>
      <c r="G8" s="14">
        <v>1441.5</v>
      </c>
      <c r="H8" s="14">
        <v>130.66666666666666</v>
      </c>
      <c r="I8" s="14">
        <v>228.08333333333334</v>
      </c>
      <c r="J8" s="14">
        <v>15</v>
      </c>
      <c r="K8" s="14">
        <v>10</v>
      </c>
      <c r="L8" s="14">
        <v>0</v>
      </c>
      <c r="M8" s="14"/>
      <c r="N8" s="14"/>
      <c r="O8" s="14"/>
      <c r="P8" s="14"/>
      <c r="Q8" s="14"/>
      <c r="R8" s="14"/>
      <c r="S8" s="14"/>
    </row>
    <row r="9" spans="1:19" x14ac:dyDescent="0.25">
      <c r="A9" s="12" t="str">
        <f ca="1">IF(A8="~","~","")</f>
        <v/>
      </c>
    </row>
    <row r="10" spans="1:19" x14ac:dyDescent="0.25">
      <c r="A10" s="10" t="s">
        <v>9</v>
      </c>
      <c r="B10" s="10" t="s">
        <v>10</v>
      </c>
      <c r="C10" s="10" t="s">
        <v>8</v>
      </c>
      <c r="E10" s="11">
        <f t="shared" ref="E10:S10" ca="1" si="1">IF(E11=0,0,E11/$D11)</f>
        <v>0.9298147427846144</v>
      </c>
      <c r="F10" s="11">
        <f t="shared" ca="1" si="1"/>
        <v>6.8265429370686637E-2</v>
      </c>
      <c r="G10" s="11">
        <f t="shared" ca="1" si="1"/>
        <v>1.6074330885153933E-3</v>
      </c>
      <c r="H10" s="11">
        <f t="shared" ca="1" si="1"/>
        <v>3.4219920288659581E-5</v>
      </c>
      <c r="I10" s="11">
        <f t="shared" ca="1" si="1"/>
        <v>2.7215373555086443E-4</v>
      </c>
      <c r="J10" s="11">
        <f t="shared" ca="1" si="1"/>
        <v>6.0211003440456739E-6</v>
      </c>
      <c r="K10" s="11">
        <f t="shared" ca="1" si="1"/>
        <v>0</v>
      </c>
      <c r="L10" s="11">
        <f t="shared" ca="1" si="1"/>
        <v>0</v>
      </c>
      <c r="M10" s="11">
        <f t="shared" ca="1" si="1"/>
        <v>0</v>
      </c>
      <c r="N10" s="11">
        <f t="shared" ca="1" si="1"/>
        <v>0</v>
      </c>
      <c r="O10" s="11">
        <f t="shared" ca="1" si="1"/>
        <v>0</v>
      </c>
      <c r="P10" s="11">
        <f t="shared" ca="1" si="1"/>
        <v>0</v>
      </c>
      <c r="Q10" s="11">
        <f t="shared" ca="1" si="1"/>
        <v>0</v>
      </c>
      <c r="R10" s="11">
        <f t="shared" ca="1" si="1"/>
        <v>0</v>
      </c>
      <c r="S10" s="11">
        <f t="shared" ca="1" si="1"/>
        <v>0</v>
      </c>
    </row>
    <row r="11" spans="1:19" x14ac:dyDescent="0.25">
      <c r="A11" s="12" t="str">
        <f ca="1">IF(A10="~","~","")</f>
        <v/>
      </c>
      <c r="B11" s="13"/>
      <c r="D11" s="12">
        <f ca="1">SUM(E11:S11)</f>
        <v>830413</v>
      </c>
      <c r="E11" s="14">
        <v>772130.25</v>
      </c>
      <c r="F11" s="14">
        <v>56688.5</v>
      </c>
      <c r="G11" s="14">
        <v>1334.8333333333333</v>
      </c>
      <c r="H11" s="14">
        <v>28.416666666666668</v>
      </c>
      <c r="I11" s="14">
        <v>226</v>
      </c>
      <c r="J11" s="14">
        <v>5</v>
      </c>
      <c r="K11" s="14">
        <v>0</v>
      </c>
      <c r="L11" s="14">
        <v>0</v>
      </c>
      <c r="M11" s="10"/>
      <c r="N11" s="10"/>
      <c r="O11" s="10"/>
      <c r="P11" s="10"/>
      <c r="Q11" s="10"/>
      <c r="R11" s="10"/>
      <c r="S11" s="10"/>
    </row>
    <row r="12" spans="1:19" x14ac:dyDescent="0.25">
      <c r="A12" s="12" t="str">
        <f ca="1">IF(A11="~","~","")</f>
        <v/>
      </c>
    </row>
    <row r="13" spans="1:19" x14ac:dyDescent="0.25">
      <c r="A13" s="10" t="s">
        <v>11</v>
      </c>
      <c r="B13" s="10" t="s">
        <v>10</v>
      </c>
      <c r="C13" s="10" t="s">
        <v>12</v>
      </c>
      <c r="E13" s="11">
        <f t="shared" ref="E13:S13" ca="1" si="2">IF(E14=0,0,E14/$D14)</f>
        <v>0.9298147427846144</v>
      </c>
      <c r="F13" s="11">
        <f t="shared" ca="1" si="2"/>
        <v>6.8265429370686637E-2</v>
      </c>
      <c r="G13" s="11">
        <f t="shared" ca="1" si="2"/>
        <v>1.6074330885153933E-3</v>
      </c>
      <c r="H13" s="11">
        <f t="shared" ca="1" si="2"/>
        <v>3.4219920288659581E-5</v>
      </c>
      <c r="I13" s="11">
        <f t="shared" ca="1" si="2"/>
        <v>2.7215373555086443E-4</v>
      </c>
      <c r="J13" s="11">
        <f t="shared" ca="1" si="2"/>
        <v>6.0211003440456739E-6</v>
      </c>
      <c r="K13" s="11">
        <f t="shared" ca="1" si="2"/>
        <v>0</v>
      </c>
      <c r="L13" s="11">
        <f t="shared" ca="1" si="2"/>
        <v>0</v>
      </c>
      <c r="M13" s="11">
        <f t="shared" ca="1" si="2"/>
        <v>0</v>
      </c>
      <c r="N13" s="11">
        <f t="shared" ca="1" si="2"/>
        <v>0</v>
      </c>
      <c r="O13" s="11">
        <f t="shared" ca="1" si="2"/>
        <v>0</v>
      </c>
      <c r="P13" s="11">
        <f t="shared" ca="1" si="2"/>
        <v>0</v>
      </c>
      <c r="Q13" s="11">
        <f t="shared" ca="1" si="2"/>
        <v>0</v>
      </c>
      <c r="R13" s="11">
        <f t="shared" ca="1" si="2"/>
        <v>0</v>
      </c>
      <c r="S13" s="11">
        <f t="shared" ca="1" si="2"/>
        <v>0</v>
      </c>
    </row>
    <row r="14" spans="1:19" x14ac:dyDescent="0.25">
      <c r="A14" s="12" t="str">
        <f ca="1">IF(A13="~","~","")</f>
        <v/>
      </c>
      <c r="B14" s="13"/>
      <c r="D14" s="12">
        <f ca="1">SUM(E14:S14)</f>
        <v>830413</v>
      </c>
      <c r="E14" s="14">
        <v>772130.25</v>
      </c>
      <c r="F14" s="14">
        <v>56688.5</v>
      </c>
      <c r="G14" s="14">
        <v>1334.8333333333333</v>
      </c>
      <c r="H14" s="14">
        <v>28.416666666666668</v>
      </c>
      <c r="I14" s="14">
        <v>226</v>
      </c>
      <c r="J14" s="14">
        <v>5</v>
      </c>
      <c r="K14" s="14">
        <v>0</v>
      </c>
      <c r="L14" s="14">
        <v>0</v>
      </c>
      <c r="M14" s="14"/>
      <c r="N14" s="14"/>
      <c r="O14" s="14"/>
      <c r="P14" s="14"/>
      <c r="Q14" s="14"/>
      <c r="R14" s="14"/>
      <c r="S14" s="14"/>
    </row>
    <row r="15" spans="1:19" x14ac:dyDescent="0.25">
      <c r="A15" s="12" t="str">
        <f ca="1">IF(A14="~","~","")</f>
        <v/>
      </c>
    </row>
    <row r="16" spans="1:19" x14ac:dyDescent="0.25">
      <c r="A16" s="10" t="s">
        <v>13</v>
      </c>
      <c r="B16" s="10" t="s">
        <v>14</v>
      </c>
      <c r="C16" s="10" t="s">
        <v>8</v>
      </c>
      <c r="E16" s="11">
        <f t="shared" ref="E16:S16" ca="1" si="3">IF(E17=0,0,E17/$D17)</f>
        <v>0.79183624230164151</v>
      </c>
      <c r="F16" s="11">
        <f t="shared" ca="1" si="3"/>
        <v>0.20407436061598352</v>
      </c>
      <c r="G16" s="11">
        <f t="shared" ca="1" si="3"/>
        <v>4.0454196535351485E-3</v>
      </c>
      <c r="H16" s="11">
        <f t="shared" ca="1" si="3"/>
        <v>2.2960535137603488E-5</v>
      </c>
      <c r="I16" s="11">
        <f t="shared" ca="1" si="3"/>
        <v>1.336338198979316E-5</v>
      </c>
      <c r="J16" s="11">
        <f t="shared" ca="1" si="3"/>
        <v>0</v>
      </c>
      <c r="K16" s="11">
        <f t="shared" ca="1" si="3"/>
        <v>7.6535117125344971E-6</v>
      </c>
      <c r="L16" s="11">
        <f t="shared" ca="1" si="3"/>
        <v>0</v>
      </c>
      <c r="M16" s="11">
        <f t="shared" ca="1" si="3"/>
        <v>0</v>
      </c>
      <c r="N16" s="11">
        <f t="shared" ca="1" si="3"/>
        <v>0</v>
      </c>
      <c r="O16" s="11">
        <f t="shared" ca="1" si="3"/>
        <v>0</v>
      </c>
      <c r="P16" s="11">
        <f t="shared" ca="1" si="3"/>
        <v>0</v>
      </c>
      <c r="Q16" s="11">
        <f t="shared" ca="1" si="3"/>
        <v>0</v>
      </c>
      <c r="R16" s="11">
        <f t="shared" ca="1" si="3"/>
        <v>0</v>
      </c>
      <c r="S16" s="11">
        <f t="shared" ca="1" si="3"/>
        <v>0</v>
      </c>
    </row>
    <row r="17" spans="1:19" x14ac:dyDescent="0.25">
      <c r="A17" s="12" t="str">
        <f ca="1">IF(A16="~","~","")</f>
        <v/>
      </c>
      <c r="B17" s="13"/>
      <c r="D17" s="12">
        <f ca="1">SUM(E17:S17)</f>
        <v>195367310.60999998</v>
      </c>
      <c r="E17" s="14">
        <v>154698917.102</v>
      </c>
      <c r="F17" s="14">
        <v>39869458.998000003</v>
      </c>
      <c r="G17" s="14">
        <v>790342.75799999991</v>
      </c>
      <c r="H17" s="14">
        <v>4485.7379999999994</v>
      </c>
      <c r="I17" s="14">
        <v>2610.768</v>
      </c>
      <c r="J17" s="14">
        <v>0</v>
      </c>
      <c r="K17" s="14">
        <v>1495.2459999999999</v>
      </c>
      <c r="L17" s="14">
        <v>0</v>
      </c>
      <c r="M17" s="14"/>
      <c r="N17" s="14"/>
      <c r="O17" s="14"/>
      <c r="P17" s="14"/>
      <c r="Q17" s="14"/>
      <c r="R17" s="14"/>
      <c r="S17" s="14"/>
    </row>
    <row r="18" spans="1:19" x14ac:dyDescent="0.25">
      <c r="A18" s="12" t="str">
        <f ca="1">IF(A17="~","~","")</f>
        <v/>
      </c>
    </row>
    <row r="19" spans="1:19" x14ac:dyDescent="0.25">
      <c r="A19" s="10" t="s">
        <v>15</v>
      </c>
      <c r="B19" s="10" t="s">
        <v>16</v>
      </c>
      <c r="C19" s="10" t="s">
        <v>8</v>
      </c>
      <c r="E19" s="11">
        <f t="shared" ref="E19:S19" ca="1" si="4">IF(E20=0,0,E20/$D20)</f>
        <v>0.92798344577357006</v>
      </c>
      <c r="F19" s="11">
        <f t="shared" ca="1" si="4"/>
        <v>7.1381597596235649E-2</v>
      </c>
      <c r="G19" s="11">
        <f t="shared" ca="1" si="4"/>
        <v>6.27019672317025E-4</v>
      </c>
      <c r="H19" s="11">
        <f t="shared" ca="1" si="4"/>
        <v>3.4015533760417274E-6</v>
      </c>
      <c r="I19" s="11">
        <f t="shared" ca="1" si="4"/>
        <v>3.4015533760417274E-6</v>
      </c>
      <c r="J19" s="11">
        <f t="shared" ca="1" si="4"/>
        <v>0</v>
      </c>
      <c r="K19" s="11">
        <f t="shared" ca="1" si="4"/>
        <v>1.1338511253472423E-6</v>
      </c>
      <c r="L19" s="11">
        <f t="shared" ca="1" si="4"/>
        <v>0</v>
      </c>
      <c r="M19" s="11">
        <f t="shared" ca="1" si="4"/>
        <v>0</v>
      </c>
      <c r="N19" s="11">
        <f t="shared" ca="1" si="4"/>
        <v>0</v>
      </c>
      <c r="O19" s="11">
        <f t="shared" ca="1" si="4"/>
        <v>0</v>
      </c>
      <c r="P19" s="11">
        <f t="shared" ca="1" si="4"/>
        <v>0</v>
      </c>
      <c r="Q19" s="11">
        <f t="shared" ca="1" si="4"/>
        <v>0</v>
      </c>
      <c r="R19" s="11">
        <f t="shared" ca="1" si="4"/>
        <v>0</v>
      </c>
      <c r="S19" s="11">
        <f t="shared" ca="1" si="4"/>
        <v>0</v>
      </c>
    </row>
    <row r="20" spans="1:19" x14ac:dyDescent="0.25">
      <c r="A20" s="12" t="str">
        <f ca="1">IF(A19="~","~","")</f>
        <v/>
      </c>
      <c r="B20" s="13"/>
      <c r="D20" s="12">
        <f ca="1">SUM(E20:S20)</f>
        <v>39708916.79999999</v>
      </c>
      <c r="E20" s="14">
        <v>36849217.439999998</v>
      </c>
      <c r="F20" s="14">
        <v>2834485.9200000004</v>
      </c>
      <c r="G20" s="14">
        <v>24898.272000000004</v>
      </c>
      <c r="H20" s="14">
        <v>135.07200000000003</v>
      </c>
      <c r="I20" s="14">
        <v>135.07200000000003</v>
      </c>
      <c r="J20" s="14">
        <v>0</v>
      </c>
      <c r="K20" s="14">
        <v>45.024000000000008</v>
      </c>
      <c r="L20" s="14">
        <v>0</v>
      </c>
      <c r="M20" s="14"/>
      <c r="N20" s="14"/>
      <c r="O20" s="14"/>
      <c r="P20" s="14"/>
      <c r="Q20" s="14"/>
      <c r="R20" s="14"/>
      <c r="S20" s="14"/>
    </row>
    <row r="21" spans="1:19" x14ac:dyDescent="0.25">
      <c r="A21" s="12" t="str">
        <f ca="1">IF(A20="~","~","")</f>
        <v/>
      </c>
    </row>
    <row r="22" spans="1:19" x14ac:dyDescent="0.25">
      <c r="A22" s="10" t="s">
        <v>17</v>
      </c>
      <c r="B22" s="10" t="s">
        <v>18</v>
      </c>
      <c r="C22" s="10" t="s">
        <v>8</v>
      </c>
      <c r="E22" s="11">
        <f t="shared" ref="E22:S22" ca="1" si="5">IF(E23=0,0,E23/$D23)</f>
        <v>4.480485731817526E-3</v>
      </c>
      <c r="F22" s="11">
        <f t="shared" ca="1" si="5"/>
        <v>0.52421899415455353</v>
      </c>
      <c r="G22" s="11">
        <f t="shared" ca="1" si="5"/>
        <v>0.28401543538289964</v>
      </c>
      <c r="H22" s="11">
        <f t="shared" ca="1" si="5"/>
        <v>0.11328219005821592</v>
      </c>
      <c r="I22" s="11">
        <f t="shared" ca="1" si="5"/>
        <v>2.6504629773561505E-2</v>
      </c>
      <c r="J22" s="11">
        <f t="shared" ca="1" si="5"/>
        <v>2.8584970239406794E-2</v>
      </c>
      <c r="K22" s="11">
        <f t="shared" ca="1" si="5"/>
        <v>1.8913294659544909E-2</v>
      </c>
      <c r="L22" s="11">
        <f t="shared" ca="1" si="5"/>
        <v>0</v>
      </c>
      <c r="M22" s="11">
        <f t="shared" ca="1" si="5"/>
        <v>0</v>
      </c>
      <c r="N22" s="11">
        <f t="shared" ca="1" si="5"/>
        <v>0</v>
      </c>
      <c r="O22" s="11">
        <f t="shared" ca="1" si="5"/>
        <v>0</v>
      </c>
      <c r="P22" s="11">
        <f t="shared" ca="1" si="5"/>
        <v>0</v>
      </c>
      <c r="Q22" s="11">
        <f t="shared" ca="1" si="5"/>
        <v>0</v>
      </c>
      <c r="R22" s="11">
        <f t="shared" ca="1" si="5"/>
        <v>0</v>
      </c>
      <c r="S22" s="11">
        <f t="shared" ca="1" si="5"/>
        <v>0</v>
      </c>
    </row>
    <row r="23" spans="1:19" x14ac:dyDescent="0.25">
      <c r="A23" s="12" t="str">
        <f ca="1">IF(A22="~","~","")</f>
        <v/>
      </c>
      <c r="B23" s="13"/>
      <c r="D23" s="12">
        <f ca="1">SUM(E23:S23)</f>
        <v>37545089.990000002</v>
      </c>
      <c r="E23" s="14">
        <v>168220.24000000002</v>
      </c>
      <c r="F23" s="14">
        <v>19681849.309999999</v>
      </c>
      <c r="G23" s="14">
        <v>10663385.079999998</v>
      </c>
      <c r="H23" s="14">
        <v>4253190.0200000005</v>
      </c>
      <c r="I23" s="14">
        <v>995118.71000000008</v>
      </c>
      <c r="J23" s="14">
        <v>1073225.28</v>
      </c>
      <c r="K23" s="14">
        <v>710101.35000000009</v>
      </c>
      <c r="L23" s="14">
        <v>0</v>
      </c>
      <c r="M23" s="14"/>
      <c r="N23" s="14"/>
      <c r="O23" s="14"/>
      <c r="P23" s="14"/>
      <c r="Q23" s="14"/>
      <c r="R23" s="14"/>
      <c r="S23" s="14"/>
    </row>
    <row r="24" spans="1:19" x14ac:dyDescent="0.25">
      <c r="A24" s="12" t="str">
        <f ca="1">IF(A23="~","~","")</f>
        <v/>
      </c>
    </row>
    <row r="25" spans="1:19" x14ac:dyDescent="0.25">
      <c r="A25" s="10" t="s">
        <v>19</v>
      </c>
      <c r="B25" s="10" t="s">
        <v>20</v>
      </c>
      <c r="C25" s="10" t="s">
        <v>8</v>
      </c>
      <c r="E25" s="11">
        <f ca="1">IF(E26=0,0,E26/$D26)</f>
        <v>0.58097753083903425</v>
      </c>
      <c r="F25" s="11">
        <f ca="1">IF(F26=0,0,F26/$D26)</f>
        <v>0.41057429535625761</v>
      </c>
      <c r="G25" s="11">
        <f ca="1">IF(G26=0,0,G26/$D26)</f>
        <v>7.2940609170870753E-3</v>
      </c>
      <c r="H25" s="11">
        <f ca="1">IF(H26=0,0,H26/$D26)</f>
        <v>0</v>
      </c>
      <c r="I25" s="11">
        <f ca="1">IF(I26=0,0,I26/$D26)</f>
        <v>1.1541128876209577E-3</v>
      </c>
      <c r="J25" s="11">
        <f t="shared" ref="J25:S25" ca="1" si="6">IF(J26=0,0,J26/$D26)</f>
        <v>0</v>
      </c>
      <c r="K25" s="11">
        <f t="shared" ca="1" si="6"/>
        <v>0</v>
      </c>
      <c r="L25" s="11">
        <f t="shared" ca="1" si="6"/>
        <v>0</v>
      </c>
      <c r="M25" s="11">
        <f t="shared" ca="1" si="6"/>
        <v>0</v>
      </c>
      <c r="N25" s="11">
        <f t="shared" ca="1" si="6"/>
        <v>0</v>
      </c>
      <c r="O25" s="11">
        <f t="shared" ca="1" si="6"/>
        <v>0</v>
      </c>
      <c r="P25" s="11">
        <f t="shared" ca="1" si="6"/>
        <v>0</v>
      </c>
      <c r="Q25" s="11">
        <f t="shared" ca="1" si="6"/>
        <v>0</v>
      </c>
      <c r="R25" s="11">
        <f t="shared" ca="1" si="6"/>
        <v>0</v>
      </c>
      <c r="S25" s="11">
        <f t="shared" ca="1" si="6"/>
        <v>0</v>
      </c>
    </row>
    <row r="26" spans="1:19" x14ac:dyDescent="0.25">
      <c r="A26" s="12" t="str">
        <f ca="1">IF(A25="~","~","")</f>
        <v/>
      </c>
      <c r="B26" s="15"/>
      <c r="D26" s="12">
        <f ca="1">SUM(E26:S26)</f>
        <v>1329019.1255501867</v>
      </c>
      <c r="E26" s="14">
        <v>772130.25</v>
      </c>
      <c r="F26" s="14">
        <v>545661.09098775755</v>
      </c>
      <c r="G26" s="14">
        <v>9693.9464617368576</v>
      </c>
      <c r="H26" s="14">
        <v>0</v>
      </c>
      <c r="I26" s="14">
        <v>1533.8381006922061</v>
      </c>
      <c r="J26" s="14">
        <v>0</v>
      </c>
      <c r="K26" s="14">
        <v>0</v>
      </c>
      <c r="L26" s="14">
        <v>0</v>
      </c>
      <c r="M26" s="14"/>
      <c r="N26" s="14"/>
      <c r="O26" s="14"/>
      <c r="P26" s="14"/>
      <c r="Q26" s="14"/>
      <c r="R26" s="14"/>
      <c r="S26" s="14"/>
    </row>
    <row r="27" spans="1:19" x14ac:dyDescent="0.25">
      <c r="A27" s="12" t="str">
        <f ca="1">IF(A26="~","~","")</f>
        <v/>
      </c>
    </row>
    <row r="28" spans="1:19" x14ac:dyDescent="0.25">
      <c r="A28" s="10" t="s">
        <v>21</v>
      </c>
      <c r="B28" s="10" t="s">
        <v>22</v>
      </c>
      <c r="C28" s="10" t="s">
        <v>8</v>
      </c>
      <c r="E28" s="11">
        <f t="shared" ref="E28:S28" ca="1" si="7">IF(E29=0,0,E29/$D29)</f>
        <v>0</v>
      </c>
      <c r="F28" s="11">
        <f t="shared" ca="1" si="7"/>
        <v>0</v>
      </c>
      <c r="G28" s="11">
        <f t="shared" ca="1" si="7"/>
        <v>0</v>
      </c>
      <c r="H28" s="11">
        <f t="shared" ca="1" si="7"/>
        <v>0.76663342183447758</v>
      </c>
      <c r="I28" s="11">
        <f t="shared" ca="1" si="7"/>
        <v>0</v>
      </c>
      <c r="J28" s="11">
        <f t="shared" ca="1" si="7"/>
        <v>9.8661729908614257E-2</v>
      </c>
      <c r="K28" s="11">
        <f t="shared" ca="1" si="7"/>
        <v>0.13470484825690809</v>
      </c>
      <c r="L28" s="11">
        <f t="shared" ca="1" si="7"/>
        <v>0</v>
      </c>
      <c r="M28" s="11">
        <f t="shared" ca="1" si="7"/>
        <v>0</v>
      </c>
      <c r="N28" s="11">
        <f t="shared" ca="1" si="7"/>
        <v>0</v>
      </c>
      <c r="O28" s="11">
        <f t="shared" ca="1" si="7"/>
        <v>0</v>
      </c>
      <c r="P28" s="11">
        <f t="shared" ca="1" si="7"/>
        <v>0</v>
      </c>
      <c r="Q28" s="11">
        <f t="shared" ca="1" si="7"/>
        <v>0</v>
      </c>
      <c r="R28" s="11">
        <f t="shared" ca="1" si="7"/>
        <v>0</v>
      </c>
      <c r="S28" s="11">
        <f t="shared" ca="1" si="7"/>
        <v>0</v>
      </c>
    </row>
    <row r="29" spans="1:19" x14ac:dyDescent="0.25">
      <c r="A29" s="12" t="str">
        <f ca="1">IF(A28="~","~","")</f>
        <v/>
      </c>
      <c r="B29" s="13"/>
      <c r="D29" s="12">
        <f ca="1">SUM(E29:S29)</f>
        <v>11129875.242888613</v>
      </c>
      <c r="E29" s="14">
        <v>0</v>
      </c>
      <c r="F29" s="14">
        <v>0</v>
      </c>
      <c r="G29" s="14">
        <v>0</v>
      </c>
      <c r="H29" s="14">
        <v>8532534.3420465346</v>
      </c>
      <c r="I29" s="14">
        <v>0</v>
      </c>
      <c r="J29" s="14">
        <v>1098092.7451304488</v>
      </c>
      <c r="K29" s="14">
        <v>1499248.1557116287</v>
      </c>
      <c r="L29" s="14">
        <v>0</v>
      </c>
      <c r="M29" s="14"/>
      <c r="N29" s="14"/>
      <c r="O29" s="14"/>
      <c r="P29" s="14"/>
      <c r="Q29" s="14"/>
      <c r="R29" s="14"/>
      <c r="S29" s="14"/>
    </row>
    <row r="30" spans="1:19" x14ac:dyDescent="0.25">
      <c r="A30" s="12" t="str">
        <f ca="1">IF(A29="~","~","")</f>
        <v/>
      </c>
    </row>
    <row r="31" spans="1:19" hidden="1" x14ac:dyDescent="0.25">
      <c r="A31" s="10" t="s">
        <v>23</v>
      </c>
      <c r="B31" s="10"/>
      <c r="C31" s="10"/>
      <c r="E31" s="11">
        <f t="shared" ref="E31:S31" ca="1" si="8">IF(E32=0,0,E32/$D32)</f>
        <v>0</v>
      </c>
      <c r="F31" s="11">
        <f t="shared" ca="1" si="8"/>
        <v>0</v>
      </c>
      <c r="G31" s="11">
        <f t="shared" ca="1" si="8"/>
        <v>0</v>
      </c>
      <c r="H31" s="11">
        <f t="shared" ca="1" si="8"/>
        <v>0</v>
      </c>
      <c r="I31" s="11">
        <f t="shared" ca="1" si="8"/>
        <v>0</v>
      </c>
      <c r="J31" s="11">
        <f t="shared" ca="1" si="8"/>
        <v>0</v>
      </c>
      <c r="K31" s="11">
        <f t="shared" ca="1" si="8"/>
        <v>0</v>
      </c>
      <c r="L31" s="11">
        <f t="shared" ca="1" si="8"/>
        <v>0</v>
      </c>
      <c r="M31" s="11">
        <f t="shared" ca="1" si="8"/>
        <v>0</v>
      </c>
      <c r="N31" s="11">
        <f t="shared" ca="1" si="8"/>
        <v>0</v>
      </c>
      <c r="O31" s="11">
        <f t="shared" ca="1" si="8"/>
        <v>0</v>
      </c>
      <c r="P31" s="11">
        <f t="shared" ca="1" si="8"/>
        <v>0</v>
      </c>
      <c r="Q31" s="11">
        <f t="shared" ca="1" si="8"/>
        <v>0</v>
      </c>
      <c r="R31" s="11">
        <f t="shared" ca="1" si="8"/>
        <v>0</v>
      </c>
      <c r="S31" s="11">
        <f t="shared" ca="1" si="8"/>
        <v>0</v>
      </c>
    </row>
    <row r="32" spans="1:19" hidden="1" x14ac:dyDescent="0.25">
      <c r="A32" s="12" t="str">
        <f ca="1">IF(A31="~","~","")</f>
        <v>~</v>
      </c>
      <c r="B32" s="15"/>
      <c r="D32" s="12">
        <f ca="1">SUM(E32:S32)</f>
        <v>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13.5" hidden="1" customHeight="1" x14ac:dyDescent="0.25">
      <c r="A33" s="12" t="str">
        <f ca="1">IF(A32="~","~","")</f>
        <v>~</v>
      </c>
    </row>
    <row r="34" spans="1:19" x14ac:dyDescent="0.25">
      <c r="A34" s="10" t="s">
        <v>24</v>
      </c>
      <c r="B34" s="10" t="s">
        <v>25</v>
      </c>
      <c r="C34" s="10" t="s">
        <v>8</v>
      </c>
      <c r="E34" s="11">
        <f t="shared" ref="E34:S34" ca="1" si="9">IF(E35=0,0,E35/$D35)</f>
        <v>0.92998291504878872</v>
      </c>
      <c r="F34" s="11">
        <f t="shared" ca="1" si="9"/>
        <v>6.8280887759036943E-2</v>
      </c>
      <c r="G34" s="11">
        <f t="shared" ca="1" si="9"/>
        <v>1.7361971921742853E-3</v>
      </c>
      <c r="H34" s="11">
        <f t="shared" ca="1" si="9"/>
        <v>0</v>
      </c>
      <c r="I34" s="11">
        <f t="shared" ca="1" si="9"/>
        <v>0</v>
      </c>
      <c r="J34" s="11">
        <f t="shared" ca="1" si="9"/>
        <v>0</v>
      </c>
      <c r="K34" s="11">
        <f t="shared" ca="1" si="9"/>
        <v>0</v>
      </c>
      <c r="L34" s="11">
        <f t="shared" ca="1" si="9"/>
        <v>0</v>
      </c>
      <c r="M34" s="11">
        <f t="shared" ca="1" si="9"/>
        <v>0</v>
      </c>
      <c r="N34" s="11">
        <f t="shared" ca="1" si="9"/>
        <v>0</v>
      </c>
      <c r="O34" s="11">
        <f t="shared" ca="1" si="9"/>
        <v>0</v>
      </c>
      <c r="P34" s="11">
        <f t="shared" ca="1" si="9"/>
        <v>0</v>
      </c>
      <c r="Q34" s="11">
        <f t="shared" ca="1" si="9"/>
        <v>0</v>
      </c>
      <c r="R34" s="11">
        <f t="shared" ca="1" si="9"/>
        <v>0</v>
      </c>
      <c r="S34" s="11">
        <f t="shared" ca="1" si="9"/>
        <v>0</v>
      </c>
    </row>
    <row r="35" spans="1:19" x14ac:dyDescent="0.25">
      <c r="A35" s="12" t="str">
        <f ca="1">IF(A34="~","~","")</f>
        <v/>
      </c>
      <c r="B35" s="15"/>
      <c r="D35" s="12">
        <f ca="1">SUM(E35:S35)</f>
        <v>830262.83333333337</v>
      </c>
      <c r="E35" s="14">
        <v>772130.25</v>
      </c>
      <c r="F35" s="14">
        <v>56691.083333333336</v>
      </c>
      <c r="G35" s="14">
        <v>1441.5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/>
      <c r="N35" s="14"/>
      <c r="O35" s="14"/>
      <c r="P35" s="14"/>
      <c r="Q35" s="14"/>
      <c r="R35" s="14"/>
      <c r="S35" s="14"/>
    </row>
    <row r="36" spans="1:19" x14ac:dyDescent="0.25">
      <c r="A36" s="12" t="str">
        <f ca="1">IF(A35="~","~","")</f>
        <v/>
      </c>
    </row>
    <row r="37" spans="1:19" x14ac:dyDescent="0.25">
      <c r="A37" s="10" t="s">
        <v>26</v>
      </c>
      <c r="B37" s="10" t="s">
        <v>27</v>
      </c>
      <c r="C37" s="10" t="s">
        <v>8</v>
      </c>
      <c r="E37" s="11">
        <f t="shared" ref="E37:S37" ca="1" si="10">IF(E38=0,0,E38/$D38)</f>
        <v>0</v>
      </c>
      <c r="F37" s="11">
        <f t="shared" ca="1" si="10"/>
        <v>0</v>
      </c>
      <c r="G37" s="11">
        <f t="shared" ca="1" si="10"/>
        <v>0</v>
      </c>
      <c r="H37" s="11">
        <f t="shared" ca="1" si="10"/>
        <v>0</v>
      </c>
      <c r="I37" s="11">
        <f t="shared" ca="1" si="10"/>
        <v>0</v>
      </c>
      <c r="J37" s="11">
        <f t="shared" ca="1" si="10"/>
        <v>0</v>
      </c>
      <c r="K37" s="11">
        <f t="shared" ca="1" si="10"/>
        <v>0</v>
      </c>
      <c r="L37" s="11">
        <f t="shared" ca="1" si="10"/>
        <v>1</v>
      </c>
      <c r="M37" s="11">
        <f t="shared" ca="1" si="10"/>
        <v>0</v>
      </c>
      <c r="N37" s="11">
        <f t="shared" ca="1" si="10"/>
        <v>0</v>
      </c>
      <c r="O37" s="11">
        <f t="shared" ca="1" si="10"/>
        <v>0</v>
      </c>
      <c r="P37" s="11">
        <f t="shared" ca="1" si="10"/>
        <v>0</v>
      </c>
      <c r="Q37" s="11">
        <f t="shared" ca="1" si="10"/>
        <v>0</v>
      </c>
      <c r="R37" s="11">
        <f t="shared" ca="1" si="10"/>
        <v>0</v>
      </c>
      <c r="S37" s="11">
        <f t="shared" ca="1" si="10"/>
        <v>0</v>
      </c>
    </row>
    <row r="38" spans="1:19" x14ac:dyDescent="0.25">
      <c r="A38" s="12" t="str">
        <f ca="1">IF(A37="~","~","")</f>
        <v/>
      </c>
      <c r="B38" s="15"/>
      <c r="D38" s="12">
        <f ca="1">SUM(E38:S38)</f>
        <v>1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1</v>
      </c>
      <c r="M38" s="14"/>
      <c r="N38" s="14"/>
      <c r="O38" s="14"/>
      <c r="P38" s="14"/>
      <c r="Q38" s="14"/>
      <c r="R38" s="14"/>
      <c r="S38" s="14"/>
    </row>
    <row r="39" spans="1:19" x14ac:dyDescent="0.25">
      <c r="A39" s="12" t="str">
        <f ca="1">IF(A38="~","~","")</f>
        <v/>
      </c>
    </row>
    <row r="40" spans="1:19" x14ac:dyDescent="0.25">
      <c r="A40" s="10" t="s">
        <v>28</v>
      </c>
      <c r="B40" s="10" t="s">
        <v>29</v>
      </c>
      <c r="C40" s="10" t="s">
        <v>8</v>
      </c>
      <c r="E40" s="11">
        <f t="shared" ref="E40:S40" ca="1" si="11">IF(E41=0,0,E41/$D41)</f>
        <v>0</v>
      </c>
      <c r="F40" s="11">
        <f t="shared" ca="1" si="11"/>
        <v>0</v>
      </c>
      <c r="G40" s="11">
        <f t="shared" ca="1" si="11"/>
        <v>0</v>
      </c>
      <c r="H40" s="11">
        <f t="shared" ca="1" si="11"/>
        <v>0</v>
      </c>
      <c r="I40" s="11">
        <f t="shared" ca="1" si="11"/>
        <v>0</v>
      </c>
      <c r="J40" s="11">
        <f t="shared" ca="1" si="11"/>
        <v>0</v>
      </c>
      <c r="K40" s="11">
        <f t="shared" ca="1" si="11"/>
        <v>0</v>
      </c>
      <c r="L40" s="11">
        <f t="shared" ca="1" si="11"/>
        <v>1</v>
      </c>
      <c r="M40" s="11">
        <f t="shared" ca="1" si="11"/>
        <v>0</v>
      </c>
      <c r="N40" s="11">
        <f t="shared" ca="1" si="11"/>
        <v>0</v>
      </c>
      <c r="O40" s="11">
        <f t="shared" ca="1" si="11"/>
        <v>0</v>
      </c>
      <c r="P40" s="11">
        <f t="shared" ca="1" si="11"/>
        <v>0</v>
      </c>
      <c r="Q40" s="11">
        <f t="shared" ca="1" si="11"/>
        <v>0</v>
      </c>
      <c r="R40" s="11">
        <f t="shared" ca="1" si="11"/>
        <v>0</v>
      </c>
      <c r="S40" s="11">
        <f t="shared" ca="1" si="11"/>
        <v>0</v>
      </c>
    </row>
    <row r="41" spans="1:19" x14ac:dyDescent="0.25">
      <c r="A41" s="12" t="str">
        <f ca="1">IF(A40="~","~","")</f>
        <v/>
      </c>
      <c r="B41" s="15"/>
      <c r="D41" s="12">
        <f ca="1">SUM(E41:S41)</f>
        <v>127083.78306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127083.78306</v>
      </c>
      <c r="M41" s="10"/>
      <c r="N41" s="10"/>
      <c r="O41" s="10"/>
      <c r="P41" s="10"/>
      <c r="Q41" s="10"/>
      <c r="R41" s="10"/>
      <c r="S41" s="10"/>
    </row>
    <row r="42" spans="1:19" ht="13.5" customHeight="1" x14ac:dyDescent="0.25">
      <c r="A42" s="12" t="str">
        <f ca="1">IF(A41="~","~","")</f>
        <v/>
      </c>
    </row>
    <row r="43" spans="1:19" x14ac:dyDescent="0.25">
      <c r="A43" s="10" t="s">
        <v>30</v>
      </c>
      <c r="B43" s="10" t="s">
        <v>31</v>
      </c>
      <c r="C43" s="10" t="s">
        <v>12</v>
      </c>
      <c r="E43" s="11">
        <f t="shared" ref="E43:S43" ca="1" si="12">IF(E44=0,0,E44/$D44)</f>
        <v>6.3074053263342481E-3</v>
      </c>
      <c r="F43" s="11">
        <f t="shared" ca="1" si="12"/>
        <v>0.56223313375461637</v>
      </c>
      <c r="G43" s="11">
        <f t="shared" ca="1" si="12"/>
        <v>0.17181025273496281</v>
      </c>
      <c r="H43" s="11">
        <f t="shared" ca="1" si="12"/>
        <v>9.0222319247201185E-3</v>
      </c>
      <c r="I43" s="11">
        <f t="shared" ca="1" si="12"/>
        <v>2.7396676918762731E-2</v>
      </c>
      <c r="J43" s="11">
        <f t="shared" ca="1" si="12"/>
        <v>1.3982791883907614E-3</v>
      </c>
      <c r="K43" s="11">
        <f t="shared" ca="1" si="12"/>
        <v>0</v>
      </c>
      <c r="L43" s="11">
        <f t="shared" ca="1" si="12"/>
        <v>0.22183202015221307</v>
      </c>
      <c r="M43" s="11">
        <f t="shared" ca="1" si="12"/>
        <v>0</v>
      </c>
      <c r="N43" s="11">
        <f t="shared" ca="1" si="12"/>
        <v>0</v>
      </c>
      <c r="O43" s="11">
        <f t="shared" ca="1" si="12"/>
        <v>0</v>
      </c>
      <c r="P43" s="11">
        <f t="shared" ca="1" si="12"/>
        <v>0</v>
      </c>
      <c r="Q43" s="11">
        <f t="shared" ca="1" si="12"/>
        <v>0</v>
      </c>
      <c r="R43" s="11">
        <f t="shared" ca="1" si="12"/>
        <v>0</v>
      </c>
      <c r="S43" s="11">
        <f t="shared" ca="1" si="12"/>
        <v>0</v>
      </c>
    </row>
    <row r="44" spans="1:19" x14ac:dyDescent="0.25">
      <c r="A44" s="12" t="str">
        <f ca="1">IF(A43="~","~","")</f>
        <v/>
      </c>
      <c r="B44" s="15"/>
      <c r="D44" s="12">
        <f ca="1">SUM(E44:S44)</f>
        <v>1455992.060020817</v>
      </c>
      <c r="E44" s="14">
        <v>9183.5320744756755</v>
      </c>
      <c r="F44" s="14">
        <v>818606.97862734343</v>
      </c>
      <c r="G44" s="14">
        <v>250154.3638122757</v>
      </c>
      <c r="H44" s="14">
        <v>13136.298046058826</v>
      </c>
      <c r="I44" s="14">
        <v>39889.344064674115</v>
      </c>
      <c r="J44" s="14">
        <v>2035.8833959893009</v>
      </c>
      <c r="K44" s="14">
        <v>0</v>
      </c>
      <c r="L44" s="14">
        <v>322985.66000000009</v>
      </c>
      <c r="M44" s="10"/>
      <c r="N44" s="10"/>
      <c r="O44" s="10"/>
      <c r="P44" s="10"/>
      <c r="Q44" s="10"/>
      <c r="R44" s="10"/>
      <c r="S44" s="10"/>
    </row>
    <row r="45" spans="1:19" ht="13.5" customHeight="1" x14ac:dyDescent="0.25">
      <c r="A45" s="12" t="str">
        <f ca="1">IF(A44="~","~","")</f>
        <v/>
      </c>
    </row>
    <row r="46" spans="1:19" x14ac:dyDescent="0.25">
      <c r="A46" s="10" t="s">
        <v>32</v>
      </c>
      <c r="B46" s="10" t="s">
        <v>33</v>
      </c>
      <c r="C46" s="10" t="s">
        <v>34</v>
      </c>
      <c r="E46" s="11">
        <f t="shared" ref="E46:S46" ca="1" si="13">IF(E47=0,0,E47/$D47)</f>
        <v>0</v>
      </c>
      <c r="F46" s="11">
        <f t="shared" ca="1" si="13"/>
        <v>7.2991203194509536E-3</v>
      </c>
      <c r="G46" s="11">
        <f t="shared" ca="1" si="13"/>
        <v>0.38553176081159779</v>
      </c>
      <c r="H46" s="11">
        <f t="shared" ca="1" si="13"/>
        <v>0.47027498081238372</v>
      </c>
      <c r="I46" s="11">
        <f t="shared" ca="1" si="13"/>
        <v>1.364266061628697E-2</v>
      </c>
      <c r="J46" s="11">
        <f t="shared" ca="1" si="13"/>
        <v>5.1215854268385957E-2</v>
      </c>
      <c r="K46" s="11">
        <f t="shared" ca="1" si="13"/>
        <v>7.2035623171894603E-2</v>
      </c>
      <c r="L46" s="11">
        <f t="shared" ca="1" si="13"/>
        <v>0</v>
      </c>
      <c r="M46" s="11">
        <f t="shared" ca="1" si="13"/>
        <v>0</v>
      </c>
      <c r="N46" s="11">
        <f t="shared" ca="1" si="13"/>
        <v>0</v>
      </c>
      <c r="O46" s="11">
        <f t="shared" ca="1" si="13"/>
        <v>0</v>
      </c>
      <c r="P46" s="11">
        <f t="shared" ca="1" si="13"/>
        <v>0</v>
      </c>
      <c r="Q46" s="11">
        <f t="shared" ca="1" si="13"/>
        <v>0</v>
      </c>
      <c r="R46" s="11">
        <f t="shared" ca="1" si="13"/>
        <v>0</v>
      </c>
      <c r="S46" s="11">
        <f t="shared" ca="1" si="13"/>
        <v>0</v>
      </c>
    </row>
    <row r="47" spans="1:19" x14ac:dyDescent="0.25">
      <c r="A47" s="12" t="str">
        <f ca="1">IF(A46="~","~","")</f>
        <v/>
      </c>
      <c r="B47" s="15"/>
      <c r="D47" s="12">
        <f ca="1">SUM(E47:S47)</f>
        <v>108368.92997918309</v>
      </c>
      <c r="E47" s="14">
        <v>0</v>
      </c>
      <c r="F47" s="14">
        <v>790.99785880821287</v>
      </c>
      <c r="G47" s="14">
        <v>41779.664392143204</v>
      </c>
      <c r="H47" s="14">
        <v>50963.19646661888</v>
      </c>
      <c r="I47" s="14">
        <v>1478.4405330561615</v>
      </c>
      <c r="J47" s="14">
        <v>5550.207325034763</v>
      </c>
      <c r="K47" s="14">
        <v>7806.4234035218651</v>
      </c>
      <c r="L47" s="14">
        <v>0</v>
      </c>
      <c r="M47" s="10"/>
      <c r="N47" s="10"/>
      <c r="O47" s="10"/>
      <c r="P47" s="10"/>
      <c r="Q47" s="10"/>
      <c r="R47" s="10"/>
      <c r="S47" s="10"/>
    </row>
    <row r="48" spans="1:19" ht="13.5" customHeight="1" x14ac:dyDescent="0.25">
      <c r="A48" s="12" t="str">
        <f ca="1">IF(A47="~","~","")</f>
        <v/>
      </c>
    </row>
    <row r="49" spans="1:19" x14ac:dyDescent="0.25">
      <c r="A49" s="10" t="s">
        <v>35</v>
      </c>
      <c r="B49" s="10" t="s">
        <v>36</v>
      </c>
      <c r="C49" s="10" t="s">
        <v>12</v>
      </c>
      <c r="E49" s="11">
        <f t="shared" ref="E49:S49" ca="1" si="14">IF(E50=0,0,E50/$D50)</f>
        <v>0.87963708832018705</v>
      </c>
      <c r="F49" s="11">
        <f t="shared" ca="1" si="14"/>
        <v>8.6062528116443937E-2</v>
      </c>
      <c r="G49" s="11">
        <f t="shared" ca="1" si="14"/>
        <v>1.0394050761575081E-2</v>
      </c>
      <c r="H49" s="11">
        <f t="shared" ca="1" si="14"/>
        <v>3.9655727516048414E-3</v>
      </c>
      <c r="I49" s="11">
        <f t="shared" ca="1" si="14"/>
        <v>1.509399515918006E-3</v>
      </c>
      <c r="J49" s="11">
        <f t="shared" ca="1" si="14"/>
        <v>8.21777215846063E-3</v>
      </c>
      <c r="K49" s="11">
        <f t="shared" ca="1" si="14"/>
        <v>0</v>
      </c>
      <c r="L49" s="11">
        <f t="shared" ca="1" si="14"/>
        <v>1.0213588375810344E-2</v>
      </c>
      <c r="M49" s="11">
        <f t="shared" ca="1" si="14"/>
        <v>0</v>
      </c>
      <c r="N49" s="11">
        <f t="shared" ca="1" si="14"/>
        <v>0</v>
      </c>
      <c r="O49" s="11">
        <f t="shared" ca="1" si="14"/>
        <v>0</v>
      </c>
      <c r="P49" s="11">
        <f t="shared" ca="1" si="14"/>
        <v>0</v>
      </c>
      <c r="Q49" s="11">
        <f t="shared" ca="1" si="14"/>
        <v>0</v>
      </c>
      <c r="R49" s="11">
        <f t="shared" ca="1" si="14"/>
        <v>0</v>
      </c>
      <c r="S49" s="11">
        <f t="shared" ca="1" si="14"/>
        <v>0</v>
      </c>
    </row>
    <row r="50" spans="1:19" x14ac:dyDescent="0.25">
      <c r="A50" s="12" t="str">
        <f ca="1">IF(A49="~","~","")</f>
        <v/>
      </c>
      <c r="B50" s="15"/>
      <c r="D50" s="12">
        <f ca="1">SUM(E50:S50)</f>
        <v>5789976.6849422483</v>
      </c>
      <c r="E50" s="14">
        <v>5093078.2325843684</v>
      </c>
      <c r="F50" s="14">
        <v>498300.03124139714</v>
      </c>
      <c r="G50" s="14">
        <v>60181.311571625934</v>
      </c>
      <c r="H50" s="14">
        <v>22960.573774234308</v>
      </c>
      <c r="I50" s="14">
        <v>8739.3880054283709</v>
      </c>
      <c r="J50" s="14">
        <v>47580.709199654579</v>
      </c>
      <c r="K50" s="14">
        <v>0</v>
      </c>
      <c r="L50" s="14">
        <v>59136.438565539058</v>
      </c>
      <c r="M50" s="10">
        <v>0</v>
      </c>
      <c r="N50" s="10">
        <v>0</v>
      </c>
      <c r="O50" s="10">
        <v>0</v>
      </c>
      <c r="P50" s="10"/>
      <c r="Q50" s="10"/>
      <c r="R50" s="10"/>
      <c r="S50" s="10"/>
    </row>
    <row r="51" spans="1:19" ht="13.5" customHeight="1" x14ac:dyDescent="0.25">
      <c r="A51" s="12" t="str">
        <f ca="1">IF(A50="~","~","")</f>
        <v/>
      </c>
    </row>
    <row r="52" spans="1:19" x14ac:dyDescent="0.25">
      <c r="A52" s="10" t="s">
        <v>37</v>
      </c>
      <c r="B52" s="10" t="s">
        <v>38</v>
      </c>
      <c r="C52" s="10" t="s">
        <v>34</v>
      </c>
      <c r="E52" s="11">
        <f t="shared" ref="E52:S52" ca="1" si="15">IF(E53=0,0,E53/$D53)</f>
        <v>0</v>
      </c>
      <c r="F52" s="11">
        <f t="shared" ca="1" si="15"/>
        <v>1.9610179843533251E-4</v>
      </c>
      <c r="G52" s="11">
        <f t="shared" ca="1" si="15"/>
        <v>4.7322257572672589E-2</v>
      </c>
      <c r="H52" s="11">
        <f t="shared" ca="1" si="15"/>
        <v>0.16547259152049903</v>
      </c>
      <c r="I52" s="11">
        <f t="shared" ca="1" si="15"/>
        <v>1.7045624964032989E-3</v>
      </c>
      <c r="J52" s="11">
        <f t="shared" ca="1" si="15"/>
        <v>0.52135387796496235</v>
      </c>
      <c r="K52" s="11">
        <f t="shared" ca="1" si="15"/>
        <v>0.2639506086470273</v>
      </c>
      <c r="L52" s="11">
        <f t="shared" ca="1" si="15"/>
        <v>0</v>
      </c>
      <c r="M52" s="11">
        <f t="shared" ca="1" si="15"/>
        <v>0</v>
      </c>
      <c r="N52" s="11">
        <f t="shared" ca="1" si="15"/>
        <v>0</v>
      </c>
      <c r="O52" s="11">
        <f t="shared" ca="1" si="15"/>
        <v>0</v>
      </c>
      <c r="P52" s="11">
        <f t="shared" ca="1" si="15"/>
        <v>0</v>
      </c>
      <c r="Q52" s="11">
        <f t="shared" ca="1" si="15"/>
        <v>0</v>
      </c>
      <c r="R52" s="11">
        <f t="shared" ca="1" si="15"/>
        <v>0</v>
      </c>
      <c r="S52" s="11">
        <f t="shared" ca="1" si="15"/>
        <v>0</v>
      </c>
    </row>
    <row r="53" spans="1:19" x14ac:dyDescent="0.25">
      <c r="A53" s="12" t="str">
        <f ca="1">IF(A52="~","~","")</f>
        <v/>
      </c>
      <c r="B53" s="15"/>
      <c r="D53" s="12">
        <f ca="1">SUM(E53:S53)</f>
        <v>281427.75823275198</v>
      </c>
      <c r="E53" s="14">
        <v>0</v>
      </c>
      <c r="F53" s="14">
        <v>55.188489519066614</v>
      </c>
      <c r="G53" s="14">
        <v>13317.796863190119</v>
      </c>
      <c r="H53" s="14">
        <v>46568.580480577926</v>
      </c>
      <c r="I53" s="14">
        <v>479.71120213040376</v>
      </c>
      <c r="J53" s="14">
        <v>146723.45312163112</v>
      </c>
      <c r="K53" s="14">
        <v>74283.028075703332</v>
      </c>
      <c r="L53" s="14">
        <v>0</v>
      </c>
      <c r="M53" s="10"/>
      <c r="N53" s="10"/>
      <c r="O53" s="10"/>
      <c r="P53" s="10"/>
      <c r="Q53" s="10"/>
      <c r="R53" s="10"/>
      <c r="S53" s="10"/>
    </row>
    <row r="54" spans="1:19" ht="13.5" customHeight="1" x14ac:dyDescent="0.25">
      <c r="A54" s="12" t="str">
        <f ca="1">IF(A53="~","~","")</f>
        <v/>
      </c>
    </row>
    <row r="55" spans="1:19" x14ac:dyDescent="0.25">
      <c r="A55" s="10" t="s">
        <v>39</v>
      </c>
      <c r="B55" s="10" t="s">
        <v>40</v>
      </c>
      <c r="C55" s="10" t="s">
        <v>34</v>
      </c>
      <c r="E55" s="11">
        <f t="shared" ref="E55:S55" ca="1" si="16">IF(E56=0,0,E56/$D56)</f>
        <v>0</v>
      </c>
      <c r="F55" s="11">
        <f t="shared" ca="1" si="16"/>
        <v>1.1059579022486183E-2</v>
      </c>
      <c r="G55" s="11">
        <f t="shared" ca="1" si="16"/>
        <v>0.4566535854441624</v>
      </c>
      <c r="H55" s="11">
        <f t="shared" ca="1" si="16"/>
        <v>0.43774527292186466</v>
      </c>
      <c r="I55" s="11">
        <f t="shared" ca="1" si="16"/>
        <v>8.9190153407063301E-3</v>
      </c>
      <c r="J55" s="11">
        <f t="shared" ca="1" si="16"/>
        <v>4.2811273635390196E-2</v>
      </c>
      <c r="K55" s="11">
        <f t="shared" ca="1" si="16"/>
        <v>4.2811273635390196E-2</v>
      </c>
      <c r="L55" s="11">
        <f t="shared" ca="1" si="16"/>
        <v>0</v>
      </c>
      <c r="M55" s="11">
        <f t="shared" ca="1" si="16"/>
        <v>0</v>
      </c>
      <c r="N55" s="11">
        <f t="shared" ca="1" si="16"/>
        <v>0</v>
      </c>
      <c r="O55" s="11">
        <f t="shared" ca="1" si="16"/>
        <v>0</v>
      </c>
      <c r="P55" s="11">
        <f t="shared" ca="1" si="16"/>
        <v>0</v>
      </c>
      <c r="Q55" s="11">
        <f t="shared" ca="1" si="16"/>
        <v>0</v>
      </c>
      <c r="R55" s="11">
        <f t="shared" ca="1" si="16"/>
        <v>0</v>
      </c>
      <c r="S55" s="11">
        <f t="shared" ca="1" si="16"/>
        <v>0</v>
      </c>
    </row>
    <row r="56" spans="1:19" x14ac:dyDescent="0.25">
      <c r="A56" s="12" t="str">
        <f ca="1">IF(A55="~","~","")</f>
        <v/>
      </c>
      <c r="B56" s="15"/>
      <c r="D56" s="12">
        <f ca="1">SUM(E56:S56)</f>
        <v>233.58333333333584</v>
      </c>
      <c r="E56" s="14">
        <v>0</v>
      </c>
      <c r="F56" s="14">
        <v>2.5833333333357587</v>
      </c>
      <c r="G56" s="14">
        <v>106.66666666666674</v>
      </c>
      <c r="H56" s="14">
        <v>102.24999999999999</v>
      </c>
      <c r="I56" s="14">
        <v>2.0833333333333428</v>
      </c>
      <c r="J56" s="14">
        <v>10</v>
      </c>
      <c r="K56" s="14">
        <v>10</v>
      </c>
      <c r="L56" s="14">
        <v>0</v>
      </c>
      <c r="M56" s="10"/>
      <c r="N56" s="10"/>
      <c r="O56" s="10">
        <f ca="1">O8-O11</f>
        <v>0</v>
      </c>
      <c r="P56" s="10">
        <f ca="1">P8-P11</f>
        <v>0</v>
      </c>
      <c r="Q56" s="10">
        <f ca="1">Q8-Q11</f>
        <v>0</v>
      </c>
      <c r="R56" s="10">
        <f ca="1">R8-R11</f>
        <v>0</v>
      </c>
      <c r="S56" s="10">
        <f ca="1">S8-S11</f>
        <v>0</v>
      </c>
    </row>
    <row r="57" spans="1:19" ht="13.5" customHeight="1" x14ac:dyDescent="0.25">
      <c r="A57" s="12" t="str">
        <f ca="1">IF(A56="~","~","")</f>
        <v/>
      </c>
    </row>
    <row r="58" spans="1:19" x14ac:dyDescent="0.25">
      <c r="A58" s="10" t="s">
        <v>41</v>
      </c>
      <c r="B58" s="10" t="s">
        <v>42</v>
      </c>
      <c r="C58" s="10" t="s">
        <v>12</v>
      </c>
      <c r="E58" s="11">
        <f t="shared" ref="E58:S58" ca="1" si="17">IF(E59=0,0,E59/$D59)</f>
        <v>0.92085871968405586</v>
      </c>
      <c r="F58" s="11">
        <f t="shared" ca="1" si="17"/>
        <v>7.6898842776211923E-2</v>
      </c>
      <c r="G58" s="11">
        <f t="shared" ca="1" si="17"/>
        <v>1.8778867304630579E-3</v>
      </c>
      <c r="H58" s="11">
        <f t="shared" ca="1" si="17"/>
        <v>6.7509409123896642E-6</v>
      </c>
      <c r="I58" s="11">
        <f t="shared" ca="1" si="17"/>
        <v>3.5554955471918891E-4</v>
      </c>
      <c r="J58" s="11">
        <f t="shared" ca="1" si="17"/>
        <v>2.2503136374632212E-6</v>
      </c>
      <c r="K58" s="11">
        <f t="shared" ca="1" si="17"/>
        <v>0</v>
      </c>
      <c r="L58" s="11">
        <f t="shared" ca="1" si="17"/>
        <v>0</v>
      </c>
      <c r="M58" s="11">
        <f t="shared" ca="1" si="17"/>
        <v>0</v>
      </c>
      <c r="N58" s="11">
        <f t="shared" ca="1" si="17"/>
        <v>0</v>
      </c>
      <c r="O58" s="11">
        <f t="shared" ca="1" si="17"/>
        <v>0</v>
      </c>
      <c r="P58" s="11">
        <f t="shared" ca="1" si="17"/>
        <v>0</v>
      </c>
      <c r="Q58" s="11">
        <f t="shared" ca="1" si="17"/>
        <v>0</v>
      </c>
      <c r="R58" s="11">
        <f t="shared" ca="1" si="17"/>
        <v>0</v>
      </c>
      <c r="S58" s="11">
        <f t="shared" ca="1" si="17"/>
        <v>0</v>
      </c>
    </row>
    <row r="59" spans="1:19" x14ac:dyDescent="0.25">
      <c r="A59" s="12" t="str">
        <f ca="1">IF(A58="~","~","")</f>
        <v/>
      </c>
      <c r="B59" s="15"/>
      <c r="D59" s="12">
        <f ca="1">SUM(E59:S59)</f>
        <v>8016464.8706671298</v>
      </c>
      <c r="E59" s="14">
        <v>7382031.5771947438</v>
      </c>
      <c r="F59" s="14">
        <v>616456.87171045761</v>
      </c>
      <c r="G59" s="14">
        <v>15054.013005849058</v>
      </c>
      <c r="H59" s="14">
        <v>54.118680668121243</v>
      </c>
      <c r="I59" s="14">
        <v>2850.2505151877185</v>
      </c>
      <c r="J59" s="14">
        <v>18.039560222707081</v>
      </c>
      <c r="K59" s="14">
        <v>0</v>
      </c>
      <c r="L59" s="14">
        <v>0</v>
      </c>
      <c r="M59" s="10"/>
      <c r="N59" s="10"/>
      <c r="O59" s="10"/>
      <c r="P59" s="10"/>
      <c r="Q59" s="10"/>
      <c r="R59" s="10"/>
      <c r="S59" s="10"/>
    </row>
    <row r="60" spans="1:19" ht="13.5" customHeight="1" x14ac:dyDescent="0.25">
      <c r="A60" s="12" t="str">
        <f ca="1">IF(A59="~","~","")</f>
        <v/>
      </c>
    </row>
    <row r="61" spans="1:19" x14ac:dyDescent="0.25">
      <c r="A61" s="10" t="s">
        <v>43</v>
      </c>
      <c r="B61" s="10" t="s">
        <v>44</v>
      </c>
      <c r="C61" s="10" t="s">
        <v>34</v>
      </c>
      <c r="E61" s="11">
        <f t="shared" ref="E61:S61" ca="1" si="18">IF(E62=0,0,E62/$D62)</f>
        <v>0</v>
      </c>
      <c r="F61" s="11">
        <f t="shared" ca="1" si="18"/>
        <v>7.7922077922077931E-3</v>
      </c>
      <c r="G61" s="11">
        <f t="shared" ca="1" si="18"/>
        <v>0.37922077922077924</v>
      </c>
      <c r="H61" s="11">
        <f t="shared" ca="1" si="18"/>
        <v>0.46753246753246752</v>
      </c>
      <c r="I61" s="11">
        <f t="shared" ca="1" si="18"/>
        <v>1.8181818181818181E-2</v>
      </c>
      <c r="J61" s="11">
        <f t="shared" ca="1" si="18"/>
        <v>4.9350649350649353E-2</v>
      </c>
      <c r="K61" s="11">
        <f t="shared" ca="1" si="18"/>
        <v>7.792207792207792E-2</v>
      </c>
      <c r="L61" s="11">
        <f t="shared" ca="1" si="18"/>
        <v>0</v>
      </c>
      <c r="M61" s="11">
        <f t="shared" ca="1" si="18"/>
        <v>0</v>
      </c>
      <c r="N61" s="11">
        <f t="shared" ca="1" si="18"/>
        <v>0</v>
      </c>
      <c r="O61" s="11">
        <f t="shared" ca="1" si="18"/>
        <v>0</v>
      </c>
      <c r="P61" s="11">
        <f t="shared" ca="1" si="18"/>
        <v>0</v>
      </c>
      <c r="Q61" s="11">
        <f t="shared" ca="1" si="18"/>
        <v>0</v>
      </c>
      <c r="R61" s="11">
        <f t="shared" ca="1" si="18"/>
        <v>0</v>
      </c>
      <c r="S61" s="11">
        <f t="shared" ca="1" si="18"/>
        <v>0</v>
      </c>
    </row>
    <row r="62" spans="1:19" x14ac:dyDescent="0.25">
      <c r="A62" s="12" t="str">
        <f ca="1">IF(A61="~","~","")</f>
        <v/>
      </c>
      <c r="B62" s="15"/>
      <c r="D62" s="12">
        <f ca="1">SUM(E62:S62)</f>
        <v>3472.6153428711127</v>
      </c>
      <c r="E62" s="14">
        <v>0</v>
      </c>
      <c r="F62" s="14">
        <v>27.059340334060622</v>
      </c>
      <c r="G62" s="14">
        <v>1316.8878962576168</v>
      </c>
      <c r="H62" s="14">
        <v>1623.5604200436371</v>
      </c>
      <c r="I62" s="14">
        <v>63.138460779474777</v>
      </c>
      <c r="J62" s="14">
        <v>171.37582211571726</v>
      </c>
      <c r="K62" s="14">
        <v>270.59340334060619</v>
      </c>
      <c r="L62" s="14">
        <v>0</v>
      </c>
      <c r="M62" s="10"/>
      <c r="N62" s="10"/>
      <c r="O62" s="10"/>
      <c r="P62" s="10"/>
      <c r="Q62" s="10"/>
      <c r="R62" s="10"/>
      <c r="S62" s="10"/>
    </row>
    <row r="63" spans="1:19" ht="13.5" customHeight="1" x14ac:dyDescent="0.25">
      <c r="A63" s="12" t="str">
        <f ca="1">IF(A62="~","~","")</f>
        <v/>
      </c>
    </row>
    <row r="64" spans="1:19" x14ac:dyDescent="0.25">
      <c r="A64" s="10" t="s">
        <v>45</v>
      </c>
      <c r="B64" s="10" t="s">
        <v>46</v>
      </c>
      <c r="C64" s="10" t="s">
        <v>8</v>
      </c>
      <c r="E64" s="11">
        <f ca="1">IF(E65=0,0,E65/$D65)</f>
        <v>0.84945258744907004</v>
      </c>
      <c r="F64" s="11">
        <f ca="1">IF(F65=0,0,F65/$D65)</f>
        <v>9.4893678505428777E-2</v>
      </c>
      <c r="G64" s="11">
        <f t="shared" ref="G64:S64" ca="1" si="19">IF(G65=0,0,G65/$D65)</f>
        <v>0</v>
      </c>
      <c r="H64" s="11">
        <f t="shared" ca="1" si="19"/>
        <v>0</v>
      </c>
      <c r="I64" s="11">
        <f t="shared" ca="1" si="19"/>
        <v>3.4116132989397018E-5</v>
      </c>
      <c r="J64" s="11">
        <f t="shared" ca="1" si="19"/>
        <v>0</v>
      </c>
      <c r="K64" s="11">
        <f t="shared" ca="1" si="19"/>
        <v>0</v>
      </c>
      <c r="L64" s="11">
        <f t="shared" ca="1" si="19"/>
        <v>5.5619617912511743E-2</v>
      </c>
      <c r="M64" s="11">
        <f t="shared" ca="1" si="19"/>
        <v>0</v>
      </c>
      <c r="N64" s="11">
        <f t="shared" ca="1" si="19"/>
        <v>0</v>
      </c>
      <c r="O64" s="11">
        <f t="shared" ca="1" si="19"/>
        <v>0</v>
      </c>
      <c r="P64" s="11">
        <f t="shared" ca="1" si="19"/>
        <v>0</v>
      </c>
      <c r="Q64" s="11">
        <f t="shared" ca="1" si="19"/>
        <v>0</v>
      </c>
      <c r="R64" s="11">
        <f t="shared" ca="1" si="19"/>
        <v>0</v>
      </c>
      <c r="S64" s="11">
        <f t="shared" ca="1" si="19"/>
        <v>0</v>
      </c>
    </row>
    <row r="65" spans="1:19" x14ac:dyDescent="0.25">
      <c r="A65" s="12" t="str">
        <f ca="1">IF(A64="~","~","")</f>
        <v/>
      </c>
      <c r="B65" s="15"/>
      <c r="D65" s="12">
        <f ca="1">SUM(E65:S65)</f>
        <v>4878337.18</v>
      </c>
      <c r="E65" s="14">
        <v>4143916.1399999997</v>
      </c>
      <c r="F65" s="14">
        <v>462923.36</v>
      </c>
      <c r="G65" s="14">
        <v>0</v>
      </c>
      <c r="H65" s="14">
        <v>0</v>
      </c>
      <c r="I65" s="14">
        <v>166.43</v>
      </c>
      <c r="J65" s="14">
        <v>0</v>
      </c>
      <c r="K65" s="14">
        <v>0</v>
      </c>
      <c r="L65" s="14">
        <v>271331.25</v>
      </c>
      <c r="M65" s="14"/>
      <c r="N65" s="14"/>
      <c r="O65" s="14"/>
      <c r="P65" s="14"/>
      <c r="Q65" s="14"/>
      <c r="R65" s="14"/>
      <c r="S65" s="14"/>
    </row>
    <row r="66" spans="1:19" x14ac:dyDescent="0.25">
      <c r="A66" s="12" t="str">
        <f ca="1">IF(A65="~","~","")</f>
        <v/>
      </c>
    </row>
    <row r="67" spans="1:19" x14ac:dyDescent="0.25">
      <c r="A67" s="10" t="s">
        <v>47</v>
      </c>
      <c r="B67" s="10" t="s">
        <v>48</v>
      </c>
      <c r="C67" s="10" t="s">
        <v>8</v>
      </c>
      <c r="E67" s="11">
        <f t="shared" ref="E67:S67" ca="1" si="20">IF(E68=0,0,E68/$D68)</f>
        <v>0.76234961982999894</v>
      </c>
      <c r="F67" s="11">
        <f t="shared" ca="1" si="20"/>
        <v>0.21244217171304325</v>
      </c>
      <c r="G67" s="11">
        <f t="shared" ca="1" si="20"/>
        <v>1.0939915764433202E-2</v>
      </c>
      <c r="H67" s="11">
        <f t="shared" ca="1" si="20"/>
        <v>0</v>
      </c>
      <c r="I67" s="11">
        <f t="shared" ca="1" si="20"/>
        <v>1.9047519341625285E-3</v>
      </c>
      <c r="J67" s="11">
        <f t="shared" ca="1" si="20"/>
        <v>0</v>
      </c>
      <c r="K67" s="11">
        <f t="shared" ca="1" si="20"/>
        <v>0</v>
      </c>
      <c r="L67" s="11">
        <f t="shared" ca="1" si="20"/>
        <v>1.2363540758361961E-2</v>
      </c>
      <c r="M67" s="11">
        <f t="shared" ca="1" si="20"/>
        <v>0</v>
      </c>
      <c r="N67" s="11">
        <f t="shared" ca="1" si="20"/>
        <v>0</v>
      </c>
      <c r="O67" s="11">
        <f t="shared" ca="1" si="20"/>
        <v>0</v>
      </c>
      <c r="P67" s="11">
        <f t="shared" ca="1" si="20"/>
        <v>0</v>
      </c>
      <c r="Q67" s="11">
        <f t="shared" ca="1" si="20"/>
        <v>0</v>
      </c>
      <c r="R67" s="11">
        <f t="shared" ca="1" si="20"/>
        <v>0</v>
      </c>
      <c r="S67" s="11">
        <f t="shared" ca="1" si="20"/>
        <v>0</v>
      </c>
    </row>
    <row r="68" spans="1:19" x14ac:dyDescent="0.25">
      <c r="A68" s="12" t="str">
        <f ca="1">IF(A67="~","~","")</f>
        <v/>
      </c>
      <c r="B68" s="15"/>
      <c r="D68" s="12">
        <f ca="1">SUM(E68:S68)</f>
        <v>5209602.2700000005</v>
      </c>
      <c r="E68" s="14">
        <v>3971538.31</v>
      </c>
      <c r="F68" s="14">
        <v>1106739.22</v>
      </c>
      <c r="G68" s="14">
        <v>56992.61</v>
      </c>
      <c r="H68" s="14">
        <v>0</v>
      </c>
      <c r="I68" s="14">
        <v>9923</v>
      </c>
      <c r="J68" s="14">
        <v>0</v>
      </c>
      <c r="K68" s="14">
        <v>0</v>
      </c>
      <c r="L68" s="14">
        <v>64409.13</v>
      </c>
      <c r="M68" s="10"/>
      <c r="N68" s="10"/>
      <c r="O68" s="10"/>
      <c r="P68" s="10"/>
      <c r="Q68" s="10"/>
      <c r="R68" s="10"/>
      <c r="S68" s="10"/>
    </row>
    <row r="69" spans="1:19" ht="13.5" customHeight="1" x14ac:dyDescent="0.25">
      <c r="A69" s="12" t="str">
        <f ca="1">IF(A68="~","~","")</f>
        <v/>
      </c>
    </row>
    <row r="70" spans="1:19" x14ac:dyDescent="0.25">
      <c r="A70" s="10" t="s">
        <v>49</v>
      </c>
      <c r="B70" s="10" t="s">
        <v>50</v>
      </c>
      <c r="C70" s="10" t="s">
        <v>34</v>
      </c>
      <c r="E70" s="11">
        <f t="shared" ref="E70:S70" ca="1" si="21">IF(E71=0,0,E71/$D71)</f>
        <v>0</v>
      </c>
      <c r="F70" s="11">
        <f t="shared" ca="1" si="21"/>
        <v>0</v>
      </c>
      <c r="G70" s="11">
        <f t="shared" ca="1" si="21"/>
        <v>0</v>
      </c>
      <c r="H70" s="11">
        <f t="shared" ca="1" si="21"/>
        <v>0</v>
      </c>
      <c r="I70" s="11">
        <f t="shared" ca="1" si="21"/>
        <v>0</v>
      </c>
      <c r="J70" s="11">
        <f t="shared" ca="1" si="21"/>
        <v>0</v>
      </c>
      <c r="K70" s="11">
        <f t="shared" ca="1" si="21"/>
        <v>0</v>
      </c>
      <c r="L70" s="11">
        <f t="shared" ca="1" si="21"/>
        <v>0</v>
      </c>
      <c r="M70" s="11">
        <f t="shared" ca="1" si="21"/>
        <v>0</v>
      </c>
      <c r="N70" s="11">
        <f t="shared" ca="1" si="21"/>
        <v>0</v>
      </c>
      <c r="O70" s="11">
        <f t="shared" ca="1" si="21"/>
        <v>0</v>
      </c>
      <c r="P70" s="11">
        <f t="shared" ca="1" si="21"/>
        <v>0</v>
      </c>
      <c r="Q70" s="11">
        <f t="shared" ca="1" si="21"/>
        <v>0</v>
      </c>
      <c r="R70" s="11">
        <f t="shared" ca="1" si="21"/>
        <v>0</v>
      </c>
      <c r="S70" s="11">
        <f t="shared" ca="1" si="21"/>
        <v>0</v>
      </c>
    </row>
    <row r="71" spans="1:19" x14ac:dyDescent="0.25">
      <c r="A71" s="12" t="str">
        <f ca="1">IF(A70="~","~","")</f>
        <v/>
      </c>
      <c r="B71" s="15"/>
      <c r="D71" s="12">
        <f ca="1">SUM(E71:S71)</f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/>
      <c r="N71" s="14"/>
      <c r="O71" s="14"/>
      <c r="P71" s="14"/>
      <c r="Q71" s="14"/>
      <c r="R71" s="14"/>
      <c r="S71" s="14"/>
    </row>
    <row r="72" spans="1:19" x14ac:dyDescent="0.25">
      <c r="A72" s="12" t="str">
        <f ca="1">IF(A71="~","~","")</f>
        <v/>
      </c>
    </row>
    <row r="73" spans="1:19" x14ac:dyDescent="0.25">
      <c r="A73" s="10" t="s">
        <v>51</v>
      </c>
      <c r="B73" s="10" t="s">
        <v>52</v>
      </c>
      <c r="C73" s="10" t="s">
        <v>34</v>
      </c>
      <c r="E73" s="11">
        <f t="shared" ref="E73:S73" ca="1" si="22">IF(E74=0,0,E74/$D74)</f>
        <v>0</v>
      </c>
      <c r="F73" s="11">
        <f t="shared" ca="1" si="22"/>
        <v>0</v>
      </c>
      <c r="G73" s="11">
        <f t="shared" ca="1" si="22"/>
        <v>0</v>
      </c>
      <c r="H73" s="11">
        <f t="shared" ca="1" si="22"/>
        <v>0</v>
      </c>
      <c r="I73" s="11">
        <f t="shared" ca="1" si="22"/>
        <v>0</v>
      </c>
      <c r="J73" s="11">
        <f t="shared" ca="1" si="22"/>
        <v>0</v>
      </c>
      <c r="K73" s="11">
        <f t="shared" ca="1" si="22"/>
        <v>0</v>
      </c>
      <c r="L73" s="11">
        <f t="shared" ca="1" si="22"/>
        <v>0</v>
      </c>
      <c r="M73" s="11">
        <f t="shared" ca="1" si="22"/>
        <v>0</v>
      </c>
      <c r="N73" s="11">
        <f t="shared" ca="1" si="22"/>
        <v>0</v>
      </c>
      <c r="O73" s="11">
        <f t="shared" ca="1" si="22"/>
        <v>0</v>
      </c>
      <c r="P73" s="11">
        <f t="shared" ca="1" si="22"/>
        <v>0</v>
      </c>
      <c r="Q73" s="11">
        <f t="shared" ca="1" si="22"/>
        <v>0</v>
      </c>
      <c r="R73" s="11">
        <f t="shared" ca="1" si="22"/>
        <v>0</v>
      </c>
      <c r="S73" s="11">
        <f t="shared" ca="1" si="22"/>
        <v>0</v>
      </c>
    </row>
    <row r="74" spans="1:19" x14ac:dyDescent="0.25">
      <c r="A74" s="12" t="str">
        <f ca="1">IF(A73="~","~","")</f>
        <v/>
      </c>
      <c r="B74" s="15"/>
      <c r="D74" s="12">
        <f ca="1">SUM(E74:S74)</f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0"/>
      <c r="N74" s="10"/>
      <c r="O74" s="10"/>
      <c r="P74" s="10"/>
      <c r="Q74" s="10"/>
      <c r="R74" s="10"/>
      <c r="S74" s="10"/>
    </row>
    <row r="75" spans="1:19" ht="13.5" customHeight="1" x14ac:dyDescent="0.25">
      <c r="A75" s="12" t="str">
        <f ca="1">IF(A74="~","~","")</f>
        <v/>
      </c>
    </row>
    <row r="76" spans="1:19" x14ac:dyDescent="0.25">
      <c r="A76" s="10" t="s">
        <v>53</v>
      </c>
      <c r="B76" s="10" t="s">
        <v>54</v>
      </c>
      <c r="C76" s="10" t="s">
        <v>12</v>
      </c>
      <c r="E76" s="11">
        <f t="shared" ref="E76:S76" ca="1" si="23">IF(E77=0,0,E77/$D77)</f>
        <v>0.57957562765478099</v>
      </c>
      <c r="F76" s="11">
        <f t="shared" ca="1" si="23"/>
        <v>0.29444011983838997</v>
      </c>
      <c r="G76" s="11">
        <f t="shared" ca="1" si="23"/>
        <v>8.679094362956627E-2</v>
      </c>
      <c r="H76" s="11">
        <f t="shared" ca="1" si="23"/>
        <v>1.0691686793876307E-2</v>
      </c>
      <c r="I76" s="11">
        <f t="shared" ca="1" si="23"/>
        <v>1.367713852594663E-2</v>
      </c>
      <c r="J76" s="11">
        <f t="shared" ca="1" si="23"/>
        <v>1.4824483557439838E-2</v>
      </c>
      <c r="K76" s="11">
        <f t="shared" ca="1" si="23"/>
        <v>0</v>
      </c>
      <c r="L76" s="11">
        <f t="shared" ca="1" si="23"/>
        <v>0</v>
      </c>
      <c r="M76" s="11">
        <f t="shared" ca="1" si="23"/>
        <v>0</v>
      </c>
      <c r="N76" s="11">
        <f t="shared" ca="1" si="23"/>
        <v>0</v>
      </c>
      <c r="O76" s="11">
        <f t="shared" ca="1" si="23"/>
        <v>0</v>
      </c>
      <c r="P76" s="11">
        <f t="shared" ca="1" si="23"/>
        <v>0</v>
      </c>
      <c r="Q76" s="11">
        <f t="shared" ca="1" si="23"/>
        <v>0</v>
      </c>
      <c r="R76" s="11">
        <f t="shared" ca="1" si="23"/>
        <v>0</v>
      </c>
      <c r="S76" s="11">
        <f t="shared" ca="1" si="23"/>
        <v>0</v>
      </c>
    </row>
    <row r="77" spans="1:19" x14ac:dyDescent="0.25">
      <c r="A77" s="12" t="str">
        <f ca="1">IF(A76="~","~","")</f>
        <v/>
      </c>
      <c r="B77" s="15"/>
      <c r="D77" s="12">
        <f ca="1">SUM(E77:S77)</f>
        <v>799286.36755140801</v>
      </c>
      <c r="E77" s="14">
        <v>463246.89814951725</v>
      </c>
      <c r="F77" s="14">
        <v>235341.97384702798</v>
      </c>
      <c r="G77" s="14">
        <v>69370.818070035035</v>
      </c>
      <c r="H77" s="14">
        <v>8545.7195004747537</v>
      </c>
      <c r="I77" s="14">
        <v>10931.950370901301</v>
      </c>
      <c r="J77" s="14">
        <v>11849.007613451664</v>
      </c>
      <c r="K77" s="14">
        <v>0</v>
      </c>
      <c r="L77" s="14">
        <v>0</v>
      </c>
      <c r="M77" s="14"/>
      <c r="N77" s="14"/>
      <c r="O77" s="14"/>
      <c r="P77" s="14"/>
      <c r="Q77" s="14"/>
      <c r="R77" s="14"/>
      <c r="S77" s="14"/>
    </row>
    <row r="78" spans="1:19" x14ac:dyDescent="0.25">
      <c r="A78" s="12" t="str">
        <f ca="1">IF(A77="~","~","")</f>
        <v/>
      </c>
    </row>
    <row r="79" spans="1:19" x14ac:dyDescent="0.25">
      <c r="A79" s="10" t="s">
        <v>55</v>
      </c>
      <c r="B79" s="10" t="s">
        <v>56</v>
      </c>
      <c r="C79" s="10" t="s">
        <v>34</v>
      </c>
      <c r="E79" s="11">
        <f t="shared" ref="E79:S79" ca="1" si="24">IF(E80=0,0,E80/$D80)</f>
        <v>0</v>
      </c>
      <c r="F79" s="11">
        <f t="shared" ca="1" si="24"/>
        <v>2.1240418953942836E-3</v>
      </c>
      <c r="G79" s="11">
        <f t="shared" ca="1" si="24"/>
        <v>0.13950699879452833</v>
      </c>
      <c r="H79" s="11">
        <f t="shared" ca="1" si="24"/>
        <v>0.24856354198423689</v>
      </c>
      <c r="I79" s="11">
        <f t="shared" ca="1" si="24"/>
        <v>4.9182064693781636E-3</v>
      </c>
      <c r="J79" s="11">
        <f t="shared" ca="1" si="24"/>
        <v>0.39319706442893576</v>
      </c>
      <c r="K79" s="11">
        <f t="shared" ca="1" si="24"/>
        <v>0.21169014642752654</v>
      </c>
      <c r="L79" s="11">
        <f t="shared" ca="1" si="24"/>
        <v>0</v>
      </c>
      <c r="M79" s="11">
        <f t="shared" ca="1" si="24"/>
        <v>0</v>
      </c>
      <c r="N79" s="11">
        <f t="shared" ca="1" si="24"/>
        <v>0</v>
      </c>
      <c r="O79" s="11">
        <f t="shared" ca="1" si="24"/>
        <v>0</v>
      </c>
      <c r="P79" s="11">
        <f t="shared" ca="1" si="24"/>
        <v>0</v>
      </c>
      <c r="Q79" s="11">
        <f t="shared" ca="1" si="24"/>
        <v>0</v>
      </c>
      <c r="R79" s="11">
        <f t="shared" ca="1" si="24"/>
        <v>0</v>
      </c>
      <c r="S79" s="11">
        <f t="shared" ca="1" si="24"/>
        <v>0</v>
      </c>
    </row>
    <row r="80" spans="1:19" x14ac:dyDescent="0.25">
      <c r="A80" s="12" t="str">
        <f ca="1">IF(A79="~","~","")</f>
        <v/>
      </c>
      <c r="B80" s="15"/>
      <c r="D80" s="12">
        <f ca="1">SUM(E80:S80)</f>
        <v>92481.453512402222</v>
      </c>
      <c r="E80" s="14">
        <v>0</v>
      </c>
      <c r="F80" s="14">
        <v>196.43448180730115</v>
      </c>
      <c r="G80" s="14">
        <v>12901.810023670923</v>
      </c>
      <c r="H80" s="14">
        <v>22987.517652893242</v>
      </c>
      <c r="I80" s="14">
        <v>454.8428829621925</v>
      </c>
      <c r="J80" s="14">
        <v>36363.436035197643</v>
      </c>
      <c r="K80" s="14">
        <v>19577.412435870916</v>
      </c>
      <c r="L80" s="14">
        <v>0</v>
      </c>
      <c r="M80" s="14"/>
      <c r="N80" s="14"/>
      <c r="O80" s="14"/>
      <c r="P80" s="14"/>
      <c r="Q80" s="14"/>
      <c r="R80" s="14"/>
      <c r="S80" s="14"/>
    </row>
    <row r="81" spans="1:19" x14ac:dyDescent="0.25">
      <c r="A81" s="12" t="str">
        <f ca="1">IF(A80="~","~","")</f>
        <v/>
      </c>
    </row>
    <row r="82" spans="1:19" x14ac:dyDescent="0.25">
      <c r="A82" s="10" t="s">
        <v>57</v>
      </c>
      <c r="B82" s="10" t="s">
        <v>58</v>
      </c>
      <c r="C82" s="10" t="s">
        <v>12</v>
      </c>
      <c r="E82" s="11">
        <f t="shared" ref="E82:S82" ca="1" si="25">IF(E83=0,0,E83/$D83)</f>
        <v>0.57991381719571899</v>
      </c>
      <c r="F82" s="11">
        <f t="shared" ca="1" si="25"/>
        <v>0.29423491164802479</v>
      </c>
      <c r="G82" s="11">
        <f t="shared" ca="1" si="25"/>
        <v>8.6691163814522285E-2</v>
      </c>
      <c r="H82" s="11">
        <f t="shared" ca="1" si="25"/>
        <v>1.0681008480228599E-2</v>
      </c>
      <c r="I82" s="11">
        <f t="shared" ca="1" si="25"/>
        <v>1.3662703754833826E-2</v>
      </c>
      <c r="J82" s="11">
        <f t="shared" ca="1" si="25"/>
        <v>1.4816395106671527E-2</v>
      </c>
      <c r="K82" s="11">
        <f t="shared" ca="1" si="25"/>
        <v>0</v>
      </c>
      <c r="L82" s="11">
        <f t="shared" ca="1" si="25"/>
        <v>0</v>
      </c>
      <c r="M82" s="11">
        <f t="shared" ca="1" si="25"/>
        <v>0</v>
      </c>
      <c r="N82" s="11">
        <f t="shared" ca="1" si="25"/>
        <v>0</v>
      </c>
      <c r="O82" s="11">
        <f t="shared" ca="1" si="25"/>
        <v>0</v>
      </c>
      <c r="P82" s="11">
        <f t="shared" ca="1" si="25"/>
        <v>0</v>
      </c>
      <c r="Q82" s="11">
        <f t="shared" ca="1" si="25"/>
        <v>0</v>
      </c>
      <c r="R82" s="11">
        <f t="shared" ca="1" si="25"/>
        <v>0</v>
      </c>
      <c r="S82" s="11">
        <f t="shared" ca="1" si="25"/>
        <v>0</v>
      </c>
    </row>
    <row r="83" spans="1:19" x14ac:dyDescent="0.25">
      <c r="A83" s="12" t="str">
        <f ca="1">IF(A82="~","~","")</f>
        <v/>
      </c>
      <c r="B83" s="15"/>
      <c r="D83" s="12">
        <f ca="1">SUM(E83:S83)</f>
        <v>213764.86315897084</v>
      </c>
      <c r="E83" s="14">
        <v>123965.1977768393</v>
      </c>
      <c r="F83" s="14">
        <v>62897.08562503189</v>
      </c>
      <c r="G83" s="14">
        <v>18531.524769903281</v>
      </c>
      <c r="H83" s="14">
        <v>2283.2243161758734</v>
      </c>
      <c r="I83" s="14">
        <v>2920.6059985336096</v>
      </c>
      <c r="J83" s="14">
        <v>3167.2246724868842</v>
      </c>
      <c r="K83" s="14">
        <v>0</v>
      </c>
      <c r="L83" s="14">
        <v>0</v>
      </c>
      <c r="M83" s="10"/>
      <c r="N83" s="10"/>
      <c r="O83" s="10"/>
      <c r="P83" s="10"/>
      <c r="Q83" s="10"/>
      <c r="R83" s="10"/>
      <c r="S83" s="10"/>
    </row>
    <row r="84" spans="1:19" ht="13.5" customHeight="1" x14ac:dyDescent="0.25">
      <c r="A84" s="12" t="str">
        <f ca="1">IF(A83="~","~","")</f>
        <v/>
      </c>
    </row>
    <row r="85" spans="1:19" x14ac:dyDescent="0.25">
      <c r="A85" s="10" t="s">
        <v>59</v>
      </c>
      <c r="B85" s="10" t="s">
        <v>60</v>
      </c>
      <c r="C85" s="10" t="s">
        <v>34</v>
      </c>
      <c r="E85" s="11">
        <f t="shared" ref="E85:S85" ca="1" si="26">IF(E86=0,0,E86/$D86)</f>
        <v>0</v>
      </c>
      <c r="F85" s="11">
        <f t="shared" ca="1" si="26"/>
        <v>2.1218763637783815E-3</v>
      </c>
      <c r="G85" s="11">
        <f t="shared" ca="1" si="26"/>
        <v>0.13940030592963806</v>
      </c>
      <c r="H85" s="11">
        <f t="shared" ca="1" si="26"/>
        <v>0.24848079336920717</v>
      </c>
      <c r="I85" s="11">
        <f t="shared" ca="1" si="26"/>
        <v>4.9155487700107796E-3</v>
      </c>
      <c r="J85" s="11">
        <f t="shared" ca="1" si="26"/>
        <v>0.3933351280083755</v>
      </c>
      <c r="K85" s="11">
        <f t="shared" ca="1" si="26"/>
        <v>0.21174634755899013</v>
      </c>
      <c r="L85" s="11">
        <f t="shared" ca="1" si="26"/>
        <v>0</v>
      </c>
      <c r="M85" s="11">
        <f t="shared" ca="1" si="26"/>
        <v>0</v>
      </c>
      <c r="N85" s="11">
        <f t="shared" ca="1" si="26"/>
        <v>0</v>
      </c>
      <c r="O85" s="11">
        <f t="shared" ca="1" si="26"/>
        <v>0</v>
      </c>
      <c r="P85" s="11">
        <f t="shared" ca="1" si="26"/>
        <v>0</v>
      </c>
      <c r="Q85" s="11">
        <f t="shared" ca="1" si="26"/>
        <v>0</v>
      </c>
      <c r="R85" s="11">
        <f t="shared" ca="1" si="26"/>
        <v>0</v>
      </c>
      <c r="S85" s="11">
        <f t="shared" ca="1" si="26"/>
        <v>0</v>
      </c>
    </row>
    <row r="86" spans="1:19" x14ac:dyDescent="0.25">
      <c r="A86" s="12" t="str">
        <f ca="1">IF(A85="~","~","")</f>
        <v/>
      </c>
      <c r="B86" s="15"/>
      <c r="D86" s="12">
        <f ca="1">SUM(E86:S86)</f>
        <v>24711.720680539755</v>
      </c>
      <c r="E86" s="14">
        <v>0</v>
      </c>
      <c r="F86" s="14">
        <v>52.435216020330728</v>
      </c>
      <c r="G86" s="14">
        <v>3444.8214229150053</v>
      </c>
      <c r="H86" s="14">
        <v>6140.3879602187626</v>
      </c>
      <c r="I86" s="14">
        <v>121.47166819607713</v>
      </c>
      <c r="J86" s="14">
        <v>9719.9878171873243</v>
      </c>
      <c r="K86" s="14">
        <v>5232.6165960022554</v>
      </c>
      <c r="L86" s="14">
        <v>0</v>
      </c>
      <c r="M86" s="10"/>
      <c r="N86" s="10"/>
      <c r="O86" s="10"/>
      <c r="P86" s="10"/>
      <c r="Q86" s="10"/>
      <c r="R86" s="10"/>
      <c r="S86" s="10"/>
    </row>
    <row r="87" spans="1:19" ht="13.5" customHeight="1" x14ac:dyDescent="0.25">
      <c r="A87" s="12" t="str">
        <f ca="1">IF(A86="~","~","")</f>
        <v/>
      </c>
    </row>
    <row r="88" spans="1:19" hidden="1" x14ac:dyDescent="0.25">
      <c r="A88" s="10" t="s">
        <v>23</v>
      </c>
      <c r="B88" s="10" t="s">
        <v>23</v>
      </c>
      <c r="C88" s="10"/>
      <c r="E88" s="11">
        <f t="shared" ref="E88:S88" ca="1" si="27">IF(E89=0,0,E89/$D89)</f>
        <v>0</v>
      </c>
      <c r="F88" s="11">
        <f t="shared" ca="1" si="27"/>
        <v>0</v>
      </c>
      <c r="G88" s="11">
        <f t="shared" ca="1" si="27"/>
        <v>0</v>
      </c>
      <c r="H88" s="11">
        <f t="shared" ca="1" si="27"/>
        <v>0</v>
      </c>
      <c r="I88" s="11">
        <f t="shared" ca="1" si="27"/>
        <v>0</v>
      </c>
      <c r="J88" s="11">
        <f t="shared" ca="1" si="27"/>
        <v>0</v>
      </c>
      <c r="K88" s="11">
        <f t="shared" ca="1" si="27"/>
        <v>0</v>
      </c>
      <c r="L88" s="11">
        <f t="shared" ca="1" si="27"/>
        <v>0</v>
      </c>
      <c r="M88" s="11">
        <f t="shared" ca="1" si="27"/>
        <v>0</v>
      </c>
      <c r="N88" s="11">
        <f t="shared" ca="1" si="27"/>
        <v>0</v>
      </c>
      <c r="O88" s="11">
        <f t="shared" ca="1" si="27"/>
        <v>0</v>
      </c>
      <c r="P88" s="11">
        <f t="shared" ca="1" si="27"/>
        <v>0</v>
      </c>
      <c r="Q88" s="11">
        <f t="shared" ca="1" si="27"/>
        <v>0</v>
      </c>
      <c r="R88" s="11">
        <f t="shared" ca="1" si="27"/>
        <v>0</v>
      </c>
      <c r="S88" s="11">
        <f t="shared" ca="1" si="27"/>
        <v>0</v>
      </c>
    </row>
    <row r="89" spans="1:19" hidden="1" x14ac:dyDescent="0.25">
      <c r="A89" s="12" t="str">
        <f ca="1">IF(A88="~","~","")</f>
        <v>~</v>
      </c>
      <c r="B89" s="15"/>
      <c r="D89" s="12">
        <f ca="1">SUM(E89:S89)</f>
        <v>0</v>
      </c>
      <c r="E89" s="14"/>
      <c r="F89" s="14"/>
      <c r="G89" s="14"/>
      <c r="H89" s="14"/>
      <c r="I89" s="14"/>
      <c r="J89" s="14"/>
      <c r="K89" s="14">
        <v>0</v>
      </c>
      <c r="L89" s="14"/>
      <c r="M89" s="14"/>
      <c r="N89" s="14"/>
      <c r="O89" s="14"/>
      <c r="P89" s="14"/>
      <c r="Q89" s="14"/>
      <c r="R89" s="14"/>
      <c r="S89" s="14"/>
    </row>
    <row r="90" spans="1:19" hidden="1" x14ac:dyDescent="0.25">
      <c r="A90" s="12" t="str">
        <f ca="1">IF(A89="~","~","")</f>
        <v>~</v>
      </c>
    </row>
    <row r="91" spans="1:19" ht="13.5" customHeight="1" x14ac:dyDescent="0.25">
      <c r="B91" s="16"/>
      <c r="C91" s="17"/>
    </row>
    <row r="92" spans="1:19" ht="13.5" customHeight="1" x14ac:dyDescent="0.3">
      <c r="A92" s="8" t="s">
        <v>61</v>
      </c>
      <c r="B92" s="17"/>
      <c r="C92" s="17"/>
    </row>
    <row r="93" spans="1:19" ht="13.5" customHeight="1" x14ac:dyDescent="0.25">
      <c r="A93" s="12"/>
    </row>
    <row r="94" spans="1:19" x14ac:dyDescent="0.25">
      <c r="A94" s="10" t="s">
        <v>62</v>
      </c>
      <c r="B94" s="10" t="s">
        <v>63</v>
      </c>
      <c r="C94" s="10" t="s">
        <v>64</v>
      </c>
      <c r="E94" s="11">
        <f t="shared" ref="E94:S94" ca="1" si="28">IF(E95=0,0,E95/$D95)</f>
        <v>0.9544633555457076</v>
      </c>
      <c r="F94" s="11">
        <f t="shared" ca="1" si="28"/>
        <v>3.8081276242225494E-2</v>
      </c>
      <c r="G94" s="11">
        <f t="shared" ca="1" si="28"/>
        <v>-3.456381878607629E-3</v>
      </c>
      <c r="H94" s="11">
        <f t="shared" ca="1" si="28"/>
        <v>-2.8342422321951003E-2</v>
      </c>
      <c r="I94" s="11">
        <f t="shared" ca="1" si="28"/>
        <v>-3.1925549223916912E-5</v>
      </c>
      <c r="J94" s="11">
        <f t="shared" ca="1" si="28"/>
        <v>0</v>
      </c>
      <c r="K94" s="11">
        <f t="shared" ca="1" si="28"/>
        <v>0</v>
      </c>
      <c r="L94" s="11">
        <f t="shared" ca="1" si="28"/>
        <v>3.9286097961849474E-2</v>
      </c>
      <c r="M94" s="11">
        <f t="shared" ca="1" si="28"/>
        <v>0</v>
      </c>
      <c r="N94" s="11">
        <f t="shared" ca="1" si="28"/>
        <v>0</v>
      </c>
      <c r="O94" s="11">
        <f t="shared" ca="1" si="28"/>
        <v>0</v>
      </c>
      <c r="P94" s="11">
        <f t="shared" ca="1" si="28"/>
        <v>0</v>
      </c>
      <c r="Q94" s="11">
        <f t="shared" ca="1" si="28"/>
        <v>0</v>
      </c>
      <c r="R94" s="11">
        <f t="shared" ca="1" si="28"/>
        <v>0</v>
      </c>
      <c r="S94" s="11">
        <f t="shared" ca="1" si="28"/>
        <v>0</v>
      </c>
    </row>
    <row r="95" spans="1:19" x14ac:dyDescent="0.25">
      <c r="A95" s="12" t="str">
        <f ca="1">IF(A94="~","~","")</f>
        <v/>
      </c>
      <c r="B95" s="15"/>
      <c r="D95" s="12">
        <f ca="1">SUM(E95:S95)</f>
        <v>3546060.0961769978</v>
      </c>
      <c r="E95" s="14">
        <v>3384584.4183638319</v>
      </c>
      <c r="F95" s="14">
        <v>135038.49409404895</v>
      </c>
      <c r="G95" s="14">
        <v>-12256.537856879801</v>
      </c>
      <c r="H95" s="14">
        <v>-100503.93282486666</v>
      </c>
      <c r="I95" s="14">
        <v>-113.20991615146629</v>
      </c>
      <c r="J95" s="14">
        <v>0</v>
      </c>
      <c r="K95" s="14">
        <v>0</v>
      </c>
      <c r="L95" s="14">
        <v>139310.8643170149</v>
      </c>
      <c r="M95" s="10"/>
      <c r="N95" s="10"/>
      <c r="O95" s="10"/>
      <c r="P95" s="10"/>
      <c r="Q95" s="10"/>
      <c r="R95" s="10"/>
      <c r="S95" s="10"/>
    </row>
    <row r="96" spans="1:19" ht="13.5" customHeight="1" x14ac:dyDescent="0.25">
      <c r="A96" s="12" t="str">
        <f ca="1">IF(A95="~","~","")</f>
        <v/>
      </c>
      <c r="D96" s="18"/>
    </row>
    <row r="97" spans="1:19" x14ac:dyDescent="0.25">
      <c r="A97" s="10" t="s">
        <v>65</v>
      </c>
      <c r="B97" s="10" t="s">
        <v>66</v>
      </c>
      <c r="C97" s="10" t="s">
        <v>64</v>
      </c>
      <c r="E97" s="11">
        <f t="shared" ref="E97:S97" ca="1" si="29">IF(E98=0,0,E98/$D98)</f>
        <v>0.73488818972190417</v>
      </c>
      <c r="F97" s="11">
        <f t="shared" ca="1" si="29"/>
        <v>0.21831613795617039</v>
      </c>
      <c r="G97" s="11">
        <f t="shared" ca="1" si="29"/>
        <v>3.5915375631984409E-2</v>
      </c>
      <c r="H97" s="11">
        <f t="shared" ca="1" si="29"/>
        <v>3.6825495482757896E-3</v>
      </c>
      <c r="I97" s="11">
        <f t="shared" ca="1" si="29"/>
        <v>4.656814687296962E-3</v>
      </c>
      <c r="J97" s="11">
        <f t="shared" ca="1" si="29"/>
        <v>2.5409324543682397E-3</v>
      </c>
      <c r="K97" s="11">
        <f t="shared" ca="1" si="29"/>
        <v>0</v>
      </c>
      <c r="L97" s="11">
        <f t="shared" ca="1" si="29"/>
        <v>0</v>
      </c>
      <c r="M97" s="11">
        <f t="shared" ca="1" si="29"/>
        <v>0</v>
      </c>
      <c r="N97" s="11">
        <f t="shared" ca="1" si="29"/>
        <v>0</v>
      </c>
      <c r="O97" s="11">
        <f t="shared" ca="1" si="29"/>
        <v>0</v>
      </c>
      <c r="P97" s="11">
        <f t="shared" ca="1" si="29"/>
        <v>0</v>
      </c>
      <c r="Q97" s="11">
        <f t="shared" ca="1" si="29"/>
        <v>0</v>
      </c>
      <c r="R97" s="11">
        <f t="shared" ca="1" si="29"/>
        <v>0</v>
      </c>
      <c r="S97" s="11">
        <f t="shared" ca="1" si="29"/>
        <v>0</v>
      </c>
    </row>
    <row r="98" spans="1:19" x14ac:dyDescent="0.25">
      <c r="A98" s="12" t="str">
        <f ca="1">IF(A97="~","~","")</f>
        <v/>
      </c>
      <c r="B98" s="15"/>
      <c r="D98" s="12">
        <f ca="1">SUM(E98:S98)</f>
        <v>427599407.33416641</v>
      </c>
      <c r="E98" s="14">
        <v>314237754.38196468</v>
      </c>
      <c r="F98" s="14">
        <v>93351851.201542571</v>
      </c>
      <c r="G98" s="14">
        <v>15357393.334420495</v>
      </c>
      <c r="H98" s="14">
        <v>1574656.0043214299</v>
      </c>
      <c r="I98" s="14">
        <v>1991251.2003532224</v>
      </c>
      <c r="J98" s="14">
        <v>1086501.2115640081</v>
      </c>
      <c r="K98" s="14">
        <v>0</v>
      </c>
      <c r="L98" s="14">
        <v>0</v>
      </c>
      <c r="M98" s="14"/>
      <c r="N98" s="14"/>
      <c r="O98" s="14"/>
      <c r="P98" s="14"/>
      <c r="Q98" s="14"/>
      <c r="R98" s="14"/>
      <c r="S98" s="14"/>
    </row>
    <row r="99" spans="1:19" x14ac:dyDescent="0.25">
      <c r="A99" s="12" t="str">
        <f ca="1">IF(A98="~","~","")</f>
        <v/>
      </c>
    </row>
    <row r="100" spans="1:19" x14ac:dyDescent="0.25">
      <c r="A100" s="10" t="s">
        <v>67</v>
      </c>
      <c r="B100" s="10" t="s">
        <v>68</v>
      </c>
      <c r="C100" s="10" t="s">
        <v>64</v>
      </c>
      <c r="E100" s="11">
        <f t="shared" ref="E100:S100" ca="1" si="30">IF(E101=0,0,E101/$D101)</f>
        <v>0.69823872552840449</v>
      </c>
      <c r="F100" s="11">
        <f t="shared" ca="1" si="30"/>
        <v>0.20747671877931909</v>
      </c>
      <c r="G100" s="11">
        <f t="shared" ca="1" si="30"/>
        <v>4.3282614797270261E-2</v>
      </c>
      <c r="H100" s="11">
        <f t="shared" ca="1" si="30"/>
        <v>1.8913119960563666E-2</v>
      </c>
      <c r="I100" s="11">
        <f t="shared" ca="1" si="30"/>
        <v>4.5822413395973172E-3</v>
      </c>
      <c r="J100" s="11">
        <f t="shared" ca="1" si="30"/>
        <v>1.026276612658172E-2</v>
      </c>
      <c r="K100" s="11">
        <f t="shared" ca="1" si="30"/>
        <v>3.8194459691220086E-3</v>
      </c>
      <c r="L100" s="11">
        <f t="shared" ca="1" si="30"/>
        <v>1.3424367499141622E-2</v>
      </c>
      <c r="M100" s="11">
        <f t="shared" ca="1" si="30"/>
        <v>0</v>
      </c>
      <c r="N100" s="11">
        <f t="shared" ca="1" si="30"/>
        <v>0</v>
      </c>
      <c r="O100" s="11">
        <f t="shared" ca="1" si="30"/>
        <v>0</v>
      </c>
      <c r="P100" s="11">
        <f t="shared" ca="1" si="30"/>
        <v>0</v>
      </c>
      <c r="Q100" s="11">
        <f t="shared" ca="1" si="30"/>
        <v>0</v>
      </c>
      <c r="R100" s="11">
        <f t="shared" ca="1" si="30"/>
        <v>0</v>
      </c>
      <c r="S100" s="11">
        <f t="shared" ca="1" si="30"/>
        <v>0</v>
      </c>
    </row>
    <row r="101" spans="1:19" x14ac:dyDescent="0.25">
      <c r="A101" s="12" t="str">
        <f ca="1">IF(A100="~","~","")</f>
        <v/>
      </c>
      <c r="B101" s="15"/>
      <c r="D101" s="12">
        <f ca="1">SUM(E101:S101)</f>
        <v>450043434.84982121</v>
      </c>
      <c r="E101" s="10">
        <f ca="1">E110</f>
        <v>314237754.38196468</v>
      </c>
      <c r="F101" s="10">
        <f t="shared" ref="F101:K101" ca="1" si="31">F110</f>
        <v>93373535.17081517</v>
      </c>
      <c r="G101" s="10">
        <f t="shared" ca="1" si="31"/>
        <v>19479056.632645205</v>
      </c>
      <c r="H101" s="10">
        <f t="shared" ca="1" si="31"/>
        <v>8511725.4707787875</v>
      </c>
      <c r="I101" s="10">
        <f t="shared" ca="1" si="31"/>
        <v>2062207.6317832225</v>
      </c>
      <c r="J101" s="10">
        <f t="shared" ca="1" si="31"/>
        <v>4618690.5186672322</v>
      </c>
      <c r="K101" s="10">
        <f t="shared" ca="1" si="31"/>
        <v>1718916.583166973</v>
      </c>
      <c r="L101" s="10">
        <v>6041548.46</v>
      </c>
      <c r="M101" s="10"/>
      <c r="N101" s="10"/>
      <c r="O101" s="10"/>
      <c r="P101" s="10"/>
      <c r="Q101" s="10"/>
      <c r="R101" s="10"/>
      <c r="S101" s="10"/>
    </row>
    <row r="102" spans="1:19" ht="13.5" customHeight="1" x14ac:dyDescent="0.25">
      <c r="A102" s="12" t="str">
        <f ca="1">IF(A101="~","~","")</f>
        <v/>
      </c>
    </row>
    <row r="103" spans="1:19" hidden="1" x14ac:dyDescent="0.25">
      <c r="A103" s="10" t="s">
        <v>23</v>
      </c>
      <c r="B103" s="10"/>
      <c r="C103" s="10"/>
      <c r="D103" s="19"/>
      <c r="E103" s="11">
        <f t="shared" ref="E103:S103" ca="1" si="32">IF(E104=0,0,E104/$D104)</f>
        <v>0</v>
      </c>
      <c r="F103" s="11">
        <f t="shared" ca="1" si="32"/>
        <v>0</v>
      </c>
      <c r="G103" s="11">
        <f t="shared" ca="1" si="32"/>
        <v>0</v>
      </c>
      <c r="H103" s="11">
        <f t="shared" ca="1" si="32"/>
        <v>0</v>
      </c>
      <c r="I103" s="11">
        <f t="shared" ca="1" si="32"/>
        <v>0</v>
      </c>
      <c r="J103" s="11">
        <f t="shared" ca="1" si="32"/>
        <v>0</v>
      </c>
      <c r="K103" s="11">
        <f t="shared" ca="1" si="32"/>
        <v>0</v>
      </c>
      <c r="L103" s="11">
        <f t="shared" ca="1" si="32"/>
        <v>0</v>
      </c>
      <c r="M103" s="11">
        <f t="shared" ca="1" si="32"/>
        <v>0</v>
      </c>
      <c r="N103" s="11">
        <f t="shared" ca="1" si="32"/>
        <v>0</v>
      </c>
      <c r="O103" s="11">
        <f t="shared" ca="1" si="32"/>
        <v>0</v>
      </c>
      <c r="P103" s="11">
        <f t="shared" ca="1" si="32"/>
        <v>0</v>
      </c>
      <c r="Q103" s="11">
        <f t="shared" ca="1" si="32"/>
        <v>0</v>
      </c>
      <c r="R103" s="11">
        <f t="shared" ca="1" si="32"/>
        <v>0</v>
      </c>
      <c r="S103" s="11">
        <f t="shared" ca="1" si="32"/>
        <v>0</v>
      </c>
    </row>
    <row r="104" spans="1:19" hidden="1" x14ac:dyDescent="0.25">
      <c r="A104" s="12" t="str">
        <f ca="1">IF(A103="~","~","")</f>
        <v>~</v>
      </c>
      <c r="B104" s="15">
        <v>0</v>
      </c>
      <c r="D104" s="12">
        <f ca="1">SUM(E104:S104)</f>
        <v>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13.5" hidden="1" customHeight="1" x14ac:dyDescent="0.25">
      <c r="A105" s="12" t="str">
        <f ca="1">IF(A104="~","~","")</f>
        <v>~</v>
      </c>
    </row>
    <row r="106" spans="1:19" x14ac:dyDescent="0.25">
      <c r="A106" s="10" t="s">
        <v>69</v>
      </c>
      <c r="B106" s="10" t="s">
        <v>70</v>
      </c>
      <c r="C106" s="10" t="s">
        <v>64</v>
      </c>
      <c r="E106" s="11">
        <f t="shared" ref="E106:S106" ca="1" si="33">IF(E107=0,0,E107/$D107)</f>
        <v>0</v>
      </c>
      <c r="F106" s="11">
        <f t="shared" ca="1" si="33"/>
        <v>1.3219934132533894E-3</v>
      </c>
      <c r="G106" s="11">
        <f t="shared" ca="1" si="33"/>
        <v>0.25128294840307919</v>
      </c>
      <c r="H106" s="11">
        <f t="shared" ca="1" si="33"/>
        <v>0.42292811000820973</v>
      </c>
      <c r="I106" s="11">
        <f t="shared" ca="1" si="33"/>
        <v>4.3259577524372636E-3</v>
      </c>
      <c r="J106" s="11">
        <f t="shared" ca="1" si="33"/>
        <v>0.21534484483218877</v>
      </c>
      <c r="K106" s="11">
        <f t="shared" ca="1" si="33"/>
        <v>0.10479614559083157</v>
      </c>
      <c r="L106" s="11">
        <f t="shared" ca="1" si="33"/>
        <v>0</v>
      </c>
      <c r="M106" s="11">
        <f t="shared" ca="1" si="33"/>
        <v>0</v>
      </c>
      <c r="N106" s="11">
        <f t="shared" ca="1" si="33"/>
        <v>0</v>
      </c>
      <c r="O106" s="11">
        <f t="shared" ca="1" si="33"/>
        <v>0</v>
      </c>
      <c r="P106" s="11">
        <f t="shared" ca="1" si="33"/>
        <v>0</v>
      </c>
      <c r="Q106" s="11">
        <f t="shared" ca="1" si="33"/>
        <v>0</v>
      </c>
      <c r="R106" s="11">
        <f t="shared" ca="1" si="33"/>
        <v>0</v>
      </c>
      <c r="S106" s="11">
        <f t="shared" ca="1" si="33"/>
        <v>0</v>
      </c>
    </row>
    <row r="107" spans="1:19" x14ac:dyDescent="0.25">
      <c r="A107" s="12" t="str">
        <f ca="1">IF(A106="~","~","")</f>
        <v/>
      </c>
      <c r="B107" s="15"/>
      <c r="D107" s="12">
        <f ca="1">SUM(E107:S107)</f>
        <v>16402479.055654867</v>
      </c>
      <c r="E107" s="14">
        <v>0</v>
      </c>
      <c r="F107" s="14">
        <v>21683.969272602408</v>
      </c>
      <c r="G107" s="14">
        <v>4121663.298224709</v>
      </c>
      <c r="H107" s="14">
        <v>6937069.4664573576</v>
      </c>
      <c r="I107" s="14">
        <v>70956.431430000011</v>
      </c>
      <c r="J107" s="14">
        <v>3532189.3071032236</v>
      </c>
      <c r="K107" s="14">
        <v>1718916.583166973</v>
      </c>
      <c r="L107" s="14">
        <v>0</v>
      </c>
      <c r="M107" s="14"/>
      <c r="N107" s="14"/>
      <c r="O107" s="14"/>
      <c r="P107" s="14"/>
      <c r="Q107" s="14"/>
      <c r="R107" s="14"/>
      <c r="S107" s="14"/>
    </row>
    <row r="108" spans="1:19" x14ac:dyDescent="0.25">
      <c r="A108" s="12" t="str">
        <f ca="1">IF(A107="~","~","")</f>
        <v/>
      </c>
    </row>
    <row r="109" spans="1:19" x14ac:dyDescent="0.25">
      <c r="A109" s="10" t="s">
        <v>71</v>
      </c>
      <c r="B109" s="10" t="s">
        <v>72</v>
      </c>
      <c r="C109" s="10" t="s">
        <v>64</v>
      </c>
      <c r="E109" s="11">
        <f t="shared" ref="E109:S109" ca="1" si="34">IF(E110=0,0,E110/$D110)</f>
        <v>0.70773968312844671</v>
      </c>
      <c r="F109" s="11">
        <f t="shared" ca="1" si="34"/>
        <v>0.21029986140382254</v>
      </c>
      <c r="G109" s="11">
        <f t="shared" ca="1" si="34"/>
        <v>4.387156277877418E-2</v>
      </c>
      <c r="H109" s="11">
        <f t="shared" ca="1" si="34"/>
        <v>1.9170471413956405E-2</v>
      </c>
      <c r="I109" s="11">
        <f t="shared" ca="1" si="34"/>
        <v>4.644592050162287E-3</v>
      </c>
      <c r="J109" s="11">
        <f t="shared" ca="1" si="34"/>
        <v>1.0402411927169496E-2</v>
      </c>
      <c r="K109" s="11">
        <f t="shared" ca="1" si="34"/>
        <v>3.8714172976684435E-3</v>
      </c>
      <c r="L109" s="11">
        <f t="shared" ca="1" si="34"/>
        <v>0</v>
      </c>
      <c r="M109" s="11">
        <f t="shared" ca="1" si="34"/>
        <v>0</v>
      </c>
      <c r="N109" s="11">
        <f t="shared" ca="1" si="34"/>
        <v>0</v>
      </c>
      <c r="O109" s="11">
        <f t="shared" ca="1" si="34"/>
        <v>0</v>
      </c>
      <c r="P109" s="11">
        <f t="shared" ca="1" si="34"/>
        <v>0</v>
      </c>
      <c r="Q109" s="11">
        <f t="shared" ca="1" si="34"/>
        <v>0</v>
      </c>
      <c r="R109" s="11">
        <f t="shared" ca="1" si="34"/>
        <v>0</v>
      </c>
      <c r="S109" s="11">
        <f t="shared" ca="1" si="34"/>
        <v>0</v>
      </c>
    </row>
    <row r="110" spans="1:19" x14ac:dyDescent="0.25">
      <c r="A110" s="12" t="str">
        <f ca="1">IF(A109="~","~","")</f>
        <v/>
      </c>
      <c r="B110" s="15"/>
      <c r="D110" s="12">
        <f ca="1">SUM(E110:S110)</f>
        <v>444001886.38982123</v>
      </c>
      <c r="E110" s="14">
        <f t="shared" ref="E110:L110" ca="1" si="35">E98+E107</f>
        <v>314237754.38196468</v>
      </c>
      <c r="F110" s="14">
        <f t="shared" ca="1" si="35"/>
        <v>93373535.17081517</v>
      </c>
      <c r="G110" s="14">
        <f t="shared" ca="1" si="35"/>
        <v>19479056.632645205</v>
      </c>
      <c r="H110" s="14">
        <f t="shared" ca="1" si="35"/>
        <v>8511725.4707787875</v>
      </c>
      <c r="I110" s="14">
        <f t="shared" ca="1" si="35"/>
        <v>2062207.6317832225</v>
      </c>
      <c r="J110" s="14">
        <f t="shared" ca="1" si="35"/>
        <v>4618690.5186672322</v>
      </c>
      <c r="K110" s="14">
        <f t="shared" ca="1" si="35"/>
        <v>1718916.583166973</v>
      </c>
      <c r="L110" s="14">
        <f t="shared" ca="1" si="35"/>
        <v>0</v>
      </c>
      <c r="M110" s="14"/>
      <c r="N110" s="14"/>
      <c r="O110" s="14"/>
      <c r="P110" s="14"/>
      <c r="Q110" s="14"/>
      <c r="R110" s="14"/>
      <c r="S110" s="14"/>
    </row>
    <row r="111" spans="1:19" x14ac:dyDescent="0.25">
      <c r="A111" s="12" t="str">
        <f ca="1">IF(A110="~","~","")</f>
        <v/>
      </c>
      <c r="E111" s="15"/>
      <c r="F111" s="15"/>
      <c r="G111" s="15"/>
      <c r="H111" s="15"/>
      <c r="I111" s="15"/>
      <c r="J111" s="15"/>
      <c r="K111" s="15"/>
      <c r="L111" s="15"/>
    </row>
    <row r="112" spans="1:19" x14ac:dyDescent="0.25">
      <c r="A112" s="10" t="s">
        <v>73</v>
      </c>
      <c r="B112" s="10" t="s">
        <v>74</v>
      </c>
      <c r="C112" s="10" t="s">
        <v>64</v>
      </c>
      <c r="E112" s="11">
        <f t="shared" ref="E112:S112" ca="1" si="36">IF(E113=0,0,E113/$D113)</f>
        <v>0.51142073185045578</v>
      </c>
      <c r="F112" s="11">
        <f t="shared" ca="1" si="36"/>
        <v>0.19657154274306723</v>
      </c>
      <c r="G112" s="11">
        <f t="shared" ca="1" si="36"/>
        <v>7.2465946905245299E-2</v>
      </c>
      <c r="H112" s="11">
        <f t="shared" ca="1" si="36"/>
        <v>7.6351586712933378E-2</v>
      </c>
      <c r="I112" s="11">
        <f t="shared" ca="1" si="36"/>
        <v>8.1830382680464237E-3</v>
      </c>
      <c r="J112" s="11">
        <f t="shared" ca="1" si="36"/>
        <v>0.10390139085692159</v>
      </c>
      <c r="K112" s="11">
        <f t="shared" ca="1" si="36"/>
        <v>3.1105762663330313E-2</v>
      </c>
      <c r="L112" s="11">
        <f t="shared" ca="1" si="36"/>
        <v>0</v>
      </c>
      <c r="M112" s="11">
        <f t="shared" ca="1" si="36"/>
        <v>0</v>
      </c>
      <c r="N112" s="11">
        <f t="shared" ca="1" si="36"/>
        <v>0</v>
      </c>
      <c r="O112" s="11">
        <f t="shared" ca="1" si="36"/>
        <v>0</v>
      </c>
      <c r="P112" s="11">
        <f t="shared" ca="1" si="36"/>
        <v>0</v>
      </c>
      <c r="Q112" s="11">
        <f t="shared" ca="1" si="36"/>
        <v>0</v>
      </c>
      <c r="R112" s="11">
        <f t="shared" ca="1" si="36"/>
        <v>0</v>
      </c>
      <c r="S112" s="11">
        <f t="shared" ca="1" si="36"/>
        <v>0</v>
      </c>
    </row>
    <row r="113" spans="1:19" x14ac:dyDescent="0.25">
      <c r="A113" s="13" t="str">
        <f ca="1">IF(A112="~","~","")</f>
        <v/>
      </c>
      <c r="B113" s="13"/>
      <c r="D113" s="12">
        <f ca="1">SUM(E113:S113)</f>
        <v>1191304269.0992641</v>
      </c>
      <c r="E113" s="14">
        <v>609257701.15931797</v>
      </c>
      <c r="F113" s="14">
        <v>234176518.05324447</v>
      </c>
      <c r="G113" s="14">
        <v>86328991.912539333</v>
      </c>
      <c r="H113" s="14">
        <v>90957971.20362018</v>
      </c>
      <c r="I113" s="14">
        <v>9748488.4229263533</v>
      </c>
      <c r="J113" s="14">
        <v>123778170.49320194</v>
      </c>
      <c r="K113" s="14">
        <v>37056427.854413897</v>
      </c>
      <c r="L113" s="14">
        <v>0</v>
      </c>
      <c r="M113" s="14"/>
      <c r="N113" s="14"/>
      <c r="O113" s="14"/>
      <c r="P113" s="14"/>
      <c r="Q113" s="14"/>
      <c r="R113" s="14"/>
      <c r="S113" s="14"/>
    </row>
    <row r="114" spans="1:19" x14ac:dyDescent="0.25">
      <c r="A114" s="2" t="str">
        <f ca="1">IF(A113="~","~","")</f>
        <v/>
      </c>
    </row>
    <row r="115" spans="1:19" x14ac:dyDescent="0.25">
      <c r="A115" s="10" t="s">
        <v>75</v>
      </c>
      <c r="B115" s="20" t="s">
        <v>76</v>
      </c>
      <c r="C115" s="10" t="s">
        <v>64</v>
      </c>
      <c r="E115" s="11">
        <f t="shared" ref="E115:S115" ca="1" si="37">IF(E116=0,0,E116/$D116)</f>
        <v>0.63586669177820254</v>
      </c>
      <c r="F115" s="11">
        <f t="shared" ca="1" si="37"/>
        <v>0.24436609903097872</v>
      </c>
      <c r="G115" s="11">
        <f t="shared" ca="1" si="37"/>
        <v>6.8712036793904127E-2</v>
      </c>
      <c r="H115" s="11">
        <f t="shared" ca="1" si="37"/>
        <v>1.6891280208607893E-2</v>
      </c>
      <c r="I115" s="11">
        <f t="shared" ca="1" si="37"/>
        <v>9.8076177587131923E-3</v>
      </c>
      <c r="J115" s="11">
        <f t="shared" ca="1" si="37"/>
        <v>2.43562744295935E-2</v>
      </c>
      <c r="K115" s="11">
        <f t="shared" ca="1" si="37"/>
        <v>0</v>
      </c>
      <c r="L115" s="11">
        <f t="shared" ca="1" si="37"/>
        <v>0</v>
      </c>
      <c r="M115" s="11">
        <f t="shared" ca="1" si="37"/>
        <v>0</v>
      </c>
      <c r="N115" s="11">
        <f t="shared" ca="1" si="37"/>
        <v>0</v>
      </c>
      <c r="O115" s="11">
        <f t="shared" ca="1" si="37"/>
        <v>0</v>
      </c>
      <c r="P115" s="11">
        <f t="shared" ca="1" si="37"/>
        <v>0</v>
      </c>
      <c r="Q115" s="11">
        <f t="shared" ca="1" si="37"/>
        <v>0</v>
      </c>
      <c r="R115" s="11">
        <f t="shared" ca="1" si="37"/>
        <v>0</v>
      </c>
      <c r="S115" s="11">
        <f t="shared" ca="1" si="37"/>
        <v>0</v>
      </c>
    </row>
    <row r="116" spans="1:19" x14ac:dyDescent="0.25">
      <c r="A116" s="13" t="str">
        <f ca="1">IF(A115="~","~","")</f>
        <v/>
      </c>
      <c r="B116" s="13"/>
      <c r="D116" s="12">
        <f ca="1">SUM(E116:S116)</f>
        <v>958153193.17249894</v>
      </c>
      <c r="E116" s="14">
        <v>609257701.15931797</v>
      </c>
      <c r="F116" s="14">
        <v>234140158.08963937</v>
      </c>
      <c r="G116" s="14">
        <v>65836657.463465482</v>
      </c>
      <c r="H116" s="14">
        <v>16184434.068649085</v>
      </c>
      <c r="I116" s="14">
        <v>9397200.2729263529</v>
      </c>
      <c r="J116" s="14">
        <v>23337042.118500698</v>
      </c>
      <c r="K116" s="14">
        <v>0</v>
      </c>
      <c r="L116" s="14">
        <v>0</v>
      </c>
      <c r="M116" s="14"/>
      <c r="N116" s="14"/>
      <c r="O116" s="14"/>
      <c r="P116" s="14"/>
      <c r="Q116" s="14"/>
      <c r="R116" s="14"/>
      <c r="S116" s="14"/>
    </row>
    <row r="117" spans="1:19" x14ac:dyDescent="0.25">
      <c r="A117" s="2" t="str">
        <f ca="1">IF(A116="~","~","")</f>
        <v/>
      </c>
    </row>
    <row r="118" spans="1:19" x14ac:dyDescent="0.25">
      <c r="A118" s="10" t="s">
        <v>77</v>
      </c>
      <c r="B118" s="10" t="s">
        <v>74</v>
      </c>
      <c r="C118" s="10" t="s">
        <v>64</v>
      </c>
      <c r="E118" s="11">
        <f t="shared" ref="E118:S118" ca="1" si="38">IF(E119=0,0,E119/$D119)</f>
        <v>0.51142073185045578</v>
      </c>
      <c r="F118" s="11">
        <f t="shared" ca="1" si="38"/>
        <v>0.19657154274306723</v>
      </c>
      <c r="G118" s="11">
        <f t="shared" ca="1" si="38"/>
        <v>7.2465946905245299E-2</v>
      </c>
      <c r="H118" s="11">
        <f t="shared" ca="1" si="38"/>
        <v>7.6351586712933378E-2</v>
      </c>
      <c r="I118" s="11">
        <f t="shared" ca="1" si="38"/>
        <v>8.1830382680464237E-3</v>
      </c>
      <c r="J118" s="11">
        <f t="shared" ca="1" si="38"/>
        <v>0.10390139085692159</v>
      </c>
      <c r="K118" s="11">
        <f t="shared" ca="1" si="38"/>
        <v>3.1105762663330313E-2</v>
      </c>
      <c r="L118" s="11">
        <f t="shared" ca="1" si="38"/>
        <v>0</v>
      </c>
      <c r="M118" s="11">
        <f t="shared" ca="1" si="38"/>
        <v>0</v>
      </c>
      <c r="N118" s="11">
        <f t="shared" ca="1" si="38"/>
        <v>0</v>
      </c>
      <c r="O118" s="11">
        <f t="shared" ca="1" si="38"/>
        <v>0</v>
      </c>
      <c r="P118" s="11">
        <f t="shared" ca="1" si="38"/>
        <v>0</v>
      </c>
      <c r="Q118" s="11">
        <f t="shared" ca="1" si="38"/>
        <v>0</v>
      </c>
      <c r="R118" s="11">
        <f t="shared" ca="1" si="38"/>
        <v>0</v>
      </c>
      <c r="S118" s="11">
        <f t="shared" ca="1" si="38"/>
        <v>0</v>
      </c>
    </row>
    <row r="119" spans="1:19" x14ac:dyDescent="0.25">
      <c r="A119" s="13" t="str">
        <f ca="1">IF(A118="~","~","")</f>
        <v/>
      </c>
      <c r="B119" s="13"/>
      <c r="D119" s="12">
        <f ca="1">SUM(E119:S119)</f>
        <v>1191304269.0992641</v>
      </c>
      <c r="E119" s="14">
        <f t="shared" ref="E119:L119" ca="1" si="39">E113</f>
        <v>609257701.15931797</v>
      </c>
      <c r="F119" s="14">
        <f t="shared" ca="1" si="39"/>
        <v>234176518.05324447</v>
      </c>
      <c r="G119" s="14">
        <f t="shared" ca="1" si="39"/>
        <v>86328991.912539333</v>
      </c>
      <c r="H119" s="14">
        <f t="shared" ca="1" si="39"/>
        <v>90957971.20362018</v>
      </c>
      <c r="I119" s="14">
        <f t="shared" ca="1" si="39"/>
        <v>9748488.4229263533</v>
      </c>
      <c r="J119" s="14">
        <f t="shared" ca="1" si="39"/>
        <v>123778170.49320194</v>
      </c>
      <c r="K119" s="14">
        <f t="shared" ca="1" si="39"/>
        <v>37056427.854413897</v>
      </c>
      <c r="L119" s="14">
        <f t="shared" ca="1" si="39"/>
        <v>0</v>
      </c>
      <c r="M119" s="14"/>
      <c r="N119" s="14"/>
      <c r="O119" s="14"/>
      <c r="P119" s="14"/>
      <c r="Q119" s="14"/>
      <c r="R119" s="14"/>
      <c r="S119" s="14"/>
    </row>
    <row r="120" spans="1:19" x14ac:dyDescent="0.25">
      <c r="A120" s="2" t="str">
        <f ca="1">IF(A119="~","~","")</f>
        <v/>
      </c>
    </row>
    <row r="121" spans="1:19" x14ac:dyDescent="0.25">
      <c r="A121" s="10" t="s">
        <v>78</v>
      </c>
      <c r="B121" s="10" t="s">
        <v>79</v>
      </c>
      <c r="C121" s="10" t="s">
        <v>64</v>
      </c>
      <c r="E121" s="11">
        <f t="shared" ref="E121:S121" ca="1" si="40">IF(E122=0,0,E122/$D122)</f>
        <v>0.56562323416426818</v>
      </c>
      <c r="F121" s="11">
        <f t="shared" ca="1" si="40"/>
        <v>0.21740501474919674</v>
      </c>
      <c r="G121" s="11">
        <f t="shared" ca="1" si="40"/>
        <v>8.0146190216055568E-2</v>
      </c>
      <c r="H121" s="11">
        <f t="shared" ca="1" si="40"/>
        <v>6.8585877864156472E-2</v>
      </c>
      <c r="I121" s="11">
        <f t="shared" ca="1" si="40"/>
        <v>7.350742628573043E-3</v>
      </c>
      <c r="J121" s="11">
        <f t="shared" ca="1" si="40"/>
        <v>5.9563113654477293E-2</v>
      </c>
      <c r="K121" s="11">
        <f t="shared" ca="1" si="40"/>
        <v>1.3258267232728205E-3</v>
      </c>
      <c r="L121" s="11">
        <f t="shared" ca="1" si="40"/>
        <v>0</v>
      </c>
      <c r="M121" s="11">
        <f t="shared" ca="1" si="40"/>
        <v>0</v>
      </c>
      <c r="N121" s="11">
        <f t="shared" ca="1" si="40"/>
        <v>0</v>
      </c>
      <c r="O121" s="11">
        <f t="shared" ca="1" si="40"/>
        <v>0</v>
      </c>
      <c r="P121" s="11">
        <f t="shared" ca="1" si="40"/>
        <v>0</v>
      </c>
      <c r="Q121" s="11">
        <f t="shared" ca="1" si="40"/>
        <v>0</v>
      </c>
      <c r="R121" s="11">
        <f t="shared" ca="1" si="40"/>
        <v>0</v>
      </c>
      <c r="S121" s="11">
        <f t="shared" ca="1" si="40"/>
        <v>0</v>
      </c>
    </row>
    <row r="122" spans="1:19" x14ac:dyDescent="0.25">
      <c r="A122" s="13" t="str">
        <f ca="1">IF(A121="~","~","")</f>
        <v/>
      </c>
      <c r="B122" s="15"/>
      <c r="D122" s="12">
        <f ca="1">SUM(E122:S122)</f>
        <v>629907969.65570498</v>
      </c>
      <c r="E122" s="14">
        <v>356290583.02250755</v>
      </c>
      <c r="F122" s="14">
        <v>136945151.43363512</v>
      </c>
      <c r="G122" s="14">
        <v>50484723.954635493</v>
      </c>
      <c r="H122" s="14">
        <v>43202791.072464965</v>
      </c>
      <c r="I122" s="14">
        <v>4630291.3646260854</v>
      </c>
      <c r="J122" s="14">
        <v>37519279.988463789</v>
      </c>
      <c r="K122" s="14">
        <v>835148.81937205861</v>
      </c>
      <c r="L122" s="14">
        <v>0</v>
      </c>
      <c r="M122" s="10"/>
      <c r="N122" s="10"/>
      <c r="O122" s="10"/>
      <c r="P122" s="10"/>
      <c r="Q122" s="10"/>
      <c r="R122" s="10"/>
      <c r="S122" s="10"/>
    </row>
    <row r="123" spans="1:19" ht="13.5" customHeight="1" x14ac:dyDescent="0.25">
      <c r="A123" s="2" t="str">
        <f ca="1">IF(A122="~","~","")</f>
        <v/>
      </c>
    </row>
    <row r="124" spans="1:19" ht="13.5" customHeight="1" x14ac:dyDescent="0.25">
      <c r="A124" s="12"/>
    </row>
    <row r="125" spans="1:19" ht="13.5" customHeight="1" x14ac:dyDescent="0.3">
      <c r="A125" s="8" t="s">
        <v>80</v>
      </c>
      <c r="B125" s="16"/>
      <c r="C125" s="17"/>
    </row>
    <row r="126" spans="1:19" ht="13.5" customHeight="1" x14ac:dyDescent="0.25">
      <c r="A126" s="12"/>
    </row>
    <row r="127" spans="1:19" x14ac:dyDescent="0.25">
      <c r="A127" s="10" t="s">
        <v>81</v>
      </c>
      <c r="B127" s="10" t="s">
        <v>82</v>
      </c>
      <c r="C127" s="10" t="s">
        <v>83</v>
      </c>
      <c r="E127" s="11">
        <f t="shared" ref="E127:S127" ca="1" si="41">IF(E128=0,0,E128/$D128)</f>
        <v>0.6376046003301471</v>
      </c>
      <c r="F127" s="11">
        <f t="shared" ca="1" si="41"/>
        <v>0.23183264710892759</v>
      </c>
      <c r="G127" s="11">
        <f t="shared" ca="1" si="41"/>
        <v>5.0060331197818428E-2</v>
      </c>
      <c r="H127" s="11">
        <f t="shared" ca="1" si="41"/>
        <v>2.888168364401443E-2</v>
      </c>
      <c r="I127" s="11">
        <f t="shared" ca="1" si="41"/>
        <v>3.1160129824644224E-3</v>
      </c>
      <c r="J127" s="11">
        <f t="shared" ca="1" si="41"/>
        <v>3.5097164751596334E-2</v>
      </c>
      <c r="K127" s="11">
        <f t="shared" ca="1" si="41"/>
        <v>1.340755998503158E-2</v>
      </c>
      <c r="L127" s="11">
        <f t="shared" ca="1" si="41"/>
        <v>0</v>
      </c>
      <c r="M127" s="11">
        <f t="shared" ca="1" si="41"/>
        <v>0</v>
      </c>
      <c r="N127" s="11">
        <f t="shared" ca="1" si="41"/>
        <v>0</v>
      </c>
      <c r="O127" s="11">
        <f t="shared" ca="1" si="41"/>
        <v>0</v>
      </c>
      <c r="P127" s="11">
        <f t="shared" ca="1" si="41"/>
        <v>0</v>
      </c>
      <c r="Q127" s="11">
        <f t="shared" ca="1" si="41"/>
        <v>0</v>
      </c>
      <c r="R127" s="11">
        <f t="shared" ca="1" si="41"/>
        <v>0</v>
      </c>
      <c r="S127" s="11">
        <f t="shared" ca="1" si="41"/>
        <v>0</v>
      </c>
    </row>
    <row r="128" spans="1:19" x14ac:dyDescent="0.25">
      <c r="A128" s="13" t="str">
        <f ca="1">IF(A127="~","~","")</f>
        <v/>
      </c>
      <c r="B128" s="13"/>
      <c r="D128" s="21">
        <f ca="1">SUM(E128:S128)</f>
        <v>1.0000644323667882</v>
      </c>
      <c r="E128" s="22">
        <v>0.63764568270362143</v>
      </c>
      <c r="F128" s="22">
        <v>0.2318475846350796</v>
      </c>
      <c r="G128" s="22">
        <v>5.0063556703439704E-2</v>
      </c>
      <c r="H128" s="22">
        <v>2.8883544559248443E-2</v>
      </c>
      <c r="I128" s="22">
        <v>3.1162137545558254E-3</v>
      </c>
      <c r="J128" s="22">
        <v>3.5099426144988836E-2</v>
      </c>
      <c r="K128" s="22">
        <v>1.3408423865854271E-2</v>
      </c>
      <c r="L128" s="22">
        <v>0</v>
      </c>
      <c r="M128" s="23"/>
      <c r="N128" s="23"/>
      <c r="O128" s="10"/>
      <c r="P128" s="10"/>
      <c r="Q128" s="10"/>
      <c r="R128" s="10"/>
      <c r="S128" s="10"/>
    </row>
    <row r="129" spans="1:19" ht="13.5" customHeight="1" x14ac:dyDescent="0.25">
      <c r="A129" s="2" t="str">
        <f ca="1">IF(A128="~","~","")</f>
        <v/>
      </c>
    </row>
    <row r="130" spans="1:19" x14ac:dyDescent="0.25">
      <c r="A130" s="10" t="s">
        <v>84</v>
      </c>
      <c r="B130" s="10" t="s">
        <v>85</v>
      </c>
      <c r="C130" s="10" t="s">
        <v>83</v>
      </c>
      <c r="E130" s="11">
        <f t="shared" ref="E130:S130" ca="1" si="42">IF(E131=0,0,E131/$D131)</f>
        <v>0.70171589224609543</v>
      </c>
      <c r="F130" s="11">
        <f t="shared" ca="1" si="42"/>
        <v>0.25011174939368508</v>
      </c>
      <c r="G130" s="11">
        <f t="shared" ca="1" si="42"/>
        <v>3.966625249553081E-2</v>
      </c>
      <c r="H130" s="11">
        <f t="shared" ca="1" si="42"/>
        <v>5.2766353087335431E-3</v>
      </c>
      <c r="I130" s="11">
        <f t="shared" ca="1" si="42"/>
        <v>5.8491005698473064E-4</v>
      </c>
      <c r="J130" s="11">
        <f t="shared" ca="1" si="42"/>
        <v>1.3187337756975235E-3</v>
      </c>
      <c r="K130" s="11">
        <f t="shared" ca="1" si="42"/>
        <v>1.3258267232728203E-3</v>
      </c>
      <c r="L130" s="11">
        <f t="shared" ca="1" si="42"/>
        <v>0</v>
      </c>
      <c r="M130" s="11">
        <f t="shared" ca="1" si="42"/>
        <v>0</v>
      </c>
      <c r="N130" s="11">
        <f t="shared" ca="1" si="42"/>
        <v>0</v>
      </c>
      <c r="O130" s="11">
        <f t="shared" ca="1" si="42"/>
        <v>0</v>
      </c>
      <c r="P130" s="11">
        <f t="shared" ca="1" si="42"/>
        <v>0</v>
      </c>
      <c r="Q130" s="11">
        <f t="shared" ca="1" si="42"/>
        <v>0</v>
      </c>
      <c r="R130" s="11">
        <f t="shared" ca="1" si="42"/>
        <v>0</v>
      </c>
      <c r="S130" s="11">
        <f t="shared" ca="1" si="42"/>
        <v>0</v>
      </c>
    </row>
    <row r="131" spans="1:19" x14ac:dyDescent="0.25">
      <c r="A131" s="13" t="str">
        <f ca="1">IF(A130="~","~","")</f>
        <v/>
      </c>
      <c r="B131" s="15"/>
      <c r="D131" s="24">
        <f ca="1">SUM(E131:S131)</f>
        <v>1325345270.4642951</v>
      </c>
      <c r="E131" s="14">
        <v>930015838.9979955</v>
      </c>
      <c r="F131" s="14">
        <v>331484424.14647156</v>
      </c>
      <c r="G131" s="14">
        <v>52571480.141994305</v>
      </c>
      <c r="H131" s="14">
        <v>6993363.6503949072</v>
      </c>
      <c r="I131" s="14">
        <v>775207.77767171408</v>
      </c>
      <c r="J131" s="14">
        <v>1747777.5726222354</v>
      </c>
      <c r="K131" s="14">
        <v>1757178.1771448061</v>
      </c>
      <c r="L131" s="14">
        <v>0</v>
      </c>
      <c r="M131" s="25"/>
      <c r="N131" s="22"/>
      <c r="O131" s="22"/>
      <c r="P131" s="14"/>
      <c r="Q131" s="14"/>
      <c r="R131" s="14"/>
      <c r="S131" s="14"/>
    </row>
    <row r="132" spans="1:19" x14ac:dyDescent="0.25">
      <c r="A132" s="2" t="str">
        <f ca="1">IF(A131="~","~","")</f>
        <v/>
      </c>
    </row>
    <row r="133" spans="1:19" hidden="1" x14ac:dyDescent="0.25">
      <c r="A133" s="10" t="s">
        <v>23</v>
      </c>
      <c r="B133" s="10"/>
      <c r="C133" s="10"/>
      <c r="E133" s="11">
        <f t="shared" ref="E133:S133" ca="1" si="43">IF(E134=0,0,E134/$D134)</f>
        <v>0</v>
      </c>
      <c r="F133" s="11">
        <f t="shared" ca="1" si="43"/>
        <v>0</v>
      </c>
      <c r="G133" s="11">
        <f t="shared" ca="1" si="43"/>
        <v>0</v>
      </c>
      <c r="H133" s="11">
        <f t="shared" ca="1" si="43"/>
        <v>0</v>
      </c>
      <c r="I133" s="11">
        <f t="shared" ca="1" si="43"/>
        <v>0</v>
      </c>
      <c r="J133" s="11">
        <f t="shared" ca="1" si="43"/>
        <v>0</v>
      </c>
      <c r="K133" s="11">
        <f t="shared" ca="1" si="43"/>
        <v>0</v>
      </c>
      <c r="L133" s="11">
        <f t="shared" ca="1" si="43"/>
        <v>0</v>
      </c>
      <c r="M133" s="11">
        <f t="shared" ca="1" si="43"/>
        <v>0</v>
      </c>
      <c r="N133" s="11">
        <f t="shared" ca="1" si="43"/>
        <v>0</v>
      </c>
      <c r="O133" s="11">
        <f t="shared" ca="1" si="43"/>
        <v>0</v>
      </c>
      <c r="P133" s="11">
        <f t="shared" ca="1" si="43"/>
        <v>0</v>
      </c>
      <c r="Q133" s="11">
        <f t="shared" ca="1" si="43"/>
        <v>0</v>
      </c>
      <c r="R133" s="11">
        <f t="shared" ca="1" si="43"/>
        <v>0</v>
      </c>
      <c r="S133" s="11">
        <f t="shared" ca="1" si="43"/>
        <v>0</v>
      </c>
    </row>
    <row r="134" spans="1:19" hidden="1" x14ac:dyDescent="0.25">
      <c r="A134" s="12" t="str">
        <f ca="1">IF(A133="~","~","")</f>
        <v>~</v>
      </c>
      <c r="B134" s="15" t="s">
        <v>103</v>
      </c>
      <c r="D134" s="21">
        <f ca="1">SUM(E134:S134)</f>
        <v>0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14"/>
      <c r="Q134" s="14"/>
      <c r="R134" s="14"/>
      <c r="S134" s="14"/>
    </row>
    <row r="135" spans="1:19" hidden="1" x14ac:dyDescent="0.25">
      <c r="A135" s="12" t="str">
        <f ca="1">IF(A134="~","~","")</f>
        <v>~</v>
      </c>
    </row>
    <row r="136" spans="1:19" hidden="1" x14ac:dyDescent="0.25">
      <c r="A136" s="10" t="s">
        <v>23</v>
      </c>
      <c r="B136" s="10"/>
      <c r="C136" s="10"/>
      <c r="E136" s="11">
        <f t="shared" ref="E136:S136" ca="1" si="44">IF(E137=0,0,E137/$D137)</f>
        <v>0</v>
      </c>
      <c r="F136" s="11">
        <f t="shared" ca="1" si="44"/>
        <v>0</v>
      </c>
      <c r="G136" s="11">
        <f t="shared" ca="1" si="44"/>
        <v>0</v>
      </c>
      <c r="H136" s="11">
        <f t="shared" ca="1" si="44"/>
        <v>0</v>
      </c>
      <c r="I136" s="11">
        <f t="shared" ca="1" si="44"/>
        <v>0</v>
      </c>
      <c r="J136" s="11">
        <f t="shared" ca="1" si="44"/>
        <v>0</v>
      </c>
      <c r="K136" s="11">
        <f t="shared" ca="1" si="44"/>
        <v>0</v>
      </c>
      <c r="L136" s="11">
        <f t="shared" ca="1" si="44"/>
        <v>0</v>
      </c>
      <c r="M136" s="11">
        <f t="shared" ca="1" si="44"/>
        <v>0</v>
      </c>
      <c r="N136" s="11">
        <f t="shared" ca="1" si="44"/>
        <v>0</v>
      </c>
      <c r="O136" s="11">
        <f t="shared" ca="1" si="44"/>
        <v>0</v>
      </c>
      <c r="P136" s="11">
        <f t="shared" ca="1" si="44"/>
        <v>0</v>
      </c>
      <c r="Q136" s="11">
        <f t="shared" ca="1" si="44"/>
        <v>0</v>
      </c>
      <c r="R136" s="11">
        <f t="shared" ca="1" si="44"/>
        <v>0</v>
      </c>
      <c r="S136" s="11">
        <f t="shared" ca="1" si="44"/>
        <v>0</v>
      </c>
    </row>
    <row r="137" spans="1:19" hidden="1" x14ac:dyDescent="0.25">
      <c r="A137" s="12" t="str">
        <f ca="1">IF(A136="~","~","")</f>
        <v>~</v>
      </c>
      <c r="B137" s="15" t="s">
        <v>103</v>
      </c>
      <c r="D137" s="21">
        <f ca="1">SUM(E137:S137)</f>
        <v>0</v>
      </c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14"/>
      <c r="Q137" s="14"/>
      <c r="R137" s="14"/>
      <c r="S137" s="14"/>
    </row>
    <row r="138" spans="1:19" hidden="1" x14ac:dyDescent="0.25">
      <c r="A138" s="12" t="str">
        <f ca="1">IF(A137="~","~","")</f>
        <v>~</v>
      </c>
    </row>
    <row r="139" spans="1:19" x14ac:dyDescent="0.25">
      <c r="A139" s="10" t="s">
        <v>86</v>
      </c>
      <c r="B139" s="10" t="s">
        <v>87</v>
      </c>
      <c r="C139" s="10" t="s">
        <v>83</v>
      </c>
      <c r="E139" s="11">
        <f t="shared" ref="E139:S139" ca="1" si="45">IF(E140=0,0,E140/$D140)</f>
        <v>0.69761413747027756</v>
      </c>
      <c r="F139" s="11">
        <f t="shared" ca="1" si="45"/>
        <v>0.24864976588454732</v>
      </c>
      <c r="G139" s="11">
        <f t="shared" ca="1" si="45"/>
        <v>3.943439050920533E-2</v>
      </c>
      <c r="H139" s="11">
        <f t="shared" ca="1" si="45"/>
        <v>6.27102342494581E-3</v>
      </c>
      <c r="I139" s="11">
        <f t="shared" ca="1" si="45"/>
        <v>6.951370436320708E-4</v>
      </c>
      <c r="J139" s="11">
        <f t="shared" ca="1" si="45"/>
        <v>2.3624332252829908E-3</v>
      </c>
      <c r="K139" s="11">
        <f t="shared" ca="1" si="45"/>
        <v>4.9731124421088374E-3</v>
      </c>
      <c r="L139" s="11">
        <f t="shared" ca="1" si="45"/>
        <v>0</v>
      </c>
      <c r="M139" s="11">
        <f t="shared" ca="1" si="45"/>
        <v>0</v>
      </c>
      <c r="N139" s="11">
        <f t="shared" ca="1" si="45"/>
        <v>0</v>
      </c>
      <c r="O139" s="11">
        <f t="shared" ca="1" si="45"/>
        <v>0</v>
      </c>
      <c r="P139" s="11">
        <f t="shared" ca="1" si="45"/>
        <v>0</v>
      </c>
      <c r="Q139" s="11">
        <f t="shared" ca="1" si="45"/>
        <v>0</v>
      </c>
      <c r="R139" s="11">
        <f t="shared" ca="1" si="45"/>
        <v>0</v>
      </c>
      <c r="S139" s="11">
        <f t="shared" ca="1" si="45"/>
        <v>0</v>
      </c>
    </row>
    <row r="140" spans="1:19" x14ac:dyDescent="0.25">
      <c r="A140" s="13" t="str">
        <f ca="1">IF(A139="~","~","")</f>
        <v/>
      </c>
      <c r="B140" s="13"/>
      <c r="D140" s="12">
        <f ca="1">SUM(E140:S140)</f>
        <v>10131080</v>
      </c>
      <c r="E140" s="14">
        <v>7067584.6358423801</v>
      </c>
      <c r="F140" s="14">
        <v>2519090.6701576198</v>
      </c>
      <c r="G140" s="14">
        <v>399512.96499999997</v>
      </c>
      <c r="H140" s="14">
        <v>63532.24</v>
      </c>
      <c r="I140" s="14">
        <v>7042.4889999999996</v>
      </c>
      <c r="J140" s="14">
        <v>23934</v>
      </c>
      <c r="K140" s="14">
        <v>50383</v>
      </c>
      <c r="L140" s="14">
        <v>0</v>
      </c>
      <c r="M140" s="14"/>
      <c r="N140" s="14"/>
      <c r="O140" s="14"/>
      <c r="P140" s="14"/>
      <c r="Q140" s="14"/>
      <c r="R140" s="14"/>
      <c r="S140" s="14"/>
    </row>
    <row r="141" spans="1:19" x14ac:dyDescent="0.25">
      <c r="A141" s="2" t="str">
        <f ca="1">IF(A140="~","~","")</f>
        <v/>
      </c>
      <c r="G141" s="26"/>
    </row>
    <row r="142" spans="1:19" x14ac:dyDescent="0.25">
      <c r="A142" s="10" t="s">
        <v>88</v>
      </c>
      <c r="B142" s="10" t="s">
        <v>89</v>
      </c>
      <c r="C142" s="10" t="s">
        <v>83</v>
      </c>
      <c r="E142" s="11">
        <f ca="1">IF(E143=0,0,E143/$D143)</f>
        <v>0.71381754808071785</v>
      </c>
      <c r="F142" s="11">
        <f t="shared" ref="F142:S142" ca="1" si="46">IF(F143=0,0,F143/$D143)</f>
        <v>0.25442512799149547</v>
      </c>
      <c r="G142" s="11">
        <f t="shared" ca="1" si="46"/>
        <v>3.0436893022477884E-2</v>
      </c>
      <c r="H142" s="11">
        <f t="shared" ca="1" si="46"/>
        <v>6.8489708424552057E-4</v>
      </c>
      <c r="I142" s="11">
        <f t="shared" ca="1" si="46"/>
        <v>6.355338210632587E-4</v>
      </c>
      <c r="J142" s="11">
        <f t="shared" ca="1" si="46"/>
        <v>0</v>
      </c>
      <c r="K142" s="11">
        <f t="shared" ca="1" si="46"/>
        <v>0</v>
      </c>
      <c r="L142" s="11">
        <f t="shared" ca="1" si="46"/>
        <v>0</v>
      </c>
      <c r="M142" s="11">
        <f t="shared" ca="1" si="46"/>
        <v>0</v>
      </c>
      <c r="N142" s="11">
        <f t="shared" ca="1" si="46"/>
        <v>0</v>
      </c>
      <c r="O142" s="11">
        <f t="shared" ca="1" si="46"/>
        <v>0</v>
      </c>
      <c r="P142" s="11">
        <f t="shared" ca="1" si="46"/>
        <v>0</v>
      </c>
      <c r="Q142" s="11">
        <f t="shared" ca="1" si="46"/>
        <v>0</v>
      </c>
      <c r="R142" s="11">
        <f t="shared" ca="1" si="46"/>
        <v>0</v>
      </c>
      <c r="S142" s="11">
        <f t="shared" ca="1" si="46"/>
        <v>0</v>
      </c>
    </row>
    <row r="143" spans="1:19" x14ac:dyDescent="0.25">
      <c r="A143" s="13" t="str">
        <f ca="1">IF(A142="~","~","")</f>
        <v/>
      </c>
      <c r="B143" s="13"/>
      <c r="D143" s="12">
        <f ca="1">SUM(E143:S143)</f>
        <v>9901108</v>
      </c>
      <c r="E143" s="14">
        <v>7067584.6358423801</v>
      </c>
      <c r="F143" s="14">
        <v>2519090.6701576198</v>
      </c>
      <c r="G143" s="14">
        <v>301358.96499999997</v>
      </c>
      <c r="H143" s="14">
        <v>6781.239999999998</v>
      </c>
      <c r="I143" s="14">
        <v>6292.4889999999996</v>
      </c>
      <c r="J143" s="14">
        <v>0</v>
      </c>
      <c r="K143" s="14">
        <v>0</v>
      </c>
      <c r="L143" s="14">
        <v>0</v>
      </c>
      <c r="M143" s="14"/>
      <c r="N143" s="14"/>
      <c r="O143" s="14"/>
      <c r="P143" s="14"/>
      <c r="Q143" s="14"/>
      <c r="R143" s="14"/>
      <c r="S143" s="14"/>
    </row>
    <row r="144" spans="1:19" x14ac:dyDescent="0.25">
      <c r="A144" s="2" t="str">
        <f ca="1">IF(A143="~","~","")</f>
        <v/>
      </c>
    </row>
    <row r="145" spans="1:19" x14ac:dyDescent="0.25">
      <c r="A145" s="10" t="s">
        <v>90</v>
      </c>
      <c r="B145" s="10" t="s">
        <v>91</v>
      </c>
      <c r="C145" s="10" t="s">
        <v>83</v>
      </c>
      <c r="E145" s="11">
        <f t="shared" ref="E145:S145" ca="1" si="47">IF(E146=0,0,E146/$D146)</f>
        <v>0.70320703207032076</v>
      </c>
      <c r="F145" s="11">
        <f t="shared" ca="1" si="47"/>
        <v>0.22650226502265022</v>
      </c>
      <c r="G145" s="11">
        <f t="shared" ca="1" si="47"/>
        <v>4.2600426004260041E-2</v>
      </c>
      <c r="H145" s="11">
        <f t="shared" ca="1" si="47"/>
        <v>6.6100661006610068E-3</v>
      </c>
      <c r="I145" s="11">
        <f t="shared" ca="1" si="47"/>
        <v>8.3300833008330081E-3</v>
      </c>
      <c r="J145" s="11">
        <f t="shared" ca="1" si="47"/>
        <v>1.2750127501275011E-2</v>
      </c>
      <c r="K145" s="11">
        <f t="shared" ca="1" si="47"/>
        <v>0</v>
      </c>
      <c r="L145" s="11">
        <f t="shared" ca="1" si="47"/>
        <v>0</v>
      </c>
      <c r="M145" s="11">
        <f t="shared" ca="1" si="47"/>
        <v>0</v>
      </c>
      <c r="N145" s="11">
        <f t="shared" ca="1" si="47"/>
        <v>0</v>
      </c>
      <c r="O145" s="11">
        <f t="shared" ca="1" si="47"/>
        <v>0</v>
      </c>
      <c r="P145" s="11">
        <f t="shared" ca="1" si="47"/>
        <v>0</v>
      </c>
      <c r="Q145" s="11">
        <f t="shared" ca="1" si="47"/>
        <v>0</v>
      </c>
      <c r="R145" s="11">
        <f t="shared" ca="1" si="47"/>
        <v>0</v>
      </c>
      <c r="S145" s="11">
        <f t="shared" ca="1" si="47"/>
        <v>0</v>
      </c>
    </row>
    <row r="146" spans="1:19" x14ac:dyDescent="0.25">
      <c r="A146" s="13" t="str">
        <f ca="1">IF(A145="~","~","")</f>
        <v/>
      </c>
      <c r="B146" s="13"/>
      <c r="D146" s="21">
        <f ca="1">SUM(E146:S146)</f>
        <v>0.99999000000000005</v>
      </c>
      <c r="E146" s="27">
        <v>0.70320000000000005</v>
      </c>
      <c r="F146" s="27">
        <v>0.22650000000000001</v>
      </c>
      <c r="G146" s="27">
        <v>4.2599999999999999E-2</v>
      </c>
      <c r="H146" s="27">
        <v>6.6100000000000004E-3</v>
      </c>
      <c r="I146" s="27">
        <v>8.3300000000000006E-3</v>
      </c>
      <c r="J146" s="27">
        <v>1.2749999999999999E-2</v>
      </c>
      <c r="K146" s="27">
        <v>0</v>
      </c>
      <c r="L146" s="27">
        <v>0</v>
      </c>
      <c r="M146" s="22"/>
      <c r="N146" s="22"/>
      <c r="O146" s="22"/>
      <c r="P146" s="14"/>
      <c r="Q146" s="14"/>
      <c r="R146" s="14"/>
      <c r="S146" s="14"/>
    </row>
    <row r="147" spans="1:19" x14ac:dyDescent="0.25">
      <c r="A147" s="2" t="str">
        <f ca="1">IF(A146="~","~","")</f>
        <v/>
      </c>
    </row>
    <row r="148" spans="1:19" x14ac:dyDescent="0.25">
      <c r="A148" s="10" t="s">
        <v>92</v>
      </c>
      <c r="B148" s="10" t="s">
        <v>89</v>
      </c>
      <c r="C148" s="10" t="s">
        <v>12</v>
      </c>
      <c r="E148" s="11">
        <f t="shared" ref="E148:S148" ca="1" si="48">IF(E149=0,0,E149/$D149)</f>
        <v>0.71381754808071785</v>
      </c>
      <c r="F148" s="11">
        <f t="shared" ca="1" si="48"/>
        <v>0.25442512799149547</v>
      </c>
      <c r="G148" s="11">
        <f t="shared" ca="1" si="48"/>
        <v>3.0436893022477884E-2</v>
      </c>
      <c r="H148" s="11">
        <f t="shared" ca="1" si="48"/>
        <v>6.8489708424552057E-4</v>
      </c>
      <c r="I148" s="11">
        <f t="shared" ca="1" si="48"/>
        <v>6.355338210632587E-4</v>
      </c>
      <c r="J148" s="11">
        <f t="shared" ca="1" si="48"/>
        <v>0</v>
      </c>
      <c r="K148" s="11">
        <f t="shared" ca="1" si="48"/>
        <v>0</v>
      </c>
      <c r="L148" s="11">
        <f t="shared" ca="1" si="48"/>
        <v>0</v>
      </c>
      <c r="M148" s="11">
        <f t="shared" ca="1" si="48"/>
        <v>0</v>
      </c>
      <c r="N148" s="11">
        <f t="shared" ca="1" si="48"/>
        <v>0</v>
      </c>
      <c r="O148" s="11">
        <f t="shared" ca="1" si="48"/>
        <v>0</v>
      </c>
      <c r="P148" s="11">
        <f t="shared" ca="1" si="48"/>
        <v>0</v>
      </c>
      <c r="Q148" s="11">
        <f t="shared" ca="1" si="48"/>
        <v>0</v>
      </c>
      <c r="R148" s="11">
        <f t="shared" ca="1" si="48"/>
        <v>0</v>
      </c>
      <c r="S148" s="11">
        <f t="shared" ca="1" si="48"/>
        <v>0</v>
      </c>
    </row>
    <row r="149" spans="1:19" x14ac:dyDescent="0.25">
      <c r="A149" s="13"/>
      <c r="B149" s="13"/>
      <c r="D149" s="24">
        <f ca="1">SUM(E149:S149)</f>
        <v>9901108</v>
      </c>
      <c r="E149" s="28">
        <f ca="1">E143</f>
        <v>7067584.6358423801</v>
      </c>
      <c r="F149" s="28">
        <f t="shared" ref="F149:L149" ca="1" si="49">F143</f>
        <v>2519090.6701576198</v>
      </c>
      <c r="G149" s="28">
        <f t="shared" ca="1" si="49"/>
        <v>301358.96499999997</v>
      </c>
      <c r="H149" s="28">
        <f t="shared" ca="1" si="49"/>
        <v>6781.239999999998</v>
      </c>
      <c r="I149" s="28">
        <f t="shared" ca="1" si="49"/>
        <v>6292.4889999999996</v>
      </c>
      <c r="J149" s="28">
        <f t="shared" ca="1" si="49"/>
        <v>0</v>
      </c>
      <c r="K149" s="28">
        <f t="shared" ca="1" si="49"/>
        <v>0</v>
      </c>
      <c r="L149" s="28">
        <f t="shared" ca="1" si="49"/>
        <v>0</v>
      </c>
      <c r="M149" s="22"/>
      <c r="N149" s="22"/>
      <c r="O149" s="22"/>
      <c r="P149" s="14"/>
      <c r="Q149" s="14"/>
      <c r="R149" s="14"/>
      <c r="S149" s="14"/>
    </row>
    <row r="151" spans="1:19" hidden="1" x14ac:dyDescent="0.25">
      <c r="A151" s="10" t="s">
        <v>23</v>
      </c>
      <c r="B151" s="10" t="s">
        <v>23</v>
      </c>
      <c r="C151" s="10"/>
      <c r="E151" s="11">
        <f t="shared" ref="E151:S151" ca="1" si="50">IF(E152=0,0,E152/$D152)</f>
        <v>0</v>
      </c>
      <c r="F151" s="11">
        <f t="shared" ca="1" si="50"/>
        <v>0</v>
      </c>
      <c r="G151" s="11">
        <f t="shared" ca="1" si="50"/>
        <v>0</v>
      </c>
      <c r="H151" s="11">
        <f t="shared" ca="1" si="50"/>
        <v>0</v>
      </c>
      <c r="I151" s="11">
        <f t="shared" ca="1" si="50"/>
        <v>0</v>
      </c>
      <c r="J151" s="11">
        <f t="shared" ca="1" si="50"/>
        <v>0</v>
      </c>
      <c r="K151" s="11">
        <f t="shared" ca="1" si="50"/>
        <v>0</v>
      </c>
      <c r="L151" s="11">
        <f t="shared" ca="1" si="50"/>
        <v>0</v>
      </c>
      <c r="M151" s="11">
        <f t="shared" ca="1" si="50"/>
        <v>0</v>
      </c>
      <c r="N151" s="11">
        <f t="shared" ca="1" si="50"/>
        <v>0</v>
      </c>
      <c r="O151" s="11">
        <f t="shared" ca="1" si="50"/>
        <v>0</v>
      </c>
      <c r="P151" s="11">
        <f t="shared" ca="1" si="50"/>
        <v>0</v>
      </c>
      <c r="Q151" s="11">
        <f t="shared" ca="1" si="50"/>
        <v>0</v>
      </c>
      <c r="R151" s="11">
        <f t="shared" ca="1" si="50"/>
        <v>0</v>
      </c>
      <c r="S151" s="11">
        <f t="shared" ca="1" si="50"/>
        <v>0</v>
      </c>
    </row>
    <row r="152" spans="1:19" hidden="1" x14ac:dyDescent="0.25">
      <c r="A152" s="12" t="str">
        <f ca="1">IF(A151="~","~","")</f>
        <v>~</v>
      </c>
      <c r="B152" s="15"/>
      <c r="D152" s="12">
        <f ca="1">SUM(E152:S152)</f>
        <v>0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13.5" hidden="1" customHeight="1" x14ac:dyDescent="0.25">
      <c r="A153" s="12" t="str">
        <f ca="1">IF(A152="~","~","")</f>
        <v>~</v>
      </c>
    </row>
    <row r="154" spans="1:19" hidden="1" x14ac:dyDescent="0.25">
      <c r="A154" s="10" t="s">
        <v>23</v>
      </c>
      <c r="B154" s="10"/>
      <c r="C154" s="10"/>
      <c r="E154" s="11">
        <f t="shared" ref="E154:S154" ca="1" si="51">IF(E155=0,0,E155/$D155)</f>
        <v>0</v>
      </c>
      <c r="F154" s="11">
        <f t="shared" ca="1" si="51"/>
        <v>0</v>
      </c>
      <c r="G154" s="11">
        <f t="shared" ca="1" si="51"/>
        <v>0</v>
      </c>
      <c r="H154" s="11">
        <f t="shared" ca="1" si="51"/>
        <v>0</v>
      </c>
      <c r="I154" s="11">
        <f t="shared" ca="1" si="51"/>
        <v>0</v>
      </c>
      <c r="J154" s="11">
        <f t="shared" ca="1" si="51"/>
        <v>0</v>
      </c>
      <c r="K154" s="11">
        <f t="shared" ca="1" si="51"/>
        <v>0</v>
      </c>
      <c r="L154" s="11">
        <f t="shared" ca="1" si="51"/>
        <v>0</v>
      </c>
      <c r="M154" s="11">
        <f t="shared" ca="1" si="51"/>
        <v>0</v>
      </c>
      <c r="N154" s="11">
        <f t="shared" ca="1" si="51"/>
        <v>0</v>
      </c>
      <c r="O154" s="11">
        <f t="shared" ca="1" si="51"/>
        <v>0</v>
      </c>
      <c r="P154" s="11">
        <f t="shared" ca="1" si="51"/>
        <v>0</v>
      </c>
      <c r="Q154" s="11">
        <f t="shared" ca="1" si="51"/>
        <v>0</v>
      </c>
      <c r="R154" s="11">
        <f t="shared" ca="1" si="51"/>
        <v>0</v>
      </c>
      <c r="S154" s="11">
        <f t="shared" ca="1" si="51"/>
        <v>0</v>
      </c>
    </row>
    <row r="155" spans="1:19" hidden="1" x14ac:dyDescent="0.25">
      <c r="A155" s="12" t="str">
        <f ca="1">IF(A154="~","~","")</f>
        <v>~</v>
      </c>
      <c r="B155" s="15" t="s">
        <v>103</v>
      </c>
      <c r="D155" s="12">
        <f ca="1">SUM(E155:S155)</f>
        <v>0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13.5" hidden="1" customHeight="1" x14ac:dyDescent="0.25">
      <c r="A156" s="12" t="str">
        <f ca="1">IF(A155="~","~","")</f>
        <v>~</v>
      </c>
    </row>
    <row r="157" spans="1:19" hidden="1" x14ac:dyDescent="0.25">
      <c r="A157" s="10" t="s">
        <v>23</v>
      </c>
      <c r="B157" s="10"/>
      <c r="C157" s="10"/>
      <c r="E157" s="11">
        <f t="shared" ref="E157:S157" ca="1" si="52">IF(E158=0,0,E158/$D158)</f>
        <v>0</v>
      </c>
      <c r="F157" s="11">
        <f t="shared" ca="1" si="52"/>
        <v>0</v>
      </c>
      <c r="G157" s="11">
        <f t="shared" ca="1" si="52"/>
        <v>0</v>
      </c>
      <c r="H157" s="11">
        <f t="shared" ca="1" si="52"/>
        <v>0</v>
      </c>
      <c r="I157" s="11">
        <f t="shared" ca="1" si="52"/>
        <v>0</v>
      </c>
      <c r="J157" s="11">
        <f t="shared" ca="1" si="52"/>
        <v>0</v>
      </c>
      <c r="K157" s="11">
        <f t="shared" ca="1" si="52"/>
        <v>0</v>
      </c>
      <c r="L157" s="11">
        <f t="shared" ca="1" si="52"/>
        <v>0</v>
      </c>
      <c r="M157" s="11">
        <f t="shared" ca="1" si="52"/>
        <v>0</v>
      </c>
      <c r="N157" s="11">
        <f t="shared" ca="1" si="52"/>
        <v>0</v>
      </c>
      <c r="O157" s="11">
        <f t="shared" ca="1" si="52"/>
        <v>0</v>
      </c>
      <c r="P157" s="11">
        <f t="shared" ca="1" si="52"/>
        <v>0</v>
      </c>
      <c r="Q157" s="11">
        <f t="shared" ca="1" si="52"/>
        <v>0</v>
      </c>
      <c r="R157" s="11">
        <f t="shared" ca="1" si="52"/>
        <v>0</v>
      </c>
      <c r="S157" s="11">
        <f t="shared" ca="1" si="52"/>
        <v>0</v>
      </c>
    </row>
    <row r="158" spans="1:19" hidden="1" x14ac:dyDescent="0.25">
      <c r="A158" s="12" t="str">
        <f ca="1">IF(A157="~","~","")</f>
        <v>~</v>
      </c>
      <c r="B158" s="15" t="s">
        <v>103</v>
      </c>
      <c r="D158" s="12">
        <f ca="1">SUM(E158:S158)</f>
        <v>0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ht="13.5" hidden="1" customHeight="1" x14ac:dyDescent="0.25">
      <c r="A159" s="12" t="str">
        <f ca="1">IF(A158="~","~","")</f>
        <v>~</v>
      </c>
    </row>
    <row r="160" spans="1:19" hidden="1" x14ac:dyDescent="0.25">
      <c r="A160" s="10" t="s">
        <v>23</v>
      </c>
      <c r="B160" s="10"/>
      <c r="C160" s="10"/>
      <c r="E160" s="11">
        <f t="shared" ref="E160:S160" ca="1" si="53">IF(E161=0,0,E161/$D161)</f>
        <v>0</v>
      </c>
      <c r="F160" s="11">
        <f t="shared" ca="1" si="53"/>
        <v>0</v>
      </c>
      <c r="G160" s="11">
        <f t="shared" ca="1" si="53"/>
        <v>0</v>
      </c>
      <c r="H160" s="11">
        <f t="shared" ca="1" si="53"/>
        <v>0</v>
      </c>
      <c r="I160" s="11">
        <f t="shared" ca="1" si="53"/>
        <v>0</v>
      </c>
      <c r="J160" s="11">
        <f t="shared" ca="1" si="53"/>
        <v>0</v>
      </c>
      <c r="K160" s="11">
        <f t="shared" ca="1" si="53"/>
        <v>0</v>
      </c>
      <c r="L160" s="11">
        <f t="shared" ca="1" si="53"/>
        <v>0</v>
      </c>
      <c r="M160" s="11">
        <f t="shared" ca="1" si="53"/>
        <v>0</v>
      </c>
      <c r="N160" s="11">
        <f t="shared" ca="1" si="53"/>
        <v>0</v>
      </c>
      <c r="O160" s="11">
        <f t="shared" ca="1" si="53"/>
        <v>0</v>
      </c>
      <c r="P160" s="11">
        <f t="shared" ca="1" si="53"/>
        <v>0</v>
      </c>
      <c r="Q160" s="11">
        <f t="shared" ca="1" si="53"/>
        <v>0</v>
      </c>
      <c r="R160" s="11">
        <f t="shared" ca="1" si="53"/>
        <v>0</v>
      </c>
      <c r="S160" s="11">
        <f t="shared" ca="1" si="53"/>
        <v>0</v>
      </c>
    </row>
    <row r="161" spans="1:19" hidden="1" x14ac:dyDescent="0.25">
      <c r="A161" s="12" t="str">
        <f ca="1">IF(A160="~","~","")</f>
        <v>~</v>
      </c>
      <c r="B161" s="15" t="s">
        <v>103</v>
      </c>
      <c r="D161" s="12">
        <f ca="1">SUM(E161:S161)</f>
        <v>0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13.5" hidden="1" customHeight="1" x14ac:dyDescent="0.25">
      <c r="A162" s="12" t="str">
        <f ca="1">IF(A161="~","~","")</f>
        <v>~</v>
      </c>
    </row>
    <row r="163" spans="1:19" x14ac:dyDescent="0.25">
      <c r="A163" s="10" t="s">
        <v>93</v>
      </c>
      <c r="B163" s="10" t="s">
        <v>94</v>
      </c>
      <c r="C163" s="10" t="s">
        <v>83</v>
      </c>
      <c r="E163" s="11">
        <f t="shared" ref="E163:S163" ca="1" si="54">IF(E164=0,0,E164/$D164)</f>
        <v>0.63586669177820254</v>
      </c>
      <c r="F163" s="11">
        <f t="shared" ca="1" si="54"/>
        <v>0.24436609903097872</v>
      </c>
      <c r="G163" s="11">
        <f t="shared" ca="1" si="54"/>
        <v>6.8712036793904127E-2</v>
      </c>
      <c r="H163" s="11">
        <f t="shared" ca="1" si="54"/>
        <v>1.6891280208607893E-2</v>
      </c>
      <c r="I163" s="11">
        <f t="shared" ca="1" si="54"/>
        <v>9.8076177587131923E-3</v>
      </c>
      <c r="J163" s="11">
        <f t="shared" ca="1" si="54"/>
        <v>2.43562744295935E-2</v>
      </c>
      <c r="K163" s="11">
        <f t="shared" ca="1" si="54"/>
        <v>0</v>
      </c>
      <c r="L163" s="11">
        <f t="shared" ca="1" si="54"/>
        <v>0</v>
      </c>
      <c r="M163" s="11">
        <f t="shared" ca="1" si="54"/>
        <v>0</v>
      </c>
      <c r="N163" s="11">
        <f t="shared" ca="1" si="54"/>
        <v>0</v>
      </c>
      <c r="O163" s="11">
        <f t="shared" ca="1" si="54"/>
        <v>0</v>
      </c>
      <c r="P163" s="11">
        <f t="shared" ca="1" si="54"/>
        <v>0</v>
      </c>
      <c r="Q163" s="11">
        <f t="shared" ca="1" si="54"/>
        <v>0</v>
      </c>
      <c r="R163" s="11">
        <f t="shared" ca="1" si="54"/>
        <v>0</v>
      </c>
      <c r="S163" s="11">
        <f t="shared" ca="1" si="54"/>
        <v>0</v>
      </c>
    </row>
    <row r="164" spans="1:19" x14ac:dyDescent="0.25">
      <c r="A164" s="13" t="str">
        <f ca="1">IF(A163="~","~","")</f>
        <v/>
      </c>
      <c r="B164" s="13"/>
      <c r="D164" s="12">
        <f ca="1">SUM(E164:S164)</f>
        <v>958153193.17249894</v>
      </c>
      <c r="E164" s="14">
        <f t="shared" ref="E164:L164" ca="1" si="55">E116</f>
        <v>609257701.15931797</v>
      </c>
      <c r="F164" s="14">
        <f t="shared" ca="1" si="55"/>
        <v>234140158.08963937</v>
      </c>
      <c r="G164" s="14">
        <f t="shared" ca="1" si="55"/>
        <v>65836657.463465482</v>
      </c>
      <c r="H164" s="14">
        <f t="shared" ca="1" si="55"/>
        <v>16184434.068649085</v>
      </c>
      <c r="I164" s="14">
        <f t="shared" ca="1" si="55"/>
        <v>9397200.2729263529</v>
      </c>
      <c r="J164" s="14">
        <f t="shared" ca="1" si="55"/>
        <v>23337042.118500698</v>
      </c>
      <c r="K164" s="14">
        <f t="shared" ca="1" si="55"/>
        <v>0</v>
      </c>
      <c r="L164" s="14">
        <f t="shared" ca="1" si="55"/>
        <v>0</v>
      </c>
      <c r="M164" s="14"/>
      <c r="N164" s="14"/>
      <c r="O164" s="14"/>
      <c r="P164" s="14"/>
      <c r="Q164" s="14"/>
      <c r="R164" s="14"/>
      <c r="S164" s="14"/>
    </row>
    <row r="165" spans="1:19" ht="13.5" hidden="1" customHeight="1" x14ac:dyDescent="0.25">
      <c r="A165" s="12" t="e">
        <f ca="1">IF(#REF!="~","~","")</f>
        <v>#REF!</v>
      </c>
    </row>
  </sheetData>
  <autoFilter ref="A1:A165"/>
  <dataConsolidate/>
  <printOptions horizontalCentered="1"/>
  <pageMargins left="0.25" right="0.25" top="1.25" bottom="0.5" header="0.75" footer="0.5"/>
  <pageSetup scale="63" pageOrder="overThenDown" orientation="landscape" blackAndWhite="1" useFirstPageNumber="1" r:id="rId1"/>
  <headerFooter alignWithMargins="0">
    <oddHeader>&amp;C&amp;"Arial,Bold"&amp;12Puget Sound Energy
2019 Gas Cost of Service Study
External Allocators</oddHeader>
    <oddFooter>&amp;RExhibit JDT-13
                   Page &amp;P of &amp;N</oddFooter>
  </headerFooter>
  <rowBreaks count="3" manualBreakCount="3">
    <brk id="53" max="13" man="1"/>
    <brk id="89" max="13" man="1"/>
    <brk id="124" max="13" man="1"/>
  </rowBreaks>
  <colBreaks count="1" manualBreakCount="1">
    <brk id="14" max="21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669533-4673-4D36-8ED5-F765F9924EE4}"/>
</file>

<file path=customXml/itemProps2.xml><?xml version="1.0" encoding="utf-8"?>
<ds:datastoreItem xmlns:ds="http://schemas.openxmlformats.org/officeDocument/2006/customXml" ds:itemID="{25CCF4D6-B646-4BD4-91A4-FD364ACB0847}"/>
</file>

<file path=customXml/itemProps3.xml><?xml version="1.0" encoding="utf-8"?>
<ds:datastoreItem xmlns:ds="http://schemas.openxmlformats.org/officeDocument/2006/customXml" ds:itemID="{A4973C84-91B0-4BC9-9985-88F82FF89336}"/>
</file>

<file path=customXml/itemProps4.xml><?xml version="1.0" encoding="utf-8"?>
<ds:datastoreItem xmlns:ds="http://schemas.openxmlformats.org/officeDocument/2006/customXml" ds:itemID="{B688FCCC-B757-4CF7-96BA-08BA6F8414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46</vt:i4>
      </vt:variant>
    </vt:vector>
  </HeadingPairs>
  <TitlesOfParts>
    <vt:vector size="47" baseType="lpstr">
      <vt:lpstr>Exh. JDT-13 Pgs. 1-4 (BR-11)</vt:lpstr>
      <vt:lpstr>_OTH908</vt:lpstr>
      <vt:lpstr>A_MAINS</vt:lpstr>
      <vt:lpstr>COM_1</vt:lpstr>
      <vt:lpstr>COM1GS</vt:lpstr>
      <vt:lpstr>COM1XT_COM</vt:lpstr>
      <vt:lpstr>COM1XT_DEM</vt:lpstr>
      <vt:lpstr>CUST</vt:lpstr>
      <vt:lpstr>CUSTXT</vt:lpstr>
      <vt:lpstr>DIR_235</vt:lpstr>
      <vt:lpstr>DIR_252</vt:lpstr>
      <vt:lpstr>DIR_380</vt:lpstr>
      <vt:lpstr>DIR_386</vt:lpstr>
      <vt:lpstr>DIR_904</vt:lpstr>
      <vt:lpstr>DIR_908</vt:lpstr>
      <vt:lpstr>DIR_CASALES</vt:lpstr>
      <vt:lpstr>DIR_CATRNSP</vt:lpstr>
      <vt:lpstr>DIR_CUSTXT</vt:lpstr>
      <vt:lpstr>DIR_DSALES</vt:lpstr>
      <vt:lpstr>DIR_DTRNSP</vt:lpstr>
      <vt:lpstr>DIR408_SALES</vt:lpstr>
      <vt:lpstr>DIR408_TRNSPT</vt:lpstr>
      <vt:lpstr>DIR920_TRNSPT</vt:lpstr>
      <vt:lpstr>DIR921_TRNSPT</vt:lpstr>
      <vt:lpstr>DIR926_SALES</vt:lpstr>
      <vt:lpstr>DIR926_TRNSPT</vt:lpstr>
      <vt:lpstr>GNRL_PLT</vt:lpstr>
      <vt:lpstr>LNGMAINS</vt:lpstr>
      <vt:lpstr>MTRS_385</vt:lpstr>
      <vt:lpstr>MTRS_CUS</vt:lpstr>
      <vt:lpstr>MTRS_INST</vt:lpstr>
      <vt:lpstr>OTHREV</vt:lpstr>
      <vt:lpstr>P_MAINS</vt:lpstr>
      <vt:lpstr>PAVG</vt:lpstr>
      <vt:lpstr>PDAY</vt:lpstr>
      <vt:lpstr>PDAYXT</vt:lpstr>
      <vt:lpstr>'Exh. JDT-13 Pgs. 1-4 (BR-11)'!Print_Area</vt:lpstr>
      <vt:lpstr>'Exh. JDT-13 Pgs. 1-4 (BR-11)'!Print_Titles</vt:lpstr>
      <vt:lpstr>SALES_902</vt:lpstr>
      <vt:lpstr>SALESREV</vt:lpstr>
      <vt:lpstr>SEAS3_DEM</vt:lpstr>
      <vt:lpstr>SERV</vt:lpstr>
      <vt:lpstr>STREV</vt:lpstr>
      <vt:lpstr>STRREV</vt:lpstr>
      <vt:lpstr>TRANS_902</vt:lpstr>
      <vt:lpstr>TRANSCUS</vt:lpstr>
      <vt:lpstr>TRANSREV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2020-02-28T02:32:54Z</cp:lastPrinted>
  <dcterms:created xsi:type="dcterms:W3CDTF">2020-02-28T02:30:27Z</dcterms:created>
  <dcterms:modified xsi:type="dcterms:W3CDTF">2020-02-28T02:33:20Z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