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150" windowWidth="20100" windowHeight="8730"/>
  </bookViews>
  <sheets>
    <sheet name="Exhibit No.__(JAP-CONJ DEM)" sheetId="1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'Exhibit No.__(JAP-CONJ DEM)'!$A$1:$E$28</definedName>
  </definedNames>
  <calcPr calcId="162913" iterate="1" calcOnSave="0"/>
</workbook>
</file>

<file path=xl/calcChain.xml><?xml version="1.0" encoding="utf-8"?>
<calcChain xmlns="http://schemas.openxmlformats.org/spreadsheetml/2006/main">
  <c r="B14" i="1" l="1"/>
  <c r="C11" i="1" s="1"/>
  <c r="B24" i="1"/>
  <c r="C23" i="1" s="1"/>
  <c r="C26" i="1" s="1"/>
  <c r="C13" i="1"/>
  <c r="C16" i="1" s="1"/>
  <c r="C22" i="1"/>
  <c r="C21" i="1" l="1"/>
  <c r="C12" i="1"/>
  <c r="C17" i="1" s="1"/>
  <c r="C24" i="1" l="1"/>
  <c r="C27" i="1"/>
  <c r="C14" i="1"/>
  <c r="D26" i="1" l="1"/>
  <c r="D27" i="1"/>
  <c r="E26" i="1"/>
  <c r="E27" i="1"/>
  <c r="D16" i="1" l="1"/>
  <c r="D17" i="1"/>
  <c r="E16" i="1"/>
  <c r="E17" i="1"/>
</calcChain>
</file>

<file path=xl/sharedStrings.xml><?xml version="1.0" encoding="utf-8"?>
<sst xmlns="http://schemas.openxmlformats.org/spreadsheetml/2006/main" count="26" uniqueCount="19">
  <si>
    <t>Conjunctive Maximum Demand %</t>
  </si>
  <si>
    <t>Delivery Demand %</t>
  </si>
  <si>
    <t>Total Demand Cost of Service</t>
  </si>
  <si>
    <t>Distribution</t>
  </si>
  <si>
    <t>Transmission</t>
  </si>
  <si>
    <t>Production</t>
  </si>
  <si>
    <t>Cost of Service Demand Components</t>
  </si>
  <si>
    <t>SCHEDULE 31 - Primary Voltage Service</t>
  </si>
  <si>
    <t>SCHEDULE 26 - Secondary Voltage Service</t>
  </si>
  <si>
    <t>Summer</t>
  </si>
  <si>
    <t>Winter</t>
  </si>
  <si>
    <t>% To Total</t>
  </si>
  <si>
    <t>Base Revenue Requirement</t>
  </si>
  <si>
    <t>Proposed kW Demand Charges</t>
  </si>
  <si>
    <t>Secondary and Primary Voltage Rate Design</t>
  </si>
  <si>
    <t>Conjunctive Demand Service Option</t>
  </si>
  <si>
    <t>STATE OF WASHINGTON</t>
  </si>
  <si>
    <t>PUGET SOUND ENERGY</t>
  </si>
  <si>
    <t>12 MONTHS ENDED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</si>
</sst>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7" fontId="2" fillId="0" borderId="0" xfId="0" applyNumberFormat="1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3" fillId="0" borderId="0" xfId="0" quotePrefix="1" applyFont="1" applyFill="1" applyAlignment="1" applyProtection="1">
      <alignment horizontal="centerContinuous"/>
    </xf>
    <xf numFmtId="0" fontId="4" fillId="0" borderId="0" xfId="0" applyFont="1" applyFill="1" applyAlignment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3" fillId="0" borderId="0" xfId="0" quotePrefix="1" applyFont="1" applyFill="1" applyAlignment="1" applyProtection="1">
      <alignment horizontal="center"/>
    </xf>
    <xf numFmtId="0" fontId="0" fillId="0" borderId="0" xfId="0" applyFont="1" applyFill="1"/>
    <xf numFmtId="0" fontId="0" fillId="0" borderId="0" xfId="0" quotePrefix="1" applyFont="1" applyFill="1" applyAlignment="1" applyProtection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2"/>
    </xf>
    <xf numFmtId="164" fontId="0" fillId="0" borderId="0" xfId="1" applyNumberFormat="1" applyFont="1" applyFill="1"/>
    <xf numFmtId="9" fontId="0" fillId="0" borderId="0" xfId="2" applyFont="1" applyFill="1"/>
    <xf numFmtId="0" fontId="0" fillId="0" borderId="0" xfId="0" applyFont="1" applyFill="1" applyAlignment="1">
      <alignment horizontal="left" indent="3"/>
    </xf>
    <xf numFmtId="44" fontId="0" fillId="0" borderId="0" xfId="0" applyNumberFormat="1" applyFont="1" applyFill="1"/>
    <xf numFmtId="0" fontId="0" fillId="0" borderId="0" xfId="0" quotePrefix="1" applyFont="1" applyFill="1" applyAlignment="1">
      <alignment horizontal="left" indent="4"/>
    </xf>
    <xf numFmtId="9" fontId="0" fillId="0" borderId="0" xfId="2" applyNumberFormat="1" applyFont="1" applyFill="1"/>
    <xf numFmtId="44" fontId="0" fillId="0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90" zoomScaleNormal="90" workbookViewId="0">
      <selection activeCell="B18" sqref="B18"/>
    </sheetView>
  </sheetViews>
  <sheetFormatPr defaultRowHeight="15.75" x14ac:dyDescent="0.25"/>
  <cols>
    <col min="1" max="1" width="37.25" style="7" bestFit="1" customWidth="1"/>
    <col min="2" max="2" width="22.875" style="7" bestFit="1" customWidth="1"/>
    <col min="3" max="3" width="11.875" style="7" bestFit="1" customWidth="1"/>
    <col min="4" max="4" width="13.375" style="7" bestFit="1" customWidth="1"/>
    <col min="5" max="5" width="14.375" style="7" bestFit="1" customWidth="1"/>
    <col min="6" max="16384" width="9" style="7"/>
  </cols>
  <sheetData>
    <row r="1" spans="1:5" ht="18" x14ac:dyDescent="0.25">
      <c r="A1" s="4" t="s">
        <v>17</v>
      </c>
      <c r="B1" s="4"/>
      <c r="C1" s="4"/>
      <c r="D1" s="4"/>
      <c r="E1" s="4"/>
    </row>
    <row r="2" spans="1:5" ht="18" x14ac:dyDescent="0.25">
      <c r="A2" s="4" t="s">
        <v>16</v>
      </c>
      <c r="B2" s="4"/>
      <c r="C2" s="4"/>
      <c r="D2" s="4"/>
      <c r="E2" s="4"/>
    </row>
    <row r="3" spans="1:5" x14ac:dyDescent="0.25">
      <c r="A3" s="5" t="s">
        <v>18</v>
      </c>
      <c r="B3" s="5"/>
      <c r="C3" s="5"/>
      <c r="D3" s="5"/>
      <c r="E3" s="5"/>
    </row>
    <row r="4" spans="1:5" x14ac:dyDescent="0.25">
      <c r="A4" s="6" t="s">
        <v>15</v>
      </c>
      <c r="B4" s="6"/>
      <c r="C4" s="6"/>
      <c r="D4" s="6"/>
      <c r="E4" s="6"/>
    </row>
    <row r="5" spans="1:5" x14ac:dyDescent="0.25">
      <c r="A5" s="3" t="s">
        <v>14</v>
      </c>
      <c r="B5" s="2"/>
      <c r="C5" s="2"/>
      <c r="D5" s="1"/>
      <c r="E5" s="1"/>
    </row>
    <row r="7" spans="1:5" x14ac:dyDescent="0.25">
      <c r="C7" s="9" t="s">
        <v>13</v>
      </c>
      <c r="D7" s="9"/>
      <c r="E7" s="9"/>
    </row>
    <row r="8" spans="1:5" x14ac:dyDescent="0.25">
      <c r="B8" s="10" t="s">
        <v>12</v>
      </c>
      <c r="C8" s="11" t="s">
        <v>11</v>
      </c>
      <c r="D8" s="11" t="s">
        <v>10</v>
      </c>
      <c r="E8" s="11" t="s">
        <v>9</v>
      </c>
    </row>
    <row r="9" spans="1:5" x14ac:dyDescent="0.25">
      <c r="A9" s="8" t="s">
        <v>8</v>
      </c>
    </row>
    <row r="10" spans="1:5" x14ac:dyDescent="0.25">
      <c r="A10" s="12" t="s">
        <v>6</v>
      </c>
    </row>
    <row r="11" spans="1:5" x14ac:dyDescent="0.25">
      <c r="A11" s="13" t="s">
        <v>5</v>
      </c>
      <c r="B11" s="14">
        <v>11069556.475613959</v>
      </c>
      <c r="C11" s="15">
        <f>+B11/$B$14</f>
        <v>0.34328957002404586</v>
      </c>
    </row>
    <row r="12" spans="1:5" x14ac:dyDescent="0.25">
      <c r="A12" s="13" t="s">
        <v>4</v>
      </c>
      <c r="B12" s="14">
        <v>1162595.9943627396</v>
      </c>
      <c r="C12" s="15">
        <f>+B12/$B$14</f>
        <v>3.6054477873227249E-2</v>
      </c>
    </row>
    <row r="13" spans="1:5" x14ac:dyDescent="0.25">
      <c r="A13" s="13" t="s">
        <v>3</v>
      </c>
      <c r="B13" s="14">
        <v>20013384.365991224</v>
      </c>
      <c r="C13" s="15">
        <f>+B13/$B$14</f>
        <v>0.62065595210272695</v>
      </c>
    </row>
    <row r="14" spans="1:5" x14ac:dyDescent="0.25">
      <c r="A14" s="16" t="s">
        <v>2</v>
      </c>
      <c r="B14" s="14">
        <f>SUM(B11:B13)</f>
        <v>32245536.835967921</v>
      </c>
      <c r="C14" s="15">
        <f>SUM(C11:C13)</f>
        <v>1</v>
      </c>
      <c r="D14" s="17">
        <v>12.59</v>
      </c>
      <c r="E14" s="17">
        <v>8.39</v>
      </c>
    </row>
    <row r="15" spans="1:5" x14ac:dyDescent="0.25">
      <c r="A15" s="12"/>
    </row>
    <row r="16" spans="1:5" x14ac:dyDescent="0.25">
      <c r="A16" s="18" t="s">
        <v>1</v>
      </c>
      <c r="C16" s="19">
        <f>+C13</f>
        <v>0.62065595210272695</v>
      </c>
      <c r="D16" s="20">
        <f>ROUND($C16*$D$14,2)</f>
        <v>7.81</v>
      </c>
      <c r="E16" s="20">
        <f>ROUND($C16*$E$14,2)</f>
        <v>5.21</v>
      </c>
    </row>
    <row r="17" spans="1:5" x14ac:dyDescent="0.25">
      <c r="A17" s="18" t="s">
        <v>0</v>
      </c>
      <c r="C17" s="19">
        <f>SUM(C11:C12)</f>
        <v>0.37934404789727311</v>
      </c>
      <c r="D17" s="20">
        <f>ROUND($C17*$D$14,2)</f>
        <v>4.78</v>
      </c>
      <c r="E17" s="20">
        <f>ROUND($C17*$E$14,2)</f>
        <v>3.18</v>
      </c>
    </row>
    <row r="19" spans="1:5" x14ac:dyDescent="0.25">
      <c r="A19" s="8" t="s">
        <v>7</v>
      </c>
    </row>
    <row r="20" spans="1:5" x14ac:dyDescent="0.25">
      <c r="A20" s="12" t="s">
        <v>6</v>
      </c>
    </row>
    <row r="21" spans="1:5" x14ac:dyDescent="0.25">
      <c r="A21" s="13" t="s">
        <v>5</v>
      </c>
      <c r="B21" s="14">
        <v>7819785.1505446313</v>
      </c>
      <c r="C21" s="15">
        <f>+B21/$B$24</f>
        <v>0.32101428515801478</v>
      </c>
    </row>
    <row r="22" spans="1:5" x14ac:dyDescent="0.25">
      <c r="A22" s="13" t="s">
        <v>4</v>
      </c>
      <c r="B22" s="14">
        <v>821284.11493525445</v>
      </c>
      <c r="C22" s="15">
        <f>+B22/$B$24</f>
        <v>3.3714984234472389E-2</v>
      </c>
    </row>
    <row r="23" spans="1:5" x14ac:dyDescent="0.25">
      <c r="A23" s="13" t="s">
        <v>3</v>
      </c>
      <c r="B23" s="14">
        <v>15718548.085179297</v>
      </c>
      <c r="C23" s="15">
        <f>+B23/$B$24</f>
        <v>0.64527073060751283</v>
      </c>
    </row>
    <row r="24" spans="1:5" x14ac:dyDescent="0.25">
      <c r="A24" s="16" t="s">
        <v>2</v>
      </c>
      <c r="B24" s="14">
        <f>SUM(B21:B23)</f>
        <v>24359617.350659184</v>
      </c>
      <c r="C24" s="15">
        <f>SUM(C21:C23)</f>
        <v>1</v>
      </c>
      <c r="D24" s="17">
        <v>12.33</v>
      </c>
      <c r="E24" s="17">
        <v>8.2200000000000006</v>
      </c>
    </row>
    <row r="25" spans="1:5" x14ac:dyDescent="0.25">
      <c r="A25" s="12"/>
    </row>
    <row r="26" spans="1:5" x14ac:dyDescent="0.25">
      <c r="A26" s="18" t="s">
        <v>1</v>
      </c>
      <c r="C26" s="19">
        <f>+C23</f>
        <v>0.64527073060751283</v>
      </c>
      <c r="D26" s="20">
        <f>ROUND($C26*$D$24,2)</f>
        <v>7.96</v>
      </c>
      <c r="E26" s="20">
        <f>ROUND($C26*$E$24,2)</f>
        <v>5.3</v>
      </c>
    </row>
    <row r="27" spans="1:5" x14ac:dyDescent="0.25">
      <c r="A27" s="18" t="s">
        <v>0</v>
      </c>
      <c r="C27" s="19">
        <f>SUM(C21:C22)</f>
        <v>0.35472926939248717</v>
      </c>
      <c r="D27" s="20">
        <f>ROUND($C27*$D$24,2)</f>
        <v>4.37</v>
      </c>
      <c r="E27" s="20">
        <f>ROUND($C27*$E$24,2)</f>
        <v>2.92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fitToHeight="0" orientation="landscape" r:id="rId1"/>
  <headerFooter>
    <oddFooter>&amp;RExhibit No.___(JAP-9)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C17948-1B15-44E1-B4C4-E28B6171462E}"/>
</file>

<file path=customXml/itemProps2.xml><?xml version="1.0" encoding="utf-8"?>
<ds:datastoreItem xmlns:ds="http://schemas.openxmlformats.org/officeDocument/2006/customXml" ds:itemID="{02C603F9-9DC4-478A-871A-8504369D5949}"/>
</file>

<file path=customXml/itemProps3.xml><?xml version="1.0" encoding="utf-8"?>
<ds:datastoreItem xmlns:ds="http://schemas.openxmlformats.org/officeDocument/2006/customXml" ds:itemID="{8656545A-2A0E-4EC3-8441-B41D7E2C036A}"/>
</file>

<file path=customXml/itemProps4.xml><?xml version="1.0" encoding="utf-8"?>
<ds:datastoreItem xmlns:ds="http://schemas.openxmlformats.org/officeDocument/2006/customXml" ds:itemID="{725A14F6-E8F2-4AA6-83D5-9DCAAA491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No.__(JAP-CONJ DEM)</vt:lpstr>
      <vt:lpstr>'Exhibit No.__(JAP-CONJ DEM)'!Print_Area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2019-06-11T21:27:56Z</cp:lastPrinted>
  <dcterms:created xsi:type="dcterms:W3CDTF">2019-06-06T15:24:25Z</dcterms:created>
  <dcterms:modified xsi:type="dcterms:W3CDTF">2020-02-27T19:05:11Z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