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21840" windowHeight="10320"/>
  </bookViews>
  <sheets>
    <sheet name="Storm Lead" sheetId="1" r:id="rId1"/>
    <sheet name="Storm O&amp;M 6YE 6 -2018" sheetId="3" r:id="rId2"/>
  </sheets>
  <externalReferences>
    <externalReference r:id="rId3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Titles" localSheetId="1">'Storm O&amp;M 6YE 6 -2018'!$1:$2</definedName>
    <definedName name="qqq" hidden="1">{#N/A,#N/A,FALSE,"schA"}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E34" i="1" l="1"/>
  <c r="C32" i="1" l="1"/>
  <c r="D22" i="1" l="1"/>
  <c r="D21" i="1"/>
  <c r="D20" i="1"/>
  <c r="D19" i="1"/>
  <c r="D18" i="1"/>
  <c r="D17" i="1"/>
  <c r="C22" i="1"/>
  <c r="C21" i="1"/>
  <c r="C20" i="1"/>
  <c r="C19" i="1"/>
  <c r="C18" i="1"/>
  <c r="C17" i="1"/>
  <c r="L4" i="3"/>
  <c r="P4" i="3"/>
  <c r="M5" i="3"/>
  <c r="N5" i="3"/>
  <c r="Q5" i="3"/>
  <c r="K6" i="3"/>
  <c r="L6" i="3"/>
  <c r="S6" i="3" s="1"/>
  <c r="N6" i="3"/>
  <c r="O6" i="3"/>
  <c r="P6" i="3"/>
  <c r="L8" i="3"/>
  <c r="P8" i="3"/>
  <c r="B19" i="3"/>
  <c r="K3" i="3" s="1"/>
  <c r="C19" i="3"/>
  <c r="L3" i="3" s="1"/>
  <c r="D19" i="3"/>
  <c r="M3" i="3" s="1"/>
  <c r="E19" i="3"/>
  <c r="N3" i="3" s="1"/>
  <c r="F19" i="3"/>
  <c r="O3" i="3" s="1"/>
  <c r="G19" i="3"/>
  <c r="P3" i="3" s="1"/>
  <c r="H19" i="3"/>
  <c r="Q3" i="3" s="1"/>
  <c r="B33" i="3"/>
  <c r="K4" i="3" s="1"/>
  <c r="C33" i="3"/>
  <c r="D33" i="3"/>
  <c r="M4" i="3" s="1"/>
  <c r="E33" i="3"/>
  <c r="N4" i="3" s="1"/>
  <c r="F33" i="3"/>
  <c r="O4" i="3" s="1"/>
  <c r="G33" i="3"/>
  <c r="H33" i="3"/>
  <c r="Q4" i="3" s="1"/>
  <c r="B47" i="3"/>
  <c r="K5" i="3" s="1"/>
  <c r="C47" i="3"/>
  <c r="L5" i="3" s="1"/>
  <c r="D47" i="3"/>
  <c r="E47" i="3"/>
  <c r="F47" i="3"/>
  <c r="O5" i="3" s="1"/>
  <c r="G47" i="3"/>
  <c r="P5" i="3" s="1"/>
  <c r="H47" i="3"/>
  <c r="B61" i="3"/>
  <c r="C61" i="3"/>
  <c r="D61" i="3"/>
  <c r="M6" i="3" s="1"/>
  <c r="T6" i="3" s="1"/>
  <c r="E61" i="3"/>
  <c r="F61" i="3"/>
  <c r="G61" i="3"/>
  <c r="H61" i="3"/>
  <c r="Q6" i="3" s="1"/>
  <c r="B75" i="3"/>
  <c r="K7" i="3" s="1"/>
  <c r="C75" i="3"/>
  <c r="L7" i="3" s="1"/>
  <c r="D75" i="3"/>
  <c r="M7" i="3" s="1"/>
  <c r="E75" i="3"/>
  <c r="N7" i="3" s="1"/>
  <c r="F75" i="3"/>
  <c r="O7" i="3" s="1"/>
  <c r="G75" i="3"/>
  <c r="P7" i="3" s="1"/>
  <c r="H75" i="3"/>
  <c r="Q7" i="3" s="1"/>
  <c r="B89" i="3"/>
  <c r="K8" i="3" s="1"/>
  <c r="C89" i="3"/>
  <c r="D89" i="3"/>
  <c r="M8" i="3" s="1"/>
  <c r="E89" i="3"/>
  <c r="N8" i="3" s="1"/>
  <c r="F89" i="3"/>
  <c r="O8" i="3" s="1"/>
  <c r="G89" i="3"/>
  <c r="H89" i="3"/>
  <c r="Q8" i="3" s="1"/>
  <c r="R4" i="3" l="1"/>
  <c r="S4" i="3"/>
  <c r="T7" i="3"/>
  <c r="S5" i="3"/>
  <c r="R5" i="3"/>
  <c r="T3" i="3"/>
  <c r="T5" i="3"/>
  <c r="R8" i="3"/>
  <c r="S8" i="3"/>
  <c r="T8" i="3"/>
  <c r="T4" i="3"/>
  <c r="R6" i="3"/>
  <c r="S7" i="3"/>
  <c r="R7" i="3"/>
  <c r="S3" i="3"/>
  <c r="R3" i="3"/>
  <c r="E20" i="1" l="1"/>
  <c r="D28" i="1"/>
  <c r="C28" i="1"/>
  <c r="E21" i="1"/>
  <c r="E19" i="1"/>
  <c r="E18" i="1"/>
  <c r="D23" i="1"/>
  <c r="D25" i="1" s="1"/>
  <c r="D30" i="1" s="1"/>
  <c r="E17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C23" i="1" l="1"/>
  <c r="C25" i="1" s="1"/>
  <c r="C30" i="1" s="1"/>
  <c r="E22" i="1"/>
  <c r="E28" i="1" s="1"/>
  <c r="E23" i="1" l="1"/>
  <c r="E25" i="1" s="1"/>
  <c r="E30" i="1" s="1"/>
  <c r="E32" i="1" s="1"/>
</calcChain>
</file>

<file path=xl/sharedStrings.xml><?xml version="1.0" encoding="utf-8"?>
<sst xmlns="http://schemas.openxmlformats.org/spreadsheetml/2006/main" count="140" uniqueCount="119">
  <si>
    <t>PUGET SOUND ENERGY-ELECTRIC</t>
  </si>
  <si>
    <t>STORM DAMAGE</t>
  </si>
  <si>
    <t>COMMISSION BASIS REPORT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</si>
  <si>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</si>
  <si>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</si>
  <si>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</si>
  <si>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</si>
  <si>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</si>
  <si>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</si>
  <si>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</si>
  <si>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</si>
  <si>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</si>
  <si>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</si>
  <si>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SIX-YEAR AVERAGE STORM EXPENSE FOR RATE YEAR (LINE 9 ÷ 6 YEARS)</t>
  </si>
  <si>
    <t xml:space="preserve">  STORM DAMAGE EXPENSE (LINE 8)</t>
  </si>
  <si>
    <t>INCREASE (DECREASE) OPERATING EXPENSE (LINE 11-LINE 14)</t>
  </si>
  <si>
    <t>INCREASE (DECREASE) NOI</t>
  </si>
  <si>
    <t>003/2018</t>
  </si>
  <si>
    <t>002/2018</t>
  </si>
  <si>
    <t>001/2018</t>
  </si>
  <si>
    <t>012/2017</t>
  </si>
  <si>
    <t>011/2017</t>
  </si>
  <si>
    <t>010/2017</t>
  </si>
  <si>
    <t>009/2017</t>
  </si>
  <si>
    <t>008/2017</t>
  </si>
  <si>
    <t>007/2017</t>
  </si>
  <si>
    <t>006/2017</t>
  </si>
  <si>
    <t>005/2017</t>
  </si>
  <si>
    <t>004/2017</t>
  </si>
  <si>
    <t>003/2017</t>
  </si>
  <si>
    <t>002/2017</t>
  </si>
  <si>
    <t>001/2017</t>
  </si>
  <si>
    <t>012/2016</t>
  </si>
  <si>
    <t>011/2016</t>
  </si>
  <si>
    <t>010/2016</t>
  </si>
  <si>
    <t>009/2016</t>
  </si>
  <si>
    <t>008/2016</t>
  </si>
  <si>
    <t>007/2016</t>
  </si>
  <si>
    <t>006/2016</t>
  </si>
  <si>
    <t>005/2016</t>
  </si>
  <si>
    <t>004/2016</t>
  </si>
  <si>
    <t>003/2016</t>
  </si>
  <si>
    <t>002/2016</t>
  </si>
  <si>
    <t>001/2016</t>
  </si>
  <si>
    <t>012/2015</t>
  </si>
  <si>
    <t>011/2015</t>
  </si>
  <si>
    <t>010/2015</t>
  </si>
  <si>
    <t>009/2015</t>
  </si>
  <si>
    <t>008/2015</t>
  </si>
  <si>
    <t>007/2015</t>
  </si>
  <si>
    <t>006/2015</t>
  </si>
  <si>
    <t>005/2015</t>
  </si>
  <si>
    <t>004/2015</t>
  </si>
  <si>
    <t>003/2015</t>
  </si>
  <si>
    <t>002/2015</t>
  </si>
  <si>
    <t>001/2015</t>
  </si>
  <si>
    <t>012/2014</t>
  </si>
  <si>
    <t>011/2014</t>
  </si>
  <si>
    <t>010/2014</t>
  </si>
  <si>
    <t>009/2014</t>
  </si>
  <si>
    <t>008/2014</t>
  </si>
  <si>
    <t>007/2014</t>
  </si>
  <si>
    <t>006/2014</t>
  </si>
  <si>
    <t>005/2014</t>
  </si>
  <si>
    <t>004/2014</t>
  </si>
  <si>
    <t>003/2014</t>
  </si>
  <si>
    <t>002/2014</t>
  </si>
  <si>
    <t>001/2014</t>
  </si>
  <si>
    <t>012/2013</t>
  </si>
  <si>
    <t>011/2013</t>
  </si>
  <si>
    <t>010/2013</t>
  </si>
  <si>
    <t>009/2013</t>
  </si>
  <si>
    <t>008/2013</t>
  </si>
  <si>
    <t>007/2013</t>
  </si>
  <si>
    <t>006/2013</t>
  </si>
  <si>
    <t>005/2013</t>
  </si>
  <si>
    <t>004/2013</t>
  </si>
  <si>
    <t>003/2013</t>
  </si>
  <si>
    <t>002/2013</t>
  </si>
  <si>
    <t>001/2013</t>
  </si>
  <si>
    <t>012/2012</t>
  </si>
  <si>
    <t>011/2012</t>
  </si>
  <si>
    <t>010/2012</t>
  </si>
  <si>
    <t>009/2012</t>
  </si>
  <si>
    <t>008/2012</t>
  </si>
  <si>
    <t>007/2012</t>
  </si>
  <si>
    <t>006/2012</t>
  </si>
  <si>
    <t>005/2012</t>
  </si>
  <si>
    <t>004/2012</t>
  </si>
  <si>
    <t>Overall Result</t>
  </si>
  <si>
    <t>594</t>
  </si>
  <si>
    <t>593</t>
  </si>
  <si>
    <t>592</t>
  </si>
  <si>
    <t>584</t>
  </si>
  <si>
    <t>583</t>
  </si>
  <si>
    <t>571</t>
  </si>
  <si>
    <t>570</t>
  </si>
  <si>
    <t>STORM</t>
  </si>
  <si>
    <t>Fiscal year/period\FERC Account</t>
  </si>
  <si>
    <t>D</t>
  </si>
  <si>
    <t>T</t>
  </si>
  <si>
    <t>INCREASE (DECREASE) FIT @ 31.5% (LINE 16 X 31.5%)</t>
  </si>
  <si>
    <t>006/2018</t>
  </si>
  <si>
    <t>005/2018</t>
  </si>
  <si>
    <t>004/2018</t>
  </si>
  <si>
    <t>12ME 6-2018</t>
  </si>
  <si>
    <t>12ME 6-2017</t>
  </si>
  <si>
    <t>12ME 6-2016</t>
  </si>
  <si>
    <t>12ME6-2015</t>
  </si>
  <si>
    <t>12ME 6-2014</t>
  </si>
  <si>
    <t>12ME 6-2013</t>
  </si>
  <si>
    <t>FOR THE 12ME TWELVE MONTHS ENDED JUNE 30, 2018</t>
  </si>
  <si>
    <t xml:space="preserve">  TWELVE MONTHS ENDED 6/30/13</t>
  </si>
  <si>
    <t xml:space="preserve">  TWELVE MONTHS ENDED 6/30/14</t>
  </si>
  <si>
    <t xml:space="preserve">  TWELVE MONTHS ENDED 6/30/15</t>
  </si>
  <si>
    <t xml:space="preserve">  TWELVE MONTHS ENDED 6/30/16</t>
  </si>
  <si>
    <t xml:space="preserve">  TWELVE MONTHS ENDED 6/30/17</t>
  </si>
  <si>
    <t xml:space="preserve">  TWELVE MONTHS ENDED 6/30/18</t>
  </si>
  <si>
    <t>CHARGED TO EXPENSE  12 MONTH ENDED 6/30/18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</si>
</sst>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0.000000"/>
    <numFmt numFmtId="167" formatCode="0.0000000"/>
    <numFmt numFmtId="168" formatCode="0000"/>
    <numFmt numFmtId="169" formatCode="000000"/>
    <numFmt numFmtId="170" formatCode="d\.mmm\.yy"/>
    <numFmt numFmtId="171" formatCode="#."/>
    <numFmt numFmtId="172" formatCode="_(* ###0_);_(* \(###0\);_(* &quot;-&quot;_);_(@_)"/>
    <numFmt numFmtId="173" formatCode="_([$€-2]* #,##0.00_);_([$€-2]* \(#,##0.00\);_([$€-2]* &quot;-&quot;??_)"/>
    <numFmt numFmtId="174" formatCode="_(&quot;$&quot;* #,##0.0_);_(&quot;$&quot;* \(#,##0.0\);_(&quot;$&quot;* &quot;-&quot;??_);_(@_)"/>
    <numFmt numFmtId="175" formatCode="0.00_)"/>
    <numFmt numFmtId="176" formatCode="&quot;$&quot;#,##0;\-&quot;$&quot;#,##0"/>
    <numFmt numFmtId="177" formatCode="0.0%"/>
    <numFmt numFmtId="178" formatCode="_(&quot;$&quot;* #,##0.0000_);_(&quot;$&quot;* \(#,##0.0000\);_(&quot;$&quot;* &quot;-&quot;????_);_(@_)"/>
    <numFmt numFmtId="179" formatCode="_(* #,##0.0_);_(* \(#,##0.0\);_(* &quot;-&quot;_);_(@_)"/>
    <numFmt numFmtId="180" formatCode="&quot;$&quot;#,##0.0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rgb="FF9C0006"/>
      <name val="Times New Roman"/>
      <family val="2"/>
    </font>
    <font>
      <b/>
      <sz val="11"/>
      <color indexed="17"/>
      <name val="Calibri"/>
      <family val="2"/>
    </font>
    <font>
      <b/>
      <sz val="11"/>
      <color rgb="FFFA7D00"/>
      <name val="Times New Roman"/>
      <family val="2"/>
    </font>
    <font>
      <b/>
      <sz val="11"/>
      <color indexed="9"/>
      <name val="Calibri"/>
      <family val="2"/>
    </font>
    <font>
      <b/>
      <sz val="11"/>
      <color theme="0"/>
      <name val="Times New Roman"/>
      <family val="2"/>
    </font>
    <font>
      <b/>
      <sz val="11"/>
      <color indexed="8"/>
      <name val="Calibri"/>
      <family val="2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indexed="62"/>
      <name val="Calibri"/>
      <family val="2"/>
    </font>
    <font>
      <b/>
      <sz val="15"/>
      <color theme="3"/>
      <name val="Times New Roman"/>
      <family val="2"/>
    </font>
    <font>
      <b/>
      <sz val="13"/>
      <color indexed="62"/>
      <name val="Calibri"/>
      <family val="2"/>
    </font>
    <font>
      <b/>
      <sz val="13"/>
      <color theme="3"/>
      <name val="Times New Roman"/>
      <family val="2"/>
    </font>
    <font>
      <b/>
      <sz val="11"/>
      <color indexed="62"/>
      <name val="Calibri"/>
      <family val="2"/>
    </font>
    <font>
      <b/>
      <sz val="11"/>
      <color theme="3"/>
      <name val="Times New Roman"/>
      <family val="2"/>
    </font>
    <font>
      <sz val="11"/>
      <color indexed="48"/>
      <name val="Calibri"/>
      <family val="2"/>
    </font>
    <font>
      <sz val="11"/>
      <color rgb="FF3F3F76"/>
      <name val="Times New Roman"/>
      <family val="2"/>
    </font>
    <font>
      <sz val="11"/>
      <color indexed="17"/>
      <name val="Calibri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Times New Roman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Times New Roman"/>
      <family val="2"/>
    </font>
    <font>
      <sz val="11"/>
      <color indexed="14"/>
      <name val="Calibri"/>
      <family val="2"/>
    </font>
    <font>
      <sz val="11"/>
      <color rgb="FFFF0000"/>
      <name val="Times New Roman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1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10" fillId="3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8" fillId="9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3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13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10" fillId="4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17" borderId="0" applyNumberFormat="0" applyBorder="0" applyAlignment="0" applyProtection="0"/>
    <xf numFmtId="0" fontId="9" fillId="37" borderId="0" applyNumberFormat="0" applyBorder="0" applyAlignment="0" applyProtection="0"/>
    <xf numFmtId="0" fontId="9" fillId="45" borderId="0" applyNumberFormat="0" applyBorder="0" applyAlignment="0" applyProtection="0"/>
    <xf numFmtId="0" fontId="10" fillId="3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8" fillId="21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10" fillId="3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8" fillId="25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0" fillId="51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8" fillId="29" borderId="0" applyNumberFormat="0" applyBorder="0" applyAlignment="0" applyProtection="0"/>
    <xf numFmtId="0" fontId="11" fillId="49" borderId="0" applyNumberFormat="0" applyBorder="0" applyAlignment="0" applyProtection="0"/>
    <xf numFmtId="0" fontId="12" fillId="3" borderId="0" applyNumberFormat="0" applyBorder="0" applyAlignment="0" applyProtection="0"/>
    <xf numFmtId="0" fontId="13" fillId="53" borderId="12" applyNumberFormat="0" applyAlignment="0" applyProtection="0"/>
    <xf numFmtId="0" fontId="14" fillId="6" borderId="4" applyNumberFormat="0" applyAlignment="0" applyProtection="0"/>
    <xf numFmtId="0" fontId="15" fillId="46" borderId="13" applyNumberFormat="0" applyAlignment="0" applyProtection="0"/>
    <xf numFmtId="0" fontId="16" fillId="7" borderId="7" applyNumberFormat="0" applyAlignment="0" applyProtection="0"/>
    <xf numFmtId="43" fontId="9" fillId="0" borderId="0" applyFont="0" applyFill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18" fillId="0" borderId="0" applyNumberFormat="0" applyFill="0" applyBorder="0" applyAlignment="0" applyProtection="0"/>
    <xf numFmtId="0" fontId="9" fillId="42" borderId="0" applyNumberFormat="0" applyBorder="0" applyAlignment="0" applyProtection="0"/>
    <xf numFmtId="0" fontId="19" fillId="2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" applyNumberFormat="0" applyFill="0" applyAlignment="0" applyProtection="0"/>
    <xf numFmtId="0" fontId="22" fillId="0" borderId="15" applyNumberFormat="0" applyFill="0" applyAlignment="0" applyProtection="0"/>
    <xf numFmtId="0" fontId="23" fillId="0" borderId="2" applyNumberFormat="0" applyFill="0" applyAlignment="0" applyProtection="0"/>
    <xf numFmtId="0" fontId="24" fillId="0" borderId="16" applyNumberFormat="0" applyFill="0" applyAlignment="0" applyProtection="0"/>
    <xf numFmtId="0" fontId="25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0" borderId="12" applyNumberFormat="0" applyAlignment="0" applyProtection="0"/>
    <xf numFmtId="0" fontId="27" fillId="5" borderId="4" applyNumberFormat="0" applyAlignment="0" applyProtection="0"/>
    <xf numFmtId="0" fontId="28" fillId="0" borderId="17" applyNumberFormat="0" applyFill="0" applyAlignment="0" applyProtection="0"/>
    <xf numFmtId="0" fontId="29" fillId="0" borderId="6" applyNumberFormat="0" applyFill="0" applyAlignment="0" applyProtection="0"/>
    <xf numFmtId="0" fontId="28" fillId="50" borderId="0" applyNumberFormat="0" applyBorder="0" applyAlignment="0" applyProtection="0"/>
    <xf numFmtId="0" fontId="30" fillId="4" borderId="0" applyNumberFormat="0" applyBorder="0" applyAlignment="0" applyProtection="0"/>
    <xf numFmtId="0" fontId="31" fillId="57" borderId="0"/>
    <xf numFmtId="0" fontId="31" fillId="57" borderId="0"/>
    <xf numFmtId="0" fontId="32" fillId="0" borderId="0"/>
    <xf numFmtId="0" fontId="7" fillId="0" borderId="0"/>
    <xf numFmtId="0" fontId="31" fillId="57" borderId="0"/>
    <xf numFmtId="0" fontId="31" fillId="49" borderId="12" applyNumberFormat="0" applyFont="0" applyAlignment="0" applyProtection="0"/>
    <xf numFmtId="0" fontId="31" fillId="49" borderId="12" applyNumberFormat="0" applyFont="0" applyAlignment="0" applyProtection="0"/>
    <xf numFmtId="0" fontId="7" fillId="8" borderId="8" applyNumberFormat="0" applyFont="0" applyAlignment="0" applyProtection="0"/>
    <xf numFmtId="0" fontId="33" fillId="53" borderId="18" applyNumberFormat="0" applyAlignment="0" applyProtection="0"/>
    <xf numFmtId="0" fontId="34" fillId="6" borderId="5" applyNumberFormat="0" applyAlignment="0" applyProtection="0"/>
    <xf numFmtId="4" fontId="31" fillId="58" borderId="12" applyNumberFormat="0" applyProtection="0">
      <alignment vertical="center"/>
    </xf>
    <xf numFmtId="4" fontId="31" fillId="58" borderId="12" applyNumberFormat="0" applyProtection="0">
      <alignment vertical="center"/>
    </xf>
    <xf numFmtId="4" fontId="35" fillId="59" borderId="12" applyNumberFormat="0" applyProtection="0">
      <alignment vertical="center"/>
    </xf>
    <xf numFmtId="4" fontId="31" fillId="59" borderId="12" applyNumberFormat="0" applyProtection="0">
      <alignment horizontal="left" vertical="center" indent="1"/>
    </xf>
    <xf numFmtId="4" fontId="31" fillId="59" borderId="12" applyNumberFormat="0" applyProtection="0">
      <alignment horizontal="left" vertical="center" indent="1"/>
    </xf>
    <xf numFmtId="0" fontId="36" fillId="58" borderId="19" applyNumberFormat="0" applyProtection="0">
      <alignment horizontal="left" vertical="top" indent="1"/>
    </xf>
    <xf numFmtId="4" fontId="31" fillId="60" borderId="12" applyNumberFormat="0" applyProtection="0">
      <alignment horizontal="left" vertical="center" indent="1"/>
    </xf>
    <xf numFmtId="4" fontId="31" fillId="60" borderId="12" applyNumberFormat="0" applyProtection="0">
      <alignment horizontal="left" vertical="center" indent="1"/>
    </xf>
    <xf numFmtId="4" fontId="31" fillId="61" borderId="12" applyNumberFormat="0" applyProtection="0">
      <alignment horizontal="right" vertical="center"/>
    </xf>
    <xf numFmtId="4" fontId="31" fillId="61" borderId="12" applyNumberFormat="0" applyProtection="0">
      <alignment horizontal="right" vertical="center"/>
    </xf>
    <xf numFmtId="4" fontId="31" fillId="62" borderId="12" applyNumberFormat="0" applyProtection="0">
      <alignment horizontal="right" vertical="center"/>
    </xf>
    <xf numFmtId="4" fontId="31" fillId="62" borderId="12" applyNumberFormat="0" applyProtection="0">
      <alignment horizontal="right" vertical="center"/>
    </xf>
    <xf numFmtId="4" fontId="31" fillId="63" borderId="20" applyNumberFormat="0" applyProtection="0">
      <alignment horizontal="right" vertical="center"/>
    </xf>
    <xf numFmtId="4" fontId="31" fillId="63" borderId="20" applyNumberFormat="0" applyProtection="0">
      <alignment horizontal="right" vertical="center"/>
    </xf>
    <xf numFmtId="4" fontId="31" fillId="64" borderId="12" applyNumberFormat="0" applyProtection="0">
      <alignment horizontal="right" vertical="center"/>
    </xf>
    <xf numFmtId="4" fontId="31" fillId="64" borderId="12" applyNumberFormat="0" applyProtection="0">
      <alignment horizontal="right" vertical="center"/>
    </xf>
    <xf numFmtId="4" fontId="31" fillId="65" borderId="12" applyNumberFormat="0" applyProtection="0">
      <alignment horizontal="right" vertical="center"/>
    </xf>
    <xf numFmtId="4" fontId="31" fillId="65" borderId="12" applyNumberFormat="0" applyProtection="0">
      <alignment horizontal="right" vertical="center"/>
    </xf>
    <xf numFmtId="4" fontId="31" fillId="66" borderId="12" applyNumberFormat="0" applyProtection="0">
      <alignment horizontal="right" vertical="center"/>
    </xf>
    <xf numFmtId="4" fontId="31" fillId="66" borderId="12" applyNumberFormat="0" applyProtection="0">
      <alignment horizontal="right" vertical="center"/>
    </xf>
    <xf numFmtId="4" fontId="31" fillId="67" borderId="12" applyNumberFormat="0" applyProtection="0">
      <alignment horizontal="right" vertical="center"/>
    </xf>
    <xf numFmtId="4" fontId="31" fillId="67" borderId="12" applyNumberFormat="0" applyProtection="0">
      <alignment horizontal="right" vertical="center"/>
    </xf>
    <xf numFmtId="4" fontId="31" fillId="68" borderId="12" applyNumberFormat="0" applyProtection="0">
      <alignment horizontal="right" vertical="center"/>
    </xf>
    <xf numFmtId="4" fontId="31" fillId="68" borderId="12" applyNumberFormat="0" applyProtection="0">
      <alignment horizontal="right" vertical="center"/>
    </xf>
    <xf numFmtId="4" fontId="31" fillId="69" borderId="12" applyNumberFormat="0" applyProtection="0">
      <alignment horizontal="right" vertical="center"/>
    </xf>
    <xf numFmtId="4" fontId="31" fillId="69" borderId="12" applyNumberFormat="0" applyProtection="0">
      <alignment horizontal="right" vertical="center"/>
    </xf>
    <xf numFmtId="4" fontId="31" fillId="70" borderId="20" applyNumberFormat="0" applyProtection="0">
      <alignment horizontal="left" vertical="center" indent="1"/>
    </xf>
    <xf numFmtId="4" fontId="31" fillId="70" borderId="20" applyNumberFormat="0" applyProtection="0">
      <alignment horizontal="left" vertical="center" indent="1"/>
    </xf>
    <xf numFmtId="4" fontId="32" fillId="71" borderId="20" applyNumberFormat="0" applyProtection="0">
      <alignment horizontal="left" vertical="center" indent="1"/>
    </xf>
    <xf numFmtId="4" fontId="32" fillId="71" borderId="20" applyNumberFormat="0" applyProtection="0">
      <alignment horizontal="left" vertical="center" indent="1"/>
    </xf>
    <xf numFmtId="4" fontId="31" fillId="72" borderId="12" applyNumberFormat="0" applyProtection="0">
      <alignment horizontal="right" vertical="center"/>
    </xf>
    <xf numFmtId="4" fontId="31" fillId="72" borderId="12" applyNumberFormat="0" applyProtection="0">
      <alignment horizontal="right" vertical="center"/>
    </xf>
    <xf numFmtId="4" fontId="31" fillId="73" borderId="20" applyNumberFormat="0" applyProtection="0">
      <alignment horizontal="left" vertical="center" indent="1"/>
    </xf>
    <xf numFmtId="4" fontId="31" fillId="73" borderId="20" applyNumberFormat="0" applyProtection="0">
      <alignment horizontal="left" vertical="center" indent="1"/>
    </xf>
    <xf numFmtId="4" fontId="31" fillId="72" borderId="20" applyNumberFormat="0" applyProtection="0">
      <alignment horizontal="left" vertical="center" indent="1"/>
    </xf>
    <xf numFmtId="4" fontId="31" fillId="72" borderId="20" applyNumberFormat="0" applyProtection="0">
      <alignment horizontal="left" vertical="center" indent="1"/>
    </xf>
    <xf numFmtId="0" fontId="31" fillId="74" borderId="12" applyNumberFormat="0" applyProtection="0">
      <alignment horizontal="left" vertical="center" indent="1"/>
    </xf>
    <xf numFmtId="0" fontId="31" fillId="74" borderId="12" applyNumberFormat="0" applyProtection="0">
      <alignment horizontal="left" vertical="center" indent="1"/>
    </xf>
    <xf numFmtId="0" fontId="31" fillId="71" borderId="19" applyNumberFormat="0" applyProtection="0">
      <alignment horizontal="left" vertical="top" indent="1"/>
    </xf>
    <xf numFmtId="0" fontId="31" fillId="71" borderId="19" applyNumberFormat="0" applyProtection="0">
      <alignment horizontal="left" vertical="top" indent="1"/>
    </xf>
    <xf numFmtId="0" fontId="31" fillId="75" borderId="12" applyNumberFormat="0" applyProtection="0">
      <alignment horizontal="left" vertical="center" indent="1"/>
    </xf>
    <xf numFmtId="0" fontId="31" fillId="75" borderId="12" applyNumberFormat="0" applyProtection="0">
      <alignment horizontal="left" vertical="center" indent="1"/>
    </xf>
    <xf numFmtId="0" fontId="31" fillId="72" borderId="19" applyNumberFormat="0" applyProtection="0">
      <alignment horizontal="left" vertical="top" indent="1"/>
    </xf>
    <xf numFmtId="0" fontId="31" fillId="72" borderId="19" applyNumberFormat="0" applyProtection="0">
      <alignment horizontal="left" vertical="top" indent="1"/>
    </xf>
    <xf numFmtId="0" fontId="31" fillId="76" borderId="12" applyNumberFormat="0" applyProtection="0">
      <alignment horizontal="left" vertical="center" indent="1"/>
    </xf>
    <xf numFmtId="0" fontId="31" fillId="76" borderId="12" applyNumberFormat="0" applyProtection="0">
      <alignment horizontal="left" vertical="center" indent="1"/>
    </xf>
    <xf numFmtId="0" fontId="31" fillId="76" borderId="19" applyNumberFormat="0" applyProtection="0">
      <alignment horizontal="left" vertical="top" indent="1"/>
    </xf>
    <xf numFmtId="0" fontId="31" fillId="76" borderId="19" applyNumberFormat="0" applyProtection="0">
      <alignment horizontal="left" vertical="top" indent="1"/>
    </xf>
    <xf numFmtId="0" fontId="31" fillId="73" borderId="12" applyNumberFormat="0" applyProtection="0">
      <alignment horizontal="left" vertical="center" indent="1"/>
    </xf>
    <xf numFmtId="0" fontId="31" fillId="73" borderId="12" applyNumberFormat="0" applyProtection="0">
      <alignment horizontal="left" vertical="center" indent="1"/>
    </xf>
    <xf numFmtId="0" fontId="31" fillId="73" borderId="19" applyNumberFormat="0" applyProtection="0">
      <alignment horizontal="left" vertical="top" indent="1"/>
    </xf>
    <xf numFmtId="0" fontId="31" fillId="73" borderId="19" applyNumberFormat="0" applyProtection="0">
      <alignment horizontal="left" vertical="top" indent="1"/>
    </xf>
    <xf numFmtId="0" fontId="31" fillId="77" borderId="21" applyNumberFormat="0">
      <protection locked="0"/>
    </xf>
    <xf numFmtId="0" fontId="31" fillId="77" borderId="21" applyNumberFormat="0">
      <protection locked="0"/>
    </xf>
    <xf numFmtId="0" fontId="37" fillId="71" borderId="22" applyBorder="0"/>
    <xf numFmtId="4" fontId="38" fillId="78" borderId="19" applyNumberFormat="0" applyProtection="0">
      <alignment vertical="center"/>
    </xf>
    <xf numFmtId="4" fontId="35" fillId="79" borderId="23" applyNumberFormat="0" applyProtection="0">
      <alignment vertical="center"/>
    </xf>
    <xf numFmtId="4" fontId="38" fillId="74" borderId="19" applyNumberFormat="0" applyProtection="0">
      <alignment horizontal="left" vertical="center" indent="1"/>
    </xf>
    <xf numFmtId="0" fontId="38" fillId="78" borderId="19" applyNumberFormat="0" applyProtection="0">
      <alignment horizontal="left" vertical="top" indent="1"/>
    </xf>
    <xf numFmtId="4" fontId="31" fillId="0" borderId="12" applyNumberFormat="0" applyProtection="0">
      <alignment horizontal="right" vertical="center"/>
    </xf>
    <xf numFmtId="4" fontId="31" fillId="0" borderId="12" applyNumberFormat="0" applyProtection="0">
      <alignment horizontal="right" vertical="center"/>
    </xf>
    <xf numFmtId="4" fontId="35" fillId="80" borderId="12" applyNumberFormat="0" applyProtection="0">
      <alignment horizontal="right" vertical="center"/>
    </xf>
    <xf numFmtId="4" fontId="31" fillId="60" borderId="12" applyNumberFormat="0" applyProtection="0">
      <alignment horizontal="left" vertical="center" indent="1"/>
    </xf>
    <xf numFmtId="4" fontId="31" fillId="60" borderId="12" applyNumberFormat="0" applyProtection="0">
      <alignment horizontal="left" vertical="center" indent="1"/>
    </xf>
    <xf numFmtId="0" fontId="38" fillId="72" borderId="19" applyNumberFormat="0" applyProtection="0">
      <alignment horizontal="left" vertical="top" indent="1"/>
    </xf>
    <xf numFmtId="4" fontId="39" fillId="81" borderId="20" applyNumberFormat="0" applyProtection="0">
      <alignment horizontal="left" vertical="center" indent="1"/>
    </xf>
    <xf numFmtId="0" fontId="31" fillId="82" borderId="23"/>
    <xf numFmtId="0" fontId="31" fillId="82" borderId="23"/>
    <xf numFmtId="4" fontId="40" fillId="77" borderId="12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17" fillId="0" borderId="24" applyNumberFormat="0" applyFill="0" applyAlignment="0" applyProtection="0"/>
    <xf numFmtId="0" fontId="42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2" fillId="0" borderId="0"/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7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7" fontId="32" fillId="0" borderId="0">
      <alignment horizontal="left" wrapText="1"/>
    </xf>
    <xf numFmtId="167" fontId="32" fillId="0" borderId="0">
      <alignment horizontal="left" wrapText="1"/>
    </xf>
    <xf numFmtId="167" fontId="32" fillId="0" borderId="0">
      <alignment horizontal="left" wrapText="1"/>
    </xf>
    <xf numFmtId="167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0" fontId="45" fillId="0" borderId="0"/>
    <xf numFmtId="0" fontId="45" fillId="0" borderId="0"/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0" fontId="45" fillId="0" borderId="0"/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0" fontId="45" fillId="0" borderId="0"/>
    <xf numFmtId="0" fontId="45" fillId="0" borderId="0"/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7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0" fontId="45" fillId="0" borderId="0"/>
    <xf numFmtId="0" fontId="45" fillId="0" borderId="0"/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0" fontId="45" fillId="0" borderId="0"/>
    <xf numFmtId="168" fontId="46" fillId="0" borderId="0">
      <alignment horizontal="left"/>
    </xf>
    <xf numFmtId="169" fontId="4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0" fillId="36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46" borderId="0" applyNumberFormat="0" applyBorder="0" applyAlignment="0" applyProtection="0"/>
    <xf numFmtId="0" fontId="10" fillId="35" borderId="0" applyNumberFormat="0" applyBorder="0" applyAlignment="0" applyProtection="0"/>
    <xf numFmtId="0" fontId="10" fillId="52" borderId="0" applyNumberFormat="0" applyBorder="0" applyAlignment="0" applyProtection="0"/>
    <xf numFmtId="0" fontId="47" fillId="0" borderId="0" applyFont="0" applyFill="0" applyBorder="0" applyAlignment="0" applyProtection="0">
      <alignment horizontal="right"/>
    </xf>
    <xf numFmtId="170" fontId="48" fillId="0" borderId="0" applyFill="0" applyBorder="0" applyAlignment="0"/>
    <xf numFmtId="41" fontId="32" fillId="83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51" fillId="0" borderId="0"/>
    <xf numFmtId="0" fontId="51" fillId="0" borderId="0"/>
    <xf numFmtId="0" fontId="52" fillId="0" borderId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171" fontId="54" fillId="0" borderId="0">
      <protection locked="0"/>
    </xf>
    <xf numFmtId="0" fontId="52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0" fontId="51" fillId="0" borderId="0"/>
    <xf numFmtId="0" fontId="52" fillId="0" borderId="0"/>
    <xf numFmtId="0" fontId="51" fillId="0" borderId="0"/>
    <xf numFmtId="0" fontId="5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66" fontId="32" fillId="0" borderId="0"/>
    <xf numFmtId="173" fontId="32" fillId="0" borderId="0" applyFont="0" applyFill="0" applyBorder="0" applyAlignment="0" applyProtection="0">
      <alignment horizontal="left" wrapText="1"/>
    </xf>
    <xf numFmtId="2" fontId="50" fillId="0" borderId="0" applyFont="0" applyFill="0" applyBorder="0" applyAlignment="0" applyProtection="0"/>
    <xf numFmtId="0" fontId="51" fillId="0" borderId="0"/>
    <xf numFmtId="38" fontId="31" fillId="83" borderId="0" applyNumberFormat="0" applyBorder="0" applyAlignment="0" applyProtection="0"/>
    <xf numFmtId="38" fontId="31" fillId="83" borderId="0" applyNumberFormat="0" applyBorder="0" applyAlignment="0" applyProtection="0"/>
    <xf numFmtId="38" fontId="31" fillId="83" borderId="0" applyNumberFormat="0" applyBorder="0" applyAlignment="0" applyProtection="0"/>
    <xf numFmtId="38" fontId="31" fillId="83" borderId="0" applyNumberFormat="0" applyBorder="0" applyAlignment="0" applyProtection="0"/>
    <xf numFmtId="174" fontId="57" fillId="0" borderId="0" applyNumberFormat="0" applyFill="0" applyBorder="0" applyProtection="0">
      <alignment horizontal="right"/>
    </xf>
    <xf numFmtId="0" fontId="58" fillId="0" borderId="26" applyNumberFormat="0" applyAlignment="0" applyProtection="0">
      <alignment horizontal="left" vertical="center"/>
    </xf>
    <xf numFmtId="0" fontId="58" fillId="0" borderId="27">
      <alignment horizontal="left" vertical="center"/>
    </xf>
    <xf numFmtId="14" fontId="59" fillId="84" borderId="28">
      <alignment horizontal="center" vertical="center" wrapText="1"/>
    </xf>
    <xf numFmtId="38" fontId="37" fillId="0" borderId="0"/>
    <xf numFmtId="40" fontId="37" fillId="0" borderId="0"/>
    <xf numFmtId="10" fontId="31" fillId="80" borderId="23" applyNumberFormat="0" applyBorder="0" applyAlignment="0" applyProtection="0"/>
    <xf numFmtId="10" fontId="31" fillId="80" borderId="23" applyNumberFormat="0" applyBorder="0" applyAlignment="0" applyProtection="0"/>
    <xf numFmtId="10" fontId="31" fillId="80" borderId="23" applyNumberFormat="0" applyBorder="0" applyAlignment="0" applyProtection="0"/>
    <xf numFmtId="10" fontId="31" fillId="80" borderId="23" applyNumberFormat="0" applyBorder="0" applyAlignment="0" applyProtection="0"/>
    <xf numFmtId="41" fontId="60" fillId="59" borderId="29">
      <alignment horizontal="left"/>
      <protection locked="0"/>
    </xf>
    <xf numFmtId="10" fontId="60" fillId="59" borderId="29">
      <alignment horizontal="right"/>
      <protection locked="0"/>
    </xf>
    <xf numFmtId="41" fontId="60" fillId="59" borderId="29">
      <alignment horizontal="left"/>
      <protection locked="0"/>
    </xf>
    <xf numFmtId="0" fontId="31" fillId="83" borderId="0"/>
    <xf numFmtId="3" fontId="61" fillId="0" borderId="0" applyFill="0" applyBorder="0" applyAlignment="0" applyProtection="0"/>
    <xf numFmtId="44" fontId="59" fillId="0" borderId="30" applyNumberFormat="0" applyFont="0" applyAlignment="0">
      <alignment horizontal="center"/>
    </xf>
    <xf numFmtId="44" fontId="59" fillId="0" borderId="30" applyNumberFormat="0" applyFont="0" applyAlignment="0">
      <alignment horizontal="center"/>
    </xf>
    <xf numFmtId="44" fontId="59" fillId="0" borderId="30" applyNumberFormat="0" applyFont="0" applyAlignment="0">
      <alignment horizontal="center"/>
    </xf>
    <xf numFmtId="44" fontId="59" fillId="0" borderId="30" applyNumberFormat="0" applyFont="0" applyAlignment="0">
      <alignment horizontal="center"/>
    </xf>
    <xf numFmtId="44" fontId="59" fillId="0" borderId="31" applyNumberFormat="0" applyFont="0" applyAlignment="0">
      <alignment horizontal="center"/>
    </xf>
    <xf numFmtId="44" fontId="59" fillId="0" borderId="31" applyNumberFormat="0" applyFont="0" applyAlignment="0">
      <alignment horizontal="center"/>
    </xf>
    <xf numFmtId="44" fontId="59" fillId="0" borderId="31" applyNumberFormat="0" applyFont="0" applyAlignment="0">
      <alignment horizontal="center"/>
    </xf>
    <xf numFmtId="44" fontId="59" fillId="0" borderId="31" applyNumberFormat="0" applyFont="0" applyAlignment="0">
      <alignment horizontal="center"/>
    </xf>
    <xf numFmtId="37" fontId="62" fillId="0" borderId="0"/>
    <xf numFmtId="175" fontId="63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166" fontId="64" fillId="0" borderId="0">
      <alignment horizontal="left" wrapText="1"/>
    </xf>
    <xf numFmtId="0" fontId="32" fillId="0" borderId="0"/>
    <xf numFmtId="37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1" fillId="5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51" fillId="0" borderId="0"/>
    <xf numFmtId="0" fontId="51" fillId="0" borderId="0"/>
    <xf numFmtId="0" fontId="52" fillId="0" borderId="0"/>
    <xf numFmtId="177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64" fillId="0" borderId="0" applyFont="0" applyFill="0" applyBorder="0" applyAlignment="0" applyProtection="0"/>
    <xf numFmtId="41" fontId="32" fillId="85" borderId="29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66" fillId="0" borderId="28">
      <alignment horizontal="center"/>
    </xf>
    <xf numFmtId="3" fontId="49" fillId="0" borderId="0" applyFont="0" applyFill="0" applyBorder="0" applyAlignment="0" applyProtection="0"/>
    <xf numFmtId="0" fontId="49" fillId="86" borderId="0" applyNumberFormat="0" applyFont="0" applyBorder="0" applyAlignment="0" applyProtection="0"/>
    <xf numFmtId="0" fontId="52" fillId="0" borderId="0"/>
    <xf numFmtId="3" fontId="67" fillId="0" borderId="0" applyFill="0" applyBorder="0" applyAlignment="0" applyProtection="0"/>
    <xf numFmtId="0" fontId="68" fillId="0" borderId="0"/>
    <xf numFmtId="3" fontId="67" fillId="0" borderId="0" applyFill="0" applyBorder="0" applyAlignment="0" applyProtection="0"/>
    <xf numFmtId="42" fontId="32" fillId="80" borderId="0"/>
    <xf numFmtId="42" fontId="32" fillId="80" borderId="32">
      <alignment vertical="center"/>
    </xf>
    <xf numFmtId="0" fontId="59" fillId="80" borderId="10" applyNumberFormat="0">
      <alignment horizontal="center" vertical="center" wrapText="1"/>
    </xf>
    <xf numFmtId="10" fontId="32" fillId="80" borderId="0"/>
    <xf numFmtId="178" fontId="32" fillId="80" borderId="0"/>
    <xf numFmtId="164" fontId="37" fillId="0" borderId="0" applyBorder="0" applyAlignment="0"/>
    <xf numFmtId="42" fontId="32" fillId="80" borderId="33">
      <alignment horizontal="left"/>
    </xf>
    <xf numFmtId="178" fontId="69" fillId="80" borderId="33">
      <alignment horizontal="left"/>
    </xf>
    <xf numFmtId="164" fontId="37" fillId="0" borderId="0" applyBorder="0" applyAlignment="0"/>
    <xf numFmtId="14" fontId="64" fillId="0" borderId="0" applyNumberFormat="0" applyFill="0" applyBorder="0" applyAlignment="0" applyProtection="0">
      <alignment horizontal="left"/>
    </xf>
    <xf numFmtId="179" fontId="32" fillId="0" borderId="0" applyFont="0" applyFill="0" applyAlignment="0">
      <alignment horizontal="right"/>
    </xf>
    <xf numFmtId="39" fontId="32" fillId="87" borderId="0"/>
    <xf numFmtId="38" fontId="31" fillId="0" borderId="34"/>
    <xf numFmtId="38" fontId="31" fillId="0" borderId="34"/>
    <xf numFmtId="38" fontId="31" fillId="0" borderId="34"/>
    <xf numFmtId="38" fontId="31" fillId="0" borderId="34"/>
    <xf numFmtId="38" fontId="37" fillId="0" borderId="33"/>
    <xf numFmtId="39" fontId="64" fillId="88" borderId="0"/>
    <xf numFmtId="166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40" fontId="70" fillId="0" borderId="0" applyBorder="0">
      <alignment horizontal="right"/>
    </xf>
    <xf numFmtId="41" fontId="71" fillId="80" borderId="0">
      <alignment horizontal="left"/>
    </xf>
    <xf numFmtId="0" fontId="72" fillId="0" borderId="0"/>
    <xf numFmtId="0" fontId="73" fillId="0" borderId="0" applyFill="0" applyBorder="0" applyProtection="0">
      <alignment horizontal="left" vertical="top"/>
    </xf>
    <xf numFmtId="180" fontId="74" fillId="80" borderId="0">
      <alignment horizontal="left" vertical="center"/>
    </xf>
    <xf numFmtId="0" fontId="59" fillId="80" borderId="0">
      <alignment horizontal="left" wrapText="1"/>
    </xf>
    <xf numFmtId="0" fontId="75" fillId="0" borderId="0">
      <alignment horizontal="left" vertical="center"/>
    </xf>
    <xf numFmtId="0" fontId="52" fillId="0" borderId="35"/>
  </cellStyleXfs>
  <cellXfs count="64">
    <xf numFmtId="0" fontId="0" fillId="0" borderId="0" xfId="0"/>
    <xf numFmtId="0" fontId="0" fillId="0" borderId="0" xfId="0" applyNumberFormat="1" applyFill="1" applyAlignment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/>
    <xf numFmtId="2" fontId="5" fillId="0" borderId="0" xfId="0" applyNumberFormat="1" applyFont="1" applyFill="1" applyAlignment="1"/>
    <xf numFmtId="2" fontId="3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10" xfId="0" applyNumberFormat="1" applyFont="1" applyFill="1" applyBorder="1" applyAlignment="1" applyProtection="1">
      <alignment horizontal="center"/>
      <protection locked="0"/>
    </xf>
    <xf numFmtId="0" fontId="3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Continuous" vertical="center" wrapText="1"/>
    </xf>
    <xf numFmtId="41" fontId="5" fillId="0" borderId="10" xfId="0" applyNumberFormat="1" applyFont="1" applyFill="1" applyBorder="1" applyAlignment="1">
      <alignment horizontal="centerContinuous" vertical="center" wrapText="1"/>
    </xf>
    <xf numFmtId="0" fontId="5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3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2" fontId="5" fillId="0" borderId="0" xfId="0" applyNumberFormat="1" applyFont="1" applyFill="1" applyAlignment="1" applyProtection="1">
      <alignment horizontal="right"/>
      <protection locked="0"/>
    </xf>
    <xf numFmtId="41" fontId="5" fillId="0" borderId="0" xfId="0" applyNumberFormat="1" applyFont="1" applyFill="1" applyAlignment="1" applyProtection="1">
      <alignment horizontal="right"/>
      <protection locked="0"/>
    </xf>
    <xf numFmtId="41" fontId="5" fillId="0" borderId="0" xfId="0" applyNumberFormat="1" applyFont="1" applyFill="1" applyBorder="1" applyAlignment="1"/>
    <xf numFmtId="41" fontId="5" fillId="0" borderId="10" xfId="0" applyNumberFormat="1" applyFont="1" applyFill="1" applyBorder="1" applyAlignment="1" applyProtection="1">
      <alignment horizontal="right"/>
      <protection locked="0"/>
    </xf>
    <xf numFmtId="41" fontId="5" fillId="0" borderId="10" xfId="0" applyNumberFormat="1" applyFont="1" applyFill="1" applyBorder="1" applyAlignment="1"/>
    <xf numFmtId="1" fontId="5" fillId="0" borderId="0" xfId="0" applyNumberFormat="1" applyFont="1" applyFill="1" applyAlignment="1">
      <alignment horizontal="left"/>
    </xf>
    <xf numFmtId="41" fontId="5" fillId="0" borderId="0" xfId="1" applyNumberFormat="1" applyFont="1" applyFill="1" applyAlignment="1">
      <alignment horizontal="right"/>
    </xf>
    <xf numFmtId="41" fontId="5" fillId="0" borderId="0" xfId="0" applyNumberFormat="1" applyFont="1" applyFill="1" applyAlignment="1"/>
    <xf numFmtId="43" fontId="5" fillId="0" borderId="0" xfId="1" applyNumberFormat="1" applyFont="1" applyFill="1" applyAlignment="1"/>
    <xf numFmtId="41" fontId="5" fillId="0" borderId="0" xfId="1" applyNumberFormat="1" applyFont="1" applyFill="1" applyAlignment="1"/>
    <xf numFmtId="0" fontId="6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left"/>
    </xf>
    <xf numFmtId="0" fontId="5" fillId="0" borderId="0" xfId="0" quotePrefix="1" applyNumberFormat="1" applyFont="1" applyFill="1" applyAlignment="1"/>
    <xf numFmtId="1" fontId="5" fillId="0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42" fontId="5" fillId="0" borderId="11" xfId="0" applyNumberFormat="1" applyFont="1" applyFill="1" applyBorder="1" applyAlignment="1"/>
    <xf numFmtId="14" fontId="0" fillId="0" borderId="0" xfId="0" applyNumberFormat="1" applyFill="1" applyAlignment="1"/>
    <xf numFmtId="164" fontId="2" fillId="0" borderId="0" xfId="0" applyNumberFormat="1" applyFont="1"/>
    <xf numFmtId="164" fontId="31" fillId="0" borderId="12" xfId="1" applyNumberFormat="1" applyFont="1" applyBorder="1" applyAlignment="1">
      <alignment horizontal="right" vertical="center"/>
    </xf>
    <xf numFmtId="44" fontId="37" fillId="0" borderId="0" xfId="2" applyFont="1" applyFill="1" applyBorder="1" applyAlignment="1">
      <alignment vertical="center"/>
    </xf>
    <xf numFmtId="44" fontId="31" fillId="0" borderId="0" xfId="2" applyFont="1" applyFill="1" applyBorder="1" applyAlignment="1">
      <alignment horizontal="right" vertical="center"/>
    </xf>
    <xf numFmtId="44" fontId="37" fillId="0" borderId="0" xfId="2" quotePrefix="1" applyFont="1" applyFill="1" applyBorder="1" applyAlignment="1">
      <alignment vertical="center"/>
    </xf>
    <xf numFmtId="44" fontId="37" fillId="0" borderId="25" xfId="2" quotePrefix="1" applyFont="1" applyFill="1" applyBorder="1" applyAlignment="1">
      <alignment vertical="center"/>
    </xf>
    <xf numFmtId="44" fontId="37" fillId="0" borderId="12" xfId="2" applyFont="1" applyFill="1" applyBorder="1" applyAlignment="1">
      <alignment vertical="center"/>
    </xf>
    <xf numFmtId="44" fontId="31" fillId="0" borderId="12" xfId="2" applyFont="1" applyFill="1" applyBorder="1" applyAlignment="1">
      <alignment horizontal="right" vertical="center"/>
    </xf>
    <xf numFmtId="44" fontId="37" fillId="0" borderId="12" xfId="2" quotePrefix="1" applyFont="1" applyFill="1" applyBorder="1" applyAlignment="1">
      <alignment vertical="center"/>
    </xf>
    <xf numFmtId="44" fontId="37" fillId="0" borderId="12" xfId="2" quotePrefix="1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31" fillId="0" borderId="12" xfId="234" quotePrefix="1" applyNumberFormat="1" applyFill="1">
      <alignment horizontal="left" vertical="center" indent="1"/>
    </xf>
    <xf numFmtId="164" fontId="31" fillId="0" borderId="36" xfId="1" applyNumberFormat="1" applyFont="1" applyBorder="1" applyAlignment="1">
      <alignment horizontal="right" vertical="center"/>
    </xf>
    <xf numFmtId="0" fontId="31" fillId="0" borderId="36" xfId="234" quotePrefix="1" applyNumberFormat="1" applyFill="1" applyBorder="1">
      <alignment horizontal="left" vertical="center" indent="1"/>
    </xf>
    <xf numFmtId="164" fontId="37" fillId="0" borderId="37" xfId="1" applyNumberFormat="1" applyFont="1" applyBorder="1" applyAlignment="1">
      <alignment horizontal="right" vertical="center"/>
    </xf>
    <xf numFmtId="0" fontId="31" fillId="0" borderId="37" xfId="234" quotePrefix="1" applyNumberFormat="1" applyFill="1" applyBorder="1">
      <alignment horizontal="left" vertical="center" indent="1"/>
    </xf>
    <xf numFmtId="44" fontId="37" fillId="0" borderId="25" xfId="2" applyFont="1" applyFill="1" applyBorder="1" applyAlignment="1">
      <alignment vertical="center"/>
    </xf>
    <xf numFmtId="44" fontId="31" fillId="0" borderId="25" xfId="2" applyFont="1" applyFill="1" applyBorder="1" applyAlignment="1">
      <alignment horizontal="right" vertical="center"/>
    </xf>
    <xf numFmtId="0" fontId="31" fillId="0" borderId="12" xfId="178" quotePrefix="1" applyNumberFormat="1" applyFill="1">
      <alignment horizontal="left" vertical="center" indent="1"/>
    </xf>
    <xf numFmtId="177" fontId="5" fillId="0" borderId="0" xfId="0" applyNumberFormat="1" applyFont="1" applyFill="1" applyAlignment="1"/>
    <xf numFmtId="44" fontId="2" fillId="0" borderId="38" xfId="0" applyNumberFormat="1" applyFont="1" applyBorder="1" applyAlignment="1">
      <alignment horizontal="center"/>
    </xf>
    <xf numFmtId="44" fontId="2" fillId="0" borderId="39" xfId="0" applyNumberFormat="1" applyFont="1" applyBorder="1" applyAlignment="1">
      <alignment horizontal="center"/>
    </xf>
  </cellXfs>
  <cellStyles count="819">
    <cellStyle name="_x0013_" xfId="246"/>
    <cellStyle name="_09GRC Gas Transport For Review" xfId="247"/>
    <cellStyle name="_4.06E Pass Throughs" xfId="248"/>
    <cellStyle name="_4.06E Pass Throughs_04 07E Wild Horse Wind Expansion (C) (2)" xfId="249"/>
    <cellStyle name="_4.06E Pass Throughs_3.01 Income Statement" xfId="250"/>
    <cellStyle name="_4.06E Pass Throughs_4 31 Regulatory Assets and Liabilities  7 06- Exhibit D" xfId="251"/>
    <cellStyle name="_4.06E Pass Throughs_4 32 Regulatory Assets and Liabilities  7 06- Exhibit D" xfId="252"/>
    <cellStyle name="_4.06E Pass Throughs_Book9" xfId="253"/>
    <cellStyle name="_4.13E Montana Energy Tax" xfId="254"/>
    <cellStyle name="_4.13E Montana Energy Tax_04 07E Wild Horse Wind Expansion (C) (2)" xfId="255"/>
    <cellStyle name="_4.13E Montana Energy Tax_3.01 Income Statement" xfId="256"/>
    <cellStyle name="_4.13E Montana Energy Tax_4 31 Regulatory Assets and Liabilities  7 06- Exhibit D" xfId="257"/>
    <cellStyle name="_4.13E Montana Energy Tax_4 32 Regulatory Assets and Liabilities  7 06- Exhibit D" xfId="258"/>
    <cellStyle name="_4.13E Montana Energy Tax_Book9" xfId="259"/>
    <cellStyle name="_AURORA WIP" xfId="260"/>
    <cellStyle name="_Book1" xfId="261"/>
    <cellStyle name="_Book1 (2)" xfId="262"/>
    <cellStyle name="_Book1 (2)_04 07E Wild Horse Wind Expansion (C) (2)" xfId="263"/>
    <cellStyle name="_Book1 (2)_3.01 Income Statement" xfId="264"/>
    <cellStyle name="_Book1 (2)_4 31 Regulatory Assets and Liabilities  7 06- Exhibit D" xfId="265"/>
    <cellStyle name="_Book1 (2)_4 32 Regulatory Assets and Liabilities  7 06- Exhibit D" xfId="266"/>
    <cellStyle name="_Book1 (2)_Book9" xfId="267"/>
    <cellStyle name="_Book1_3.01 Income Statement" xfId="268"/>
    <cellStyle name="_Book1_4 31 Regulatory Assets and Liabilities  7 06- Exhibit D" xfId="269"/>
    <cellStyle name="_Book1_4 32 Regulatory Assets and Liabilities  7 06- Exhibit D" xfId="270"/>
    <cellStyle name="_Book1_Book9" xfId="271"/>
    <cellStyle name="_Book2" xfId="272"/>
    <cellStyle name="_Book2_04 07E Wild Horse Wind Expansion (C) (2)" xfId="273"/>
    <cellStyle name="_Book2_3.01 Income Statement" xfId="274"/>
    <cellStyle name="_Book2_4 31 Regulatory Assets and Liabilities  7 06- Exhibit D" xfId="275"/>
    <cellStyle name="_Book2_4 32 Regulatory Assets and Liabilities  7 06- Exhibit D" xfId="276"/>
    <cellStyle name="_Book2_Book9" xfId="277"/>
    <cellStyle name="_Book3" xfId="278"/>
    <cellStyle name="_Book5" xfId="279"/>
    <cellStyle name="_Chelan Debt Forecast 12.19.05" xfId="280"/>
    <cellStyle name="_Chelan Debt Forecast 12.19.05_3.01 Income Statement" xfId="281"/>
    <cellStyle name="_Chelan Debt Forecast 12.19.05_4 31 Regulatory Assets and Liabilities  7 06- Exhibit D" xfId="282"/>
    <cellStyle name="_Chelan Debt Forecast 12.19.05_4 32 Regulatory Assets and Liabilities  7 06- Exhibit D" xfId="283"/>
    <cellStyle name="_Chelan Debt Forecast 12.19.05_Book9" xfId="284"/>
    <cellStyle name="_Copy 11-9 Sumas Proforma - Current" xfId="285"/>
    <cellStyle name="_Costs not in AURORA 06GRC" xfId="286"/>
    <cellStyle name="_Costs not in AURORA 06GRC_04 07E Wild Horse Wind Expansion (C) (2)" xfId="287"/>
    <cellStyle name="_Costs not in AURORA 06GRC_3.01 Income Statement" xfId="288"/>
    <cellStyle name="_Costs not in AURORA 06GRC_4 31 Regulatory Assets and Liabilities  7 06- Exhibit D" xfId="289"/>
    <cellStyle name="_Costs not in AURORA 06GRC_4 32 Regulatory Assets and Liabilities  7 06- Exhibit D" xfId="290"/>
    <cellStyle name="_Costs not in AURORA 06GRC_Book9" xfId="291"/>
    <cellStyle name="_Costs not in AURORA 2006GRC 6.15.06" xfId="292"/>
    <cellStyle name="_Costs not in AURORA 2006GRC 6.15.06_04 07E Wild Horse Wind Expansion (C) (2)" xfId="293"/>
    <cellStyle name="_Costs not in AURORA 2006GRC 6.15.06_3.01 Income Statement" xfId="294"/>
    <cellStyle name="_Costs not in AURORA 2006GRC 6.15.06_4 31 Regulatory Assets and Liabilities  7 06- Exhibit D" xfId="295"/>
    <cellStyle name="_Costs not in AURORA 2006GRC 6.15.06_4 32 Regulatory Assets and Liabilities  7 06- Exhibit D" xfId="296"/>
    <cellStyle name="_Costs not in AURORA 2006GRC 6.15.06_Book9" xfId="297"/>
    <cellStyle name="_Costs not in AURORA 2006GRC w gas price updated" xfId="298"/>
    <cellStyle name="_Costs not in AURORA 2007 Rate Case" xfId="299"/>
    <cellStyle name="_Costs not in AURORA 2007 Rate Case_3.01 Income Statement" xfId="300"/>
    <cellStyle name="_Costs not in AURORA 2007 Rate Case_4 31 Regulatory Assets and Liabilities  7 06- Exhibit D" xfId="301"/>
    <cellStyle name="_Costs not in AURORA 2007 Rate Case_4 32 Regulatory Assets and Liabilities  7 06- Exhibit D" xfId="302"/>
    <cellStyle name="_Costs not in AURORA 2007 Rate Case_Book9" xfId="303"/>
    <cellStyle name="_Costs not in KWI3000 '06Budget" xfId="304"/>
    <cellStyle name="_Costs not in KWI3000 '06Budget_3.01 Income Statement" xfId="305"/>
    <cellStyle name="_Costs not in KWI3000 '06Budget_4 31 Regulatory Assets and Liabilities  7 06- Exhibit D" xfId="306"/>
    <cellStyle name="_Costs not in KWI3000 '06Budget_4 32 Regulatory Assets and Liabilities  7 06- Exhibit D" xfId="307"/>
    <cellStyle name="_Costs not in KWI3000 '06Budget_Book9" xfId="308"/>
    <cellStyle name="_DEM-WP (C) Power Cost 2006GRC Order" xfId="309"/>
    <cellStyle name="_DEM-WP (C) Power Cost 2006GRC Order_04 07E Wild Horse Wind Expansion (C) (2)" xfId="310"/>
    <cellStyle name="_DEM-WP (C) Power Cost 2006GRC Order_3.01 Income Statement" xfId="311"/>
    <cellStyle name="_DEM-WP (C) Power Cost 2006GRC Order_4 31 Regulatory Assets and Liabilities  7 06- Exhibit D" xfId="312"/>
    <cellStyle name="_DEM-WP (C) Power Cost 2006GRC Order_4 32 Regulatory Assets and Liabilities  7 06- Exhibit D" xfId="313"/>
    <cellStyle name="_DEM-WP (C) Power Cost 2006GRC Order_Book9" xfId="314"/>
    <cellStyle name="_DEM-WP Revised (HC) Wild Horse 2006GRC" xfId="315"/>
    <cellStyle name="_DEM-WP(C) Colstrip FOR" xfId="316"/>
    <cellStyle name="_DEM-WP(C) Costs not in AURORA 2006GRC" xfId="317"/>
    <cellStyle name="_DEM-WP(C) Costs not in AURORA 2006GRC_3.01 Income Statement" xfId="318"/>
    <cellStyle name="_DEM-WP(C) Costs not in AURORA 2006GRC_4 31 Regulatory Assets and Liabilities  7 06- Exhibit D" xfId="319"/>
    <cellStyle name="_DEM-WP(C) Costs not in AURORA 2006GRC_4 32 Regulatory Assets and Liabilities  7 06- Exhibit D" xfId="320"/>
    <cellStyle name="_DEM-WP(C) Costs not in AURORA 2006GRC_Book9" xfId="321"/>
    <cellStyle name="_DEM-WP(C) Costs not in AURORA 2007GRC" xfId="322"/>
    <cellStyle name="_DEM-WP(C) Costs not in AURORA 2007PCORC-5.07Update" xfId="323"/>
    <cellStyle name="_DEM-WP(C) Costs not in AURORA 2007PCORC-5.07Update_DEM-WP(C) Production O&amp;M 2009GRC Rebuttal" xfId="324"/>
    <cellStyle name="_DEM-WP(C) Prod O&amp;M 2007GRC" xfId="325"/>
    <cellStyle name="_DEM-WP(C) Rate Year Sumas by Month Update Corrected" xfId="326"/>
    <cellStyle name="_DEM-WP(C) Sumas Proforma 11.5.07" xfId="327"/>
    <cellStyle name="_DEM-WP(C) Westside Hydro Data_051007" xfId="328"/>
    <cellStyle name="_Fixed Gas Transport 1 19 09" xfId="329"/>
    <cellStyle name="_Fuel Prices 4-14" xfId="330"/>
    <cellStyle name="_Fuel Prices 4-14_04 07E Wild Horse Wind Expansion (C) (2)" xfId="331"/>
    <cellStyle name="_Fuel Prices 4-14_3.01 Income Statement" xfId="332"/>
    <cellStyle name="_Fuel Prices 4-14_4 31 Regulatory Assets and Liabilities  7 06- Exhibit D" xfId="333"/>
    <cellStyle name="_Fuel Prices 4-14_4 32 Regulatory Assets and Liabilities  7 06- Exhibit D" xfId="334"/>
    <cellStyle name="_Fuel Prices 4-14_Book9" xfId="335"/>
    <cellStyle name="_Gas Transportation Charges_2009GRC_120308" xfId="336"/>
    <cellStyle name="_NIM 06 Base Case Current Trends" xfId="337"/>
    <cellStyle name="_Portfolio SPlan Base Case.xls Chart 1" xfId="338"/>
    <cellStyle name="_Portfolio SPlan Base Case.xls Chart 2" xfId="339"/>
    <cellStyle name="_Portfolio SPlan Base Case.xls Chart 3" xfId="340"/>
    <cellStyle name="_Power Cost Value Copy 11.30.05 gas 1.09.06 AURORA at 1.10.06" xfId="341"/>
    <cellStyle name="_Power Cost Value Copy 11.30.05 gas 1.09.06 AURORA at 1.10.06_04 07E Wild Horse Wind Expansion (C) (2)" xfId="342"/>
    <cellStyle name="_Power Cost Value Copy 11.30.05 gas 1.09.06 AURORA at 1.10.06_3.01 Income Statement" xfId="343"/>
    <cellStyle name="_Power Cost Value Copy 11.30.05 gas 1.09.06 AURORA at 1.10.06_4 31 Regulatory Assets and Liabilities  7 06- Exhibit D" xfId="344"/>
    <cellStyle name="_Power Cost Value Copy 11.30.05 gas 1.09.06 AURORA at 1.10.06_4 32 Regulatory Assets and Liabilities  7 06- Exhibit D" xfId="345"/>
    <cellStyle name="_Power Cost Value Copy 11.30.05 gas 1.09.06 AURORA at 1.10.06_Book9" xfId="346"/>
    <cellStyle name="_Pro Forma Rev 07 GRC" xfId="347"/>
    <cellStyle name="_Recon to Darrin's 5.11.05 proforma" xfId="348"/>
    <cellStyle name="_Recon to Darrin's 5.11.05 proforma_3.01 Income Statement" xfId="349"/>
    <cellStyle name="_Recon to Darrin's 5.11.05 proforma_4 31 Regulatory Assets and Liabilities  7 06- Exhibit D" xfId="350"/>
    <cellStyle name="_Recon to Darrin's 5.11.05 proforma_4 32 Regulatory Assets and Liabilities  7 06- Exhibit D" xfId="351"/>
    <cellStyle name="_Recon to Darrin's 5.11.05 proforma_Book9" xfId="352"/>
    <cellStyle name="_Revenue" xfId="353"/>
    <cellStyle name="_Revenue_Data" xfId="354"/>
    <cellStyle name="_Revenue_Data_1" xfId="355"/>
    <cellStyle name="_Revenue_Data_Pro Forma Rev 09 GRC" xfId="356"/>
    <cellStyle name="_Revenue_Data_Pro Forma Rev 2010 GRC" xfId="357"/>
    <cellStyle name="_Revenue_Data_Pro Forma Rev 2010 GRC_Preliminary" xfId="358"/>
    <cellStyle name="_Revenue_Data_Revenue (Feb 09 - Jan 10)" xfId="359"/>
    <cellStyle name="_Revenue_Data_Revenue (Jan 09 - Dec 09)" xfId="360"/>
    <cellStyle name="_Revenue_Data_Revenue (Mar 09 - Feb 10)" xfId="361"/>
    <cellStyle name="_Revenue_Data_Volume Exhibit (Jan09 - Dec09)" xfId="362"/>
    <cellStyle name="_Revenue_Mins" xfId="363"/>
    <cellStyle name="_Revenue_Pro Forma Rev 07 GRC" xfId="364"/>
    <cellStyle name="_Revenue_Pro Forma Rev 08 GRC" xfId="365"/>
    <cellStyle name="_Revenue_Pro Forma Rev 09 GRC" xfId="366"/>
    <cellStyle name="_Revenue_Pro Forma Rev 2010 GRC" xfId="367"/>
    <cellStyle name="_Revenue_Pro Forma Rev 2010 GRC_Preliminary" xfId="368"/>
    <cellStyle name="_Revenue_Revenue (Feb 09 - Jan 10)" xfId="369"/>
    <cellStyle name="_Revenue_Revenue (Jan 09 - Dec 09)" xfId="370"/>
    <cellStyle name="_Revenue_Revenue (Mar 09 - Feb 10)" xfId="371"/>
    <cellStyle name="_Revenue_Sheet2" xfId="372"/>
    <cellStyle name="_Revenue_Therms Data" xfId="373"/>
    <cellStyle name="_Revenue_Therms Data Rerun" xfId="374"/>
    <cellStyle name="_Revenue_Volume Exhibit (Jan09 - Dec09)" xfId="375"/>
    <cellStyle name="_Sumas Proforma - 11-09-07" xfId="376"/>
    <cellStyle name="_Sumas Property Taxes v1" xfId="377"/>
    <cellStyle name="_Tenaska Comparison" xfId="378"/>
    <cellStyle name="_Tenaska Comparison_3.01 Income Statement" xfId="379"/>
    <cellStyle name="_Tenaska Comparison_4 31 Regulatory Assets and Liabilities  7 06- Exhibit D" xfId="380"/>
    <cellStyle name="_Tenaska Comparison_4 32 Regulatory Assets and Liabilities  7 06- Exhibit D" xfId="381"/>
    <cellStyle name="_Tenaska Comparison_Book9" xfId="382"/>
    <cellStyle name="_Therms Data" xfId="383"/>
    <cellStyle name="_Therms Data_Pro Forma Rev 09 GRC" xfId="384"/>
    <cellStyle name="_Therms Data_Pro Forma Rev 2010 GRC" xfId="385"/>
    <cellStyle name="_Therms Data_Pro Forma Rev 2010 GRC_Preliminary" xfId="386"/>
    <cellStyle name="_Therms Data_Revenue (Feb 09 - Jan 10)" xfId="387"/>
    <cellStyle name="_Therms Data_Revenue (Jan 09 - Dec 09)" xfId="388"/>
    <cellStyle name="_Therms Data_Revenue (Mar 09 - Feb 10)" xfId="389"/>
    <cellStyle name="_Therms Data_Volume Exhibit (Jan09 - Dec09)" xfId="390"/>
    <cellStyle name="_Value Copy 11 30 05 gas 12 09 05 AURORA at 12 14 05" xfId="391"/>
    <cellStyle name="_Value Copy 11 30 05 gas 12 09 05 AURORA at 12 14 05_04 07E Wild Horse Wind Expansion (C) (2)" xfId="392"/>
    <cellStyle name="_Value Copy 11 30 05 gas 12 09 05 AURORA at 12 14 05_3.01 Income Statement" xfId="393"/>
    <cellStyle name="_Value Copy 11 30 05 gas 12 09 05 AURORA at 12 14 05_4 31 Regulatory Assets and Liabilities  7 06- Exhibit D" xfId="394"/>
    <cellStyle name="_Value Copy 11 30 05 gas 12 09 05 AURORA at 12 14 05_4 32 Regulatory Assets and Liabilities  7 06- Exhibit D" xfId="395"/>
    <cellStyle name="_Value Copy 11 30 05 gas 12 09 05 AURORA at 12 14 05_Book9" xfId="396"/>
    <cellStyle name="_VC 6.15.06 update on 06GRC power costs.xls Chart 1" xfId="397"/>
    <cellStyle name="_VC 6.15.06 update on 06GRC power costs.xls Chart 1_04 07E Wild Horse Wind Expansion (C) (2)" xfId="398"/>
    <cellStyle name="_VC 6.15.06 update on 06GRC power costs.xls Chart 1_3.01 Income Statement" xfId="399"/>
    <cellStyle name="_VC 6.15.06 update on 06GRC power costs.xls Chart 1_4 31 Regulatory Assets and Liabilities  7 06- Exhibit D" xfId="400"/>
    <cellStyle name="_VC 6.15.06 update on 06GRC power costs.xls Chart 1_4 32 Regulatory Assets and Liabilities  7 06- Exhibit D" xfId="401"/>
    <cellStyle name="_VC 6.15.06 update on 06GRC power costs.xls Chart 1_Book9" xfId="402"/>
    <cellStyle name="_VC 6.15.06 update on 06GRC power costs.xls Chart 2" xfId="403"/>
    <cellStyle name="_VC 6.15.06 update on 06GRC power costs.xls Chart 2_04 07E Wild Horse Wind Expansion (C) (2)" xfId="404"/>
    <cellStyle name="_VC 6.15.06 update on 06GRC power costs.xls Chart 2_3.01 Income Statement" xfId="405"/>
    <cellStyle name="_VC 6.15.06 update on 06GRC power costs.xls Chart 2_4 31 Regulatory Assets and Liabilities  7 06- Exhibit D" xfId="406"/>
    <cellStyle name="_VC 6.15.06 update on 06GRC power costs.xls Chart 2_4 32 Regulatory Assets and Liabilities  7 06- Exhibit D" xfId="407"/>
    <cellStyle name="_VC 6.15.06 update on 06GRC power costs.xls Chart 2_Book9" xfId="408"/>
    <cellStyle name="_VC 6.15.06 update on 06GRC power costs.xls Chart 3" xfId="409"/>
    <cellStyle name="_VC 6.15.06 update on 06GRC power costs.xls Chart 3_04 07E Wild Horse Wind Expansion (C) (2)" xfId="410"/>
    <cellStyle name="_VC 6.15.06 update on 06GRC power costs.xls Chart 3_3.01 Income Statement" xfId="411"/>
    <cellStyle name="_VC 6.15.06 update on 06GRC power costs.xls Chart 3_4 31 Regulatory Assets and Liabilities  7 06- Exhibit D" xfId="412"/>
    <cellStyle name="_VC 6.15.06 update on 06GRC power costs.xls Chart 3_4 32 Regulatory Assets and Liabilities  7 06- Exhibit D" xfId="413"/>
    <cellStyle name="_VC 6.15.06 update on 06GRC power costs.xls Chart 3_Book9" xfId="414"/>
    <cellStyle name="0,0_x000d__x000a_NA_x000d__x000a_" xfId="415"/>
    <cellStyle name="0000" xfId="416"/>
    <cellStyle name="000000" xfId="417"/>
    <cellStyle name="20% - Accent1 2" xfId="3"/>
    <cellStyle name="20% - Accent1 2 2" xfId="418"/>
    <cellStyle name="20% - Accent1 3" xfId="419"/>
    <cellStyle name="20% - Accent1 3 2" xfId="420"/>
    <cellStyle name="20% - Accent1 4" xfId="421"/>
    <cellStyle name="20% - Accent1 4 2" xfId="422"/>
    <cellStyle name="20% - Accent1 5" xfId="423"/>
    <cellStyle name="20% - Accent2 2" xfId="4"/>
    <cellStyle name="20% - Accent2 2 2" xfId="424"/>
    <cellStyle name="20% - Accent2 3" xfId="425"/>
    <cellStyle name="20% - Accent2 3 2" xfId="426"/>
    <cellStyle name="20% - Accent2 4" xfId="427"/>
    <cellStyle name="20% - Accent2 4 2" xfId="428"/>
    <cellStyle name="20% - Accent2 5" xfId="429"/>
    <cellStyle name="20% - Accent3 2" xfId="5"/>
    <cellStyle name="20% - Accent3 2 2" xfId="430"/>
    <cellStyle name="20% - Accent3 3" xfId="431"/>
    <cellStyle name="20% - Accent3 3 2" xfId="432"/>
    <cellStyle name="20% - Accent3 4" xfId="433"/>
    <cellStyle name="20% - Accent3 4 2" xfId="434"/>
    <cellStyle name="20% - Accent3 5" xfId="435"/>
    <cellStyle name="20% - Accent4 2" xfId="6"/>
    <cellStyle name="20% - Accent4 2 2" xfId="436"/>
    <cellStyle name="20% - Accent4 3" xfId="437"/>
    <cellStyle name="20% - Accent4 3 2" xfId="438"/>
    <cellStyle name="20% - Accent4 4" xfId="439"/>
    <cellStyle name="20% - Accent4 4 2" xfId="440"/>
    <cellStyle name="20% - Accent4 5" xfId="441"/>
    <cellStyle name="20% - Accent5 2" xfId="7"/>
    <cellStyle name="20% - Accent5 2 2" xfId="442"/>
    <cellStyle name="20% - Accent5 3" xfId="443"/>
    <cellStyle name="20% - Accent5 3 2" xfId="444"/>
    <cellStyle name="20% - Accent5 4" xfId="445"/>
    <cellStyle name="20% - Accent5 4 2" xfId="446"/>
    <cellStyle name="20% - Accent5 5" xfId="447"/>
    <cellStyle name="20% - Accent6 2" xfId="8"/>
    <cellStyle name="20% - Accent6 2 2" xfId="448"/>
    <cellStyle name="20% - Accent6 3" xfId="449"/>
    <cellStyle name="20% - Accent6 3 2" xfId="450"/>
    <cellStyle name="20% - Accent6 4" xfId="451"/>
    <cellStyle name="20% - Accent6 4 2" xfId="452"/>
    <cellStyle name="20% - Accent6 5" xfId="453"/>
    <cellStyle name="40% - Accent1 2" xfId="9"/>
    <cellStyle name="40% - Accent1 2 2" xfId="454"/>
    <cellStyle name="40% - Accent1 3" xfId="455"/>
    <cellStyle name="40% - Accent1 3 2" xfId="456"/>
    <cellStyle name="40% - Accent1 4" xfId="457"/>
    <cellStyle name="40% - Accent1 4 2" xfId="458"/>
    <cellStyle name="40% - Accent1 5" xfId="459"/>
    <cellStyle name="40% - Accent2 2" xfId="10"/>
    <cellStyle name="40% - Accent2 2 2" xfId="460"/>
    <cellStyle name="40% - Accent2 3" xfId="461"/>
    <cellStyle name="40% - Accent2 3 2" xfId="462"/>
    <cellStyle name="40% - Accent2 4" xfId="463"/>
    <cellStyle name="40% - Accent2 4 2" xfId="464"/>
    <cellStyle name="40% - Accent2 5" xfId="465"/>
    <cellStyle name="40% - Accent3 2" xfId="11"/>
    <cellStyle name="40% - Accent3 2 2" xfId="466"/>
    <cellStyle name="40% - Accent3 3" xfId="467"/>
    <cellStyle name="40% - Accent3 3 2" xfId="468"/>
    <cellStyle name="40% - Accent3 4" xfId="469"/>
    <cellStyle name="40% - Accent3 4 2" xfId="470"/>
    <cellStyle name="40% - Accent3 5" xfId="471"/>
    <cellStyle name="40% - Accent4 2" xfId="12"/>
    <cellStyle name="40% - Accent4 2 2" xfId="472"/>
    <cellStyle name="40% - Accent4 3" xfId="473"/>
    <cellStyle name="40% - Accent4 3 2" xfId="474"/>
    <cellStyle name="40% - Accent4 4" xfId="475"/>
    <cellStyle name="40% - Accent4 4 2" xfId="476"/>
    <cellStyle name="40% - Accent4 5" xfId="477"/>
    <cellStyle name="40% - Accent5 2" xfId="13"/>
    <cellStyle name="40% - Accent5 2 2" xfId="478"/>
    <cellStyle name="40% - Accent5 3" xfId="479"/>
    <cellStyle name="40% - Accent5 3 2" xfId="480"/>
    <cellStyle name="40% - Accent5 4" xfId="481"/>
    <cellStyle name="40% - Accent5 4 2" xfId="482"/>
    <cellStyle name="40% - Accent5 5" xfId="483"/>
    <cellStyle name="40% - Accent6 2" xfId="14"/>
    <cellStyle name="40% - Accent6 2 2" xfId="484"/>
    <cellStyle name="40% - Accent6 3" xfId="485"/>
    <cellStyle name="40% - Accent6 3 2" xfId="486"/>
    <cellStyle name="40% - Accent6 4" xfId="487"/>
    <cellStyle name="40% - Accent6 4 2" xfId="488"/>
    <cellStyle name="40% - Accent6 5" xfId="489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- 20%" xfId="21"/>
    <cellStyle name="Accent1 - 40%" xfId="22"/>
    <cellStyle name="Accent1 - 60%" xfId="23"/>
    <cellStyle name="Accent1 10" xfId="24"/>
    <cellStyle name="Accent1 11" xfId="25"/>
    <cellStyle name="Accent1 12" xfId="26"/>
    <cellStyle name="Accent1 13" xfId="27"/>
    <cellStyle name="Accent1 14" xfId="28"/>
    <cellStyle name="Accent1 15" xfId="29"/>
    <cellStyle name="Accent1 16" xfId="30"/>
    <cellStyle name="Accent1 17" xfId="31"/>
    <cellStyle name="Accent1 18" xfId="490"/>
    <cellStyle name="Accent1 2" xfId="32"/>
    <cellStyle name="Accent1 3" xfId="33"/>
    <cellStyle name="Accent1 4" xfId="34"/>
    <cellStyle name="Accent1 5" xfId="35"/>
    <cellStyle name="Accent1 6" xfId="36"/>
    <cellStyle name="Accent1 7" xfId="37"/>
    <cellStyle name="Accent1 8" xfId="38"/>
    <cellStyle name="Accent1 9" xfId="39"/>
    <cellStyle name="Accent2 - 20%" xfId="40"/>
    <cellStyle name="Accent2 - 40%" xfId="41"/>
    <cellStyle name="Accent2 - 60%" xfId="42"/>
    <cellStyle name="Accent2 10" xfId="43"/>
    <cellStyle name="Accent2 11" xfId="44"/>
    <cellStyle name="Accent2 12" xfId="45"/>
    <cellStyle name="Accent2 13" xfId="46"/>
    <cellStyle name="Accent2 14" xfId="47"/>
    <cellStyle name="Accent2 15" xfId="48"/>
    <cellStyle name="Accent2 16" xfId="49"/>
    <cellStyle name="Accent2 17" xfId="50"/>
    <cellStyle name="Accent2 18" xfId="491"/>
    <cellStyle name="Accent2 2" xfId="51"/>
    <cellStyle name="Accent2 3" xfId="52"/>
    <cellStyle name="Accent2 4" xfId="53"/>
    <cellStyle name="Accent2 5" xfId="54"/>
    <cellStyle name="Accent2 6" xfId="55"/>
    <cellStyle name="Accent2 7" xfId="56"/>
    <cellStyle name="Accent2 8" xfId="57"/>
    <cellStyle name="Accent2 9" xfId="58"/>
    <cellStyle name="Accent3 - 20%" xfId="59"/>
    <cellStyle name="Accent3 - 40%" xfId="60"/>
    <cellStyle name="Accent3 - 60%" xfId="61"/>
    <cellStyle name="Accent3 10" xfId="62"/>
    <cellStyle name="Accent3 11" xfId="63"/>
    <cellStyle name="Accent3 12" xfId="64"/>
    <cellStyle name="Accent3 13" xfId="65"/>
    <cellStyle name="Accent3 14" xfId="66"/>
    <cellStyle name="Accent3 15" xfId="67"/>
    <cellStyle name="Accent3 16" xfId="68"/>
    <cellStyle name="Accent3 17" xfId="69"/>
    <cellStyle name="Accent3 18" xfId="492"/>
    <cellStyle name="Accent3 2" xfId="70"/>
    <cellStyle name="Accent3 3" xfId="71"/>
    <cellStyle name="Accent3 4" xfId="72"/>
    <cellStyle name="Accent3 5" xfId="73"/>
    <cellStyle name="Accent3 6" xfId="74"/>
    <cellStyle name="Accent3 7" xfId="75"/>
    <cellStyle name="Accent3 8" xfId="76"/>
    <cellStyle name="Accent3 9" xfId="77"/>
    <cellStyle name="Accent4 - 20%" xfId="78"/>
    <cellStyle name="Accent4 - 40%" xfId="79"/>
    <cellStyle name="Accent4 - 60%" xfId="80"/>
    <cellStyle name="Accent4 10" xfId="81"/>
    <cellStyle name="Accent4 11" xfId="82"/>
    <cellStyle name="Accent4 12" xfId="83"/>
    <cellStyle name="Accent4 13" xfId="84"/>
    <cellStyle name="Accent4 14" xfId="85"/>
    <cellStyle name="Accent4 15" xfId="86"/>
    <cellStyle name="Accent4 16" xfId="87"/>
    <cellStyle name="Accent4 17" xfId="88"/>
    <cellStyle name="Accent4 18" xfId="493"/>
    <cellStyle name="Accent4 2" xfId="89"/>
    <cellStyle name="Accent4 3" xfId="90"/>
    <cellStyle name="Accent4 4" xfId="91"/>
    <cellStyle name="Accent4 5" xfId="92"/>
    <cellStyle name="Accent4 6" xfId="93"/>
    <cellStyle name="Accent4 7" xfId="94"/>
    <cellStyle name="Accent4 8" xfId="95"/>
    <cellStyle name="Accent4 9" xfId="96"/>
    <cellStyle name="Accent5 - 20%" xfId="97"/>
    <cellStyle name="Accent5 - 40%" xfId="98"/>
    <cellStyle name="Accent5 - 60%" xfId="99"/>
    <cellStyle name="Accent5 10" xfId="100"/>
    <cellStyle name="Accent5 11" xfId="101"/>
    <cellStyle name="Accent5 12" xfId="102"/>
    <cellStyle name="Accent5 13" xfId="103"/>
    <cellStyle name="Accent5 14" xfId="104"/>
    <cellStyle name="Accent5 15" xfId="105"/>
    <cellStyle name="Accent5 16" xfId="106"/>
    <cellStyle name="Accent5 17" xfId="107"/>
    <cellStyle name="Accent5 18" xfId="494"/>
    <cellStyle name="Accent5 2" xfId="108"/>
    <cellStyle name="Accent5 3" xfId="109"/>
    <cellStyle name="Accent5 4" xfId="110"/>
    <cellStyle name="Accent5 5" xfId="111"/>
    <cellStyle name="Accent5 6" xfId="112"/>
    <cellStyle name="Accent5 7" xfId="113"/>
    <cellStyle name="Accent5 8" xfId="114"/>
    <cellStyle name="Accent5 9" xfId="115"/>
    <cellStyle name="Accent6 - 20%" xfId="116"/>
    <cellStyle name="Accent6 - 40%" xfId="117"/>
    <cellStyle name="Accent6 - 60%" xfId="118"/>
    <cellStyle name="Accent6 10" xfId="119"/>
    <cellStyle name="Accent6 11" xfId="120"/>
    <cellStyle name="Accent6 12" xfId="121"/>
    <cellStyle name="Accent6 13" xfId="122"/>
    <cellStyle name="Accent6 14" xfId="123"/>
    <cellStyle name="Accent6 15" xfId="124"/>
    <cellStyle name="Accent6 16" xfId="125"/>
    <cellStyle name="Accent6 17" xfId="126"/>
    <cellStyle name="Accent6 18" xfId="495"/>
    <cellStyle name="Accent6 2" xfId="127"/>
    <cellStyle name="Accent6 3" xfId="128"/>
    <cellStyle name="Accent6 4" xfId="129"/>
    <cellStyle name="Accent6 5" xfId="130"/>
    <cellStyle name="Accent6 6" xfId="131"/>
    <cellStyle name="Accent6 7" xfId="132"/>
    <cellStyle name="Accent6 8" xfId="133"/>
    <cellStyle name="Accent6 9" xfId="134"/>
    <cellStyle name="Bad 2" xfId="135"/>
    <cellStyle name="Bad 3" xfId="136"/>
    <cellStyle name="blank" xfId="496"/>
    <cellStyle name="Calc Currency (0)" xfId="497"/>
    <cellStyle name="Calculation 2" xfId="137"/>
    <cellStyle name="Calculation 3" xfId="138"/>
    <cellStyle name="Check Cell 2" xfId="139"/>
    <cellStyle name="Check Cell 3" xfId="140"/>
    <cellStyle name="CheckCell" xfId="498"/>
    <cellStyle name="Comma" xfId="1" builtinId="3"/>
    <cellStyle name="Comma [0] 2" xfId="499"/>
    <cellStyle name="Comma [0] 2 2" xfId="500"/>
    <cellStyle name="Comma [0] 3" xfId="501"/>
    <cellStyle name="Comma 10" xfId="502"/>
    <cellStyle name="Comma 11" xfId="503"/>
    <cellStyle name="Comma 12" xfId="504"/>
    <cellStyle name="Comma 13" xfId="505"/>
    <cellStyle name="Comma 14" xfId="506"/>
    <cellStyle name="Comma 15" xfId="507"/>
    <cellStyle name="Comma 16" xfId="508"/>
    <cellStyle name="Comma 17" xfId="509"/>
    <cellStyle name="Comma 18" xfId="510"/>
    <cellStyle name="Comma 19" xfId="511"/>
    <cellStyle name="Comma 2" xfId="141"/>
    <cellStyle name="Comma 2 2" xfId="512"/>
    <cellStyle name="Comma 2 2 2" xfId="513"/>
    <cellStyle name="Comma 20" xfId="514"/>
    <cellStyle name="Comma 21" xfId="515"/>
    <cellStyle name="Comma 22" xfId="516"/>
    <cellStyle name="Comma 3" xfId="517"/>
    <cellStyle name="Comma 3 2" xfId="518"/>
    <cellStyle name="Comma 4" xfId="519"/>
    <cellStyle name="Comma 4 2" xfId="520"/>
    <cellStyle name="Comma 5" xfId="521"/>
    <cellStyle name="Comma 6" xfId="522"/>
    <cellStyle name="Comma 6 2" xfId="523"/>
    <cellStyle name="Comma 6 3" xfId="524"/>
    <cellStyle name="Comma 7" xfId="525"/>
    <cellStyle name="Comma 7 2" xfId="526"/>
    <cellStyle name="Comma 8" xfId="527"/>
    <cellStyle name="Comma 8 2" xfId="528"/>
    <cellStyle name="Comma 9" xfId="529"/>
    <cellStyle name="Comma 9 2" xfId="530"/>
    <cellStyle name="Comma0" xfId="531"/>
    <cellStyle name="Comma0 - Style2" xfId="532"/>
    <cellStyle name="Comma0 - Style4" xfId="533"/>
    <cellStyle name="Comma0 - Style5" xfId="534"/>
    <cellStyle name="Comma0 2" xfId="535"/>
    <cellStyle name="Comma0 3" xfId="536"/>
    <cellStyle name="Comma0 4" xfId="537"/>
    <cellStyle name="Comma0_00COS Ind Allocators" xfId="538"/>
    <cellStyle name="Comma1 - Style1" xfId="539"/>
    <cellStyle name="Copied" xfId="540"/>
    <cellStyle name="COST1" xfId="541"/>
    <cellStyle name="Curren - Style1" xfId="542"/>
    <cellStyle name="Curren - Style2" xfId="543"/>
    <cellStyle name="Curren - Style5" xfId="544"/>
    <cellStyle name="Curren - Style6" xfId="545"/>
    <cellStyle name="Currency" xfId="2" builtinId="4"/>
    <cellStyle name="Currency 10" xfId="546"/>
    <cellStyle name="Currency 11" xfId="547"/>
    <cellStyle name="Currency 12" xfId="548"/>
    <cellStyle name="Currency 13" xfId="549"/>
    <cellStyle name="Currency 14" xfId="550"/>
    <cellStyle name="Currency 15" xfId="551"/>
    <cellStyle name="Currency 16" xfId="552"/>
    <cellStyle name="Currency 17" xfId="553"/>
    <cellStyle name="Currency 18" xfId="554"/>
    <cellStyle name="Currency 2" xfId="555"/>
    <cellStyle name="Currency 2 2" xfId="556"/>
    <cellStyle name="Currency 3" xfId="557"/>
    <cellStyle name="Currency 3 2" xfId="558"/>
    <cellStyle name="Currency 4" xfId="559"/>
    <cellStyle name="Currency 4 2" xfId="560"/>
    <cellStyle name="Currency 5" xfId="561"/>
    <cellStyle name="Currency 5 2" xfId="562"/>
    <cellStyle name="Currency 6" xfId="563"/>
    <cellStyle name="Currency 6 2" xfId="564"/>
    <cellStyle name="Currency 7" xfId="565"/>
    <cellStyle name="Currency 7 2" xfId="566"/>
    <cellStyle name="Currency 8" xfId="567"/>
    <cellStyle name="Currency 8 2" xfId="568"/>
    <cellStyle name="Currency 9" xfId="569"/>
    <cellStyle name="Currency 9 2" xfId="570"/>
    <cellStyle name="Currency0" xfId="571"/>
    <cellStyle name="Date" xfId="572"/>
    <cellStyle name="Date 2" xfId="573"/>
    <cellStyle name="Date 3" xfId="574"/>
    <cellStyle name="Date 4" xfId="575"/>
    <cellStyle name="Emphasis 1" xfId="142"/>
    <cellStyle name="Emphasis 2" xfId="143"/>
    <cellStyle name="Emphasis 3" xfId="144"/>
    <cellStyle name="Entered" xfId="576"/>
    <cellStyle name="Euro" xfId="577"/>
    <cellStyle name="Explanatory Text 2" xfId="145"/>
    <cellStyle name="Fixed" xfId="578"/>
    <cellStyle name="Fixed3 - Style3" xfId="579"/>
    <cellStyle name="Good 2" xfId="146"/>
    <cellStyle name="Good 3" xfId="147"/>
    <cellStyle name="Grey" xfId="580"/>
    <cellStyle name="Grey 2" xfId="581"/>
    <cellStyle name="Grey 3" xfId="582"/>
    <cellStyle name="Grey 4" xfId="583"/>
    <cellStyle name="Header" xfId="584"/>
    <cellStyle name="Header1" xfId="585"/>
    <cellStyle name="Header2" xfId="586"/>
    <cellStyle name="Heading" xfId="587"/>
    <cellStyle name="Heading 1 2" xfId="148"/>
    <cellStyle name="Heading 1 3" xfId="149"/>
    <cellStyle name="Heading 2 2" xfId="150"/>
    <cellStyle name="Heading 2 3" xfId="151"/>
    <cellStyle name="Heading 3 2" xfId="152"/>
    <cellStyle name="Heading 3 3" xfId="153"/>
    <cellStyle name="Heading 4 2" xfId="154"/>
    <cellStyle name="Heading 4 3" xfId="155"/>
    <cellStyle name="Heading1" xfId="588"/>
    <cellStyle name="Heading2" xfId="589"/>
    <cellStyle name="Input [yellow]" xfId="590"/>
    <cellStyle name="Input [yellow] 2" xfId="591"/>
    <cellStyle name="Input [yellow] 3" xfId="592"/>
    <cellStyle name="Input [yellow] 4" xfId="593"/>
    <cellStyle name="Input 2" xfId="156"/>
    <cellStyle name="Input 3" xfId="157"/>
    <cellStyle name="Input Cells" xfId="594"/>
    <cellStyle name="Input Cells Percent" xfId="595"/>
    <cellStyle name="Input Cells_Book9" xfId="596"/>
    <cellStyle name="Lines" xfId="597"/>
    <cellStyle name="LINKED" xfId="598"/>
    <cellStyle name="Linked Cell 2" xfId="158"/>
    <cellStyle name="Linked Cell 3" xfId="159"/>
    <cellStyle name="modified border" xfId="599"/>
    <cellStyle name="modified border 2" xfId="600"/>
    <cellStyle name="modified border 3" xfId="601"/>
    <cellStyle name="modified border 4" xfId="602"/>
    <cellStyle name="modified border1" xfId="603"/>
    <cellStyle name="modified border1 2" xfId="604"/>
    <cellStyle name="modified border1 3" xfId="605"/>
    <cellStyle name="modified border1 4" xfId="606"/>
    <cellStyle name="Neutral 2" xfId="160"/>
    <cellStyle name="Neutral 3" xfId="161"/>
    <cellStyle name="no dec" xfId="607"/>
    <cellStyle name="Normal" xfId="0" builtinId="0"/>
    <cellStyle name="Normal - Style1" xfId="608"/>
    <cellStyle name="Normal - Style1 2" xfId="609"/>
    <cellStyle name="Normal - Style1 3" xfId="610"/>
    <cellStyle name="Normal - Style1 4" xfId="611"/>
    <cellStyle name="Normal 10" xfId="612"/>
    <cellStyle name="Normal 10 2" xfId="613"/>
    <cellStyle name="Normal 10 3" xfId="614"/>
    <cellStyle name="Normal 10 3 2" xfId="615"/>
    <cellStyle name="Normal 10 4" xfId="616"/>
    <cellStyle name="Normal 11" xfId="617"/>
    <cellStyle name="Normal 12" xfId="618"/>
    <cellStyle name="Normal 13" xfId="619"/>
    <cellStyle name="Normal 14" xfId="620"/>
    <cellStyle name="Normal 15" xfId="621"/>
    <cellStyle name="Normal 16" xfId="622"/>
    <cellStyle name="Normal 16 2" xfId="623"/>
    <cellStyle name="Normal 17" xfId="624"/>
    <cellStyle name="Normal 17 2" xfId="625"/>
    <cellStyle name="Normal 18" xfId="626"/>
    <cellStyle name="Normal 18 2" xfId="627"/>
    <cellStyle name="Normal 19" xfId="628"/>
    <cellStyle name="Normal 19 2" xfId="629"/>
    <cellStyle name="Normal 2" xfId="162"/>
    <cellStyle name="Normal 2 2" xfId="630"/>
    <cellStyle name="Normal 2 2 2" xfId="631"/>
    <cellStyle name="Normal 2 2 2 2" xfId="632"/>
    <cellStyle name="Normal 2 2 2_NOL Analysis(For Ann Kellog and  Pete Winne)" xfId="633"/>
    <cellStyle name="Normal 2 2 3" xfId="634"/>
    <cellStyle name="Normal 2 2 3 2" xfId="635"/>
    <cellStyle name="Normal 2 3" xfId="636"/>
    <cellStyle name="Normal 2 3 2" xfId="637"/>
    <cellStyle name="Normal 2 4" xfId="638"/>
    <cellStyle name="Normal 2 4 2" xfId="639"/>
    <cellStyle name="Normal 2 5" xfId="640"/>
    <cellStyle name="Normal 2 5 2" xfId="641"/>
    <cellStyle name="Normal 2 6" xfId="642"/>
    <cellStyle name="Normal 2 7" xfId="643"/>
    <cellStyle name="Normal 2 7 2" xfId="644"/>
    <cellStyle name="Normal 2 8" xfId="645"/>
    <cellStyle name="Normal 2_3.05 Allocation Method 2010 GTR WF" xfId="646"/>
    <cellStyle name="Normal 20" xfId="647"/>
    <cellStyle name="Normal 20 2" xfId="648"/>
    <cellStyle name="Normal 21" xfId="649"/>
    <cellStyle name="Normal 21 2" xfId="650"/>
    <cellStyle name="Normal 21 3" xfId="651"/>
    <cellStyle name="Normal 22" xfId="652"/>
    <cellStyle name="Normal 22 2" xfId="653"/>
    <cellStyle name="Normal 23" xfId="654"/>
    <cellStyle name="Normal 23 2" xfId="655"/>
    <cellStyle name="Normal 24" xfId="656"/>
    <cellStyle name="Normal 25" xfId="657"/>
    <cellStyle name="Normal 26" xfId="658"/>
    <cellStyle name="Normal 26 2" xfId="659"/>
    <cellStyle name="Normal 27" xfId="660"/>
    <cellStyle name="Normal 27 2" xfId="661"/>
    <cellStyle name="Normal 28" xfId="662"/>
    <cellStyle name="Normal 29" xfId="663"/>
    <cellStyle name="Normal 3" xfId="163"/>
    <cellStyle name="Normal 3 2" xfId="664"/>
    <cellStyle name="Normal 3 3" xfId="665"/>
    <cellStyle name="Normal 3 4" xfId="666"/>
    <cellStyle name="Normal 3 5" xfId="667"/>
    <cellStyle name="Normal 3 6" xfId="668"/>
    <cellStyle name="Normal 3 6 2" xfId="669"/>
    <cellStyle name="Normal 3 7" xfId="670"/>
    <cellStyle name="Normal 30" xfId="671"/>
    <cellStyle name="Normal 31" xfId="672"/>
    <cellStyle name="Normal 32" xfId="673"/>
    <cellStyle name="Normal 33" xfId="674"/>
    <cellStyle name="Normal 34" xfId="675"/>
    <cellStyle name="Normal 35" xfId="676"/>
    <cellStyle name="Normal 36" xfId="677"/>
    <cellStyle name="Normal 37" xfId="678"/>
    <cellStyle name="Normal 38" xfId="679"/>
    <cellStyle name="Normal 39" xfId="680"/>
    <cellStyle name="Normal 4" xfId="164"/>
    <cellStyle name="Normal 4 2" xfId="681"/>
    <cellStyle name="Normal 4_3.05 Allocation Method 2010 GTR WF" xfId="682"/>
    <cellStyle name="Normal 40" xfId="683"/>
    <cellStyle name="Normal 41" xfId="684"/>
    <cellStyle name="Normal 42" xfId="685"/>
    <cellStyle name="Normal 43" xfId="686"/>
    <cellStyle name="Normal 44" xfId="687"/>
    <cellStyle name="Normal 45" xfId="688"/>
    <cellStyle name="Normal 46" xfId="689"/>
    <cellStyle name="Normal 47" xfId="690"/>
    <cellStyle name="Normal 48" xfId="691"/>
    <cellStyle name="Normal 49" xfId="692"/>
    <cellStyle name="Normal 5" xfId="165"/>
    <cellStyle name="Normal 50" xfId="693"/>
    <cellStyle name="Normal 51" xfId="694"/>
    <cellStyle name="Normal 51 2" xfId="695"/>
    <cellStyle name="Normal 52" xfId="696"/>
    <cellStyle name="Normal 52 2" xfId="697"/>
    <cellStyle name="Normal 53" xfId="698"/>
    <cellStyle name="Normal 54" xfId="699"/>
    <cellStyle name="Normal 54 2" xfId="700"/>
    <cellStyle name="Normal 55" xfId="701"/>
    <cellStyle name="Normal 55 2" xfId="702"/>
    <cellStyle name="Normal 56" xfId="703"/>
    <cellStyle name="Normal 56 2" xfId="704"/>
    <cellStyle name="Normal 57" xfId="705"/>
    <cellStyle name="Normal 57 2" xfId="706"/>
    <cellStyle name="Normal 58" xfId="707"/>
    <cellStyle name="Normal 59" xfId="708"/>
    <cellStyle name="Normal 6" xfId="166"/>
    <cellStyle name="Normal 6 2" xfId="709"/>
    <cellStyle name="Normal 6 3" xfId="710"/>
    <cellStyle name="Normal 6 4" xfId="711"/>
    <cellStyle name="Normal 60" xfId="712"/>
    <cellStyle name="Normal 7" xfId="713"/>
    <cellStyle name="Normal 7 2" xfId="714"/>
    <cellStyle name="Normal 7 3" xfId="715"/>
    <cellStyle name="Normal 8" xfId="716"/>
    <cellStyle name="Normal 8 2" xfId="717"/>
    <cellStyle name="Normal 9" xfId="718"/>
    <cellStyle name="Normal 9 2" xfId="719"/>
    <cellStyle name="Normal 9 2 2" xfId="720"/>
    <cellStyle name="Normal 9 3" xfId="721"/>
    <cellStyle name="Normal 9_NOL Analysis(For Ann Kellog and  Pete Winne)" xfId="722"/>
    <cellStyle name="Note 10" xfId="723"/>
    <cellStyle name="Note 10 2" xfId="724"/>
    <cellStyle name="Note 11" xfId="725"/>
    <cellStyle name="Note 11 2" xfId="726"/>
    <cellStyle name="Note 12" xfId="727"/>
    <cellStyle name="Note 12 2" xfId="728"/>
    <cellStyle name="Note 13" xfId="729"/>
    <cellStyle name="Note 13 2" xfId="730"/>
    <cellStyle name="Note 14" xfId="731"/>
    <cellStyle name="Note 2" xfId="167"/>
    <cellStyle name="Note 2 2" xfId="732"/>
    <cellStyle name="Note 3" xfId="168"/>
    <cellStyle name="Note 3 2" xfId="733"/>
    <cellStyle name="Note 4" xfId="169"/>
    <cellStyle name="Note 4 2" xfId="734"/>
    <cellStyle name="Note 5" xfId="735"/>
    <cellStyle name="Note 5 2" xfId="736"/>
    <cellStyle name="Note 6" xfId="737"/>
    <cellStyle name="Note 6 2" xfId="738"/>
    <cellStyle name="Note 7" xfId="739"/>
    <cellStyle name="Note 7 2" xfId="740"/>
    <cellStyle name="Note 8" xfId="741"/>
    <cellStyle name="Note 8 2" xfId="742"/>
    <cellStyle name="Note 9" xfId="743"/>
    <cellStyle name="Note 9 2" xfId="744"/>
    <cellStyle name="Output 2" xfId="170"/>
    <cellStyle name="Output 3" xfId="171"/>
    <cellStyle name="Percen - Style1" xfId="745"/>
    <cellStyle name="Percen - Style2" xfId="746"/>
    <cellStyle name="Percen - Style3" xfId="747"/>
    <cellStyle name="Percent (0)" xfId="748"/>
    <cellStyle name="Percent [2]" xfId="749"/>
    <cellStyle name="Percent 10" xfId="750"/>
    <cellStyle name="Percent 11" xfId="751"/>
    <cellStyle name="Percent 12" xfId="752"/>
    <cellStyle name="Percent 13" xfId="753"/>
    <cellStyle name="Percent 14" xfId="754"/>
    <cellStyle name="Percent 15" xfId="755"/>
    <cellStyle name="Percent 16" xfId="756"/>
    <cellStyle name="Percent 17" xfId="757"/>
    <cellStyle name="Percent 18" xfId="758"/>
    <cellStyle name="Percent 19" xfId="759"/>
    <cellStyle name="Percent 2" xfId="760"/>
    <cellStyle name="Percent 2 2" xfId="761"/>
    <cellStyle name="Percent 2 3" xfId="762"/>
    <cellStyle name="Percent 2 4" xfId="763"/>
    <cellStyle name="Percent 20" xfId="764"/>
    <cellStyle name="Percent 21" xfId="765"/>
    <cellStyle name="Percent 22" xfId="766"/>
    <cellStyle name="Percent 3" xfId="767"/>
    <cellStyle name="Percent 3 2" xfId="768"/>
    <cellStyle name="Percent 4" xfId="769"/>
    <cellStyle name="Percent 4 2" xfId="770"/>
    <cellStyle name="Percent 4 3" xfId="771"/>
    <cellStyle name="Percent 5" xfId="772"/>
    <cellStyle name="Percent 6" xfId="773"/>
    <cellStyle name="Percent 7" xfId="774"/>
    <cellStyle name="Percent 8" xfId="775"/>
    <cellStyle name="Percent 9" xfId="776"/>
    <cellStyle name="Processing" xfId="777"/>
    <cellStyle name="PSChar" xfId="778"/>
    <cellStyle name="PSDate" xfId="779"/>
    <cellStyle name="PSDec" xfId="780"/>
    <cellStyle name="PSHeading" xfId="781"/>
    <cellStyle name="PSInt" xfId="782"/>
    <cellStyle name="PSSpacer" xfId="783"/>
    <cellStyle name="purple - Style8" xfId="784"/>
    <cellStyle name="RED" xfId="785"/>
    <cellStyle name="Red - Style7" xfId="786"/>
    <cellStyle name="RED_04 07E Wild Horse Wind Expansion (C) (2)" xfId="787"/>
    <cellStyle name="Report" xfId="788"/>
    <cellStyle name="Report Bar" xfId="789"/>
    <cellStyle name="Report Heading" xfId="790"/>
    <cellStyle name="Report Percent" xfId="791"/>
    <cellStyle name="Report Unit Cost" xfId="792"/>
    <cellStyle name="Reports" xfId="793"/>
    <cellStyle name="Reports Total" xfId="794"/>
    <cellStyle name="Reports Unit Cost Total" xfId="795"/>
    <cellStyle name="Reports_Book9" xfId="796"/>
    <cellStyle name="RevList" xfId="797"/>
    <cellStyle name="round100" xfId="798"/>
    <cellStyle name="SAPBEXaggData" xfId="172"/>
    <cellStyle name="SAPBEXaggData 2" xfId="173"/>
    <cellStyle name="SAPBEXaggDataEmph" xfId="174"/>
    <cellStyle name="SAPBEXaggItem" xfId="175"/>
    <cellStyle name="SAPBEXaggItem 2" xfId="176"/>
    <cellStyle name="SAPBEXaggItemX" xfId="177"/>
    <cellStyle name="SAPBEXchaText" xfId="178"/>
    <cellStyle name="SAPBEXchaText 2" xfId="179"/>
    <cellStyle name="SAPBEXexcBad7" xfId="180"/>
    <cellStyle name="SAPBEXexcBad7 2" xfId="181"/>
    <cellStyle name="SAPBEXexcBad8" xfId="182"/>
    <cellStyle name="SAPBEXexcBad8 2" xfId="183"/>
    <cellStyle name="SAPBEXexcBad9" xfId="184"/>
    <cellStyle name="SAPBEXexcBad9 2" xfId="185"/>
    <cellStyle name="SAPBEXexcCritical4" xfId="186"/>
    <cellStyle name="SAPBEXexcCritical4 2" xfId="187"/>
    <cellStyle name="SAPBEXexcCritical5" xfId="188"/>
    <cellStyle name="SAPBEXexcCritical5 2" xfId="189"/>
    <cellStyle name="SAPBEXexcCritical6" xfId="190"/>
    <cellStyle name="SAPBEXexcCritical6 2" xfId="191"/>
    <cellStyle name="SAPBEXexcGood1" xfId="192"/>
    <cellStyle name="SAPBEXexcGood1 2" xfId="193"/>
    <cellStyle name="SAPBEXexcGood2" xfId="194"/>
    <cellStyle name="SAPBEXexcGood2 2" xfId="195"/>
    <cellStyle name="SAPBEXexcGood3" xfId="196"/>
    <cellStyle name="SAPBEXexcGood3 2" xfId="197"/>
    <cellStyle name="SAPBEXfilterDrill" xfId="198"/>
    <cellStyle name="SAPBEXfilterDrill 2" xfId="199"/>
    <cellStyle name="SAPBEXfilterItem" xfId="200"/>
    <cellStyle name="SAPBEXfilterText" xfId="201"/>
    <cellStyle name="SAPBEXformats" xfId="202"/>
    <cellStyle name="SAPBEXformats 2" xfId="203"/>
    <cellStyle name="SAPBEXheaderItem" xfId="204"/>
    <cellStyle name="SAPBEXheaderItem 2" xfId="205"/>
    <cellStyle name="SAPBEXheaderText" xfId="206"/>
    <cellStyle name="SAPBEXheaderText 2" xfId="207"/>
    <cellStyle name="SAPBEXHLevel0" xfId="208"/>
    <cellStyle name="SAPBEXHLevel0 2" xfId="209"/>
    <cellStyle name="SAPBEXHLevel0X" xfId="210"/>
    <cellStyle name="SAPBEXHLevel0X 2" xfId="211"/>
    <cellStyle name="SAPBEXHLevel1" xfId="212"/>
    <cellStyle name="SAPBEXHLevel1 2" xfId="213"/>
    <cellStyle name="SAPBEXHLevel1X" xfId="214"/>
    <cellStyle name="SAPBEXHLevel1X 2" xfId="215"/>
    <cellStyle name="SAPBEXHLevel2" xfId="216"/>
    <cellStyle name="SAPBEXHLevel2 2" xfId="217"/>
    <cellStyle name="SAPBEXHLevel2X" xfId="218"/>
    <cellStyle name="SAPBEXHLevel2X 2" xfId="219"/>
    <cellStyle name="SAPBEXHLevel3" xfId="220"/>
    <cellStyle name="SAPBEXHLevel3 2" xfId="221"/>
    <cellStyle name="SAPBEXHLevel3X" xfId="222"/>
    <cellStyle name="SAPBEXHLevel3X 2" xfId="223"/>
    <cellStyle name="SAPBEXinputData" xfId="224"/>
    <cellStyle name="SAPBEXinputData 2" xfId="225"/>
    <cellStyle name="SAPBEXItemHeader" xfId="226"/>
    <cellStyle name="SAPBEXresData" xfId="227"/>
    <cellStyle name="SAPBEXresDataEmph" xfId="228"/>
    <cellStyle name="SAPBEXresItem" xfId="229"/>
    <cellStyle name="SAPBEXresItemX" xfId="230"/>
    <cellStyle name="SAPBEXstdData" xfId="231"/>
    <cellStyle name="SAPBEXstdData 2" xfId="232"/>
    <cellStyle name="SAPBEXstdDataEmph" xfId="233"/>
    <cellStyle name="SAPBEXstdItem" xfId="234"/>
    <cellStyle name="SAPBEXstdItem 2" xfId="235"/>
    <cellStyle name="SAPBEXstdItemX" xfId="236"/>
    <cellStyle name="SAPBEXtitle" xfId="237"/>
    <cellStyle name="SAPBEXunassignedItem" xfId="238"/>
    <cellStyle name="SAPBEXunassignedItem 2" xfId="239"/>
    <cellStyle name="SAPBEXundefined" xfId="240"/>
    <cellStyle name="shade" xfId="799"/>
    <cellStyle name="Sheet Title" xfId="241"/>
    <cellStyle name="StmtTtl1" xfId="800"/>
    <cellStyle name="StmtTtl1 2" xfId="801"/>
    <cellStyle name="StmtTtl1 3" xfId="802"/>
    <cellStyle name="StmtTtl1 4" xfId="803"/>
    <cellStyle name="StmtTtl2" xfId="804"/>
    <cellStyle name="STYL1 - Style1" xfId="805"/>
    <cellStyle name="Style 1" xfId="806"/>
    <cellStyle name="Style 1 2" xfId="807"/>
    <cellStyle name="Style 1 3" xfId="808"/>
    <cellStyle name="Style 1 4" xfId="809"/>
    <cellStyle name="Style 1_3.01 Income Statement" xfId="810"/>
    <cellStyle name="Subtotal" xfId="811"/>
    <cellStyle name="Sub-total" xfId="812"/>
    <cellStyle name="taples Plaza" xfId="813"/>
    <cellStyle name="Tickmark" xfId="814"/>
    <cellStyle name="Title: Major" xfId="815"/>
    <cellStyle name="Title: Minor" xfId="816"/>
    <cellStyle name="Title: Worksheet" xfId="817"/>
    <cellStyle name="Total 2" xfId="242"/>
    <cellStyle name="Total 3" xfId="243"/>
    <cellStyle name="Total4 - Style4" xfId="818"/>
    <cellStyle name="Warning Text 2" xfId="244"/>
    <cellStyle name="Warning Text 3" xfId="2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1"/>
  <sheetViews>
    <sheetView tabSelected="1" zoomScale="80" zoomScaleNormal="80" workbookViewId="0"/>
  </sheetViews>
  <sheetFormatPr defaultColWidth="8.85546875" defaultRowHeight="15"/>
  <cols>
    <col min="1" max="1" width="5.42578125" style="1" bestFit="1" customWidth="1"/>
    <col min="2" max="2" width="69.28515625" style="1" customWidth="1"/>
    <col min="3" max="3" width="13.28515625" style="1" bestFit="1" customWidth="1"/>
    <col min="4" max="4" width="13.7109375" style="1" bestFit="1" customWidth="1"/>
    <col min="5" max="5" width="12.7109375" style="1" customWidth="1"/>
    <col min="6" max="6" width="8.85546875" style="1"/>
    <col min="7" max="7" width="13" style="1" customWidth="1"/>
    <col min="8" max="8" width="12" style="1" customWidth="1"/>
    <col min="9" max="9" width="12.28515625" style="1" customWidth="1"/>
    <col min="10" max="252" width="8.85546875" style="1"/>
    <col min="253" max="253" width="5.42578125" style="1" bestFit="1" customWidth="1"/>
    <col min="254" max="254" width="69.42578125" style="1" customWidth="1"/>
    <col min="255" max="255" width="12.85546875" style="1" bestFit="1" customWidth="1"/>
    <col min="256" max="256" width="13.140625" style="1" customWidth="1"/>
    <col min="257" max="257" width="12.7109375" style="1" customWidth="1"/>
    <col min="258" max="258" width="13.5703125" style="1" customWidth="1"/>
    <col min="259" max="508" width="8.85546875" style="1"/>
    <col min="509" max="509" width="5.42578125" style="1" bestFit="1" customWidth="1"/>
    <col min="510" max="510" width="69.42578125" style="1" customWidth="1"/>
    <col min="511" max="511" width="12.85546875" style="1" bestFit="1" customWidth="1"/>
    <col min="512" max="512" width="13.140625" style="1" customWidth="1"/>
    <col min="513" max="513" width="12.7109375" style="1" customWidth="1"/>
    <col min="514" max="514" width="13.5703125" style="1" customWidth="1"/>
    <col min="515" max="764" width="8.85546875" style="1"/>
    <col min="765" max="765" width="5.42578125" style="1" bestFit="1" customWidth="1"/>
    <col min="766" max="766" width="69.42578125" style="1" customWidth="1"/>
    <col min="767" max="767" width="12.85546875" style="1" bestFit="1" customWidth="1"/>
    <col min="768" max="768" width="13.140625" style="1" customWidth="1"/>
    <col min="769" max="769" width="12.7109375" style="1" customWidth="1"/>
    <col min="770" max="770" width="13.5703125" style="1" customWidth="1"/>
    <col min="771" max="1020" width="8.85546875" style="1"/>
    <col min="1021" max="1021" width="5.42578125" style="1" bestFit="1" customWidth="1"/>
    <col min="1022" max="1022" width="69.42578125" style="1" customWidth="1"/>
    <col min="1023" max="1023" width="12.85546875" style="1" bestFit="1" customWidth="1"/>
    <col min="1024" max="1024" width="13.140625" style="1" customWidth="1"/>
    <col min="1025" max="1025" width="12.7109375" style="1" customWidth="1"/>
    <col min="1026" max="1026" width="13.5703125" style="1" customWidth="1"/>
    <col min="1027" max="1276" width="8.85546875" style="1"/>
    <col min="1277" max="1277" width="5.42578125" style="1" bestFit="1" customWidth="1"/>
    <col min="1278" max="1278" width="69.42578125" style="1" customWidth="1"/>
    <col min="1279" max="1279" width="12.85546875" style="1" bestFit="1" customWidth="1"/>
    <col min="1280" max="1280" width="13.140625" style="1" customWidth="1"/>
    <col min="1281" max="1281" width="12.7109375" style="1" customWidth="1"/>
    <col min="1282" max="1282" width="13.5703125" style="1" customWidth="1"/>
    <col min="1283" max="1532" width="8.85546875" style="1"/>
    <col min="1533" max="1533" width="5.42578125" style="1" bestFit="1" customWidth="1"/>
    <col min="1534" max="1534" width="69.42578125" style="1" customWidth="1"/>
    <col min="1535" max="1535" width="12.85546875" style="1" bestFit="1" customWidth="1"/>
    <col min="1536" max="1536" width="13.140625" style="1" customWidth="1"/>
    <col min="1537" max="1537" width="12.7109375" style="1" customWidth="1"/>
    <col min="1538" max="1538" width="13.5703125" style="1" customWidth="1"/>
    <col min="1539" max="1788" width="8.85546875" style="1"/>
    <col min="1789" max="1789" width="5.42578125" style="1" bestFit="1" customWidth="1"/>
    <col min="1790" max="1790" width="69.42578125" style="1" customWidth="1"/>
    <col min="1791" max="1791" width="12.85546875" style="1" bestFit="1" customWidth="1"/>
    <col min="1792" max="1792" width="13.140625" style="1" customWidth="1"/>
    <col min="1793" max="1793" width="12.7109375" style="1" customWidth="1"/>
    <col min="1794" max="1794" width="13.5703125" style="1" customWidth="1"/>
    <col min="1795" max="2044" width="8.85546875" style="1"/>
    <col min="2045" max="2045" width="5.42578125" style="1" bestFit="1" customWidth="1"/>
    <col min="2046" max="2046" width="69.42578125" style="1" customWidth="1"/>
    <col min="2047" max="2047" width="12.85546875" style="1" bestFit="1" customWidth="1"/>
    <col min="2048" max="2048" width="13.140625" style="1" customWidth="1"/>
    <col min="2049" max="2049" width="12.7109375" style="1" customWidth="1"/>
    <col min="2050" max="2050" width="13.5703125" style="1" customWidth="1"/>
    <col min="2051" max="2300" width="8.85546875" style="1"/>
    <col min="2301" max="2301" width="5.42578125" style="1" bestFit="1" customWidth="1"/>
    <col min="2302" max="2302" width="69.42578125" style="1" customWidth="1"/>
    <col min="2303" max="2303" width="12.85546875" style="1" bestFit="1" customWidth="1"/>
    <col min="2304" max="2304" width="13.140625" style="1" customWidth="1"/>
    <col min="2305" max="2305" width="12.7109375" style="1" customWidth="1"/>
    <col min="2306" max="2306" width="13.5703125" style="1" customWidth="1"/>
    <col min="2307" max="2556" width="8.85546875" style="1"/>
    <col min="2557" max="2557" width="5.42578125" style="1" bestFit="1" customWidth="1"/>
    <col min="2558" max="2558" width="69.42578125" style="1" customWidth="1"/>
    <col min="2559" max="2559" width="12.85546875" style="1" bestFit="1" customWidth="1"/>
    <col min="2560" max="2560" width="13.140625" style="1" customWidth="1"/>
    <col min="2561" max="2561" width="12.7109375" style="1" customWidth="1"/>
    <col min="2562" max="2562" width="13.5703125" style="1" customWidth="1"/>
    <col min="2563" max="2812" width="8.85546875" style="1"/>
    <col min="2813" max="2813" width="5.42578125" style="1" bestFit="1" customWidth="1"/>
    <col min="2814" max="2814" width="69.42578125" style="1" customWidth="1"/>
    <col min="2815" max="2815" width="12.85546875" style="1" bestFit="1" customWidth="1"/>
    <col min="2816" max="2816" width="13.140625" style="1" customWidth="1"/>
    <col min="2817" max="2817" width="12.7109375" style="1" customWidth="1"/>
    <col min="2818" max="2818" width="13.5703125" style="1" customWidth="1"/>
    <col min="2819" max="3068" width="8.85546875" style="1"/>
    <col min="3069" max="3069" width="5.42578125" style="1" bestFit="1" customWidth="1"/>
    <col min="3070" max="3070" width="69.42578125" style="1" customWidth="1"/>
    <col min="3071" max="3071" width="12.85546875" style="1" bestFit="1" customWidth="1"/>
    <col min="3072" max="3072" width="13.140625" style="1" customWidth="1"/>
    <col min="3073" max="3073" width="12.7109375" style="1" customWidth="1"/>
    <col min="3074" max="3074" width="13.5703125" style="1" customWidth="1"/>
    <col min="3075" max="3324" width="8.85546875" style="1"/>
    <col min="3325" max="3325" width="5.42578125" style="1" bestFit="1" customWidth="1"/>
    <col min="3326" max="3326" width="69.42578125" style="1" customWidth="1"/>
    <col min="3327" max="3327" width="12.85546875" style="1" bestFit="1" customWidth="1"/>
    <col min="3328" max="3328" width="13.140625" style="1" customWidth="1"/>
    <col min="3329" max="3329" width="12.7109375" style="1" customWidth="1"/>
    <col min="3330" max="3330" width="13.5703125" style="1" customWidth="1"/>
    <col min="3331" max="3580" width="8.85546875" style="1"/>
    <col min="3581" max="3581" width="5.42578125" style="1" bestFit="1" customWidth="1"/>
    <col min="3582" max="3582" width="69.42578125" style="1" customWidth="1"/>
    <col min="3583" max="3583" width="12.85546875" style="1" bestFit="1" customWidth="1"/>
    <col min="3584" max="3584" width="13.140625" style="1" customWidth="1"/>
    <col min="3585" max="3585" width="12.7109375" style="1" customWidth="1"/>
    <col min="3586" max="3586" width="13.5703125" style="1" customWidth="1"/>
    <col min="3587" max="3836" width="8.85546875" style="1"/>
    <col min="3837" max="3837" width="5.42578125" style="1" bestFit="1" customWidth="1"/>
    <col min="3838" max="3838" width="69.42578125" style="1" customWidth="1"/>
    <col min="3839" max="3839" width="12.85546875" style="1" bestFit="1" customWidth="1"/>
    <col min="3840" max="3840" width="13.140625" style="1" customWidth="1"/>
    <col min="3841" max="3841" width="12.7109375" style="1" customWidth="1"/>
    <col min="3842" max="3842" width="13.5703125" style="1" customWidth="1"/>
    <col min="3843" max="4092" width="8.85546875" style="1"/>
    <col min="4093" max="4093" width="5.42578125" style="1" bestFit="1" customWidth="1"/>
    <col min="4094" max="4094" width="69.42578125" style="1" customWidth="1"/>
    <col min="4095" max="4095" width="12.85546875" style="1" bestFit="1" customWidth="1"/>
    <col min="4096" max="4096" width="13.140625" style="1" customWidth="1"/>
    <col min="4097" max="4097" width="12.7109375" style="1" customWidth="1"/>
    <col min="4098" max="4098" width="13.5703125" style="1" customWidth="1"/>
    <col min="4099" max="4348" width="8.85546875" style="1"/>
    <col min="4349" max="4349" width="5.42578125" style="1" bestFit="1" customWidth="1"/>
    <col min="4350" max="4350" width="69.42578125" style="1" customWidth="1"/>
    <col min="4351" max="4351" width="12.85546875" style="1" bestFit="1" customWidth="1"/>
    <col min="4352" max="4352" width="13.140625" style="1" customWidth="1"/>
    <col min="4353" max="4353" width="12.7109375" style="1" customWidth="1"/>
    <col min="4354" max="4354" width="13.5703125" style="1" customWidth="1"/>
    <col min="4355" max="4604" width="8.85546875" style="1"/>
    <col min="4605" max="4605" width="5.42578125" style="1" bestFit="1" customWidth="1"/>
    <col min="4606" max="4606" width="69.42578125" style="1" customWidth="1"/>
    <col min="4607" max="4607" width="12.85546875" style="1" bestFit="1" customWidth="1"/>
    <col min="4608" max="4608" width="13.140625" style="1" customWidth="1"/>
    <col min="4609" max="4609" width="12.7109375" style="1" customWidth="1"/>
    <col min="4610" max="4610" width="13.5703125" style="1" customWidth="1"/>
    <col min="4611" max="4860" width="8.85546875" style="1"/>
    <col min="4861" max="4861" width="5.42578125" style="1" bestFit="1" customWidth="1"/>
    <col min="4862" max="4862" width="69.42578125" style="1" customWidth="1"/>
    <col min="4863" max="4863" width="12.85546875" style="1" bestFit="1" customWidth="1"/>
    <col min="4864" max="4864" width="13.140625" style="1" customWidth="1"/>
    <col min="4865" max="4865" width="12.7109375" style="1" customWidth="1"/>
    <col min="4866" max="4866" width="13.5703125" style="1" customWidth="1"/>
    <col min="4867" max="5116" width="8.85546875" style="1"/>
    <col min="5117" max="5117" width="5.42578125" style="1" bestFit="1" customWidth="1"/>
    <col min="5118" max="5118" width="69.42578125" style="1" customWidth="1"/>
    <col min="5119" max="5119" width="12.85546875" style="1" bestFit="1" customWidth="1"/>
    <col min="5120" max="5120" width="13.140625" style="1" customWidth="1"/>
    <col min="5121" max="5121" width="12.7109375" style="1" customWidth="1"/>
    <col min="5122" max="5122" width="13.5703125" style="1" customWidth="1"/>
    <col min="5123" max="5372" width="8.85546875" style="1"/>
    <col min="5373" max="5373" width="5.42578125" style="1" bestFit="1" customWidth="1"/>
    <col min="5374" max="5374" width="69.42578125" style="1" customWidth="1"/>
    <col min="5375" max="5375" width="12.85546875" style="1" bestFit="1" customWidth="1"/>
    <col min="5376" max="5376" width="13.140625" style="1" customWidth="1"/>
    <col min="5377" max="5377" width="12.7109375" style="1" customWidth="1"/>
    <col min="5378" max="5378" width="13.5703125" style="1" customWidth="1"/>
    <col min="5379" max="5628" width="8.85546875" style="1"/>
    <col min="5629" max="5629" width="5.42578125" style="1" bestFit="1" customWidth="1"/>
    <col min="5630" max="5630" width="69.42578125" style="1" customWidth="1"/>
    <col min="5631" max="5631" width="12.85546875" style="1" bestFit="1" customWidth="1"/>
    <col min="5632" max="5632" width="13.140625" style="1" customWidth="1"/>
    <col min="5633" max="5633" width="12.7109375" style="1" customWidth="1"/>
    <col min="5634" max="5634" width="13.5703125" style="1" customWidth="1"/>
    <col min="5635" max="5884" width="8.85546875" style="1"/>
    <col min="5885" max="5885" width="5.42578125" style="1" bestFit="1" customWidth="1"/>
    <col min="5886" max="5886" width="69.42578125" style="1" customWidth="1"/>
    <col min="5887" max="5887" width="12.85546875" style="1" bestFit="1" customWidth="1"/>
    <col min="5888" max="5888" width="13.140625" style="1" customWidth="1"/>
    <col min="5889" max="5889" width="12.7109375" style="1" customWidth="1"/>
    <col min="5890" max="5890" width="13.5703125" style="1" customWidth="1"/>
    <col min="5891" max="6140" width="8.85546875" style="1"/>
    <col min="6141" max="6141" width="5.42578125" style="1" bestFit="1" customWidth="1"/>
    <col min="6142" max="6142" width="69.42578125" style="1" customWidth="1"/>
    <col min="6143" max="6143" width="12.85546875" style="1" bestFit="1" customWidth="1"/>
    <col min="6144" max="6144" width="13.140625" style="1" customWidth="1"/>
    <col min="6145" max="6145" width="12.7109375" style="1" customWidth="1"/>
    <col min="6146" max="6146" width="13.5703125" style="1" customWidth="1"/>
    <col min="6147" max="6396" width="8.85546875" style="1"/>
    <col min="6397" max="6397" width="5.42578125" style="1" bestFit="1" customWidth="1"/>
    <col min="6398" max="6398" width="69.42578125" style="1" customWidth="1"/>
    <col min="6399" max="6399" width="12.85546875" style="1" bestFit="1" customWidth="1"/>
    <col min="6400" max="6400" width="13.140625" style="1" customWidth="1"/>
    <col min="6401" max="6401" width="12.7109375" style="1" customWidth="1"/>
    <col min="6402" max="6402" width="13.5703125" style="1" customWidth="1"/>
    <col min="6403" max="6652" width="8.85546875" style="1"/>
    <col min="6653" max="6653" width="5.42578125" style="1" bestFit="1" customWidth="1"/>
    <col min="6654" max="6654" width="69.42578125" style="1" customWidth="1"/>
    <col min="6655" max="6655" width="12.85546875" style="1" bestFit="1" customWidth="1"/>
    <col min="6656" max="6656" width="13.140625" style="1" customWidth="1"/>
    <col min="6657" max="6657" width="12.7109375" style="1" customWidth="1"/>
    <col min="6658" max="6658" width="13.5703125" style="1" customWidth="1"/>
    <col min="6659" max="6908" width="8.85546875" style="1"/>
    <col min="6909" max="6909" width="5.42578125" style="1" bestFit="1" customWidth="1"/>
    <col min="6910" max="6910" width="69.42578125" style="1" customWidth="1"/>
    <col min="6911" max="6911" width="12.85546875" style="1" bestFit="1" customWidth="1"/>
    <col min="6912" max="6912" width="13.140625" style="1" customWidth="1"/>
    <col min="6913" max="6913" width="12.7109375" style="1" customWidth="1"/>
    <col min="6914" max="6914" width="13.5703125" style="1" customWidth="1"/>
    <col min="6915" max="7164" width="8.85546875" style="1"/>
    <col min="7165" max="7165" width="5.42578125" style="1" bestFit="1" customWidth="1"/>
    <col min="7166" max="7166" width="69.42578125" style="1" customWidth="1"/>
    <col min="7167" max="7167" width="12.85546875" style="1" bestFit="1" customWidth="1"/>
    <col min="7168" max="7168" width="13.140625" style="1" customWidth="1"/>
    <col min="7169" max="7169" width="12.7109375" style="1" customWidth="1"/>
    <col min="7170" max="7170" width="13.5703125" style="1" customWidth="1"/>
    <col min="7171" max="7420" width="8.85546875" style="1"/>
    <col min="7421" max="7421" width="5.42578125" style="1" bestFit="1" customWidth="1"/>
    <col min="7422" max="7422" width="69.42578125" style="1" customWidth="1"/>
    <col min="7423" max="7423" width="12.85546875" style="1" bestFit="1" customWidth="1"/>
    <col min="7424" max="7424" width="13.140625" style="1" customWidth="1"/>
    <col min="7425" max="7425" width="12.7109375" style="1" customWidth="1"/>
    <col min="7426" max="7426" width="13.5703125" style="1" customWidth="1"/>
    <col min="7427" max="7676" width="8.85546875" style="1"/>
    <col min="7677" max="7677" width="5.42578125" style="1" bestFit="1" customWidth="1"/>
    <col min="7678" max="7678" width="69.42578125" style="1" customWidth="1"/>
    <col min="7679" max="7679" width="12.85546875" style="1" bestFit="1" customWidth="1"/>
    <col min="7680" max="7680" width="13.140625" style="1" customWidth="1"/>
    <col min="7681" max="7681" width="12.7109375" style="1" customWidth="1"/>
    <col min="7682" max="7682" width="13.5703125" style="1" customWidth="1"/>
    <col min="7683" max="7932" width="8.85546875" style="1"/>
    <col min="7933" max="7933" width="5.42578125" style="1" bestFit="1" customWidth="1"/>
    <col min="7934" max="7934" width="69.42578125" style="1" customWidth="1"/>
    <col min="7935" max="7935" width="12.85546875" style="1" bestFit="1" customWidth="1"/>
    <col min="7936" max="7936" width="13.140625" style="1" customWidth="1"/>
    <col min="7937" max="7937" width="12.7109375" style="1" customWidth="1"/>
    <col min="7938" max="7938" width="13.5703125" style="1" customWidth="1"/>
    <col min="7939" max="8188" width="8.85546875" style="1"/>
    <col min="8189" max="8189" width="5.42578125" style="1" bestFit="1" customWidth="1"/>
    <col min="8190" max="8190" width="69.42578125" style="1" customWidth="1"/>
    <col min="8191" max="8191" width="12.85546875" style="1" bestFit="1" customWidth="1"/>
    <col min="8192" max="8192" width="13.140625" style="1" customWidth="1"/>
    <col min="8193" max="8193" width="12.7109375" style="1" customWidth="1"/>
    <col min="8194" max="8194" width="13.5703125" style="1" customWidth="1"/>
    <col min="8195" max="8444" width="8.85546875" style="1"/>
    <col min="8445" max="8445" width="5.42578125" style="1" bestFit="1" customWidth="1"/>
    <col min="8446" max="8446" width="69.42578125" style="1" customWidth="1"/>
    <col min="8447" max="8447" width="12.85546875" style="1" bestFit="1" customWidth="1"/>
    <col min="8448" max="8448" width="13.140625" style="1" customWidth="1"/>
    <col min="8449" max="8449" width="12.7109375" style="1" customWidth="1"/>
    <col min="8450" max="8450" width="13.5703125" style="1" customWidth="1"/>
    <col min="8451" max="8700" width="8.85546875" style="1"/>
    <col min="8701" max="8701" width="5.42578125" style="1" bestFit="1" customWidth="1"/>
    <col min="8702" max="8702" width="69.42578125" style="1" customWidth="1"/>
    <col min="8703" max="8703" width="12.85546875" style="1" bestFit="1" customWidth="1"/>
    <col min="8704" max="8704" width="13.140625" style="1" customWidth="1"/>
    <col min="8705" max="8705" width="12.7109375" style="1" customWidth="1"/>
    <col min="8706" max="8706" width="13.5703125" style="1" customWidth="1"/>
    <col min="8707" max="8956" width="8.85546875" style="1"/>
    <col min="8957" max="8957" width="5.42578125" style="1" bestFit="1" customWidth="1"/>
    <col min="8958" max="8958" width="69.42578125" style="1" customWidth="1"/>
    <col min="8959" max="8959" width="12.85546875" style="1" bestFit="1" customWidth="1"/>
    <col min="8960" max="8960" width="13.140625" style="1" customWidth="1"/>
    <col min="8961" max="8961" width="12.7109375" style="1" customWidth="1"/>
    <col min="8962" max="8962" width="13.5703125" style="1" customWidth="1"/>
    <col min="8963" max="9212" width="8.85546875" style="1"/>
    <col min="9213" max="9213" width="5.42578125" style="1" bestFit="1" customWidth="1"/>
    <col min="9214" max="9214" width="69.42578125" style="1" customWidth="1"/>
    <col min="9215" max="9215" width="12.85546875" style="1" bestFit="1" customWidth="1"/>
    <col min="9216" max="9216" width="13.140625" style="1" customWidth="1"/>
    <col min="9217" max="9217" width="12.7109375" style="1" customWidth="1"/>
    <col min="9218" max="9218" width="13.5703125" style="1" customWidth="1"/>
    <col min="9219" max="9468" width="8.85546875" style="1"/>
    <col min="9469" max="9469" width="5.42578125" style="1" bestFit="1" customWidth="1"/>
    <col min="9470" max="9470" width="69.42578125" style="1" customWidth="1"/>
    <col min="9471" max="9471" width="12.85546875" style="1" bestFit="1" customWidth="1"/>
    <col min="9472" max="9472" width="13.140625" style="1" customWidth="1"/>
    <col min="9473" max="9473" width="12.7109375" style="1" customWidth="1"/>
    <col min="9474" max="9474" width="13.5703125" style="1" customWidth="1"/>
    <col min="9475" max="9724" width="8.85546875" style="1"/>
    <col min="9725" max="9725" width="5.42578125" style="1" bestFit="1" customWidth="1"/>
    <col min="9726" max="9726" width="69.42578125" style="1" customWidth="1"/>
    <col min="9727" max="9727" width="12.85546875" style="1" bestFit="1" customWidth="1"/>
    <col min="9728" max="9728" width="13.140625" style="1" customWidth="1"/>
    <col min="9729" max="9729" width="12.7109375" style="1" customWidth="1"/>
    <col min="9730" max="9730" width="13.5703125" style="1" customWidth="1"/>
    <col min="9731" max="9980" width="8.85546875" style="1"/>
    <col min="9981" max="9981" width="5.42578125" style="1" bestFit="1" customWidth="1"/>
    <col min="9982" max="9982" width="69.42578125" style="1" customWidth="1"/>
    <col min="9983" max="9983" width="12.85546875" style="1" bestFit="1" customWidth="1"/>
    <col min="9984" max="9984" width="13.140625" style="1" customWidth="1"/>
    <col min="9985" max="9985" width="12.7109375" style="1" customWidth="1"/>
    <col min="9986" max="9986" width="13.5703125" style="1" customWidth="1"/>
    <col min="9987" max="10236" width="8.85546875" style="1"/>
    <col min="10237" max="10237" width="5.42578125" style="1" bestFit="1" customWidth="1"/>
    <col min="10238" max="10238" width="69.42578125" style="1" customWidth="1"/>
    <col min="10239" max="10239" width="12.85546875" style="1" bestFit="1" customWidth="1"/>
    <col min="10240" max="10240" width="13.140625" style="1" customWidth="1"/>
    <col min="10241" max="10241" width="12.7109375" style="1" customWidth="1"/>
    <col min="10242" max="10242" width="13.5703125" style="1" customWidth="1"/>
    <col min="10243" max="10492" width="8.85546875" style="1"/>
    <col min="10493" max="10493" width="5.42578125" style="1" bestFit="1" customWidth="1"/>
    <col min="10494" max="10494" width="69.42578125" style="1" customWidth="1"/>
    <col min="10495" max="10495" width="12.85546875" style="1" bestFit="1" customWidth="1"/>
    <col min="10496" max="10496" width="13.140625" style="1" customWidth="1"/>
    <col min="10497" max="10497" width="12.7109375" style="1" customWidth="1"/>
    <col min="10498" max="10498" width="13.5703125" style="1" customWidth="1"/>
    <col min="10499" max="10748" width="8.85546875" style="1"/>
    <col min="10749" max="10749" width="5.42578125" style="1" bestFit="1" customWidth="1"/>
    <col min="10750" max="10750" width="69.42578125" style="1" customWidth="1"/>
    <col min="10751" max="10751" width="12.85546875" style="1" bestFit="1" customWidth="1"/>
    <col min="10752" max="10752" width="13.140625" style="1" customWidth="1"/>
    <col min="10753" max="10753" width="12.7109375" style="1" customWidth="1"/>
    <col min="10754" max="10754" width="13.5703125" style="1" customWidth="1"/>
    <col min="10755" max="11004" width="8.85546875" style="1"/>
    <col min="11005" max="11005" width="5.42578125" style="1" bestFit="1" customWidth="1"/>
    <col min="11006" max="11006" width="69.42578125" style="1" customWidth="1"/>
    <col min="11007" max="11007" width="12.85546875" style="1" bestFit="1" customWidth="1"/>
    <col min="11008" max="11008" width="13.140625" style="1" customWidth="1"/>
    <col min="11009" max="11009" width="12.7109375" style="1" customWidth="1"/>
    <col min="11010" max="11010" width="13.5703125" style="1" customWidth="1"/>
    <col min="11011" max="11260" width="8.85546875" style="1"/>
    <col min="11261" max="11261" width="5.42578125" style="1" bestFit="1" customWidth="1"/>
    <col min="11262" max="11262" width="69.42578125" style="1" customWidth="1"/>
    <col min="11263" max="11263" width="12.85546875" style="1" bestFit="1" customWidth="1"/>
    <col min="11264" max="11264" width="13.140625" style="1" customWidth="1"/>
    <col min="11265" max="11265" width="12.7109375" style="1" customWidth="1"/>
    <col min="11266" max="11266" width="13.5703125" style="1" customWidth="1"/>
    <col min="11267" max="11516" width="8.85546875" style="1"/>
    <col min="11517" max="11517" width="5.42578125" style="1" bestFit="1" customWidth="1"/>
    <col min="11518" max="11518" width="69.42578125" style="1" customWidth="1"/>
    <col min="11519" max="11519" width="12.85546875" style="1" bestFit="1" customWidth="1"/>
    <col min="11520" max="11520" width="13.140625" style="1" customWidth="1"/>
    <col min="11521" max="11521" width="12.7109375" style="1" customWidth="1"/>
    <col min="11522" max="11522" width="13.5703125" style="1" customWidth="1"/>
    <col min="11523" max="11772" width="8.85546875" style="1"/>
    <col min="11773" max="11773" width="5.42578125" style="1" bestFit="1" customWidth="1"/>
    <col min="11774" max="11774" width="69.42578125" style="1" customWidth="1"/>
    <col min="11775" max="11775" width="12.85546875" style="1" bestFit="1" customWidth="1"/>
    <col min="11776" max="11776" width="13.140625" style="1" customWidth="1"/>
    <col min="11777" max="11777" width="12.7109375" style="1" customWidth="1"/>
    <col min="11778" max="11778" width="13.5703125" style="1" customWidth="1"/>
    <col min="11779" max="12028" width="8.85546875" style="1"/>
    <col min="12029" max="12029" width="5.42578125" style="1" bestFit="1" customWidth="1"/>
    <col min="12030" max="12030" width="69.42578125" style="1" customWidth="1"/>
    <col min="12031" max="12031" width="12.85546875" style="1" bestFit="1" customWidth="1"/>
    <col min="12032" max="12032" width="13.140625" style="1" customWidth="1"/>
    <col min="12033" max="12033" width="12.7109375" style="1" customWidth="1"/>
    <col min="12034" max="12034" width="13.5703125" style="1" customWidth="1"/>
    <col min="12035" max="12284" width="8.85546875" style="1"/>
    <col min="12285" max="12285" width="5.42578125" style="1" bestFit="1" customWidth="1"/>
    <col min="12286" max="12286" width="69.42578125" style="1" customWidth="1"/>
    <col min="12287" max="12287" width="12.85546875" style="1" bestFit="1" customWidth="1"/>
    <col min="12288" max="12288" width="13.140625" style="1" customWidth="1"/>
    <col min="12289" max="12289" width="12.7109375" style="1" customWidth="1"/>
    <col min="12290" max="12290" width="13.5703125" style="1" customWidth="1"/>
    <col min="12291" max="12540" width="8.85546875" style="1"/>
    <col min="12541" max="12541" width="5.42578125" style="1" bestFit="1" customWidth="1"/>
    <col min="12542" max="12542" width="69.42578125" style="1" customWidth="1"/>
    <col min="12543" max="12543" width="12.85546875" style="1" bestFit="1" customWidth="1"/>
    <col min="12544" max="12544" width="13.140625" style="1" customWidth="1"/>
    <col min="12545" max="12545" width="12.7109375" style="1" customWidth="1"/>
    <col min="12546" max="12546" width="13.5703125" style="1" customWidth="1"/>
    <col min="12547" max="12796" width="8.85546875" style="1"/>
    <col min="12797" max="12797" width="5.42578125" style="1" bestFit="1" customWidth="1"/>
    <col min="12798" max="12798" width="69.42578125" style="1" customWidth="1"/>
    <col min="12799" max="12799" width="12.85546875" style="1" bestFit="1" customWidth="1"/>
    <col min="12800" max="12800" width="13.140625" style="1" customWidth="1"/>
    <col min="12801" max="12801" width="12.7109375" style="1" customWidth="1"/>
    <col min="12802" max="12802" width="13.5703125" style="1" customWidth="1"/>
    <col min="12803" max="13052" width="8.85546875" style="1"/>
    <col min="13053" max="13053" width="5.42578125" style="1" bestFit="1" customWidth="1"/>
    <col min="13054" max="13054" width="69.42578125" style="1" customWidth="1"/>
    <col min="13055" max="13055" width="12.85546875" style="1" bestFit="1" customWidth="1"/>
    <col min="13056" max="13056" width="13.140625" style="1" customWidth="1"/>
    <col min="13057" max="13057" width="12.7109375" style="1" customWidth="1"/>
    <col min="13058" max="13058" width="13.5703125" style="1" customWidth="1"/>
    <col min="13059" max="13308" width="8.85546875" style="1"/>
    <col min="13309" max="13309" width="5.42578125" style="1" bestFit="1" customWidth="1"/>
    <col min="13310" max="13310" width="69.42578125" style="1" customWidth="1"/>
    <col min="13311" max="13311" width="12.85546875" style="1" bestFit="1" customWidth="1"/>
    <col min="13312" max="13312" width="13.140625" style="1" customWidth="1"/>
    <col min="13313" max="13313" width="12.7109375" style="1" customWidth="1"/>
    <col min="13314" max="13314" width="13.5703125" style="1" customWidth="1"/>
    <col min="13315" max="13564" width="8.85546875" style="1"/>
    <col min="13565" max="13565" width="5.42578125" style="1" bestFit="1" customWidth="1"/>
    <col min="13566" max="13566" width="69.42578125" style="1" customWidth="1"/>
    <col min="13567" max="13567" width="12.85546875" style="1" bestFit="1" customWidth="1"/>
    <col min="13568" max="13568" width="13.140625" style="1" customWidth="1"/>
    <col min="13569" max="13569" width="12.7109375" style="1" customWidth="1"/>
    <col min="13570" max="13570" width="13.5703125" style="1" customWidth="1"/>
    <col min="13571" max="13820" width="8.85546875" style="1"/>
    <col min="13821" max="13821" width="5.42578125" style="1" bestFit="1" customWidth="1"/>
    <col min="13822" max="13822" width="69.42578125" style="1" customWidth="1"/>
    <col min="13823" max="13823" width="12.85546875" style="1" bestFit="1" customWidth="1"/>
    <col min="13824" max="13824" width="13.140625" style="1" customWidth="1"/>
    <col min="13825" max="13825" width="12.7109375" style="1" customWidth="1"/>
    <col min="13826" max="13826" width="13.5703125" style="1" customWidth="1"/>
    <col min="13827" max="14076" width="8.85546875" style="1"/>
    <col min="14077" max="14077" width="5.42578125" style="1" bestFit="1" customWidth="1"/>
    <col min="14078" max="14078" width="69.42578125" style="1" customWidth="1"/>
    <col min="14079" max="14079" width="12.85546875" style="1" bestFit="1" customWidth="1"/>
    <col min="14080" max="14080" width="13.140625" style="1" customWidth="1"/>
    <col min="14081" max="14081" width="12.7109375" style="1" customWidth="1"/>
    <col min="14082" max="14082" width="13.5703125" style="1" customWidth="1"/>
    <col min="14083" max="14332" width="8.85546875" style="1"/>
    <col min="14333" max="14333" width="5.42578125" style="1" bestFit="1" customWidth="1"/>
    <col min="14334" max="14334" width="69.42578125" style="1" customWidth="1"/>
    <col min="14335" max="14335" width="12.85546875" style="1" bestFit="1" customWidth="1"/>
    <col min="14336" max="14336" width="13.140625" style="1" customWidth="1"/>
    <col min="14337" max="14337" width="12.7109375" style="1" customWidth="1"/>
    <col min="14338" max="14338" width="13.5703125" style="1" customWidth="1"/>
    <col min="14339" max="14588" width="8.85546875" style="1"/>
    <col min="14589" max="14589" width="5.42578125" style="1" bestFit="1" customWidth="1"/>
    <col min="14590" max="14590" width="69.42578125" style="1" customWidth="1"/>
    <col min="14591" max="14591" width="12.85546875" style="1" bestFit="1" customWidth="1"/>
    <col min="14592" max="14592" width="13.140625" style="1" customWidth="1"/>
    <col min="14593" max="14593" width="12.7109375" style="1" customWidth="1"/>
    <col min="14594" max="14594" width="13.5703125" style="1" customWidth="1"/>
    <col min="14595" max="14844" width="8.85546875" style="1"/>
    <col min="14845" max="14845" width="5.42578125" style="1" bestFit="1" customWidth="1"/>
    <col min="14846" max="14846" width="69.42578125" style="1" customWidth="1"/>
    <col min="14847" max="14847" width="12.85546875" style="1" bestFit="1" customWidth="1"/>
    <col min="14848" max="14848" width="13.140625" style="1" customWidth="1"/>
    <col min="14849" max="14849" width="12.7109375" style="1" customWidth="1"/>
    <col min="14850" max="14850" width="13.5703125" style="1" customWidth="1"/>
    <col min="14851" max="15100" width="8.85546875" style="1"/>
    <col min="15101" max="15101" width="5.42578125" style="1" bestFit="1" customWidth="1"/>
    <col min="15102" max="15102" width="69.42578125" style="1" customWidth="1"/>
    <col min="15103" max="15103" width="12.85546875" style="1" bestFit="1" customWidth="1"/>
    <col min="15104" max="15104" width="13.140625" style="1" customWidth="1"/>
    <col min="15105" max="15105" width="12.7109375" style="1" customWidth="1"/>
    <col min="15106" max="15106" width="13.5703125" style="1" customWidth="1"/>
    <col min="15107" max="15356" width="8.85546875" style="1"/>
    <col min="15357" max="15357" width="5.42578125" style="1" bestFit="1" customWidth="1"/>
    <col min="15358" max="15358" width="69.42578125" style="1" customWidth="1"/>
    <col min="15359" max="15359" width="12.85546875" style="1" bestFit="1" customWidth="1"/>
    <col min="15360" max="15360" width="13.140625" style="1" customWidth="1"/>
    <col min="15361" max="15361" width="12.7109375" style="1" customWidth="1"/>
    <col min="15362" max="15362" width="13.5703125" style="1" customWidth="1"/>
    <col min="15363" max="15612" width="8.85546875" style="1"/>
    <col min="15613" max="15613" width="5.42578125" style="1" bestFit="1" customWidth="1"/>
    <col min="15614" max="15614" width="69.42578125" style="1" customWidth="1"/>
    <col min="15615" max="15615" width="12.85546875" style="1" bestFit="1" customWidth="1"/>
    <col min="15616" max="15616" width="13.140625" style="1" customWidth="1"/>
    <col min="15617" max="15617" width="12.7109375" style="1" customWidth="1"/>
    <col min="15618" max="15618" width="13.5703125" style="1" customWidth="1"/>
    <col min="15619" max="15868" width="8.85546875" style="1"/>
    <col min="15869" max="15869" width="5.42578125" style="1" bestFit="1" customWidth="1"/>
    <col min="15870" max="15870" width="69.42578125" style="1" customWidth="1"/>
    <col min="15871" max="15871" width="12.85546875" style="1" bestFit="1" customWidth="1"/>
    <col min="15872" max="15872" width="13.140625" style="1" customWidth="1"/>
    <col min="15873" max="15873" width="12.7109375" style="1" customWidth="1"/>
    <col min="15874" max="15874" width="13.5703125" style="1" customWidth="1"/>
    <col min="15875" max="16124" width="8.85546875" style="1"/>
    <col min="16125" max="16125" width="5.42578125" style="1" bestFit="1" customWidth="1"/>
    <col min="16126" max="16126" width="69.42578125" style="1" customWidth="1"/>
    <col min="16127" max="16127" width="12.85546875" style="1" bestFit="1" customWidth="1"/>
    <col min="16128" max="16128" width="13.140625" style="1" customWidth="1"/>
    <col min="16129" max="16129" width="12.7109375" style="1" customWidth="1"/>
    <col min="16130" max="16130" width="13.5703125" style="1" customWidth="1"/>
    <col min="16131" max="16384" width="8.85546875" style="1"/>
  </cols>
  <sheetData>
    <row r="2" spans="1:5">
      <c r="E2" s="2"/>
    </row>
    <row r="3" spans="1:5">
      <c r="A3" s="3"/>
      <c r="B3" s="4"/>
      <c r="C3" s="4"/>
      <c r="D3" s="4"/>
      <c r="E3"/>
    </row>
    <row r="4" spans="1:5">
      <c r="A4" s="5"/>
      <c r="B4" s="5"/>
      <c r="C4" s="5"/>
      <c r="D4" s="5"/>
      <c r="E4" s="6"/>
    </row>
    <row r="5" spans="1:5">
      <c r="A5" s="7"/>
      <c r="B5" s="7"/>
      <c r="C5" s="7"/>
      <c r="D5" s="7"/>
      <c r="E5" s="7"/>
    </row>
    <row r="6" spans="1:5">
      <c r="A6" s="8" t="s">
        <v>0</v>
      </c>
      <c r="B6" s="9"/>
      <c r="C6" s="9"/>
      <c r="D6" s="9"/>
      <c r="E6" s="9"/>
    </row>
    <row r="7" spans="1:5">
      <c r="A7" s="9" t="s">
        <v>1</v>
      </c>
      <c r="B7" s="9"/>
      <c r="C7" s="9"/>
      <c r="D7" s="9"/>
      <c r="E7" s="9"/>
    </row>
    <row r="8" spans="1:5">
      <c r="A8" s="9" t="s">
        <v>111</v>
      </c>
      <c r="B8" s="9"/>
      <c r="C8" s="9"/>
      <c r="D8" s="9"/>
      <c r="E8" s="9"/>
    </row>
    <row r="9" spans="1:5">
      <c r="A9" s="8" t="s">
        <v>2</v>
      </c>
      <c r="B9" s="9"/>
      <c r="C9" s="9"/>
      <c r="D9" s="9"/>
      <c r="E9" s="9"/>
    </row>
    <row r="10" spans="1:5" ht="8.4499999999999993" customHeight="1">
      <c r="A10" s="7"/>
      <c r="B10" s="10"/>
      <c r="C10" s="10"/>
      <c r="D10" s="10"/>
      <c r="E10" s="10"/>
    </row>
    <row r="11" spans="1:5">
      <c r="A11" s="11" t="s">
        <v>3</v>
      </c>
      <c r="B11" s="12"/>
      <c r="C11" s="12"/>
      <c r="D11" s="12"/>
      <c r="E11" s="12"/>
    </row>
    <row r="12" spans="1:5">
      <c r="A12" s="13" t="s">
        <v>4</v>
      </c>
      <c r="B12" s="14" t="s">
        <v>5</v>
      </c>
      <c r="C12" s="15"/>
      <c r="D12" s="15"/>
      <c r="E12" s="14" t="s">
        <v>6</v>
      </c>
    </row>
    <row r="13" spans="1:5">
      <c r="A13" s="16"/>
      <c r="B13" s="16"/>
      <c r="C13" s="16"/>
      <c r="D13" s="16"/>
      <c r="E13" s="16"/>
    </row>
    <row r="14" spans="1:5">
      <c r="A14" s="17"/>
      <c r="B14" s="18" t="s">
        <v>7</v>
      </c>
      <c r="C14" s="18"/>
      <c r="D14" s="19"/>
      <c r="E14" s="19"/>
    </row>
    <row r="15" spans="1:5">
      <c r="A15" s="20">
        <v>1</v>
      </c>
      <c r="B15" s="21"/>
      <c r="C15" s="21" t="s">
        <v>8</v>
      </c>
      <c r="D15" s="21" t="s">
        <v>9</v>
      </c>
      <c r="E15" s="21" t="s">
        <v>10</v>
      </c>
    </row>
    <row r="16" spans="1:5">
      <c r="A16" s="20">
        <f t="shared" ref="A16:A34" si="0">A15+1</f>
        <v>2</v>
      </c>
      <c r="B16" s="22" t="s">
        <v>11</v>
      </c>
      <c r="C16" s="22"/>
      <c r="D16" s="22"/>
      <c r="E16" s="23"/>
    </row>
    <row r="17" spans="1:9">
      <c r="A17" s="20">
        <f t="shared" si="0"/>
        <v>3</v>
      </c>
      <c r="B17" s="24" t="s">
        <v>112</v>
      </c>
      <c r="C17" s="25">
        <f>'Storm O&amp;M 6YE 6 -2018'!S3</f>
        <v>58223.1</v>
      </c>
      <c r="D17" s="25">
        <f>'Storm O&amp;M 6YE 6 -2018'!T3</f>
        <v>2060628.4999999995</v>
      </c>
      <c r="E17" s="25">
        <f t="shared" ref="E17:E22" si="1">SUM(C17:D17)</f>
        <v>2118851.5999999996</v>
      </c>
      <c r="G17" s="25"/>
      <c r="H17" s="25"/>
      <c r="I17" s="25"/>
    </row>
    <row r="18" spans="1:9">
      <c r="A18" s="20">
        <f t="shared" si="0"/>
        <v>4</v>
      </c>
      <c r="B18" s="24" t="s">
        <v>113</v>
      </c>
      <c r="C18" s="26">
        <f>'Storm O&amp;M 6YE 6 -2018'!S4</f>
        <v>484042.58</v>
      </c>
      <c r="D18" s="26">
        <f>'Storm O&amp;M 6YE 6 -2018'!T4</f>
        <v>15744729.020000001</v>
      </c>
      <c r="E18" s="26">
        <f t="shared" si="1"/>
        <v>16228771.600000001</v>
      </c>
      <c r="G18" s="26"/>
      <c r="H18" s="26"/>
      <c r="I18" s="26"/>
    </row>
    <row r="19" spans="1:9">
      <c r="A19" s="20">
        <f t="shared" si="0"/>
        <v>5</v>
      </c>
      <c r="B19" s="24" t="s">
        <v>114</v>
      </c>
      <c r="C19" s="26">
        <f>'Storm O&amp;M 6YE 6 -2018'!S5</f>
        <v>528945.57999999996</v>
      </c>
      <c r="D19" s="26">
        <f>'Storm O&amp;M 6YE 6 -2018'!T5</f>
        <v>5636306.4900000002</v>
      </c>
      <c r="E19" s="26">
        <f t="shared" si="1"/>
        <v>6165252.0700000003</v>
      </c>
      <c r="G19" s="26"/>
      <c r="H19" s="26"/>
      <c r="I19" s="26"/>
    </row>
    <row r="20" spans="1:9">
      <c r="A20" s="20">
        <f t="shared" si="0"/>
        <v>6</v>
      </c>
      <c r="B20" s="24" t="s">
        <v>115</v>
      </c>
      <c r="C20" s="26">
        <f>'Storm O&amp;M 6YE 6 -2018'!S6</f>
        <v>696860.77</v>
      </c>
      <c r="D20" s="26">
        <f>'Storm O&amp;M 6YE 6 -2018'!T6</f>
        <v>17310397.59</v>
      </c>
      <c r="E20" s="26">
        <f t="shared" si="1"/>
        <v>18007258.359999999</v>
      </c>
      <c r="G20" s="26"/>
      <c r="H20" s="26"/>
      <c r="I20" s="26"/>
    </row>
    <row r="21" spans="1:9">
      <c r="A21" s="20">
        <f t="shared" si="0"/>
        <v>7</v>
      </c>
      <c r="B21" s="24" t="s">
        <v>116</v>
      </c>
      <c r="C21" s="26">
        <f>'Storm O&amp;M 6YE 6 -2018'!S7</f>
        <v>407421.01</v>
      </c>
      <c r="D21" s="26">
        <f>'Storm O&amp;M 6YE 6 -2018'!T7</f>
        <v>8774385.2300000004</v>
      </c>
      <c r="E21" s="27">
        <f t="shared" si="1"/>
        <v>9181806.2400000002</v>
      </c>
      <c r="G21" s="26"/>
      <c r="H21" s="26"/>
      <c r="I21" s="27"/>
    </row>
    <row r="22" spans="1:9">
      <c r="A22" s="20">
        <f t="shared" si="0"/>
        <v>8</v>
      </c>
      <c r="B22" s="24" t="s">
        <v>117</v>
      </c>
      <c r="C22" s="28">
        <f>'Storm O&amp;M 6YE 6 -2018'!S8</f>
        <v>279731.89999999997</v>
      </c>
      <c r="D22" s="28">
        <f>'Storm O&amp;M 6YE 6 -2018'!T8</f>
        <v>5765723.3599999994</v>
      </c>
      <c r="E22" s="29">
        <f t="shared" si="1"/>
        <v>6045455.2599999998</v>
      </c>
      <c r="G22" s="26"/>
      <c r="H22" s="26"/>
      <c r="I22" s="27"/>
    </row>
    <row r="23" spans="1:9">
      <c r="A23" s="20">
        <f t="shared" si="0"/>
        <v>9</v>
      </c>
      <c r="B23" s="30" t="s">
        <v>12</v>
      </c>
      <c r="C23" s="31">
        <f>SUM(C17:C22)</f>
        <v>2455224.94</v>
      </c>
      <c r="D23" s="31">
        <f>SUM(D17:D22)</f>
        <v>55292170.189999998</v>
      </c>
      <c r="E23" s="31">
        <f>SUM(E17:E22)</f>
        <v>57747395.130000003</v>
      </c>
      <c r="G23" s="26"/>
      <c r="H23" s="26"/>
      <c r="I23" s="27"/>
    </row>
    <row r="24" spans="1:9">
      <c r="A24" s="20">
        <f t="shared" si="0"/>
        <v>10</v>
      </c>
      <c r="B24" s="16"/>
      <c r="C24" s="32"/>
      <c r="D24" s="32"/>
      <c r="E24" s="32"/>
      <c r="G24" s="26"/>
      <c r="H24" s="26"/>
      <c r="I24" s="27"/>
    </row>
    <row r="25" spans="1:9">
      <c r="A25" s="20">
        <f t="shared" si="0"/>
        <v>11</v>
      </c>
      <c r="B25" s="16" t="s">
        <v>13</v>
      </c>
      <c r="C25" s="33">
        <f>C23/6</f>
        <v>409204.15666666668</v>
      </c>
      <c r="D25" s="34">
        <f>D23/6</f>
        <v>9215361.6983333323</v>
      </c>
      <c r="E25" s="27">
        <f>+E23/6</f>
        <v>9624565.8550000004</v>
      </c>
      <c r="G25" s="26"/>
      <c r="H25" s="26"/>
      <c r="I25" s="27"/>
    </row>
    <row r="26" spans="1:9">
      <c r="A26" s="20">
        <f t="shared" si="0"/>
        <v>12</v>
      </c>
      <c r="B26" s="16"/>
      <c r="C26" s="32"/>
      <c r="D26" s="32"/>
      <c r="E26" s="32"/>
      <c r="G26" s="26"/>
      <c r="H26" s="26"/>
      <c r="I26" s="27"/>
    </row>
    <row r="27" spans="1:9">
      <c r="A27" s="20">
        <f t="shared" si="0"/>
        <v>13</v>
      </c>
      <c r="B27" s="35" t="s">
        <v>118</v>
      </c>
      <c r="C27" s="36"/>
      <c r="D27" s="36"/>
      <c r="E27" s="32"/>
      <c r="G27" s="26"/>
      <c r="H27" s="26"/>
      <c r="I27" s="27"/>
    </row>
    <row r="28" spans="1:9">
      <c r="A28" s="20">
        <f t="shared" si="0"/>
        <v>14</v>
      </c>
      <c r="B28" s="37" t="s">
        <v>14</v>
      </c>
      <c r="C28" s="29">
        <f>C22</f>
        <v>279731.89999999997</v>
      </c>
      <c r="D28" s="29">
        <f>D22</f>
        <v>5765723.3599999994</v>
      </c>
      <c r="E28" s="29">
        <f>E22</f>
        <v>6045455.2599999998</v>
      </c>
      <c r="G28" s="26"/>
      <c r="H28" s="26"/>
      <c r="I28" s="27"/>
    </row>
    <row r="29" spans="1:9">
      <c r="A29" s="20">
        <f t="shared" si="0"/>
        <v>15</v>
      </c>
      <c r="B29" s="16"/>
      <c r="C29" s="32"/>
      <c r="D29" s="32"/>
      <c r="E29" s="32"/>
      <c r="G29" s="26"/>
      <c r="H29" s="26"/>
      <c r="I29" s="27"/>
    </row>
    <row r="30" spans="1:9" ht="14.45" customHeight="1">
      <c r="A30" s="20">
        <f t="shared" si="0"/>
        <v>16</v>
      </c>
      <c r="B30" s="38" t="s">
        <v>15</v>
      </c>
      <c r="C30" s="27">
        <f>C25-C28</f>
        <v>129472.25666666671</v>
      </c>
      <c r="D30" s="27">
        <f>D25-D28</f>
        <v>3449638.3383333329</v>
      </c>
      <c r="E30" s="27">
        <f>E25-E28</f>
        <v>3579110.5950000007</v>
      </c>
      <c r="G30" s="26"/>
      <c r="H30" s="26"/>
      <c r="I30" s="27"/>
    </row>
    <row r="31" spans="1:9" ht="14.45" customHeight="1">
      <c r="A31" s="20">
        <f t="shared" si="0"/>
        <v>17</v>
      </c>
      <c r="B31" s="16"/>
      <c r="C31" s="32"/>
      <c r="D31" s="32"/>
      <c r="E31" s="32"/>
      <c r="G31" s="26"/>
      <c r="H31" s="26"/>
      <c r="I31" s="27"/>
    </row>
    <row r="32" spans="1:9" ht="14.45" customHeight="1">
      <c r="A32" s="20">
        <f t="shared" si="0"/>
        <v>18</v>
      </c>
      <c r="B32" s="39" t="s">
        <v>101</v>
      </c>
      <c r="C32" s="61">
        <f>(0.35*6/12)+(0.21*6/12)</f>
        <v>0.27999999999999997</v>
      </c>
      <c r="D32" s="32"/>
      <c r="E32" s="29">
        <f>-E30*C32</f>
        <v>-1002150.9666</v>
      </c>
      <c r="G32" s="26"/>
      <c r="H32" s="26"/>
      <c r="I32" s="27"/>
    </row>
    <row r="33" spans="1:9" ht="14.45" customHeight="1">
      <c r="A33" s="20">
        <f t="shared" si="0"/>
        <v>19</v>
      </c>
      <c r="B33" s="16"/>
      <c r="C33" s="32"/>
      <c r="D33" s="32"/>
      <c r="E33" s="32"/>
      <c r="G33" s="26"/>
      <c r="H33" s="26"/>
      <c r="I33" s="27"/>
    </row>
    <row r="34" spans="1:9" ht="14.45" customHeight="1" thickBot="1">
      <c r="A34" s="20">
        <f t="shared" si="0"/>
        <v>20</v>
      </c>
      <c r="B34" s="39" t="s">
        <v>16</v>
      </c>
      <c r="C34" s="32"/>
      <c r="D34" s="32"/>
      <c r="E34" s="40">
        <f>-E30-E32</f>
        <v>-2576959.6284000007</v>
      </c>
      <c r="G34" s="26"/>
      <c r="H34" s="26"/>
      <c r="I34" s="27"/>
    </row>
    <row r="35" spans="1:9" ht="15.75" thickTop="1">
      <c r="C35" s="41"/>
      <c r="G35" s="26"/>
      <c r="H35" s="26"/>
      <c r="I35" s="27"/>
    </row>
    <row r="36" spans="1:9">
      <c r="C36" s="41"/>
    </row>
    <row r="37" spans="1:9">
      <c r="C37" s="41"/>
    </row>
    <row r="38" spans="1:9">
      <c r="C38" s="41"/>
    </row>
    <row r="39" spans="1:9">
      <c r="C39" s="41"/>
    </row>
    <row r="40" spans="1:9">
      <c r="C40" s="41"/>
    </row>
    <row r="41" spans="1:9">
      <c r="C41" s="41"/>
    </row>
    <row r="42" spans="1:9">
      <c r="C42" s="41"/>
    </row>
    <row r="43" spans="1:9">
      <c r="C43" s="41"/>
    </row>
    <row r="44" spans="1:9">
      <c r="C44" s="41"/>
    </row>
    <row r="45" spans="1:9">
      <c r="C45" s="41"/>
    </row>
    <row r="46" spans="1:9">
      <c r="C46" s="41"/>
    </row>
    <row r="47" spans="1:9">
      <c r="C47" s="41"/>
    </row>
    <row r="48" spans="1:9">
      <c r="C48" s="41"/>
    </row>
    <row r="49" spans="3:3">
      <c r="C49" s="41"/>
    </row>
    <row r="50" spans="3:3">
      <c r="C50" s="41"/>
    </row>
    <row r="51" spans="3:3">
      <c r="C51" s="41"/>
    </row>
    <row r="52" spans="3:3">
      <c r="C52" s="41"/>
    </row>
    <row r="53" spans="3:3">
      <c r="C53" s="41"/>
    </row>
    <row r="54" spans="3:3">
      <c r="C54" s="41"/>
    </row>
    <row r="55" spans="3:3">
      <c r="C55" s="41"/>
    </row>
    <row r="56" spans="3:3">
      <c r="C56" s="41"/>
    </row>
    <row r="57" spans="3:3">
      <c r="C57" s="41"/>
    </row>
    <row r="58" spans="3:3">
      <c r="C58" s="41"/>
    </row>
    <row r="59" spans="3:3">
      <c r="C59" s="41"/>
    </row>
    <row r="60" spans="3:3">
      <c r="C60" s="41"/>
    </row>
    <row r="61" spans="3:3">
      <c r="C61" s="41"/>
    </row>
    <row r="62" spans="3:3">
      <c r="C62" s="41"/>
    </row>
    <row r="63" spans="3:3">
      <c r="C63" s="41"/>
    </row>
    <row r="64" spans="3:3">
      <c r="C64" s="41"/>
    </row>
    <row r="65" spans="3:3">
      <c r="C65" s="41"/>
    </row>
    <row r="66" spans="3:3">
      <c r="C66" s="41"/>
    </row>
    <row r="67" spans="3:3">
      <c r="C67" s="41"/>
    </row>
    <row r="68" spans="3:3">
      <c r="C68" s="41"/>
    </row>
    <row r="69" spans="3:3">
      <c r="C69" s="41"/>
    </row>
    <row r="70" spans="3:3">
      <c r="C70" s="41"/>
    </row>
    <row r="71" spans="3:3">
      <c r="C71" s="41"/>
    </row>
    <row r="72" spans="3:3">
      <c r="C72" s="41"/>
    </row>
    <row r="73" spans="3:3">
      <c r="C73" s="41"/>
    </row>
    <row r="74" spans="3:3">
      <c r="C74" s="41"/>
    </row>
    <row r="75" spans="3:3">
      <c r="C75" s="41"/>
    </row>
    <row r="76" spans="3:3">
      <c r="C76" s="41"/>
    </row>
    <row r="77" spans="3:3">
      <c r="C77" s="41"/>
    </row>
    <row r="78" spans="3:3">
      <c r="C78" s="41"/>
    </row>
    <row r="79" spans="3:3">
      <c r="C79" s="41"/>
    </row>
    <row r="80" spans="3:3">
      <c r="C80" s="41"/>
    </row>
    <row r="81" spans="3:3">
      <c r="C81" s="41"/>
    </row>
    <row r="82" spans="3:3">
      <c r="C82" s="41"/>
    </row>
    <row r="83" spans="3:3">
      <c r="C83" s="41"/>
    </row>
    <row r="84" spans="3:3">
      <c r="C84" s="41"/>
    </row>
    <row r="85" spans="3:3">
      <c r="C85" s="41"/>
    </row>
    <row r="86" spans="3:3">
      <c r="C86" s="41"/>
    </row>
    <row r="87" spans="3:3">
      <c r="C87" s="41"/>
    </row>
    <row r="88" spans="3:3">
      <c r="C88" s="41"/>
    </row>
    <row r="89" spans="3:3">
      <c r="C89" s="41"/>
    </row>
    <row r="90" spans="3:3">
      <c r="C90" s="41"/>
    </row>
    <row r="91" spans="3:3">
      <c r="C91" s="41"/>
    </row>
    <row r="92" spans="3:3">
      <c r="C92" s="41"/>
    </row>
    <row r="93" spans="3:3">
      <c r="C93" s="41"/>
    </row>
    <row r="94" spans="3:3">
      <c r="C94" s="41"/>
    </row>
    <row r="95" spans="3:3">
      <c r="C95" s="41"/>
    </row>
    <row r="96" spans="3:3">
      <c r="C96" s="41"/>
    </row>
    <row r="97" spans="3:3">
      <c r="C97" s="41"/>
    </row>
    <row r="98" spans="3:3">
      <c r="C98" s="41"/>
    </row>
    <row r="99" spans="3:3">
      <c r="C99" s="41"/>
    </row>
    <row r="100" spans="3:3">
      <c r="C100" s="41"/>
    </row>
    <row r="101" spans="3:3">
      <c r="C101" s="41"/>
    </row>
    <row r="102" spans="3:3">
      <c r="C102" s="41"/>
    </row>
    <row r="103" spans="3:3">
      <c r="C103" s="41"/>
    </row>
    <row r="104" spans="3:3">
      <c r="C104" s="41"/>
    </row>
    <row r="105" spans="3:3">
      <c r="C105" s="41"/>
    </row>
    <row r="106" spans="3:3">
      <c r="C106" s="41"/>
    </row>
    <row r="107" spans="3:3">
      <c r="C107" s="41"/>
    </row>
    <row r="108" spans="3:3">
      <c r="C108" s="41"/>
    </row>
    <row r="109" spans="3:3">
      <c r="C109" s="41"/>
    </row>
    <row r="110" spans="3:3">
      <c r="C110" s="41"/>
    </row>
    <row r="111" spans="3:3">
      <c r="C111" s="41"/>
    </row>
    <row r="112" spans="3:3">
      <c r="C112" s="41"/>
    </row>
    <row r="113" spans="3:3">
      <c r="C113" s="41"/>
    </row>
    <row r="114" spans="3:3">
      <c r="C114" s="41"/>
    </row>
    <row r="115" spans="3:3">
      <c r="C115" s="41"/>
    </row>
    <row r="116" spans="3:3">
      <c r="C116" s="41"/>
    </row>
    <row r="117" spans="3:3">
      <c r="C117" s="41"/>
    </row>
    <row r="118" spans="3:3">
      <c r="C118" s="41"/>
    </row>
    <row r="119" spans="3:3">
      <c r="C119" s="41"/>
    </row>
    <row r="120" spans="3:3">
      <c r="C120" s="41"/>
    </row>
    <row r="121" spans="3:3">
      <c r="C121" s="41"/>
    </row>
    <row r="122" spans="3:3">
      <c r="C122" s="41"/>
    </row>
    <row r="123" spans="3:3">
      <c r="C123" s="41"/>
    </row>
    <row r="124" spans="3:3">
      <c r="C124" s="41"/>
    </row>
    <row r="125" spans="3:3">
      <c r="C125" s="41"/>
    </row>
    <row r="126" spans="3:3">
      <c r="C126" s="41"/>
    </row>
    <row r="127" spans="3:3">
      <c r="C127" s="41"/>
    </row>
    <row r="128" spans="3:3">
      <c r="C128" s="41"/>
    </row>
    <row r="129" spans="3:3">
      <c r="C129" s="41"/>
    </row>
    <row r="130" spans="3:3">
      <c r="C130" s="41"/>
    </row>
    <row r="131" spans="3:3">
      <c r="C131" s="41"/>
    </row>
  </sheetData>
  <printOptions horizontalCentered="1"/>
  <pageMargins left="0.7" right="0.7" top="0.5" bottom="0.5" header="0.3" footer="0.3"/>
  <pageSetup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opLeftCell="D1" zoomScaleNormal="100" workbookViewId="0">
      <selection activeCell="T5" sqref="T5"/>
    </sheetView>
  </sheetViews>
  <sheetFormatPr defaultRowHeight="15"/>
  <cols>
    <col min="1" max="1" width="24" bestFit="1" customWidth="1"/>
    <col min="2" max="2" width="8.28515625" bestFit="1" customWidth="1"/>
    <col min="3" max="3" width="9.7109375" customWidth="1"/>
    <col min="4" max="4" width="11.28515625" customWidth="1"/>
    <col min="5" max="5" width="7.85546875" customWidth="1"/>
    <col min="6" max="6" width="6.85546875" customWidth="1"/>
    <col min="7" max="7" width="11.85546875" customWidth="1"/>
    <col min="8" max="8" width="7.5703125" bestFit="1" customWidth="1"/>
    <col min="9" max="9" width="6.28515625" customWidth="1"/>
    <col min="10" max="10" width="11.7109375" customWidth="1"/>
    <col min="12" max="12" width="11.28515625" customWidth="1"/>
    <col min="13" max="13" width="9.85546875" customWidth="1"/>
    <col min="16" max="16" width="13.7109375" customWidth="1"/>
    <col min="18" max="18" width="13.5703125" customWidth="1"/>
    <col min="19" max="19" width="11.28515625" customWidth="1"/>
    <col min="20" max="20" width="12.7109375" customWidth="1"/>
  </cols>
  <sheetData>
    <row r="1" spans="1:20">
      <c r="B1" s="52" t="s">
        <v>100</v>
      </c>
      <c r="C1" s="52" t="s">
        <v>100</v>
      </c>
      <c r="D1" s="52" t="s">
        <v>99</v>
      </c>
      <c r="E1" s="52" t="s">
        <v>99</v>
      </c>
      <c r="F1" s="52" t="s">
        <v>99</v>
      </c>
      <c r="G1" s="52" t="s">
        <v>99</v>
      </c>
      <c r="H1" s="52" t="s">
        <v>99</v>
      </c>
      <c r="K1" s="52" t="s">
        <v>100</v>
      </c>
      <c r="L1" s="52" t="s">
        <v>100</v>
      </c>
      <c r="M1" s="52" t="s">
        <v>99</v>
      </c>
      <c r="N1" s="52" t="s">
        <v>99</v>
      </c>
      <c r="O1" s="52" t="s">
        <v>99</v>
      </c>
      <c r="P1" s="52" t="s">
        <v>99</v>
      </c>
      <c r="Q1" s="52" t="s">
        <v>99</v>
      </c>
    </row>
    <row r="2" spans="1:20">
      <c r="A2" s="60" t="s">
        <v>98</v>
      </c>
      <c r="B2" s="53" t="s">
        <v>96</v>
      </c>
      <c r="C2" s="53" t="s">
        <v>95</v>
      </c>
      <c r="D2" s="53" t="s">
        <v>94</v>
      </c>
      <c r="E2" s="53" t="s">
        <v>93</v>
      </c>
      <c r="F2" s="53" t="s">
        <v>92</v>
      </c>
      <c r="G2" s="53" t="s">
        <v>91</v>
      </c>
      <c r="H2" s="53" t="s">
        <v>90</v>
      </c>
      <c r="J2" s="51" t="s">
        <v>97</v>
      </c>
      <c r="K2" s="51" t="s">
        <v>96</v>
      </c>
      <c r="L2" s="51" t="s">
        <v>95</v>
      </c>
      <c r="M2" s="51" t="s">
        <v>94</v>
      </c>
      <c r="N2" s="51" t="s">
        <v>93</v>
      </c>
      <c r="O2" s="51" t="s">
        <v>92</v>
      </c>
      <c r="P2" s="51" t="s">
        <v>91</v>
      </c>
      <c r="Q2" s="51" t="s">
        <v>90</v>
      </c>
      <c r="R2" s="51" t="s">
        <v>89</v>
      </c>
      <c r="S2" s="62" t="s">
        <v>8</v>
      </c>
      <c r="T2" s="63" t="s">
        <v>9</v>
      </c>
    </row>
    <row r="3" spans="1:20">
      <c r="A3" s="53" t="s">
        <v>88</v>
      </c>
      <c r="B3" s="43"/>
      <c r="C3" s="43">
        <v>2151.89</v>
      </c>
      <c r="D3" s="43">
        <v>631.65</v>
      </c>
      <c r="E3" s="43">
        <v>109.59</v>
      </c>
      <c r="F3" s="43">
        <v>1174.6199999999999</v>
      </c>
      <c r="G3" s="43">
        <v>119094.76</v>
      </c>
      <c r="H3" s="43">
        <v>37.450000000000003</v>
      </c>
      <c r="J3" s="50" t="s">
        <v>110</v>
      </c>
      <c r="K3" s="49">
        <f t="shared" ref="K3:Q3" si="0">B19</f>
        <v>0</v>
      </c>
      <c r="L3" s="49">
        <f t="shared" si="0"/>
        <v>58223.1</v>
      </c>
      <c r="M3" s="49">
        <f t="shared" si="0"/>
        <v>37710.730000000003</v>
      </c>
      <c r="N3" s="49">
        <f t="shared" si="0"/>
        <v>3841</v>
      </c>
      <c r="O3" s="49">
        <f t="shared" si="0"/>
        <v>0</v>
      </c>
      <c r="P3" s="49">
        <f t="shared" si="0"/>
        <v>2019076.7699999996</v>
      </c>
      <c r="Q3" s="49">
        <f t="shared" si="0"/>
        <v>0</v>
      </c>
      <c r="R3" s="48">
        <f t="shared" ref="R3:R8" si="1">SUM(K3:Q3)</f>
        <v>2118851.5999999996</v>
      </c>
      <c r="S3" s="48">
        <f t="shared" ref="S3:S8" si="2">SUM(K3:L3)</f>
        <v>58223.1</v>
      </c>
      <c r="T3" s="48">
        <f t="shared" ref="T3:T8" si="3">SUM(M3:Q3)</f>
        <v>2060628.4999999995</v>
      </c>
    </row>
    <row r="4" spans="1:20">
      <c r="A4" s="53" t="s">
        <v>87</v>
      </c>
      <c r="B4" s="43">
        <v>0</v>
      </c>
      <c r="C4" s="43">
        <v>131.56</v>
      </c>
      <c r="D4" s="43">
        <v>8.17</v>
      </c>
      <c r="E4" s="43"/>
      <c r="F4" s="43">
        <v>0</v>
      </c>
      <c r="G4" s="43">
        <v>-36318.44</v>
      </c>
      <c r="H4" s="43">
        <v>0</v>
      </c>
      <c r="J4" s="50" t="s">
        <v>109</v>
      </c>
      <c r="K4" s="49">
        <f t="shared" ref="K4:Q4" si="4">B33</f>
        <v>3955.85</v>
      </c>
      <c r="L4" s="49">
        <f t="shared" si="4"/>
        <v>480086.73000000004</v>
      </c>
      <c r="M4" s="49">
        <f t="shared" si="4"/>
        <v>178753.21</v>
      </c>
      <c r="N4" s="49">
        <f t="shared" si="4"/>
        <v>17440.189999999999</v>
      </c>
      <c r="O4" s="49">
        <f t="shared" si="4"/>
        <v>91.01</v>
      </c>
      <c r="P4" s="49">
        <f t="shared" si="4"/>
        <v>15542934.610000001</v>
      </c>
      <c r="Q4" s="49">
        <f t="shared" si="4"/>
        <v>5510</v>
      </c>
      <c r="R4" s="48">
        <f t="shared" si="1"/>
        <v>16228771.600000001</v>
      </c>
      <c r="S4" s="48">
        <f t="shared" si="2"/>
        <v>484042.58</v>
      </c>
      <c r="T4" s="48">
        <f t="shared" si="3"/>
        <v>15744729.020000001</v>
      </c>
    </row>
    <row r="5" spans="1:20">
      <c r="A5" s="53" t="s">
        <v>86</v>
      </c>
      <c r="B5" s="43"/>
      <c r="C5" s="43">
        <v>0</v>
      </c>
      <c r="D5" s="43">
        <v>2004.02</v>
      </c>
      <c r="E5" s="43"/>
      <c r="F5" s="43"/>
      <c r="G5" s="43">
        <v>6485.52</v>
      </c>
      <c r="H5" s="43"/>
      <c r="J5" s="50" t="s">
        <v>108</v>
      </c>
      <c r="K5" s="49">
        <f t="shared" ref="K5:Q5" si="5">B47</f>
        <v>18136.909999999996</v>
      </c>
      <c r="L5" s="49">
        <f t="shared" si="5"/>
        <v>510808.66999999993</v>
      </c>
      <c r="M5" s="49">
        <f t="shared" si="5"/>
        <v>-30365.57</v>
      </c>
      <c r="N5" s="49">
        <f t="shared" si="5"/>
        <v>16010.050000000003</v>
      </c>
      <c r="O5" s="49">
        <f t="shared" si="5"/>
        <v>2115.4400000000005</v>
      </c>
      <c r="P5" s="49">
        <f t="shared" si="5"/>
        <v>5648546.5700000003</v>
      </c>
      <c r="Q5" s="49">
        <f t="shared" si="5"/>
        <v>0</v>
      </c>
      <c r="R5" s="48">
        <f t="shared" si="1"/>
        <v>6165252.0700000003</v>
      </c>
      <c r="S5" s="48">
        <f t="shared" si="2"/>
        <v>528945.57999999996</v>
      </c>
      <c r="T5" s="48">
        <f t="shared" si="3"/>
        <v>5636306.4900000002</v>
      </c>
    </row>
    <row r="6" spans="1:20">
      <c r="A6" s="53"/>
      <c r="B6" s="43"/>
      <c r="C6" s="43"/>
      <c r="D6" s="43"/>
      <c r="E6" s="43"/>
      <c r="F6" s="43"/>
      <c r="G6" s="43"/>
      <c r="H6" s="43"/>
      <c r="J6" s="50" t="s">
        <v>107</v>
      </c>
      <c r="K6" s="49">
        <f t="shared" ref="K6:Q6" si="6">B61</f>
        <v>341.7</v>
      </c>
      <c r="L6" s="49">
        <f t="shared" si="6"/>
        <v>696519.07000000007</v>
      </c>
      <c r="M6" s="49">
        <f t="shared" si="6"/>
        <v>41184.639999999999</v>
      </c>
      <c r="N6" s="49">
        <f t="shared" si="6"/>
        <v>13566.75</v>
      </c>
      <c r="O6" s="49">
        <f t="shared" si="6"/>
        <v>5667.1299999999992</v>
      </c>
      <c r="P6" s="49">
        <f t="shared" si="6"/>
        <v>17249558.600000001</v>
      </c>
      <c r="Q6" s="49">
        <f t="shared" si="6"/>
        <v>420.47</v>
      </c>
      <c r="R6" s="48">
        <f t="shared" si="1"/>
        <v>18007258.359999999</v>
      </c>
      <c r="S6" s="48">
        <f t="shared" si="2"/>
        <v>696860.77</v>
      </c>
      <c r="T6" s="48">
        <f t="shared" si="3"/>
        <v>17310397.59</v>
      </c>
    </row>
    <row r="7" spans="1:20">
      <c r="A7" s="53" t="s">
        <v>85</v>
      </c>
      <c r="B7" s="43"/>
      <c r="C7" s="43">
        <v>0</v>
      </c>
      <c r="D7" s="43"/>
      <c r="E7" s="43"/>
      <c r="F7" s="43"/>
      <c r="G7" s="43">
        <v>263.2</v>
      </c>
      <c r="H7" s="43"/>
      <c r="J7" s="50" t="s">
        <v>106</v>
      </c>
      <c r="K7" s="49">
        <f t="shared" ref="K7:Q7" si="7">B75</f>
        <v>0</v>
      </c>
      <c r="L7" s="49">
        <f t="shared" si="7"/>
        <v>407421.01</v>
      </c>
      <c r="M7" s="49">
        <f t="shared" si="7"/>
        <v>48908.060000000005</v>
      </c>
      <c r="N7" s="49">
        <f t="shared" si="7"/>
        <v>8659.85</v>
      </c>
      <c r="O7" s="49">
        <f t="shared" si="7"/>
        <v>0</v>
      </c>
      <c r="P7" s="49">
        <f t="shared" si="7"/>
        <v>8716817.3200000003</v>
      </c>
      <c r="Q7" s="49">
        <f t="shared" si="7"/>
        <v>0</v>
      </c>
      <c r="R7" s="48">
        <f t="shared" si="1"/>
        <v>9181806.2400000002</v>
      </c>
      <c r="S7" s="48">
        <f t="shared" si="2"/>
        <v>407421.01</v>
      </c>
      <c r="T7" s="48">
        <f t="shared" si="3"/>
        <v>8774385.2300000004</v>
      </c>
    </row>
    <row r="8" spans="1:20">
      <c r="A8" s="53" t="s">
        <v>84</v>
      </c>
      <c r="B8" s="43"/>
      <c r="C8" s="43">
        <v>6836.79</v>
      </c>
      <c r="D8" s="43"/>
      <c r="E8" s="43"/>
      <c r="F8" s="43"/>
      <c r="G8" s="43">
        <v>3388.7</v>
      </c>
      <c r="H8" s="43"/>
      <c r="J8" s="50" t="s">
        <v>105</v>
      </c>
      <c r="K8" s="49">
        <f t="shared" ref="K8:Q8" si="8">B89</f>
        <v>0</v>
      </c>
      <c r="L8" s="49">
        <f t="shared" si="8"/>
        <v>279731.89999999997</v>
      </c>
      <c r="M8" s="49">
        <f t="shared" si="8"/>
        <v>16705.62</v>
      </c>
      <c r="N8" s="49">
        <f t="shared" si="8"/>
        <v>2866.9399999999991</v>
      </c>
      <c r="O8" s="49">
        <f t="shared" si="8"/>
        <v>0</v>
      </c>
      <c r="P8" s="49">
        <f t="shared" si="8"/>
        <v>5746150.7999999998</v>
      </c>
      <c r="Q8" s="49">
        <f t="shared" si="8"/>
        <v>0</v>
      </c>
      <c r="R8" s="48">
        <f t="shared" si="1"/>
        <v>6045455.2599999998</v>
      </c>
      <c r="S8" s="48">
        <f t="shared" si="2"/>
        <v>279731.89999999997</v>
      </c>
      <c r="T8" s="48">
        <f t="shared" si="3"/>
        <v>5765723.3599999994</v>
      </c>
    </row>
    <row r="9" spans="1:20">
      <c r="A9" s="53" t="s">
        <v>83</v>
      </c>
      <c r="B9" s="43"/>
      <c r="C9" s="43">
        <v>-6836.79</v>
      </c>
      <c r="D9" s="43"/>
      <c r="E9" s="43"/>
      <c r="F9" s="43"/>
      <c r="G9" s="43">
        <v>-3421.26</v>
      </c>
      <c r="H9" s="43"/>
      <c r="J9" s="47"/>
      <c r="K9" s="59"/>
      <c r="L9" s="59"/>
      <c r="M9" s="59"/>
      <c r="N9" s="59"/>
      <c r="O9" s="59"/>
      <c r="P9" s="59"/>
      <c r="Q9" s="59"/>
      <c r="R9" s="58"/>
      <c r="S9" s="58"/>
      <c r="T9" s="58"/>
    </row>
    <row r="10" spans="1:20">
      <c r="A10" s="53" t="s">
        <v>82</v>
      </c>
      <c r="B10" s="43"/>
      <c r="C10" s="43">
        <v>3887.99</v>
      </c>
      <c r="D10" s="43"/>
      <c r="E10" s="43"/>
      <c r="F10" s="43">
        <v>0</v>
      </c>
      <c r="G10" s="43">
        <v>136744.92000000001</v>
      </c>
      <c r="H10" s="43"/>
      <c r="J10" s="46"/>
      <c r="K10" s="45"/>
      <c r="L10" s="45"/>
      <c r="M10" s="45"/>
      <c r="N10" s="45"/>
      <c r="O10" s="45"/>
      <c r="P10" s="45"/>
      <c r="Q10" s="45"/>
      <c r="R10" s="44"/>
      <c r="S10" s="44"/>
      <c r="T10" s="44"/>
    </row>
    <row r="11" spans="1:20">
      <c r="A11" s="53" t="s">
        <v>81</v>
      </c>
      <c r="B11" s="43"/>
      <c r="C11" s="43">
        <v>827.99</v>
      </c>
      <c r="D11" s="43">
        <v>1992.97</v>
      </c>
      <c r="E11" s="43"/>
      <c r="F11" s="43">
        <v>0</v>
      </c>
      <c r="G11" s="43">
        <v>49343.82</v>
      </c>
      <c r="H11" s="43"/>
    </row>
    <row r="12" spans="1:20">
      <c r="A12" s="53" t="s">
        <v>80</v>
      </c>
      <c r="B12" s="43"/>
      <c r="C12" s="43">
        <v>8647.0499999999993</v>
      </c>
      <c r="D12" s="43"/>
      <c r="E12" s="43"/>
      <c r="F12" s="43"/>
      <c r="G12" s="43">
        <v>844968.09</v>
      </c>
      <c r="H12" s="43">
        <v>0</v>
      </c>
    </row>
    <row r="13" spans="1:20">
      <c r="A13" s="53" t="s">
        <v>79</v>
      </c>
      <c r="B13" s="43"/>
      <c r="C13" s="43">
        <v>1076.48</v>
      </c>
      <c r="D13" s="43">
        <v>17168.7</v>
      </c>
      <c r="E13" s="43">
        <v>3841</v>
      </c>
      <c r="F13" s="43"/>
      <c r="G13" s="43">
        <v>45424.63</v>
      </c>
      <c r="H13" s="43">
        <v>0</v>
      </c>
    </row>
    <row r="14" spans="1:20">
      <c r="A14" s="53" t="s">
        <v>78</v>
      </c>
      <c r="B14" s="43"/>
      <c r="C14" s="43">
        <v>7.46</v>
      </c>
      <c r="D14" s="43">
        <v>894.34</v>
      </c>
      <c r="E14" s="43"/>
      <c r="F14" s="43"/>
      <c r="G14" s="43">
        <v>6454.88</v>
      </c>
      <c r="H14" s="43"/>
    </row>
    <row r="15" spans="1:20">
      <c r="A15" s="53" t="s">
        <v>77</v>
      </c>
      <c r="B15" s="43"/>
      <c r="C15" s="43">
        <v>0</v>
      </c>
      <c r="D15" s="43"/>
      <c r="E15" s="43"/>
      <c r="F15" s="43"/>
      <c r="G15" s="43">
        <v>-974.62</v>
      </c>
      <c r="H15" s="43"/>
    </row>
    <row r="16" spans="1:20">
      <c r="A16" s="53" t="s">
        <v>76</v>
      </c>
      <c r="B16" s="43"/>
      <c r="C16" s="43"/>
      <c r="D16" s="43"/>
      <c r="E16" s="43"/>
      <c r="F16" s="43"/>
      <c r="G16" s="43">
        <v>-786.35</v>
      </c>
      <c r="H16" s="43"/>
    </row>
    <row r="17" spans="1:8">
      <c r="A17" s="53" t="s">
        <v>75</v>
      </c>
      <c r="B17" s="43"/>
      <c r="C17" s="43">
        <v>42351.01</v>
      </c>
      <c r="D17" s="43"/>
      <c r="E17" s="43"/>
      <c r="F17" s="43"/>
      <c r="G17" s="43">
        <v>944024.43</v>
      </c>
      <c r="H17" s="43"/>
    </row>
    <row r="18" spans="1:8">
      <c r="A18" s="53" t="s">
        <v>74</v>
      </c>
      <c r="B18" s="43"/>
      <c r="C18" s="43">
        <v>1425.12</v>
      </c>
      <c r="D18" s="43">
        <v>17654.72</v>
      </c>
      <c r="E18" s="43"/>
      <c r="F18" s="43"/>
      <c r="G18" s="43">
        <v>-6353.67</v>
      </c>
      <c r="H18" s="43"/>
    </row>
    <row r="19" spans="1:8">
      <c r="A19" s="57"/>
      <c r="B19" s="56">
        <f t="shared" ref="B19:H19" si="9">SUM(B7:B18)</f>
        <v>0</v>
      </c>
      <c r="C19" s="56">
        <f t="shared" si="9"/>
        <v>58223.1</v>
      </c>
      <c r="D19" s="56">
        <f t="shared" si="9"/>
        <v>37710.730000000003</v>
      </c>
      <c r="E19" s="56">
        <f t="shared" si="9"/>
        <v>3841</v>
      </c>
      <c r="F19" s="56">
        <f t="shared" si="9"/>
        <v>0</v>
      </c>
      <c r="G19" s="56">
        <f t="shared" si="9"/>
        <v>2019076.7699999996</v>
      </c>
      <c r="H19" s="56">
        <f t="shared" si="9"/>
        <v>0</v>
      </c>
    </row>
    <row r="20" spans="1:8">
      <c r="A20" s="55"/>
      <c r="B20" s="54"/>
      <c r="C20" s="54"/>
      <c r="D20" s="54"/>
      <c r="E20" s="54"/>
      <c r="F20" s="54"/>
      <c r="G20" s="54"/>
      <c r="H20" s="54"/>
    </row>
    <row r="21" spans="1:8">
      <c r="A21" s="53" t="s">
        <v>73</v>
      </c>
      <c r="B21" s="43"/>
      <c r="C21" s="43"/>
      <c r="D21" s="43"/>
      <c r="E21" s="43"/>
      <c r="F21" s="43"/>
      <c r="G21" s="43">
        <v>7498.51</v>
      </c>
      <c r="H21" s="43"/>
    </row>
    <row r="22" spans="1:8">
      <c r="A22" s="53" t="s">
        <v>72</v>
      </c>
      <c r="B22" s="43"/>
      <c r="C22" s="43"/>
      <c r="D22" s="43"/>
      <c r="E22" s="43"/>
      <c r="F22" s="43"/>
      <c r="G22" s="43">
        <v>-56.88</v>
      </c>
      <c r="H22" s="43"/>
    </row>
    <row r="23" spans="1:8">
      <c r="A23" s="53" t="s">
        <v>71</v>
      </c>
      <c r="B23" s="43"/>
      <c r="C23" s="43">
        <v>57266.080000000002</v>
      </c>
      <c r="D23" s="43"/>
      <c r="E23" s="43"/>
      <c r="F23" s="43"/>
      <c r="G23" s="43">
        <v>3061075.39</v>
      </c>
      <c r="H23" s="43"/>
    </row>
    <row r="24" spans="1:8">
      <c r="A24" s="53" t="s">
        <v>70</v>
      </c>
      <c r="B24" s="43"/>
      <c r="C24" s="43">
        <v>89581.61</v>
      </c>
      <c r="D24" s="43">
        <v>32189.75</v>
      </c>
      <c r="E24" s="43">
        <v>17440.189999999999</v>
      </c>
      <c r="F24" s="43"/>
      <c r="G24" s="43">
        <v>-5591.01</v>
      </c>
      <c r="H24" s="43">
        <v>5510</v>
      </c>
    </row>
    <row r="25" spans="1:8">
      <c r="A25" s="53" t="s">
        <v>69</v>
      </c>
      <c r="B25" s="43"/>
      <c r="C25" s="43">
        <v>144722.79999999999</v>
      </c>
      <c r="D25" s="43">
        <v>27696.55</v>
      </c>
      <c r="E25" s="43"/>
      <c r="F25" s="43"/>
      <c r="G25" s="43">
        <v>4830315.96</v>
      </c>
      <c r="H25" s="43"/>
    </row>
    <row r="26" spans="1:8">
      <c r="A26" s="53" t="s">
        <v>68</v>
      </c>
      <c r="B26" s="43"/>
      <c r="C26" s="43">
        <v>12919.95</v>
      </c>
      <c r="D26" s="43">
        <v>152.69999999999999</v>
      </c>
      <c r="E26" s="43"/>
      <c r="F26" s="43"/>
      <c r="G26" s="43">
        <v>160302.51</v>
      </c>
      <c r="H26" s="43"/>
    </row>
    <row r="27" spans="1:8">
      <c r="A27" s="53" t="s">
        <v>67</v>
      </c>
      <c r="B27" s="43"/>
      <c r="C27" s="43">
        <v>106348.58</v>
      </c>
      <c r="D27" s="43"/>
      <c r="E27" s="43"/>
      <c r="F27" s="43"/>
      <c r="G27" s="43">
        <v>4580455.68</v>
      </c>
      <c r="H27" s="43"/>
    </row>
    <row r="28" spans="1:8">
      <c r="A28" s="53" t="s">
        <v>66</v>
      </c>
      <c r="B28" s="43">
        <v>3955.85</v>
      </c>
      <c r="C28" s="43">
        <v>61278.39</v>
      </c>
      <c r="D28" s="43">
        <v>74382.75</v>
      </c>
      <c r="E28" s="43"/>
      <c r="F28" s="43"/>
      <c r="G28" s="43">
        <v>2458420.2999999998</v>
      </c>
      <c r="H28" s="43"/>
    </row>
    <row r="29" spans="1:8">
      <c r="A29" s="53" t="s">
        <v>65</v>
      </c>
      <c r="B29" s="43"/>
      <c r="C29" s="43">
        <v>5718.08</v>
      </c>
      <c r="D29" s="43">
        <v>15193.46</v>
      </c>
      <c r="E29" s="43"/>
      <c r="F29" s="43"/>
      <c r="G29" s="43">
        <v>467500.58</v>
      </c>
      <c r="H29" s="43"/>
    </row>
    <row r="30" spans="1:8">
      <c r="A30" s="53" t="s">
        <v>64</v>
      </c>
      <c r="B30" s="43"/>
      <c r="C30" s="43">
        <v>1642.69</v>
      </c>
      <c r="D30" s="43">
        <v>28156.77</v>
      </c>
      <c r="E30" s="43"/>
      <c r="F30" s="43"/>
      <c r="G30" s="43">
        <v>-75088.58</v>
      </c>
      <c r="H30" s="43"/>
    </row>
    <row r="31" spans="1:8">
      <c r="A31" s="53" t="s">
        <v>63</v>
      </c>
      <c r="B31" s="43"/>
      <c r="C31" s="43">
        <v>437.81</v>
      </c>
      <c r="D31" s="43">
        <v>981.23</v>
      </c>
      <c r="E31" s="43"/>
      <c r="F31" s="43"/>
      <c r="G31" s="43">
        <v>45685.15</v>
      </c>
      <c r="H31" s="43"/>
    </row>
    <row r="32" spans="1:8">
      <c r="A32" s="53" t="s">
        <v>62</v>
      </c>
      <c r="B32" s="43"/>
      <c r="C32" s="43">
        <v>170.74</v>
      </c>
      <c r="D32" s="43"/>
      <c r="E32" s="43"/>
      <c r="F32" s="43">
        <v>91.01</v>
      </c>
      <c r="G32" s="43">
        <v>12417</v>
      </c>
      <c r="H32" s="43"/>
    </row>
    <row r="33" spans="1:8">
      <c r="A33" s="57"/>
      <c r="B33" s="56">
        <f t="shared" ref="B33:H33" si="10">SUM(B21:B32)</f>
        <v>3955.85</v>
      </c>
      <c r="C33" s="56">
        <f t="shared" si="10"/>
        <v>480086.73000000004</v>
      </c>
      <c r="D33" s="56">
        <f t="shared" si="10"/>
        <v>178753.21</v>
      </c>
      <c r="E33" s="56">
        <f t="shared" si="10"/>
        <v>17440.189999999999</v>
      </c>
      <c r="F33" s="56">
        <f t="shared" si="10"/>
        <v>91.01</v>
      </c>
      <c r="G33" s="56">
        <f t="shared" si="10"/>
        <v>15542934.610000001</v>
      </c>
      <c r="H33" s="56">
        <f t="shared" si="10"/>
        <v>5510</v>
      </c>
    </row>
    <row r="34" spans="1:8">
      <c r="A34" s="55"/>
      <c r="B34" s="54"/>
      <c r="C34" s="54"/>
      <c r="D34" s="54"/>
      <c r="E34" s="54"/>
      <c r="F34" s="54"/>
      <c r="G34" s="54"/>
      <c r="H34" s="54"/>
    </row>
    <row r="35" spans="1:8">
      <c r="A35" s="53" t="s">
        <v>61</v>
      </c>
      <c r="B35" s="43"/>
      <c r="C35" s="43">
        <v>1031.7</v>
      </c>
      <c r="D35" s="43"/>
      <c r="E35" s="43"/>
      <c r="F35" s="43">
        <v>-91.01</v>
      </c>
      <c r="G35" s="43">
        <v>454.69</v>
      </c>
      <c r="H35" s="43"/>
    </row>
    <row r="36" spans="1:8">
      <c r="A36" s="53" t="s">
        <v>60</v>
      </c>
      <c r="B36" s="43"/>
      <c r="C36" s="43"/>
      <c r="D36" s="43"/>
      <c r="E36" s="43"/>
      <c r="F36" s="43"/>
      <c r="G36" s="43">
        <v>0</v>
      </c>
      <c r="H36" s="43"/>
    </row>
    <row r="37" spans="1:8">
      <c r="A37" s="53" t="s">
        <v>59</v>
      </c>
      <c r="B37" s="43"/>
      <c r="C37" s="43"/>
      <c r="D37" s="43"/>
      <c r="E37" s="43"/>
      <c r="F37" s="43"/>
      <c r="G37" s="43"/>
      <c r="H37" s="43"/>
    </row>
    <row r="38" spans="1:8">
      <c r="A38" s="53" t="s">
        <v>58</v>
      </c>
      <c r="B38" s="43">
        <v>-497.4</v>
      </c>
      <c r="C38" s="43">
        <v>132425.60000000001</v>
      </c>
      <c r="D38" s="43">
        <v>-19849.36</v>
      </c>
      <c r="E38" s="43"/>
      <c r="F38" s="43">
        <v>159.83000000000001</v>
      </c>
      <c r="G38" s="43">
        <v>1997999.91</v>
      </c>
      <c r="H38" s="43"/>
    </row>
    <row r="39" spans="1:8">
      <c r="A39" s="53" t="s">
        <v>57</v>
      </c>
      <c r="B39" s="43">
        <v>27639.84</v>
      </c>
      <c r="C39" s="43">
        <v>406311.66</v>
      </c>
      <c r="D39" s="43">
        <v>8919.2000000000007</v>
      </c>
      <c r="E39" s="43">
        <v>10415.870000000001</v>
      </c>
      <c r="F39" s="43">
        <v>3264.21</v>
      </c>
      <c r="G39" s="43">
        <v>466072.38</v>
      </c>
      <c r="H39" s="43"/>
    </row>
    <row r="40" spans="1:8">
      <c r="A40" s="53" t="s">
        <v>56</v>
      </c>
      <c r="B40" s="43">
        <v>-9005.5300000000007</v>
      </c>
      <c r="C40" s="43">
        <v>-232147.44</v>
      </c>
      <c r="D40" s="43">
        <v>-28194.02</v>
      </c>
      <c r="E40" s="43">
        <v>3506.28</v>
      </c>
      <c r="F40" s="43">
        <v>-1217.5899999999999</v>
      </c>
      <c r="G40" s="43">
        <v>1126546.94</v>
      </c>
      <c r="H40" s="43"/>
    </row>
    <row r="41" spans="1:8">
      <c r="A41" s="53" t="s">
        <v>55</v>
      </c>
      <c r="B41" s="43"/>
      <c r="C41" s="43">
        <v>245459.69</v>
      </c>
      <c r="D41" s="43">
        <v>611.17999999999995</v>
      </c>
      <c r="E41" s="43">
        <v>148.12</v>
      </c>
      <c r="F41" s="43"/>
      <c r="G41" s="43">
        <v>2223511.06</v>
      </c>
      <c r="H41" s="43"/>
    </row>
    <row r="42" spans="1:8">
      <c r="A42" s="53" t="s">
        <v>54</v>
      </c>
      <c r="B42" s="43">
        <v>0</v>
      </c>
      <c r="C42" s="43">
        <v>-42308.69</v>
      </c>
      <c r="D42" s="43">
        <v>8147.43</v>
      </c>
      <c r="E42" s="43">
        <v>1939.78</v>
      </c>
      <c r="F42" s="43"/>
      <c r="G42" s="43">
        <v>-177288.65</v>
      </c>
      <c r="H42" s="43"/>
    </row>
    <row r="43" spans="1:8">
      <c r="A43" s="53" t="s">
        <v>53</v>
      </c>
      <c r="B43" s="43">
        <v>0</v>
      </c>
      <c r="C43" s="43">
        <v>0</v>
      </c>
      <c r="D43" s="43"/>
      <c r="E43" s="43"/>
      <c r="F43" s="43"/>
      <c r="G43" s="43">
        <v>-7485.39</v>
      </c>
      <c r="H43" s="43"/>
    </row>
    <row r="44" spans="1:8">
      <c r="A44" s="53" t="s">
        <v>52</v>
      </c>
      <c r="B44" s="43">
        <v>0</v>
      </c>
      <c r="C44" s="43">
        <v>5.16</v>
      </c>
      <c r="D44" s="43"/>
      <c r="E44" s="43"/>
      <c r="F44" s="43"/>
      <c r="G44" s="43">
        <v>6208.82</v>
      </c>
      <c r="H44" s="43"/>
    </row>
    <row r="45" spans="1:8">
      <c r="A45" s="53" t="s">
        <v>51</v>
      </c>
      <c r="B45" s="43"/>
      <c r="C45" s="43">
        <v>30.99</v>
      </c>
      <c r="D45" s="43"/>
      <c r="E45" s="43"/>
      <c r="F45" s="43"/>
      <c r="G45" s="43">
        <v>11959.09</v>
      </c>
      <c r="H45" s="43"/>
    </row>
    <row r="46" spans="1:8">
      <c r="A46" s="53" t="s">
        <v>50</v>
      </c>
      <c r="B46" s="43"/>
      <c r="C46" s="43"/>
      <c r="D46" s="43"/>
      <c r="E46" s="43"/>
      <c r="F46" s="43"/>
      <c r="G46" s="43">
        <v>567.72</v>
      </c>
      <c r="H46" s="43"/>
    </row>
    <row r="47" spans="1:8">
      <c r="A47" s="57"/>
      <c r="B47" s="56">
        <f t="shared" ref="B47:H47" si="11">SUM(B35:B46)</f>
        <v>18136.909999999996</v>
      </c>
      <c r="C47" s="56">
        <f t="shared" si="11"/>
        <v>510808.66999999993</v>
      </c>
      <c r="D47" s="56">
        <f t="shared" si="11"/>
        <v>-30365.57</v>
      </c>
      <c r="E47" s="56">
        <f t="shared" si="11"/>
        <v>16010.050000000003</v>
      </c>
      <c r="F47" s="56">
        <f t="shared" si="11"/>
        <v>2115.4400000000005</v>
      </c>
      <c r="G47" s="56">
        <f t="shared" si="11"/>
        <v>5648546.5700000003</v>
      </c>
      <c r="H47" s="56">
        <f t="shared" si="11"/>
        <v>0</v>
      </c>
    </row>
    <row r="48" spans="1:8">
      <c r="A48" s="55"/>
      <c r="B48" s="54"/>
      <c r="C48" s="54"/>
      <c r="D48" s="54"/>
      <c r="E48" s="54"/>
      <c r="F48" s="54"/>
      <c r="G48" s="54"/>
      <c r="H48" s="54"/>
    </row>
    <row r="49" spans="1:8">
      <c r="A49" s="53" t="s">
        <v>49</v>
      </c>
      <c r="B49" s="43"/>
      <c r="C49" s="43"/>
      <c r="D49" s="43"/>
      <c r="E49" s="43"/>
      <c r="F49" s="43"/>
      <c r="G49" s="43">
        <v>0</v>
      </c>
      <c r="H49" s="43"/>
    </row>
    <row r="50" spans="1:8">
      <c r="A50" s="53" t="s">
        <v>48</v>
      </c>
      <c r="B50" s="43"/>
      <c r="C50" s="43">
        <v>182855.75</v>
      </c>
      <c r="D50" s="43">
        <v>-819.64</v>
      </c>
      <c r="E50" s="43">
        <v>-200.08</v>
      </c>
      <c r="F50" s="43">
        <v>5982.86</v>
      </c>
      <c r="G50" s="43">
        <v>6378806.8600000003</v>
      </c>
      <c r="H50" s="43"/>
    </row>
    <row r="51" spans="1:8">
      <c r="A51" s="53" t="s">
        <v>47</v>
      </c>
      <c r="B51" s="43"/>
      <c r="C51" s="43">
        <v>7936.14</v>
      </c>
      <c r="D51" s="43">
        <v>0</v>
      </c>
      <c r="E51" s="43">
        <v>0</v>
      </c>
      <c r="F51" s="43">
        <v>0</v>
      </c>
      <c r="G51" s="43">
        <v>374879.06</v>
      </c>
      <c r="H51" s="43"/>
    </row>
    <row r="52" spans="1:8">
      <c r="A52" s="53" t="s">
        <v>46</v>
      </c>
      <c r="B52" s="43"/>
      <c r="C52" s="43">
        <v>-3559.8</v>
      </c>
      <c r="D52" s="43">
        <v>-3187.59</v>
      </c>
      <c r="E52" s="43">
        <v>-496.91</v>
      </c>
      <c r="F52" s="43">
        <v>-477.96</v>
      </c>
      <c r="G52" s="43">
        <v>343137.84</v>
      </c>
      <c r="H52" s="43"/>
    </row>
    <row r="53" spans="1:8">
      <c r="A53" s="53" t="s">
        <v>45</v>
      </c>
      <c r="B53" s="43"/>
      <c r="C53" s="43">
        <v>169608.7</v>
      </c>
      <c r="D53" s="43">
        <v>117.24</v>
      </c>
      <c r="E53" s="43">
        <v>15.78</v>
      </c>
      <c r="F53" s="43"/>
      <c r="G53" s="43">
        <v>886208.85</v>
      </c>
      <c r="H53" s="43"/>
    </row>
    <row r="54" spans="1:8">
      <c r="A54" s="53" t="s">
        <v>44</v>
      </c>
      <c r="B54" s="43"/>
      <c r="C54" s="43">
        <v>28355.13</v>
      </c>
      <c r="D54" s="43">
        <v>13415.75</v>
      </c>
      <c r="E54" s="43">
        <v>9852.19</v>
      </c>
      <c r="F54" s="43">
        <v>162.22999999999999</v>
      </c>
      <c r="G54" s="43">
        <v>496928.83</v>
      </c>
      <c r="H54" s="43"/>
    </row>
    <row r="55" spans="1:8">
      <c r="A55" s="53" t="s">
        <v>43</v>
      </c>
      <c r="B55" s="43"/>
      <c r="C55" s="43">
        <v>-2343.29</v>
      </c>
      <c r="D55" s="43"/>
      <c r="E55" s="43"/>
      <c r="F55" s="43"/>
      <c r="G55" s="43">
        <v>-4642.8599999999997</v>
      </c>
      <c r="H55" s="43"/>
    </row>
    <row r="56" spans="1:8">
      <c r="A56" s="53" t="s">
        <v>42</v>
      </c>
      <c r="B56" s="43"/>
      <c r="C56" s="43">
        <v>10794.9</v>
      </c>
      <c r="D56" s="43">
        <v>-10506.56</v>
      </c>
      <c r="E56" s="43">
        <v>-9544.06</v>
      </c>
      <c r="F56" s="43"/>
      <c r="G56" s="43">
        <v>101549.54</v>
      </c>
      <c r="H56" s="43"/>
    </row>
    <row r="57" spans="1:8">
      <c r="A57" s="53" t="s">
        <v>41</v>
      </c>
      <c r="B57" s="43">
        <v>409.13</v>
      </c>
      <c r="C57" s="43">
        <v>211622.79</v>
      </c>
      <c r="D57" s="43">
        <v>38797.03</v>
      </c>
      <c r="E57" s="43">
        <v>6179.59</v>
      </c>
      <c r="F57" s="43"/>
      <c r="G57" s="43">
        <v>8715550.3900000006</v>
      </c>
      <c r="H57" s="43">
        <v>288.69</v>
      </c>
    </row>
    <row r="58" spans="1:8">
      <c r="A58" s="53" t="s">
        <v>40</v>
      </c>
      <c r="B58" s="43"/>
      <c r="C58" s="43">
        <v>3232.82</v>
      </c>
      <c r="D58" s="43">
        <v>-29625.96</v>
      </c>
      <c r="E58" s="43">
        <v>-2708.36</v>
      </c>
      <c r="F58" s="43"/>
      <c r="G58" s="43">
        <v>-7725.83</v>
      </c>
      <c r="H58" s="43"/>
    </row>
    <row r="59" spans="1:8">
      <c r="A59" s="53" t="s">
        <v>39</v>
      </c>
      <c r="B59" s="43"/>
      <c r="C59" s="43">
        <v>281.92</v>
      </c>
      <c r="D59" s="43"/>
      <c r="E59" s="43">
        <v>-3141.07</v>
      </c>
      <c r="F59" s="43"/>
      <c r="G59" s="43">
        <v>10604.75</v>
      </c>
      <c r="H59" s="43"/>
    </row>
    <row r="60" spans="1:8">
      <c r="A60" s="53" t="s">
        <v>38</v>
      </c>
      <c r="B60" s="43">
        <v>-67.430000000000007</v>
      </c>
      <c r="C60" s="43">
        <v>87734.01</v>
      </c>
      <c r="D60" s="43">
        <v>32994.370000000003</v>
      </c>
      <c r="E60" s="43">
        <v>13609.67</v>
      </c>
      <c r="F60" s="43"/>
      <c r="G60" s="43">
        <v>-45738.83</v>
      </c>
      <c r="H60" s="43">
        <v>131.78</v>
      </c>
    </row>
    <row r="61" spans="1:8">
      <c r="A61" s="57"/>
      <c r="B61" s="56">
        <f t="shared" ref="B61:H61" si="12">SUM(B49:B60)</f>
        <v>341.7</v>
      </c>
      <c r="C61" s="56">
        <f t="shared" si="12"/>
        <v>696519.07000000007</v>
      </c>
      <c r="D61" s="56">
        <f t="shared" si="12"/>
        <v>41184.639999999999</v>
      </c>
      <c r="E61" s="56">
        <f t="shared" si="12"/>
        <v>13566.75</v>
      </c>
      <c r="F61" s="56">
        <f t="shared" si="12"/>
        <v>5667.1299999999992</v>
      </c>
      <c r="G61" s="56">
        <f t="shared" si="12"/>
        <v>17249558.600000001</v>
      </c>
      <c r="H61" s="56">
        <f t="shared" si="12"/>
        <v>420.47</v>
      </c>
    </row>
    <row r="62" spans="1:8">
      <c r="A62" s="55"/>
      <c r="B62" s="54"/>
      <c r="C62" s="54"/>
      <c r="D62" s="54"/>
      <c r="E62" s="54"/>
      <c r="F62" s="54"/>
      <c r="G62" s="54"/>
      <c r="H62" s="54"/>
    </row>
    <row r="63" spans="1:8">
      <c r="A63" s="53" t="s">
        <v>37</v>
      </c>
      <c r="B63" s="43"/>
      <c r="C63" s="43"/>
      <c r="D63" s="43"/>
      <c r="E63" s="43"/>
      <c r="F63" s="43"/>
      <c r="G63" s="43">
        <v>913.58</v>
      </c>
      <c r="H63" s="43"/>
    </row>
    <row r="64" spans="1:8">
      <c r="A64" s="53" t="s">
        <v>36</v>
      </c>
      <c r="B64" s="43"/>
      <c r="C64" s="43"/>
      <c r="D64" s="43"/>
      <c r="E64" s="43"/>
      <c r="F64" s="43"/>
      <c r="G64" s="43">
        <v>-145.19999999999999</v>
      </c>
      <c r="H64" s="43"/>
    </row>
    <row r="65" spans="1:8">
      <c r="A65" s="53" t="s">
        <v>35</v>
      </c>
      <c r="B65" s="43"/>
      <c r="C65" s="43">
        <v>0</v>
      </c>
      <c r="D65" s="43"/>
      <c r="E65" s="43"/>
      <c r="F65" s="43"/>
      <c r="G65" s="43">
        <v>971.5</v>
      </c>
      <c r="H65" s="43"/>
    </row>
    <row r="66" spans="1:8">
      <c r="A66" s="53" t="s">
        <v>34</v>
      </c>
      <c r="B66" s="43"/>
      <c r="C66" s="43">
        <v>19070.599999999999</v>
      </c>
      <c r="D66" s="43">
        <v>-43288.79</v>
      </c>
      <c r="E66" s="43">
        <v>-12150.96</v>
      </c>
      <c r="F66" s="43"/>
      <c r="G66" s="43">
        <v>815319.45</v>
      </c>
      <c r="H66" s="43"/>
    </row>
    <row r="67" spans="1:8">
      <c r="A67" s="53" t="s">
        <v>33</v>
      </c>
      <c r="B67" s="43"/>
      <c r="C67" s="43">
        <v>-38074.83</v>
      </c>
      <c r="D67" s="43">
        <v>34370.1</v>
      </c>
      <c r="E67" s="43">
        <v>10392.75</v>
      </c>
      <c r="F67" s="43"/>
      <c r="G67" s="43">
        <v>-374453.17</v>
      </c>
      <c r="H67" s="43"/>
    </row>
    <row r="68" spans="1:8">
      <c r="A68" s="53" t="s">
        <v>32</v>
      </c>
      <c r="B68" s="43"/>
      <c r="C68" s="43"/>
      <c r="D68" s="43"/>
      <c r="E68" s="43"/>
      <c r="F68" s="43"/>
      <c r="G68" s="43">
        <v>11532.9</v>
      </c>
      <c r="H68" s="43"/>
    </row>
    <row r="69" spans="1:8">
      <c r="A69" s="53" t="s">
        <v>31</v>
      </c>
      <c r="B69" s="43"/>
      <c r="C69" s="43">
        <v>49452.98</v>
      </c>
      <c r="D69" s="43">
        <v>3336.94</v>
      </c>
      <c r="E69" s="43"/>
      <c r="F69" s="43"/>
      <c r="G69" s="43">
        <v>707716.06</v>
      </c>
      <c r="H69" s="43"/>
    </row>
    <row r="70" spans="1:8">
      <c r="A70" s="53" t="s">
        <v>30</v>
      </c>
      <c r="B70" s="43"/>
      <c r="C70" s="43">
        <v>203424.38</v>
      </c>
      <c r="D70" s="43">
        <v>1618.4</v>
      </c>
      <c r="E70" s="43"/>
      <c r="F70" s="43"/>
      <c r="G70" s="43">
        <v>7788528.7000000002</v>
      </c>
      <c r="H70" s="43"/>
    </row>
    <row r="71" spans="1:8">
      <c r="A71" s="53" t="s">
        <v>29</v>
      </c>
      <c r="B71" s="43"/>
      <c r="C71" s="43">
        <v>0</v>
      </c>
      <c r="D71" s="43">
        <v>0</v>
      </c>
      <c r="E71" s="43">
        <v>10539.57</v>
      </c>
      <c r="F71" s="43"/>
      <c r="G71" s="43">
        <v>2739.88</v>
      </c>
      <c r="H71" s="43"/>
    </row>
    <row r="72" spans="1:8">
      <c r="A72" s="53" t="s">
        <v>28</v>
      </c>
      <c r="B72" s="43"/>
      <c r="C72" s="43">
        <v>71477.960000000006</v>
      </c>
      <c r="D72" s="43"/>
      <c r="E72" s="43"/>
      <c r="F72" s="43"/>
      <c r="G72" s="43">
        <v>-51624.98</v>
      </c>
      <c r="H72" s="43"/>
    </row>
    <row r="73" spans="1:8">
      <c r="A73" s="53" t="s">
        <v>27</v>
      </c>
      <c r="B73" s="43"/>
      <c r="C73" s="43">
        <v>-124376.97</v>
      </c>
      <c r="D73" s="43">
        <v>0</v>
      </c>
      <c r="E73" s="43">
        <v>-1499.67</v>
      </c>
      <c r="F73" s="43"/>
      <c r="G73" s="43">
        <v>125981.73</v>
      </c>
      <c r="H73" s="43"/>
    </row>
    <row r="74" spans="1:8">
      <c r="A74" s="53" t="s">
        <v>26</v>
      </c>
      <c r="B74" s="43"/>
      <c r="C74" s="43">
        <v>226446.89</v>
      </c>
      <c r="D74" s="43">
        <v>52871.41</v>
      </c>
      <c r="E74" s="43">
        <v>1378.16</v>
      </c>
      <c r="F74" s="43"/>
      <c r="G74" s="43">
        <v>-310663.13</v>
      </c>
      <c r="H74" s="43"/>
    </row>
    <row r="75" spans="1:8">
      <c r="A75" s="57"/>
      <c r="B75" s="56">
        <f t="shared" ref="B75:H75" si="13">SUM(B63:B74)</f>
        <v>0</v>
      </c>
      <c r="C75" s="56">
        <f t="shared" si="13"/>
        <v>407421.01</v>
      </c>
      <c r="D75" s="56">
        <f t="shared" si="13"/>
        <v>48908.060000000005</v>
      </c>
      <c r="E75" s="56">
        <f t="shared" si="13"/>
        <v>8659.85</v>
      </c>
      <c r="F75" s="56">
        <f t="shared" si="13"/>
        <v>0</v>
      </c>
      <c r="G75" s="56">
        <f t="shared" si="13"/>
        <v>8716817.3200000003</v>
      </c>
      <c r="H75" s="56">
        <f t="shared" si="13"/>
        <v>0</v>
      </c>
    </row>
    <row r="76" spans="1:8">
      <c r="A76" s="55"/>
      <c r="B76" s="54"/>
      <c r="C76" s="54"/>
      <c r="D76" s="54"/>
      <c r="E76" s="54"/>
      <c r="F76" s="54"/>
      <c r="G76" s="54"/>
      <c r="H76" s="54"/>
    </row>
    <row r="77" spans="1:8">
      <c r="A77" s="53" t="s">
        <v>25</v>
      </c>
      <c r="B77" s="43"/>
      <c r="C77" s="43">
        <v>0</v>
      </c>
      <c r="D77" s="43"/>
      <c r="E77" s="43"/>
      <c r="F77" s="43"/>
      <c r="G77" s="43">
        <v>0</v>
      </c>
      <c r="H77" s="43"/>
    </row>
    <row r="78" spans="1:8">
      <c r="A78" s="53" t="s">
        <v>24</v>
      </c>
      <c r="B78" s="43"/>
      <c r="C78" s="43">
        <v>0</v>
      </c>
      <c r="D78" s="43"/>
      <c r="E78" s="43"/>
      <c r="F78" s="43"/>
      <c r="G78" s="43">
        <v>0</v>
      </c>
      <c r="H78" s="43"/>
    </row>
    <row r="79" spans="1:8">
      <c r="A79" s="53" t="s">
        <v>23</v>
      </c>
      <c r="B79" s="43"/>
      <c r="C79" s="43">
        <v>0</v>
      </c>
      <c r="D79" s="43"/>
      <c r="E79" s="43">
        <v>1499.67</v>
      </c>
      <c r="F79" s="43"/>
      <c r="G79" s="43">
        <v>836.85</v>
      </c>
      <c r="H79" s="43"/>
    </row>
    <row r="80" spans="1:8">
      <c r="A80" s="53" t="s">
        <v>22</v>
      </c>
      <c r="B80" s="43"/>
      <c r="C80" s="43">
        <v>3.77</v>
      </c>
      <c r="D80" s="43"/>
      <c r="E80" s="43"/>
      <c r="F80" s="43"/>
      <c r="G80" s="43">
        <v>270.01</v>
      </c>
      <c r="H80" s="43"/>
    </row>
    <row r="81" spans="1:8">
      <c r="A81" s="53" t="s">
        <v>21</v>
      </c>
      <c r="B81" s="43"/>
      <c r="C81" s="43">
        <v>80390.63</v>
      </c>
      <c r="D81" s="43">
        <v>-18171.32</v>
      </c>
      <c r="E81" s="43">
        <v>-6651.67</v>
      </c>
      <c r="F81" s="43"/>
      <c r="G81" s="43">
        <v>-57133.51</v>
      </c>
      <c r="H81" s="43"/>
    </row>
    <row r="82" spans="1:8">
      <c r="A82" s="53" t="s">
        <v>20</v>
      </c>
      <c r="B82" s="43"/>
      <c r="C82" s="43">
        <v>53700.06</v>
      </c>
      <c r="D82" s="43">
        <v>0</v>
      </c>
      <c r="E82" s="43">
        <v>0</v>
      </c>
      <c r="F82" s="43"/>
      <c r="G82" s="43">
        <v>394294.47</v>
      </c>
      <c r="H82" s="43"/>
    </row>
    <row r="83" spans="1:8">
      <c r="A83" s="53" t="s">
        <v>19</v>
      </c>
      <c r="B83" s="43"/>
      <c r="C83" s="43">
        <v>2765.63</v>
      </c>
      <c r="D83" s="43">
        <v>4.8499999999999996</v>
      </c>
      <c r="E83" s="43">
        <v>-4.8499999999999996</v>
      </c>
      <c r="F83" s="43"/>
      <c r="G83" s="43">
        <v>475018.18</v>
      </c>
      <c r="H83" s="43"/>
    </row>
    <row r="84" spans="1:8">
      <c r="A84" s="53" t="s">
        <v>18</v>
      </c>
      <c r="B84" s="43"/>
      <c r="C84" s="43">
        <v>148014.39999999999</v>
      </c>
      <c r="D84" s="43">
        <v>1765.14</v>
      </c>
      <c r="E84" s="43"/>
      <c r="F84" s="43"/>
      <c r="G84" s="43">
        <v>5434748.6799999997</v>
      </c>
      <c r="H84" s="43"/>
    </row>
    <row r="85" spans="1:8">
      <c r="A85" s="53" t="s">
        <v>17</v>
      </c>
      <c r="B85" s="43"/>
      <c r="C85" s="43">
        <v>-309.02999999999997</v>
      </c>
      <c r="D85" s="43">
        <v>30810.93</v>
      </c>
      <c r="E85" s="43">
        <v>8028.19</v>
      </c>
      <c r="F85" s="43"/>
      <c r="G85" s="43">
        <v>-368983.63</v>
      </c>
      <c r="H85" s="43"/>
    </row>
    <row r="86" spans="1:8">
      <c r="A86" s="53" t="s">
        <v>104</v>
      </c>
      <c r="B86" s="43"/>
      <c r="C86" s="43">
        <v>-4833.5600000000004</v>
      </c>
      <c r="D86" s="43">
        <v>2296.02</v>
      </c>
      <c r="E86" s="43">
        <v>-4.4000000000000004</v>
      </c>
      <c r="F86" s="43"/>
      <c r="G86" s="43">
        <v>-114545.3</v>
      </c>
      <c r="H86" s="43"/>
    </row>
    <row r="87" spans="1:8">
      <c r="A87" s="53" t="s">
        <v>103</v>
      </c>
      <c r="B87" s="43"/>
      <c r="C87" s="43">
        <v>0</v>
      </c>
      <c r="D87" s="43"/>
      <c r="E87" s="43"/>
      <c r="F87" s="43"/>
      <c r="G87" s="43">
        <v>-9602.17</v>
      </c>
      <c r="H87" s="43"/>
    </row>
    <row r="88" spans="1:8">
      <c r="A88" s="53" t="s">
        <v>102</v>
      </c>
      <c r="B88" s="43"/>
      <c r="C88" s="43"/>
      <c r="D88" s="43"/>
      <c r="E88" s="43"/>
      <c r="F88" s="43"/>
      <c r="G88" s="43">
        <v>-8752.7800000000007</v>
      </c>
      <c r="H88" s="43"/>
    </row>
    <row r="89" spans="1:8">
      <c r="B89" s="42">
        <f t="shared" ref="B89:H89" si="14">SUM(B77:B88)</f>
        <v>0</v>
      </c>
      <c r="C89" s="42">
        <f t="shared" si="14"/>
        <v>279731.89999999997</v>
      </c>
      <c r="D89" s="42">
        <f t="shared" si="14"/>
        <v>16705.62</v>
      </c>
      <c r="E89" s="42">
        <f t="shared" si="14"/>
        <v>2866.9399999999991</v>
      </c>
      <c r="F89" s="42">
        <f t="shared" si="14"/>
        <v>0</v>
      </c>
      <c r="G89" s="42">
        <f t="shared" si="14"/>
        <v>5746150.7999999998</v>
      </c>
      <c r="H89" s="42">
        <f t="shared" si="14"/>
        <v>0</v>
      </c>
    </row>
  </sheetData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33F5F6-4F97-45BD-9B9B-54A09C643E87}"/>
</file>

<file path=customXml/itemProps2.xml><?xml version="1.0" encoding="utf-8"?>
<ds:datastoreItem xmlns:ds="http://schemas.openxmlformats.org/officeDocument/2006/customXml" ds:itemID="{2A871446-35D1-4A2D-BFEC-CD6634102DD9}"/>
</file>

<file path=customXml/itemProps3.xml><?xml version="1.0" encoding="utf-8"?>
<ds:datastoreItem xmlns:ds="http://schemas.openxmlformats.org/officeDocument/2006/customXml" ds:itemID="{6356CFBF-950C-4E77-8F64-E10E0C64D96F}"/>
</file>

<file path=customXml/itemProps4.xml><?xml version="1.0" encoding="utf-8"?>
<ds:datastoreItem xmlns:ds="http://schemas.openxmlformats.org/officeDocument/2006/customXml" ds:itemID="{7E22138F-C02E-4022-B9DE-253B10FB4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Storm Lead</vt:lpstr>
      <vt:lpstr>Storm O&amp;M 6YE 6 -2018</vt:lpstr>
      <vt:lpstr>'Storm O&amp;M 6YE 6 -2018'!Print_Titles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2018-10-08T18:14:34Z</cp:lastPrinted>
  <dcterms:created xsi:type="dcterms:W3CDTF">2018-04-26T14:07:00Z</dcterms:created>
  <dcterms:modified xsi:type="dcterms:W3CDTF">2018-11-05T21:42:11Z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