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5" yWindow="-15" windowWidth="15105" windowHeight="6645" tabRatio="885"/>
  </bookViews>
  <sheets>
    <sheet name="Exh SC-17" sheetId="3" r:id="rId1"/>
  </sheets>
  <externalReferences>
    <externalReference r:id="rId2"/>
  </externalReferences>
  <definedNames>
    <definedName name="_Order2" hidden="1">0</definedName>
    <definedName name="ContractTypeDol">'[1]Check Dollars'!$R$258:$S$643</definedName>
    <definedName name="ContractTypeMWh">'[1]Check MWh'!$R$258:$S$643</definedName>
    <definedName name="DispatchSum">"GRID Thermal Generation!R2C1:R4C2"</definedName>
    <definedName name="Mill">[1]NPC!$E$864:$Q$1084</definedName>
    <definedName name="MMBtu">[1]NPC!$E$638:$Q$665</definedName>
    <definedName name="Months">[1]NPC!$F$3:$Q$3</definedName>
    <definedName name="MWh">[1]NPC!$E$316:$Q$634</definedName>
    <definedName name="NameCost">[1]NPC!$C$1:$C$312</definedName>
    <definedName name="NameMill">[1]NPC!$C$864:$C$1102</definedName>
    <definedName name="NameMMBtu">[1]NPC!$C$638:$C$665</definedName>
    <definedName name="NameMWh">[1]NPC!$C$316:$C$634</definedName>
    <definedName name="_xlnm.Print_Area" localSheetId="0">'Exh SC-17'!$A$1:$M$97</definedName>
    <definedName name="_xlnm.Print_Titles" localSheetId="0">'Exh SC-17'!$6:$9</definedName>
    <definedName name="PSATable">[1]Hermiston!$A$41:$E$56</definedName>
    <definedName name="RevenueSum">"GRID Thermal Revenue!R2C1:R4C2"</definedName>
  </definedNames>
  <calcPr calcId="125725"/>
</workbook>
</file>

<file path=xl/calcChain.xml><?xml version="1.0" encoding="utf-8"?>
<calcChain xmlns="http://schemas.openxmlformats.org/spreadsheetml/2006/main">
  <c r="B74" i="3"/>
  <c r="B73"/>
  <c r="B72"/>
  <c r="B71"/>
  <c r="B70"/>
  <c r="B69"/>
  <c r="B67"/>
  <c r="B66"/>
  <c r="B36"/>
  <c r="B35"/>
  <c r="B50" s="1"/>
  <c r="B34"/>
  <c r="B33"/>
  <c r="B32"/>
  <c r="B31"/>
  <c r="B29"/>
  <c r="B26"/>
  <c r="B41" l="1"/>
  <c r="B44"/>
  <c r="B48"/>
  <c r="B43"/>
  <c r="B49"/>
  <c r="B80"/>
  <c r="B85"/>
  <c r="B88"/>
  <c r="B94"/>
  <c r="F44"/>
  <c r="E45"/>
  <c r="D85"/>
  <c r="D84" s="1"/>
  <c r="C86"/>
  <c r="E86"/>
  <c r="D88"/>
  <c r="D87" s="1"/>
  <c r="E91"/>
  <c r="E90" s="1"/>
  <c r="D94"/>
  <c r="D93" s="1"/>
  <c r="B45"/>
  <c r="B78"/>
  <c r="B82"/>
  <c r="B86"/>
  <c r="B91"/>
  <c r="C27"/>
  <c r="E44"/>
  <c r="D45"/>
  <c r="C48"/>
  <c r="C47" s="1"/>
  <c r="E48"/>
  <c r="E47" s="1"/>
  <c r="D49"/>
  <c r="F49"/>
  <c r="E80"/>
  <c r="E85"/>
  <c r="E84" s="1"/>
  <c r="E88"/>
  <c r="E87" s="1"/>
  <c r="E94"/>
  <c r="E93" s="1"/>
  <c r="E49"/>
  <c r="E27" l="1"/>
  <c r="C45"/>
  <c r="D91"/>
  <c r="D90" s="1"/>
  <c r="D86"/>
  <c r="F91"/>
  <c r="F90" s="1"/>
  <c r="C91"/>
  <c r="C90" s="1"/>
  <c r="C49"/>
  <c r="F48"/>
  <c r="F47" s="1"/>
  <c r="C80"/>
  <c r="F85"/>
  <c r="F84" s="1"/>
  <c r="G37"/>
  <c r="F88"/>
  <c r="F87" s="1"/>
  <c r="C85"/>
  <c r="C84" s="1"/>
  <c r="C37"/>
  <c r="F94"/>
  <c r="F93" s="1"/>
  <c r="D44"/>
  <c r="D48"/>
  <c r="D47" s="1"/>
  <c r="C94"/>
  <c r="C93" s="1"/>
  <c r="C88"/>
  <c r="C87" s="1"/>
  <c r="F45"/>
  <c r="C44"/>
  <c r="F80"/>
  <c r="E37"/>
  <c r="D82"/>
  <c r="C82"/>
  <c r="D80"/>
  <c r="G27"/>
  <c r="F86"/>
  <c r="F37"/>
  <c r="D37"/>
  <c r="F27" l="1"/>
  <c r="D27"/>
  <c r="C78"/>
  <c r="G30"/>
  <c r="C75"/>
  <c r="D75"/>
  <c r="D30"/>
  <c r="C30"/>
  <c r="C12"/>
  <c r="F12"/>
  <c r="E30" l="1"/>
  <c r="E35" s="1"/>
  <c r="F30"/>
  <c r="F35" s="1"/>
  <c r="C77"/>
  <c r="F19"/>
  <c r="F20" s="1"/>
  <c r="F21"/>
  <c r="F41"/>
  <c r="C21"/>
  <c r="C41"/>
  <c r="C19"/>
  <c r="C20" s="1"/>
  <c r="F78"/>
  <c r="F77" s="1"/>
  <c r="E12"/>
  <c r="G75"/>
  <c r="E43"/>
  <c r="F82"/>
  <c r="F75"/>
  <c r="G35"/>
  <c r="E75"/>
  <c r="E82"/>
  <c r="C43"/>
  <c r="C35"/>
  <c r="F43"/>
  <c r="D43"/>
  <c r="D35"/>
  <c r="F50" l="1"/>
  <c r="C50"/>
  <c r="E21"/>
  <c r="E19"/>
  <c r="E20" s="1"/>
  <c r="E41"/>
  <c r="E50" s="1"/>
  <c r="E78"/>
  <c r="E77" s="1"/>
  <c r="C22"/>
  <c r="F22"/>
  <c r="E22" l="1"/>
  <c r="F38"/>
  <c r="G38"/>
  <c r="C38"/>
  <c r="E38"/>
  <c r="D38"/>
  <c r="D78" l="1"/>
  <c r="D12"/>
  <c r="D77" l="1"/>
  <c r="D21"/>
  <c r="D19"/>
  <c r="D20" s="1"/>
  <c r="D41"/>
  <c r="D50" s="1"/>
  <c r="D22" l="1"/>
  <c r="G41" l="1"/>
  <c r="G45"/>
  <c r="G44"/>
  <c r="G49"/>
  <c r="G48"/>
  <c r="G47" s="1"/>
  <c r="G43" l="1"/>
  <c r="G50" s="1"/>
  <c r="G19"/>
  <c r="G80" l="1"/>
  <c r="G12"/>
  <c r="G78" l="1"/>
  <c r="G21"/>
  <c r="G20"/>
  <c r="G77" l="1"/>
  <c r="G22"/>
  <c r="G86" l="1"/>
  <c r="G94"/>
  <c r="G93" s="1"/>
  <c r="G91"/>
  <c r="G90" s="1"/>
  <c r="G88"/>
  <c r="G87" s="1"/>
  <c r="G85" l="1"/>
  <c r="G84" s="1"/>
  <c r="G82" l="1"/>
  <c r="H30" l="1"/>
  <c r="H27" l="1"/>
  <c r="H75"/>
  <c r="H35" l="1"/>
  <c r="H37"/>
  <c r="H38" s="1"/>
  <c r="H91" l="1"/>
  <c r="H90" s="1"/>
  <c r="H44"/>
  <c r="H94"/>
  <c r="H93" s="1"/>
  <c r="H85" l="1"/>
  <c r="H84" s="1"/>
  <c r="I58"/>
  <c r="H86"/>
  <c r="E63" l="1"/>
  <c r="D63"/>
  <c r="C63"/>
  <c r="F63"/>
  <c r="G63"/>
  <c r="H88"/>
  <c r="H87" s="1"/>
  <c r="H82"/>
  <c r="I54" l="1"/>
  <c r="H78"/>
  <c r="H77" l="1"/>
  <c r="H12" l="1"/>
  <c r="H21"/>
  <c r="H41"/>
  <c r="H80" l="1"/>
  <c r="H63"/>
  <c r="H49" l="1"/>
  <c r="H45" l="1"/>
  <c r="H48" l="1"/>
  <c r="H47" s="1"/>
  <c r="H43" l="1"/>
  <c r="H50" s="1"/>
  <c r="H19"/>
  <c r="H20" s="1"/>
  <c r="H22" l="1"/>
</calcChain>
</file>

<file path=xl/sharedStrings.xml><?xml version="1.0" encoding="utf-8"?>
<sst xmlns="http://schemas.openxmlformats.org/spreadsheetml/2006/main" count="53" uniqueCount="46">
  <si>
    <t>PacifiCorp</t>
  </si>
  <si>
    <t>In-Rates Net Power Cost</t>
  </si>
  <si>
    <t>Sales</t>
  </si>
  <si>
    <t>Purchases</t>
  </si>
  <si>
    <t>Wheeling</t>
  </si>
  <si>
    <t>Coal</t>
  </si>
  <si>
    <t>Gas</t>
  </si>
  <si>
    <t>Other</t>
  </si>
  <si>
    <t>NPC</t>
  </si>
  <si>
    <t>$/MWh</t>
  </si>
  <si>
    <t>Sales Credit ($/MWh)</t>
  </si>
  <si>
    <t>Power Cost ($/MWh)</t>
  </si>
  <si>
    <t>WCA Actual Net Power Cost</t>
  </si>
  <si>
    <t>Difference, $m</t>
  </si>
  <si>
    <t>In Rates, MWh</t>
  </si>
  <si>
    <t>Load</t>
  </si>
  <si>
    <t>Owned Hydro</t>
  </si>
  <si>
    <t>Mid C Purchases</t>
  </si>
  <si>
    <t>Wind</t>
  </si>
  <si>
    <t>check</t>
  </si>
  <si>
    <t>Actual, MWh</t>
  </si>
  <si>
    <t>Difference, MWh</t>
  </si>
  <si>
    <t>variance due to wholesale sales</t>
  </si>
  <si>
    <t>Hydro variance</t>
  </si>
  <si>
    <t>increasing as % of portfolio</t>
  </si>
  <si>
    <t>Gas inc.</t>
  </si>
  <si>
    <t>Less variability in last 3 yrs</t>
  </si>
  <si>
    <t>Gas Var</t>
  </si>
  <si>
    <t>decreasing generation seems tied to wholesale</t>
  </si>
  <si>
    <t>plan increase did not materialize - Emissions Restr?</t>
  </si>
  <si>
    <t>Docket U-130043</t>
  </si>
  <si>
    <t>Load Var %</t>
  </si>
  <si>
    <t>Analysis of WCA NPC Variance in Rates vs. Actual 2007 - 2012</t>
  </si>
  <si>
    <t>$Million</t>
  </si>
  <si>
    <t>Per PacifiCorp, variance mainly due to wholesale sales</t>
  </si>
  <si>
    <t>Per PacifiCorp, variance mainly due to wholesale purchases</t>
  </si>
  <si>
    <t>Not much variance in load</t>
  </si>
  <si>
    <t>Large variance in wholesale sales</t>
  </si>
  <si>
    <t>Variance due to wholesale sales</t>
  </si>
  <si>
    <t>More stable in last three years</t>
  </si>
  <si>
    <t>Wind Var %</t>
  </si>
  <si>
    <t>Coal Var %</t>
  </si>
  <si>
    <t>Gas Var %</t>
  </si>
  <si>
    <t>Comments</t>
  </si>
  <si>
    <t>Exhibit No. SC-17</t>
  </si>
  <si>
    <t>Source: PacifiCorp Attachment PC 133 to Data Request 133.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</si>
</sst>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##0;[Red]\(&quot;$&quot;###0\)"/>
    <numFmt numFmtId="165" formatCode="0.0"/>
    <numFmt numFmtId="166" formatCode="_(* #,##0_);_(* \(#,##0\);_(* &quot;-&quot;??_);_(@_)"/>
    <numFmt numFmtId="168" formatCode="_(* #,##0.0_);_(* \(#,##0.0\);_(* &quot;-&quot;??_);_(@_)"/>
    <numFmt numFmtId="169" formatCode="_(&quot;$&quot;* #,##0.0_);_(&quot;$&quot;* \(#,##0.0\);_(&quot;$&quot;* &quot;-&quot;??_);_(@_)"/>
    <numFmt numFmtId="175" formatCode="0.0%"/>
  </numFmts>
  <fonts count="19"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ourier New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9"/>
      <name val="Helv"/>
    </font>
    <font>
      <b/>
      <sz val="12"/>
      <name val="Arial"/>
      <family val="2"/>
    </font>
    <font>
      <i/>
      <sz val="8"/>
      <color indexed="23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5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9" fillId="0" borderId="0" applyFont="0" applyFill="0" applyBorder="0" applyProtection="0">
      <alignment horizontal="right"/>
    </xf>
    <xf numFmtId="165" fontId="10" fillId="0" borderId="0" applyNumberFormat="0" applyFill="0" applyBorder="0" applyAlignment="0" applyProtection="0"/>
    <xf numFmtId="0" fontId="11" fillId="0" borderId="3" applyNumberFormat="0" applyBorder="0" applyAlignment="0"/>
    <xf numFmtId="0" fontId="7" fillId="0" borderId="0"/>
    <xf numFmtId="41" fontId="8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12" fontId="13" fillId="2" borderId="4">
      <alignment horizontal="lef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right"/>
    </xf>
    <xf numFmtId="37" fontId="11" fillId="3" borderId="0" applyNumberFormat="0" applyBorder="0" applyAlignment="0" applyProtection="0"/>
    <xf numFmtId="37" fontId="11" fillId="0" borderId="0"/>
    <xf numFmtId="3" fontId="15" fillId="4" borderId="5" applyProtection="0"/>
    <xf numFmtId="0" fontId="16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17" fillId="0" borderId="0" xfId="24" applyFont="1" applyAlignment="1">
      <alignment horizontal="center"/>
    </xf>
    <xf numFmtId="44" fontId="0" fillId="0" borderId="0" xfId="25" applyFont="1"/>
    <xf numFmtId="0" fontId="16" fillId="0" borderId="0" xfId="24"/>
    <xf numFmtId="0" fontId="17" fillId="0" borderId="0" xfId="24" applyFont="1"/>
    <xf numFmtId="0" fontId="17" fillId="0" borderId="2" xfId="24" applyFont="1" applyBorder="1" applyAlignment="1">
      <alignment horizontal="centerContinuous"/>
    </xf>
    <xf numFmtId="14" fontId="16" fillId="0" borderId="0" xfId="24" applyNumberFormat="1" applyAlignment="1">
      <alignment horizontal="center"/>
    </xf>
    <xf numFmtId="14" fontId="17" fillId="0" borderId="0" xfId="24" applyNumberFormat="1" applyFont="1" applyAlignment="1">
      <alignment horizontal="center"/>
    </xf>
    <xf numFmtId="14" fontId="16" fillId="0" borderId="0" xfId="24" applyNumberFormat="1" applyBorder="1" applyAlignment="1">
      <alignment horizontal="center"/>
    </xf>
    <xf numFmtId="0" fontId="17" fillId="0" borderId="0" xfId="24" applyFont="1" applyAlignment="1">
      <alignment horizontal="left"/>
    </xf>
    <xf numFmtId="168" fontId="0" fillId="0" borderId="0" xfId="26" applyNumberFormat="1" applyFont="1" applyAlignment="1">
      <alignment horizontal="center"/>
    </xf>
    <xf numFmtId="168" fontId="0" fillId="0" borderId="0" xfId="26" applyNumberFormat="1" applyFont="1"/>
    <xf numFmtId="168" fontId="0" fillId="0" borderId="1" xfId="26" applyNumberFormat="1" applyFont="1" applyBorder="1"/>
    <xf numFmtId="44" fontId="0" fillId="0" borderId="0" xfId="25" applyNumberFormat="1" applyFont="1" applyBorder="1"/>
    <xf numFmtId="44" fontId="0" fillId="0" borderId="0" xfId="25" applyFont="1" applyAlignment="1">
      <alignment horizontal="center"/>
    </xf>
    <xf numFmtId="37" fontId="18" fillId="0" borderId="0" xfId="24" applyNumberFormat="1" applyFont="1" applyAlignment="1"/>
    <xf numFmtId="37" fontId="18" fillId="0" borderId="0" xfId="24" applyNumberFormat="1" applyFont="1" applyAlignment="1">
      <alignment horizontal="center"/>
    </xf>
    <xf numFmtId="168" fontId="18" fillId="0" borderId="0" xfId="26" applyNumberFormat="1" applyFont="1" applyBorder="1" applyAlignment="1"/>
    <xf numFmtId="168" fontId="18" fillId="0" borderId="0" xfId="26" applyNumberFormat="1" applyFont="1" applyAlignment="1"/>
    <xf numFmtId="168" fontId="6" fillId="0" borderId="0" xfId="3" applyNumberFormat="1" applyFont="1" applyFill="1"/>
    <xf numFmtId="168" fontId="6" fillId="0" borderId="2" xfId="3" applyNumberFormat="1" applyFont="1" applyFill="1" applyBorder="1"/>
    <xf numFmtId="44" fontId="6" fillId="0" borderId="0" xfId="25" applyFont="1" applyFill="1"/>
    <xf numFmtId="38" fontId="16" fillId="0" borderId="0" xfId="24" applyNumberFormat="1"/>
    <xf numFmtId="37" fontId="18" fillId="0" borderId="0" xfId="24" applyNumberFormat="1" applyFont="1" applyBorder="1" applyAlignment="1"/>
    <xf numFmtId="166" fontId="6" fillId="0" borderId="0" xfId="24" applyNumberFormat="1" applyFont="1" applyFill="1"/>
    <xf numFmtId="166" fontId="16" fillId="0" borderId="0" xfId="24" applyNumberFormat="1"/>
    <xf numFmtId="0" fontId="16" fillId="0" borderId="0" xfId="24" applyFill="1"/>
    <xf numFmtId="0" fontId="3" fillId="0" borderId="0" xfId="24" applyFont="1" applyFill="1"/>
    <xf numFmtId="0" fontId="3" fillId="5" borderId="0" xfId="24" applyFont="1" applyFill="1"/>
    <xf numFmtId="0" fontId="17" fillId="0" borderId="2" xfId="24" applyFont="1" applyFill="1" applyBorder="1" applyAlignment="1">
      <alignment horizontal="centerContinuous"/>
    </xf>
    <xf numFmtId="14" fontId="16" fillId="0" borderId="0" xfId="24" applyNumberFormat="1" applyFill="1" applyAlignment="1">
      <alignment horizontal="center"/>
    </xf>
    <xf numFmtId="168" fontId="0" fillId="0" borderId="0" xfId="26" applyNumberFormat="1" applyFont="1" applyFill="1" applyAlignment="1">
      <alignment horizontal="center"/>
    </xf>
    <xf numFmtId="169" fontId="0" fillId="0" borderId="0" xfId="25" applyNumberFormat="1" applyFont="1" applyFill="1"/>
    <xf numFmtId="168" fontId="0" fillId="0" borderId="0" xfId="26" applyNumberFormat="1" applyFont="1" applyFill="1"/>
    <xf numFmtId="168" fontId="0" fillId="0" borderId="1" xfId="26" applyNumberFormat="1" applyFont="1" applyFill="1" applyBorder="1"/>
    <xf numFmtId="44" fontId="0" fillId="0" borderId="0" xfId="25" applyNumberFormat="1" applyFont="1" applyFill="1" applyBorder="1"/>
    <xf numFmtId="168" fontId="18" fillId="0" borderId="0" xfId="26" applyNumberFormat="1" applyFont="1" applyFill="1" applyAlignment="1"/>
    <xf numFmtId="38" fontId="16" fillId="0" borderId="0" xfId="24" applyNumberFormat="1" applyFill="1"/>
    <xf numFmtId="37" fontId="18" fillId="0" borderId="0" xfId="24" applyNumberFormat="1" applyFont="1" applyFill="1" applyBorder="1" applyAlignment="1"/>
    <xf numFmtId="166" fontId="16" fillId="0" borderId="0" xfId="24" applyNumberFormat="1" applyFill="1"/>
    <xf numFmtId="168" fontId="0" fillId="0" borderId="0" xfId="26" applyNumberFormat="1" applyFont="1" applyFill="1" applyBorder="1" applyAlignment="1">
      <alignment horizontal="center"/>
    </xf>
    <xf numFmtId="9" fontId="16" fillId="0" borderId="0" xfId="29" applyFont="1"/>
    <xf numFmtId="175" fontId="16" fillId="0" borderId="0" xfId="29" applyNumberFormat="1" applyFont="1"/>
    <xf numFmtId="0" fontId="3" fillId="0" borderId="0" xfId="24" applyFont="1"/>
    <xf numFmtId="0" fontId="16" fillId="5" borderId="0" xfId="24" applyFill="1"/>
    <xf numFmtId="168" fontId="0" fillId="0" borderId="0" xfId="26" applyNumberFormat="1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1" xfId="24" applyFont="1" applyBorder="1" applyAlignment="1">
      <alignment horizontal="left"/>
    </xf>
    <xf numFmtId="44" fontId="17" fillId="0" borderId="0" xfId="25" applyFont="1" applyBorder="1" applyAlignment="1">
      <alignment horizontal="left"/>
    </xf>
    <xf numFmtId="0" fontId="17" fillId="0" borderId="0" xfId="24" applyFont="1" applyBorder="1" applyAlignment="1">
      <alignment horizontal="left"/>
    </xf>
    <xf numFmtId="37" fontId="18" fillId="0" borderId="0" xfId="24" applyNumberFormat="1" applyFont="1" applyAlignment="1">
      <alignment horizontal="left"/>
    </xf>
    <xf numFmtId="38" fontId="17" fillId="0" borderId="0" xfId="24" applyNumberFormat="1" applyFont="1" applyBorder="1" applyAlignment="1">
      <alignment horizontal="left"/>
    </xf>
    <xf numFmtId="0" fontId="17" fillId="6" borderId="0" xfId="24" applyFont="1" applyFill="1" applyAlignment="1">
      <alignment horizontal="left"/>
    </xf>
    <xf numFmtId="0" fontId="17" fillId="6" borderId="0" xfId="24" applyFont="1" applyFill="1" applyAlignment="1">
      <alignment horizontal="center"/>
    </xf>
    <xf numFmtId="0" fontId="2" fillId="0" borderId="0" xfId="24" applyFont="1"/>
    <xf numFmtId="0" fontId="17" fillId="6" borderId="0" xfId="24" applyFont="1" applyFill="1" applyBorder="1" applyAlignment="1">
      <alignment horizontal="left"/>
    </xf>
    <xf numFmtId="44" fontId="16" fillId="0" borderId="0" xfId="24" applyNumberFormat="1" applyFill="1" applyAlignment="1">
      <alignment horizontal="right"/>
    </xf>
    <xf numFmtId="44" fontId="6" fillId="0" borderId="0" xfId="28" applyFont="1" applyFill="1"/>
    <xf numFmtId="14" fontId="2" fillId="0" borderId="0" xfId="24" applyNumberFormat="1" applyFont="1" applyAlignment="1">
      <alignment horizontal="left"/>
    </xf>
    <xf numFmtId="14" fontId="16" fillId="0" borderId="0" xfId="24" applyNumberFormat="1" applyFill="1" applyBorder="1" applyAlignment="1">
      <alignment horizontal="center"/>
    </xf>
    <xf numFmtId="14" fontId="17" fillId="0" borderId="0" xfId="24" applyNumberFormat="1" applyFont="1" applyBorder="1" applyAlignment="1">
      <alignment horizontal="center"/>
    </xf>
    <xf numFmtId="0" fontId="17" fillId="6" borderId="6" xfId="24" applyFont="1" applyFill="1" applyBorder="1" applyAlignment="1">
      <alignment horizontal="left"/>
    </xf>
    <xf numFmtId="0" fontId="17" fillId="6" borderId="7" xfId="24" applyFont="1" applyFill="1" applyBorder="1" applyAlignment="1">
      <alignment horizontal="center"/>
    </xf>
    <xf numFmtId="14" fontId="16" fillId="0" borderId="7" xfId="24" applyNumberFormat="1" applyBorder="1" applyAlignment="1">
      <alignment horizontal="center"/>
    </xf>
    <xf numFmtId="14" fontId="16" fillId="0" borderId="8" xfId="24" applyNumberFormat="1" applyFill="1" applyBorder="1" applyAlignment="1">
      <alignment horizontal="center"/>
    </xf>
    <xf numFmtId="0" fontId="16" fillId="0" borderId="9" xfId="24" applyBorder="1"/>
    <xf numFmtId="168" fontId="6" fillId="6" borderId="0" xfId="24" applyNumberFormat="1" applyFont="1" applyFill="1" applyBorder="1"/>
    <xf numFmtId="168" fontId="6" fillId="6" borderId="10" xfId="24" applyNumberFormat="1" applyFont="1" applyFill="1" applyBorder="1"/>
    <xf numFmtId="168" fontId="6" fillId="0" borderId="0" xfId="24" applyNumberFormat="1" applyFont="1" applyFill="1" applyBorder="1"/>
    <xf numFmtId="168" fontId="6" fillId="0" borderId="10" xfId="24" applyNumberFormat="1" applyFont="1" applyFill="1" applyBorder="1"/>
    <xf numFmtId="9" fontId="6" fillId="6" borderId="0" xfId="29" applyFont="1" applyFill="1" applyBorder="1"/>
    <xf numFmtId="9" fontId="6" fillId="6" borderId="10" xfId="29" applyFont="1" applyFill="1" applyBorder="1"/>
    <xf numFmtId="168" fontId="0" fillId="0" borderId="11" xfId="26" applyNumberFormat="1" applyFont="1" applyFill="1" applyBorder="1"/>
    <xf numFmtId="37" fontId="18" fillId="0" borderId="12" xfId="24" applyNumberFormat="1" applyFont="1" applyBorder="1" applyAlignment="1"/>
    <xf numFmtId="37" fontId="18" fillId="0" borderId="4" xfId="24" applyNumberFormat="1" applyFont="1" applyBorder="1" applyAlignment="1">
      <alignment horizontal="center"/>
    </xf>
    <xf numFmtId="14" fontId="16" fillId="0" borderId="4" xfId="24" applyNumberFormat="1" applyBorder="1" applyAlignment="1">
      <alignment horizontal="center"/>
    </xf>
    <xf numFmtId="14" fontId="16" fillId="0" borderId="13" xfId="24" applyNumberFormat="1" applyFill="1" applyBorder="1" applyAlignment="1">
      <alignment horizontal="center"/>
    </xf>
    <xf numFmtId="166" fontId="16" fillId="0" borderId="0" xfId="24" applyNumberFormat="1" applyBorder="1"/>
    <xf numFmtId="166" fontId="16" fillId="0" borderId="0" xfId="24" applyNumberFormat="1" applyFill="1" applyBorder="1"/>
    <xf numFmtId="0" fontId="17" fillId="0" borderId="6" xfId="24" applyFont="1" applyBorder="1" applyAlignment="1">
      <alignment horizontal="left"/>
    </xf>
    <xf numFmtId="0" fontId="17" fillId="0" borderId="7" xfId="24" applyFont="1" applyBorder="1" applyAlignment="1">
      <alignment horizontal="center"/>
    </xf>
    <xf numFmtId="0" fontId="16" fillId="0" borderId="7" xfId="24" applyBorder="1"/>
    <xf numFmtId="0" fontId="16" fillId="0" borderId="8" xfId="24" applyFill="1" applyBorder="1"/>
    <xf numFmtId="0" fontId="17" fillId="0" borderId="9" xfId="24" applyFont="1" applyBorder="1" applyAlignment="1">
      <alignment horizontal="left"/>
    </xf>
    <xf numFmtId="166" fontId="0" fillId="0" borderId="0" xfId="26" applyNumberFormat="1" applyFont="1" applyBorder="1"/>
    <xf numFmtId="166" fontId="0" fillId="0" borderId="10" xfId="26" applyNumberFormat="1" applyFont="1" applyFill="1" applyBorder="1"/>
    <xf numFmtId="9" fontId="0" fillId="0" borderId="0" xfId="29" applyFont="1" applyBorder="1"/>
    <xf numFmtId="9" fontId="0" fillId="0" borderId="10" xfId="29" applyFont="1" applyBorder="1"/>
    <xf numFmtId="0" fontId="16" fillId="0" borderId="12" xfId="24" applyBorder="1"/>
    <xf numFmtId="9" fontId="16" fillId="6" borderId="0" xfId="29" applyFont="1" applyFill="1" applyBorder="1"/>
    <xf numFmtId="9" fontId="16" fillId="6" borderId="10" xfId="29" applyFont="1" applyFill="1" applyBorder="1"/>
    <xf numFmtId="38" fontId="17" fillId="6" borderId="0" xfId="24" applyNumberFormat="1" applyFont="1" applyFill="1" applyBorder="1" applyAlignment="1">
      <alignment horizontal="left"/>
    </xf>
    <xf numFmtId="166" fontId="0" fillId="6" borderId="0" xfId="26" applyNumberFormat="1" applyFont="1" applyFill="1" applyBorder="1"/>
    <xf numFmtId="166" fontId="0" fillId="6" borderId="10" xfId="26" applyNumberFormat="1" applyFont="1" applyFill="1" applyBorder="1"/>
    <xf numFmtId="9" fontId="0" fillId="6" borderId="0" xfId="29" applyFont="1" applyFill="1" applyBorder="1"/>
    <xf numFmtId="9" fontId="0" fillId="6" borderId="10" xfId="29" applyFont="1" applyFill="1" applyBorder="1"/>
    <xf numFmtId="38" fontId="17" fillId="6" borderId="4" xfId="24" applyNumberFormat="1" applyFont="1" applyFill="1" applyBorder="1" applyAlignment="1">
      <alignment horizontal="left"/>
    </xf>
    <xf numFmtId="166" fontId="0" fillId="6" borderId="4" xfId="26" applyNumberFormat="1" applyFont="1" applyFill="1" applyBorder="1"/>
    <xf numFmtId="166" fontId="0" fillId="6" borderId="13" xfId="26" applyNumberFormat="1" applyFont="1" applyFill="1" applyBorder="1"/>
    <xf numFmtId="38" fontId="17" fillId="0" borderId="0" xfId="24" applyNumberFormat="1" applyFont="1" applyFill="1" applyBorder="1" applyAlignment="1">
      <alignment horizontal="left"/>
    </xf>
    <xf numFmtId="166" fontId="0" fillId="0" borderId="0" xfId="26" applyNumberFormat="1" applyFont="1" applyFill="1" applyBorder="1"/>
    <xf numFmtId="0" fontId="2" fillId="0" borderId="0" xfId="24" applyFont="1" applyFill="1"/>
    <xf numFmtId="0" fontId="1" fillId="0" borderId="0" xfId="24" applyFont="1"/>
    <xf numFmtId="0" fontId="17" fillId="0" borderId="2" xfId="24" applyFont="1" applyBorder="1" applyAlignment="1">
      <alignment horizontal="center"/>
    </xf>
  </cellXfs>
  <cellStyles count="30">
    <cellStyle name="Comma 2" xfId="2"/>
    <cellStyle name="Comma 3" xfId="3"/>
    <cellStyle name="Comma 4" xfId="26"/>
    <cellStyle name="Currency" xfId="28" builtinId="4"/>
    <cellStyle name="Currency 2" xfId="4"/>
    <cellStyle name="Currency 3" xfId="5"/>
    <cellStyle name="Currency 4" xfId="25"/>
    <cellStyle name="Currency No Comma" xfId="6"/>
    <cellStyle name="MCP" xfId="7"/>
    <cellStyle name="noninput" xfId="8"/>
    <cellStyle name="Normal" xfId="0" builtinId="0"/>
    <cellStyle name="Normal 2" xfId="9"/>
    <cellStyle name="Normal 2 2" xfId="10"/>
    <cellStyle name="Normal 3" xfId="11"/>
    <cellStyle name="Normal 4" xfId="1"/>
    <cellStyle name="Normal 5" xfId="12"/>
    <cellStyle name="Normal 6" xfId="13"/>
    <cellStyle name="Normal 7" xfId="14"/>
    <cellStyle name="Normal 8" xfId="15"/>
    <cellStyle name="Normal 9" xfId="24"/>
    <cellStyle name="Password" xfId="16"/>
    <cellStyle name="Percent" xfId="29" builtinId="5"/>
    <cellStyle name="Percent 2" xfId="17"/>
    <cellStyle name="Percent 3" xfId="18"/>
    <cellStyle name="Percent 4" xfId="19"/>
    <cellStyle name="Percent 5" xfId="27"/>
    <cellStyle name="RangeName" xfId="20"/>
    <cellStyle name="Unprot" xfId="21"/>
    <cellStyle name="Unprot$" xfId="22"/>
    <cellStyle name="Unprotect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%20UE%20xxx%20(2012%20TAM)/Analysis/Comparisons/ORTAM2013_GOLD_2012%2002%2017%20vs%20ORTAM2012%20Dec%20Replacement%20(elect%20swap%20breakout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NPC Version Log"/>
      <sheetName val="Table 1"/>
      <sheetName val="Recon"/>
      <sheetName val="Side-by-Side"/>
      <sheetName val="NPC Summary"/>
      <sheetName val="Delta"/>
      <sheetName val="NPC"/>
      <sheetName val="Base"/>
      <sheetName val="Check Dollars"/>
      <sheetName val="Check MWh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>
        <row r="7">
          <cell r="E7">
            <v>461.32584808199999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F3">
            <v>41275</v>
          </cell>
          <cell r="G3">
            <v>41306</v>
          </cell>
          <cell r="H3">
            <v>41334</v>
          </cell>
          <cell r="I3">
            <v>41365</v>
          </cell>
          <cell r="J3">
            <v>41395</v>
          </cell>
          <cell r="K3">
            <v>41426</v>
          </cell>
          <cell r="L3">
            <v>41456</v>
          </cell>
          <cell r="M3">
            <v>41487</v>
          </cell>
          <cell r="N3">
            <v>41518</v>
          </cell>
          <cell r="O3">
            <v>41548</v>
          </cell>
          <cell r="P3">
            <v>41579</v>
          </cell>
          <cell r="Q3">
            <v>41609</v>
          </cell>
        </row>
        <row r="9">
          <cell r="C9" t="str">
            <v>Black Hills s27013/s28160</v>
          </cell>
        </row>
        <row r="10">
          <cell r="C10" t="str">
            <v>BPA Wind s42818</v>
          </cell>
        </row>
        <row r="11">
          <cell r="C11" t="str">
            <v>East Area Sales (WCA Sale)</v>
          </cell>
        </row>
        <row r="12">
          <cell r="C12" t="str">
            <v>Hurricane Sale s393046</v>
          </cell>
        </row>
        <row r="13">
          <cell r="C13" t="str">
            <v>LADWP (IPP Layoff)</v>
          </cell>
        </row>
        <row r="14">
          <cell r="C14" t="str">
            <v>NVE s523485</v>
          </cell>
        </row>
        <row r="15">
          <cell r="C15" t="str">
            <v>NVE s811499</v>
          </cell>
        </row>
        <row r="16">
          <cell r="C16" t="str">
            <v>Pacific Gas &amp; Electric s524491</v>
          </cell>
        </row>
        <row r="17">
          <cell r="C17" t="str">
            <v>PSCO s100035</v>
          </cell>
        </row>
        <row r="18">
          <cell r="C18" t="str">
            <v>Salt River Project s322940</v>
          </cell>
        </row>
        <row r="19">
          <cell r="C19" t="str">
            <v>SCE s513948</v>
          </cell>
        </row>
        <row r="20">
          <cell r="C20" t="str">
            <v>SDG&amp;E s513949</v>
          </cell>
        </row>
        <row r="22">
          <cell r="C22" t="str">
            <v>SMUD s24296</v>
          </cell>
        </row>
        <row r="23">
          <cell r="C23" t="str">
            <v>UAMPS s223863</v>
          </cell>
        </row>
        <row r="28">
          <cell r="C28" t="str">
            <v>UMPA II s45631</v>
          </cell>
        </row>
        <row r="33">
          <cell r="C33" t="str">
            <v>COB</v>
          </cell>
        </row>
        <row r="34">
          <cell r="C34" t="str">
            <v>Colorado</v>
          </cell>
        </row>
        <row r="35">
          <cell r="C35" t="str">
            <v>Four Corners</v>
          </cell>
        </row>
        <row r="36">
          <cell r="C36" t="str">
            <v>Idaho</v>
          </cell>
        </row>
        <row r="37">
          <cell r="C37" t="str">
            <v>Mead</v>
          </cell>
        </row>
        <row r="38">
          <cell r="C38" t="str">
            <v>Mid Columbia</v>
          </cell>
        </row>
        <row r="39">
          <cell r="C39" t="str">
            <v>Mona</v>
          </cell>
        </row>
        <row r="40">
          <cell r="C40" t="str">
            <v>NOB</v>
          </cell>
        </row>
        <row r="41">
          <cell r="C41" t="str">
            <v>Palo Verde</v>
          </cell>
        </row>
        <row r="42">
          <cell r="C42" t="str">
            <v>SP15</v>
          </cell>
        </row>
        <row r="43">
          <cell r="C43" t="str">
            <v>Utah</v>
          </cell>
        </row>
        <row r="44">
          <cell r="C44" t="str">
            <v>Washington</v>
          </cell>
        </row>
        <row r="45">
          <cell r="C45" t="str">
            <v>West Main</v>
          </cell>
        </row>
        <row r="46">
          <cell r="C46" t="str">
            <v>Wyoming</v>
          </cell>
        </row>
        <row r="47">
          <cell r="C47" t="str">
            <v>Electric Swaps Sales</v>
          </cell>
        </row>
        <row r="48">
          <cell r="C48" t="str">
            <v>STF Trading Margin</v>
          </cell>
        </row>
        <row r="49">
          <cell r="C49" t="str">
            <v>STF Index Trades</v>
          </cell>
        </row>
        <row r="54">
          <cell r="C54" t="str">
            <v>COB</v>
          </cell>
        </row>
        <row r="55">
          <cell r="C55" t="str">
            <v>Four Corners</v>
          </cell>
        </row>
        <row r="56">
          <cell r="C56" t="str">
            <v>Mead</v>
          </cell>
        </row>
        <row r="57">
          <cell r="C57" t="str">
            <v>Mid Columbia</v>
          </cell>
        </row>
        <row r="58">
          <cell r="C58" t="str">
            <v>Mona</v>
          </cell>
        </row>
        <row r="59">
          <cell r="C59" t="str">
            <v>NOB</v>
          </cell>
        </row>
        <row r="60">
          <cell r="C60" t="str">
            <v>Palo Verde</v>
          </cell>
        </row>
        <row r="61">
          <cell r="C61" t="str">
            <v>SP15</v>
          </cell>
        </row>
        <row r="62">
          <cell r="C62" t="str">
            <v>Trapped Energy</v>
          </cell>
        </row>
        <row r="71">
          <cell r="C71" t="str">
            <v>APS Supplemental p27875</v>
          </cell>
        </row>
        <row r="72">
          <cell r="C72" t="str">
            <v>Avoided Cost Resource</v>
          </cell>
        </row>
        <row r="73">
          <cell r="C73" t="str">
            <v>Blanding Purchase p379174</v>
          </cell>
        </row>
        <row r="74">
          <cell r="C74" t="str">
            <v>BPA Reserve Purchase</v>
          </cell>
        </row>
        <row r="75">
          <cell r="C75" t="str">
            <v>Chehalis Station Service</v>
          </cell>
        </row>
        <row r="76">
          <cell r="C76" t="str">
            <v xml:space="preserve">Combine Hills Wind p160595 </v>
          </cell>
        </row>
        <row r="80">
          <cell r="C80" t="str">
            <v>Deseret Purchase p194277</v>
          </cell>
        </row>
        <row r="81">
          <cell r="C81" t="str">
            <v>Douglas PUD Settlement p38185</v>
          </cell>
        </row>
        <row r="82">
          <cell r="C82" t="str">
            <v>Gemstate p99489</v>
          </cell>
        </row>
        <row r="83">
          <cell r="C83" t="str">
            <v>Georgia-Pacific Camas</v>
          </cell>
        </row>
        <row r="84">
          <cell r="C84" t="str">
            <v>Grant County 10 aMW p66274</v>
          </cell>
        </row>
        <row r="85">
          <cell r="C85" t="str">
            <v>Hermiston Purchase p99563</v>
          </cell>
        </row>
        <row r="86">
          <cell r="C86" t="str">
            <v>Hurricane Purchase p393045</v>
          </cell>
        </row>
        <row r="87">
          <cell r="C87" t="str">
            <v>Idaho Power p278538</v>
          </cell>
        </row>
        <row r="88">
          <cell r="C88" t="str">
            <v>IPP Purchase</v>
          </cell>
        </row>
        <row r="89">
          <cell r="C89" t="str">
            <v>Kennecott Generation Incentive</v>
          </cell>
        </row>
        <row r="90">
          <cell r="C90" t="str">
            <v>LADWP p491303-4</v>
          </cell>
        </row>
        <row r="91">
          <cell r="C91" t="str">
            <v>MagCorp p229846</v>
          </cell>
        </row>
        <row r="92">
          <cell r="C92" t="str">
            <v>MagCorp Reserves p510378</v>
          </cell>
        </row>
        <row r="93">
          <cell r="C93" t="str">
            <v>Morgan Stanley p189046</v>
          </cell>
        </row>
        <row r="94">
          <cell r="C94" t="str">
            <v>Morgan Stanley p272153-6</v>
          </cell>
        </row>
        <row r="95">
          <cell r="C95" t="str">
            <v>Morgan Stanley p272154-7</v>
          </cell>
        </row>
        <row r="97">
          <cell r="C97" t="str">
            <v>Nucor p346856</v>
          </cell>
        </row>
        <row r="98">
          <cell r="C98" t="str">
            <v>P4 Production p137215/p145258</v>
          </cell>
        </row>
        <row r="99">
          <cell r="C99" t="str">
            <v>PGE Cove p83984</v>
          </cell>
        </row>
        <row r="100">
          <cell r="C100" t="str">
            <v>Rock River Wind p100371</v>
          </cell>
        </row>
        <row r="101">
          <cell r="C101" t="str">
            <v>Roseburg Forest Products p312292</v>
          </cell>
        </row>
        <row r="102">
          <cell r="C102" t="str">
            <v>Small Purchases east</v>
          </cell>
        </row>
        <row r="103">
          <cell r="C103" t="str">
            <v>Small Purchases west</v>
          </cell>
        </row>
        <row r="104">
          <cell r="C104" t="str">
            <v>Three Buttes Wind p460457</v>
          </cell>
        </row>
        <row r="105">
          <cell r="C105" t="str">
            <v>Top of the World Wind p522807</v>
          </cell>
        </row>
        <row r="106">
          <cell r="C106" t="str">
            <v>Tri-State Purchase p27057</v>
          </cell>
        </row>
        <row r="107">
          <cell r="C107" t="str">
            <v>West Valley Toll</v>
          </cell>
        </row>
        <row r="108">
          <cell r="C108" t="str">
            <v>Wolverine Creek Wind p244520</v>
          </cell>
        </row>
        <row r="125">
          <cell r="C125" t="str">
            <v>QF California</v>
          </cell>
        </row>
        <row r="126">
          <cell r="C126" t="str">
            <v>QF Idaho</v>
          </cell>
        </row>
        <row r="127">
          <cell r="C127" t="str">
            <v>QF Oregon</v>
          </cell>
        </row>
        <row r="128">
          <cell r="C128" t="str">
            <v>QF Utah</v>
          </cell>
        </row>
        <row r="129">
          <cell r="C129" t="str">
            <v>QF Washington</v>
          </cell>
        </row>
        <row r="130">
          <cell r="C130" t="str">
            <v>QF Wyoming</v>
          </cell>
        </row>
        <row r="131">
          <cell r="C131" t="str">
            <v>Biomass p234159 QF</v>
          </cell>
        </row>
        <row r="132">
          <cell r="C132" t="str">
            <v>Blue Mountain Wind QF</v>
          </cell>
        </row>
        <row r="133">
          <cell r="C133" t="str">
            <v>Butter Creek Wind QF</v>
          </cell>
        </row>
        <row r="134">
          <cell r="C134" t="str">
            <v>Chevron Wind p499335 QF</v>
          </cell>
        </row>
        <row r="135">
          <cell r="C135" t="str">
            <v>Co-Gen II</v>
          </cell>
        </row>
        <row r="136">
          <cell r="C136" t="str">
            <v>DCFP p316701 QF</v>
          </cell>
        </row>
        <row r="137">
          <cell r="C137" t="str">
            <v>Co-Gen II p349170 QF</v>
          </cell>
        </row>
        <row r="138">
          <cell r="C138" t="str">
            <v>Evergreen BioPower p351030 QF</v>
          </cell>
        </row>
        <row r="139">
          <cell r="C139" t="str">
            <v>ExxonMobil p255042 QF</v>
          </cell>
        </row>
        <row r="140">
          <cell r="C140" t="str">
            <v>Five Pine Wind QF</v>
          </cell>
        </row>
        <row r="141">
          <cell r="C141" t="str">
            <v>Kennecott Refinery QF</v>
          </cell>
        </row>
        <row r="142">
          <cell r="C142" t="str">
            <v>Kennecott Smelter QF</v>
          </cell>
        </row>
        <row r="143">
          <cell r="C143" t="str">
            <v>Mountain Wind 1 p367721 QF</v>
          </cell>
        </row>
        <row r="144">
          <cell r="C144" t="str">
            <v>Mountain Wind 2 p398449 QF</v>
          </cell>
        </row>
        <row r="145">
          <cell r="C145" t="str">
            <v>North Point Wind QF</v>
          </cell>
        </row>
        <row r="146">
          <cell r="C146" t="str">
            <v>Oregon Wind Farm QF</v>
          </cell>
        </row>
        <row r="147">
          <cell r="C147" t="str">
            <v>Pioneer Wind Park I QF</v>
          </cell>
        </row>
        <row r="148">
          <cell r="C148" t="str">
            <v>Pioneer Wind Park II QF</v>
          </cell>
        </row>
        <row r="149">
          <cell r="C149" t="str">
            <v>Power County North Wind QF p575612</v>
          </cell>
        </row>
        <row r="150">
          <cell r="C150" t="str">
            <v>Power County South Wind QF p575614</v>
          </cell>
        </row>
        <row r="151">
          <cell r="C151" t="str">
            <v>Roseburg Dillard QF</v>
          </cell>
        </row>
        <row r="152">
          <cell r="C152" t="str">
            <v>SF Phosphates</v>
          </cell>
        </row>
        <row r="153">
          <cell r="C153" t="str">
            <v>Spanish Fork Wind 2 p311681 QF</v>
          </cell>
        </row>
        <row r="154">
          <cell r="C154" t="str">
            <v>Sunnyside p83997/p59965 QF</v>
          </cell>
        </row>
        <row r="155">
          <cell r="C155" t="str">
            <v>Tesoro QF</v>
          </cell>
        </row>
        <row r="156">
          <cell r="C156" t="str">
            <v>Threemile Canyon Wind QF p500139</v>
          </cell>
        </row>
        <row r="157">
          <cell r="C157" t="str">
            <v>US Magnesium QF</v>
          </cell>
        </row>
        <row r="163">
          <cell r="C163" t="str">
            <v>Canadian Entitlement p60828</v>
          </cell>
        </row>
        <row r="164">
          <cell r="C164" t="str">
            <v>Chelan - Rocky Reach p60827</v>
          </cell>
        </row>
        <row r="165">
          <cell r="C165" t="str">
            <v>Douglas - Wells p60828</v>
          </cell>
        </row>
        <row r="166">
          <cell r="C166" t="str">
            <v>Grant Displacement p270294</v>
          </cell>
        </row>
        <row r="167">
          <cell r="C167" t="str">
            <v>Grant Reasonable</v>
          </cell>
        </row>
        <row r="168">
          <cell r="C168" t="str">
            <v>Grant Meaningful Priority p390668</v>
          </cell>
        </row>
        <row r="169">
          <cell r="C169" t="str">
            <v>Grant Surplus p258951</v>
          </cell>
        </row>
        <row r="170">
          <cell r="C170" t="str">
            <v>Grant Power Auction</v>
          </cell>
        </row>
        <row r="171">
          <cell r="C171" t="str">
            <v>Grant - Priest Rapids</v>
          </cell>
        </row>
        <row r="179">
          <cell r="C179" t="str">
            <v>APGI/Colockum s191690</v>
          </cell>
        </row>
        <row r="180">
          <cell r="C180" t="str">
            <v>APS Exchange p58118/s58119</v>
          </cell>
        </row>
        <row r="181">
          <cell r="C181" t="str">
            <v>Black Hills CTs p64676</v>
          </cell>
        </row>
        <row r="182">
          <cell r="C182" t="str">
            <v>BPA Exchange p64706/p64888</v>
          </cell>
        </row>
        <row r="183">
          <cell r="C183" t="str">
            <v xml:space="preserve">BPA FC II Wind p63507 </v>
          </cell>
        </row>
        <row r="184">
          <cell r="C184" t="str">
            <v xml:space="preserve">BPA FC IV Wind p79207 </v>
          </cell>
        </row>
        <row r="185">
          <cell r="C185" t="str">
            <v>BPA Peaking p59820</v>
          </cell>
        </row>
        <row r="186">
          <cell r="C186" t="str">
            <v>BPA So. Idaho p64885/p83975/p64705</v>
          </cell>
        </row>
        <row r="187">
          <cell r="C187" t="str">
            <v>Cargill p483225/s6 p485390/s89</v>
          </cell>
        </row>
        <row r="188">
          <cell r="C188" t="str">
            <v>Cowlitz Swift p65787</v>
          </cell>
        </row>
        <row r="189">
          <cell r="C189" t="str">
            <v>EWEB FC I p63508/p63510</v>
          </cell>
        </row>
        <row r="190">
          <cell r="C190" t="str">
            <v>PSCo Exchange p340325</v>
          </cell>
        </row>
        <row r="191">
          <cell r="C191" t="str">
            <v>PSCO FC III p63362/s63361</v>
          </cell>
        </row>
        <row r="192">
          <cell r="C192" t="str">
            <v>Redding Exchange p66276</v>
          </cell>
        </row>
        <row r="193">
          <cell r="C193" t="str">
            <v>SCL State Line p105228</v>
          </cell>
        </row>
        <row r="194">
          <cell r="C194" t="str">
            <v>Shell p489963/s489962</v>
          </cell>
        </row>
        <row r="195">
          <cell r="C195" t="str">
            <v>TransAlta p371343/s371344</v>
          </cell>
        </row>
        <row r="197">
          <cell r="C197" t="str">
            <v>Tri-State Exchange</v>
          </cell>
        </row>
        <row r="202">
          <cell r="C202" t="str">
            <v>COB</v>
          </cell>
        </row>
        <row r="203">
          <cell r="C203" t="str">
            <v>Colorado</v>
          </cell>
        </row>
        <row r="204">
          <cell r="C204" t="str">
            <v>Four Corners</v>
          </cell>
        </row>
        <row r="205">
          <cell r="C205" t="str">
            <v>Idaho</v>
          </cell>
        </row>
        <row r="206">
          <cell r="C206" t="str">
            <v>Mead</v>
          </cell>
        </row>
        <row r="207">
          <cell r="C207" t="str">
            <v>Mid Columbia</v>
          </cell>
        </row>
        <row r="208">
          <cell r="C208" t="str">
            <v>Mona</v>
          </cell>
        </row>
        <row r="209">
          <cell r="C209" t="str">
            <v>NOB</v>
          </cell>
        </row>
        <row r="210">
          <cell r="C210" t="str">
            <v>Palo Verde</v>
          </cell>
        </row>
        <row r="211">
          <cell r="C211" t="str">
            <v>SP15</v>
          </cell>
        </row>
        <row r="212">
          <cell r="C212" t="str">
            <v>Utah</v>
          </cell>
        </row>
        <row r="213">
          <cell r="C213" t="str">
            <v>Washington</v>
          </cell>
        </row>
        <row r="214">
          <cell r="C214" t="str">
            <v>West Main</v>
          </cell>
        </row>
        <row r="215">
          <cell r="C215" t="str">
            <v>Wyoming</v>
          </cell>
        </row>
        <row r="218">
          <cell r="C218" t="str">
            <v>STF Electric Swaps</v>
          </cell>
        </row>
        <row r="219">
          <cell r="C219" t="str">
            <v>STF Index Trades</v>
          </cell>
        </row>
        <row r="224">
          <cell r="C224" t="str">
            <v>COB</v>
          </cell>
        </row>
        <row r="225">
          <cell r="C225" t="str">
            <v>Four Corners</v>
          </cell>
        </row>
        <row r="226">
          <cell r="C226" t="str">
            <v>Mead</v>
          </cell>
        </row>
        <row r="227">
          <cell r="C227" t="str">
            <v>Mid Columbia</v>
          </cell>
        </row>
        <row r="228">
          <cell r="C228" t="str">
            <v>Mona</v>
          </cell>
        </row>
        <row r="229">
          <cell r="C229" t="str">
            <v>NOB</v>
          </cell>
        </row>
        <row r="230">
          <cell r="C230" t="str">
            <v>Palo Verde</v>
          </cell>
        </row>
        <row r="231">
          <cell r="C231" t="str">
            <v>SP15</v>
          </cell>
        </row>
        <row r="232">
          <cell r="C232" t="str">
            <v>Emergency Purchases</v>
          </cell>
        </row>
        <row r="239">
          <cell r="C239" t="str">
            <v>Firm Wheeling</v>
          </cell>
        </row>
        <row r="241">
          <cell r="C241" t="str">
            <v>ST Firm &amp; Non-Firm</v>
          </cell>
        </row>
        <row r="246">
          <cell r="C246" t="str">
            <v>Carbon</v>
          </cell>
        </row>
        <row r="247">
          <cell r="C247" t="str">
            <v>Cholla</v>
          </cell>
        </row>
        <row r="248">
          <cell r="C248" t="str">
            <v>Colstrip</v>
          </cell>
        </row>
        <row r="249">
          <cell r="C249" t="str">
            <v>Craig</v>
          </cell>
        </row>
        <row r="250">
          <cell r="C250" t="str">
            <v>Dave Johnston</v>
          </cell>
        </row>
        <row r="251">
          <cell r="C251" t="str">
            <v>Hayden</v>
          </cell>
        </row>
        <row r="252">
          <cell r="C252" t="str">
            <v>Hunter</v>
          </cell>
        </row>
        <row r="253">
          <cell r="C253" t="str">
            <v>Huntington</v>
          </cell>
        </row>
        <row r="254">
          <cell r="C254" t="str">
            <v>Jim Bridger</v>
          </cell>
        </row>
        <row r="255">
          <cell r="C255" t="str">
            <v>Naughton</v>
          </cell>
        </row>
        <row r="257">
          <cell r="C257" t="str">
            <v>Ramp Loss</v>
          </cell>
        </row>
        <row r="258">
          <cell r="C258" t="str">
            <v>Wyodak</v>
          </cell>
        </row>
        <row r="263">
          <cell r="C263" t="str">
            <v>Chehalis</v>
          </cell>
        </row>
        <row r="264">
          <cell r="C264" t="str">
            <v>Currant Creek</v>
          </cell>
        </row>
        <row r="265">
          <cell r="C265" t="str">
            <v>Gadsby</v>
          </cell>
        </row>
        <row r="266">
          <cell r="C266" t="str">
            <v>Gadsby CT</v>
          </cell>
        </row>
        <row r="267">
          <cell r="C267" t="str">
            <v>Hermiston</v>
          </cell>
        </row>
        <row r="268">
          <cell r="C268" t="str">
            <v>Lake Side</v>
          </cell>
        </row>
        <row r="269">
          <cell r="C269" t="str">
            <v>Lake Side II</v>
          </cell>
        </row>
        <row r="270">
          <cell r="C270" t="str">
            <v>Little Mountain</v>
          </cell>
        </row>
        <row r="272">
          <cell r="C272" t="str">
            <v>Not Used</v>
          </cell>
        </row>
        <row r="276">
          <cell r="C276" t="str">
            <v>Gas Physical</v>
          </cell>
        </row>
        <row r="277">
          <cell r="C277" t="str">
            <v>Gas Swaps</v>
          </cell>
        </row>
        <row r="278">
          <cell r="C278" t="str">
            <v>Clay Basin Gas Storage</v>
          </cell>
        </row>
        <row r="279">
          <cell r="C279" t="str">
            <v>Pipeline Reservation Fees</v>
          </cell>
        </row>
        <row r="287">
          <cell r="C287" t="str">
            <v>Blundell</v>
          </cell>
        </row>
        <row r="288">
          <cell r="C288" t="str">
            <v>Dunlap I Wind p524168</v>
          </cell>
        </row>
        <row r="289">
          <cell r="C289" t="str">
            <v>Foote Creek I Wind</v>
          </cell>
        </row>
        <row r="290">
          <cell r="C290" t="str">
            <v>Glenrock Wind p423461</v>
          </cell>
        </row>
        <row r="291">
          <cell r="C291" t="str">
            <v>Glenrock III Wind p454125</v>
          </cell>
        </row>
        <row r="292">
          <cell r="C292" t="str">
            <v>Goodnoe Wind p332427</v>
          </cell>
        </row>
        <row r="293">
          <cell r="C293" t="str">
            <v>High Plains Wind p492251</v>
          </cell>
        </row>
        <row r="294">
          <cell r="C294" t="str">
            <v>Leaning Juniper 1 p317714</v>
          </cell>
        </row>
        <row r="295">
          <cell r="C295" t="str">
            <v>Marengo I Wind p332428</v>
          </cell>
        </row>
        <row r="296">
          <cell r="C296" t="str">
            <v>Marengo II Wind p423463</v>
          </cell>
        </row>
        <row r="297">
          <cell r="C297" t="str">
            <v>McFadden Ridge Wind p492250</v>
          </cell>
        </row>
        <row r="298">
          <cell r="C298" t="str">
            <v>Rolling Hills Wind p423462</v>
          </cell>
        </row>
        <row r="299">
          <cell r="C299" t="str">
            <v>Seven Mile Wind p454126</v>
          </cell>
        </row>
        <row r="300">
          <cell r="C300" t="str">
            <v>Seven Mile II Wind p357819</v>
          </cell>
        </row>
        <row r="305">
          <cell r="C305" t="str">
            <v>Wind Integration Charge</v>
          </cell>
        </row>
        <row r="316">
          <cell r="J316" t="str">
            <v>MWh</v>
          </cell>
        </row>
        <row r="319">
          <cell r="C319" t="str">
            <v>DSM Cool Keeper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DSM (Irrigation)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Kennecott Generation Adjustment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MagCorp Buythrough</v>
          </cell>
          <cell r="E322">
            <v>-32884.938168000001</v>
          </cell>
          <cell r="F322">
            <v>-6045.9819200000002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-4050.8359999999998</v>
          </cell>
          <cell r="L322">
            <v>-5920.3320000000003</v>
          </cell>
          <cell r="M322">
            <v>-5944.3882080000003</v>
          </cell>
          <cell r="N322">
            <v>-4357.22</v>
          </cell>
          <cell r="O322">
            <v>0</v>
          </cell>
          <cell r="P322">
            <v>0</v>
          </cell>
          <cell r="Q322">
            <v>-6566.1800400000002</v>
          </cell>
        </row>
        <row r="323">
          <cell r="C323" t="str">
            <v>Monsanto Buythrough</v>
          </cell>
          <cell r="E323">
            <v>-35028.977214400002</v>
          </cell>
          <cell r="F323">
            <v>0</v>
          </cell>
          <cell r="G323">
            <v>0</v>
          </cell>
          <cell r="H323">
            <v>0</v>
          </cell>
          <cell r="I323">
            <v>-58.935435519999999</v>
          </cell>
          <cell r="J323">
            <v>-117.87086687999999</v>
          </cell>
          <cell r="K323">
            <v>-500.95119999999997</v>
          </cell>
          <cell r="L323">
            <v>-5410.4040640000003</v>
          </cell>
          <cell r="M323">
            <v>-5221.5036479999999</v>
          </cell>
          <cell r="N323">
            <v>-4601.5814399999999</v>
          </cell>
          <cell r="O323">
            <v>-3937.8981600000002</v>
          </cell>
          <cell r="P323">
            <v>-6766.7992000000004</v>
          </cell>
          <cell r="Q323">
            <v>-8413.0331999999999</v>
          </cell>
        </row>
        <row r="327">
          <cell r="C327" t="str">
            <v>Station Service</v>
          </cell>
          <cell r="E327">
            <v>88490.998159200011</v>
          </cell>
          <cell r="F327">
            <v>5860.0001592000008</v>
          </cell>
          <cell r="G327">
            <v>7211.0001129599996</v>
          </cell>
          <cell r="H327">
            <v>7753.99968696</v>
          </cell>
          <cell r="I327">
            <v>8716.9995359999994</v>
          </cell>
          <cell r="J327">
            <v>9511.0000368000001</v>
          </cell>
          <cell r="K327">
            <v>9142.9998624</v>
          </cell>
          <cell r="L327">
            <v>5643.999624</v>
          </cell>
          <cell r="M327">
            <v>6546.99976728</v>
          </cell>
          <cell r="N327">
            <v>6925.0000968000004</v>
          </cell>
          <cell r="O327">
            <v>7269.9997943999997</v>
          </cell>
          <cell r="P327">
            <v>8197.9994592000003</v>
          </cell>
          <cell r="Q327">
            <v>5711.0000231999993</v>
          </cell>
        </row>
        <row r="329">
          <cell r="E329">
            <v>20577.082776799998</v>
          </cell>
          <cell r="F329">
            <v>-185.98176079999939</v>
          </cell>
          <cell r="G329">
            <v>7211.0001129599996</v>
          </cell>
          <cell r="H329">
            <v>7753.99968696</v>
          </cell>
          <cell r="I329">
            <v>8658.06410048</v>
          </cell>
          <cell r="J329">
            <v>9393.129169920001</v>
          </cell>
          <cell r="K329">
            <v>4591.2126624000002</v>
          </cell>
          <cell r="L329">
            <v>-5686.7364400000006</v>
          </cell>
          <cell r="M329">
            <v>-4618.8920887200002</v>
          </cell>
          <cell r="N329">
            <v>-2033.8013431999989</v>
          </cell>
          <cell r="O329">
            <v>3332.1016343999995</v>
          </cell>
          <cell r="P329">
            <v>1431.2002591999999</v>
          </cell>
          <cell r="Q329">
            <v>-9268.2132168000026</v>
          </cell>
        </row>
        <row r="331">
          <cell r="C331" t="str">
            <v>System Load</v>
          </cell>
          <cell r="E331">
            <v>60076623.049000002</v>
          </cell>
          <cell r="F331">
            <v>5220639.379999999</v>
          </cell>
          <cell r="G331">
            <v>4630357.2239999995</v>
          </cell>
          <cell r="H331">
            <v>4931703.7999999989</v>
          </cell>
          <cell r="I331">
            <v>4675225.0940000005</v>
          </cell>
          <cell r="J331">
            <v>4894038.3600000003</v>
          </cell>
          <cell r="K331">
            <v>4840893.1499999994</v>
          </cell>
          <cell r="L331">
            <v>5551044.7000000002</v>
          </cell>
          <cell r="M331">
            <v>5502803.3559999997</v>
          </cell>
          <cell r="N331">
            <v>4832712.9400000004</v>
          </cell>
          <cell r="O331">
            <v>4858251.8950000005</v>
          </cell>
          <cell r="P331">
            <v>4903800.88</v>
          </cell>
          <cell r="Q331">
            <v>5235152.2700000005</v>
          </cell>
        </row>
        <row r="332">
          <cell r="E332">
            <v>60097200.13177681</v>
          </cell>
          <cell r="F332">
            <v>5220453.3982391991</v>
          </cell>
          <cell r="G332">
            <v>4637568.2241129596</v>
          </cell>
          <cell r="H332">
            <v>4939457.799686959</v>
          </cell>
          <cell r="I332">
            <v>4683883.1581004802</v>
          </cell>
          <cell r="J332">
            <v>4903431.4891699208</v>
          </cell>
          <cell r="K332">
            <v>4845484.3626623992</v>
          </cell>
          <cell r="L332">
            <v>5545357.9635600001</v>
          </cell>
          <cell r="M332">
            <v>5498184.46391128</v>
          </cell>
          <cell r="N332">
            <v>4830679.1386568006</v>
          </cell>
          <cell r="O332">
            <v>4861583.9966344004</v>
          </cell>
          <cell r="P332">
            <v>4905232.0802592002</v>
          </cell>
          <cell r="Q332">
            <v>5225884.0567832002</v>
          </cell>
        </row>
        <row r="336">
          <cell r="C336" t="str">
            <v>Black Hills s27013/s28160</v>
          </cell>
          <cell r="E336">
            <v>360813.70106430002</v>
          </cell>
          <cell r="F336">
            <v>30680.490426600001</v>
          </cell>
          <cell r="G336">
            <v>27989.915416899999</v>
          </cell>
          <cell r="H336">
            <v>30726.355518700002</v>
          </cell>
          <cell r="I336">
            <v>30012.8955154</v>
          </cell>
          <cell r="J336">
            <v>28595.275653000001</v>
          </cell>
          <cell r="K336">
            <v>28915.380666699999</v>
          </cell>
          <cell r="L336">
            <v>30976.1906471</v>
          </cell>
          <cell r="M336">
            <v>31270.295530800002</v>
          </cell>
          <cell r="N336">
            <v>29564.485425299998</v>
          </cell>
          <cell r="O336">
            <v>30903.985494600001</v>
          </cell>
          <cell r="P336">
            <v>30032.715408299999</v>
          </cell>
          <cell r="Q336">
            <v>31145.715360900002</v>
          </cell>
        </row>
        <row r="337">
          <cell r="C337" t="str">
            <v>BPA Wind s42818</v>
          </cell>
          <cell r="E337">
            <v>38529.482720799999</v>
          </cell>
          <cell r="F337">
            <v>4828.7254285999998</v>
          </cell>
          <cell r="G337">
            <v>4047.910605</v>
          </cell>
          <cell r="H337">
            <v>3919.4665921999999</v>
          </cell>
          <cell r="I337">
            <v>3044.1439172</v>
          </cell>
          <cell r="J337">
            <v>2873.8096787999998</v>
          </cell>
          <cell r="K337">
            <v>2330.9058135999999</v>
          </cell>
          <cell r="L337">
            <v>1748.1211602000001</v>
          </cell>
          <cell r="M337">
            <v>1657.0177037999999</v>
          </cell>
          <cell r="N337">
            <v>2179.1386133999999</v>
          </cell>
          <cell r="O337">
            <v>3184.9382854</v>
          </cell>
          <cell r="P337">
            <v>4011.5640128</v>
          </cell>
          <cell r="Q337">
            <v>4703.7409097999998</v>
          </cell>
        </row>
        <row r="338">
          <cell r="C338" t="str">
            <v>East Area Sales (WCA Sale)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C339" t="str">
            <v>Hurricane Sale s393046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LADWP (IPP Layoff)</v>
          </cell>
          <cell r="E340">
            <v>573306.99494400003</v>
          </cell>
          <cell r="F340">
            <v>52616.996879999999</v>
          </cell>
          <cell r="G340">
            <v>45965.001600000003</v>
          </cell>
          <cell r="H340">
            <v>43834.99944</v>
          </cell>
          <cell r="I340">
            <v>33301.000800000002</v>
          </cell>
          <cell r="J340">
            <v>50379.000240000001</v>
          </cell>
          <cell r="K340">
            <v>49411.000800000002</v>
          </cell>
          <cell r="L340">
            <v>52875.998160000003</v>
          </cell>
          <cell r="M340">
            <v>52503.998160000003</v>
          </cell>
          <cell r="N340">
            <v>37694.001600000003</v>
          </cell>
          <cell r="O340">
            <v>61508.999184</v>
          </cell>
          <cell r="P340">
            <v>44091.999360000002</v>
          </cell>
          <cell r="Q340">
            <v>49123.998720000003</v>
          </cell>
        </row>
        <row r="341">
          <cell r="C341" t="str">
            <v>NVE s523485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C342" t="str">
            <v>NVE s811499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C343" t="str">
            <v>Pacific Gas &amp; Electric s524491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C344" t="str">
            <v>PSCO s100035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C345" t="str">
            <v>Salt River Project s322940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SCE s513948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SDG&amp;E s513949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SMUD s24296</v>
          </cell>
          <cell r="E349">
            <v>350400</v>
          </cell>
          <cell r="F349">
            <v>39600</v>
          </cell>
          <cell r="G349">
            <v>20400</v>
          </cell>
          <cell r="H349">
            <v>2500</v>
          </cell>
          <cell r="I349">
            <v>7000</v>
          </cell>
          <cell r="J349">
            <v>0</v>
          </cell>
          <cell r="K349">
            <v>0</v>
          </cell>
          <cell r="L349">
            <v>30900</v>
          </cell>
          <cell r="M349">
            <v>47900</v>
          </cell>
          <cell r="N349">
            <v>46800</v>
          </cell>
          <cell r="O349">
            <v>48700</v>
          </cell>
          <cell r="P349">
            <v>50900</v>
          </cell>
          <cell r="Q349">
            <v>55700</v>
          </cell>
        </row>
        <row r="350">
          <cell r="C350" t="str">
            <v>UAMPS s223863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5">
          <cell r="C355" t="str">
            <v>UMPA II s45631</v>
          </cell>
          <cell r="E355">
            <v>216073</v>
          </cell>
          <cell r="F355">
            <v>13937.5</v>
          </cell>
          <cell r="G355">
            <v>12587.5</v>
          </cell>
          <cell r="H355">
            <v>13937.5</v>
          </cell>
          <cell r="I355">
            <v>11100</v>
          </cell>
          <cell r="J355">
            <v>10900</v>
          </cell>
          <cell r="K355">
            <v>19200</v>
          </cell>
          <cell r="L355">
            <v>41812.5</v>
          </cell>
          <cell r="M355">
            <v>32892.5</v>
          </cell>
          <cell r="N355">
            <v>18343</v>
          </cell>
          <cell r="O355">
            <v>13937.5</v>
          </cell>
          <cell r="P355">
            <v>13487.5</v>
          </cell>
          <cell r="Q355">
            <v>13937.5</v>
          </cell>
        </row>
        <row r="357">
          <cell r="E357">
            <v>1539123.1787290997</v>
          </cell>
          <cell r="F357">
            <v>141663.71273520001</v>
          </cell>
          <cell r="G357">
            <v>110990.32762190001</v>
          </cell>
          <cell r="H357">
            <v>94918.3215509</v>
          </cell>
          <cell r="I357">
            <v>84458.040232600004</v>
          </cell>
          <cell r="J357">
            <v>92748.085571800009</v>
          </cell>
          <cell r="K357">
            <v>99857.287280299992</v>
          </cell>
          <cell r="L357">
            <v>158312.80996730001</v>
          </cell>
          <cell r="M357">
            <v>166223.81139459999</v>
          </cell>
          <cell r="N357">
            <v>134580.6256387</v>
          </cell>
          <cell r="O357">
            <v>158235.422964</v>
          </cell>
          <cell r="P357">
            <v>142523.7787811</v>
          </cell>
          <cell r="Q357">
            <v>154610.9549907</v>
          </cell>
        </row>
        <row r="360">
          <cell r="C360" t="str">
            <v>COB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Colorado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Four Corners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Idaho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Mead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Mid Columbia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Mona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NOB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Palo Verde</v>
          </cell>
          <cell r="E368">
            <v>203200</v>
          </cell>
          <cell r="F368">
            <v>49200</v>
          </cell>
          <cell r="G368">
            <v>43200</v>
          </cell>
          <cell r="H368">
            <v>49200</v>
          </cell>
          <cell r="I368">
            <v>0</v>
          </cell>
          <cell r="J368">
            <v>0</v>
          </cell>
          <cell r="K368">
            <v>0</v>
          </cell>
          <cell r="L368">
            <v>20800</v>
          </cell>
          <cell r="M368">
            <v>21600</v>
          </cell>
          <cell r="N368">
            <v>19200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SP15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Utah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Washington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C372" t="str">
            <v>West Main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C373" t="str">
            <v>Wyoming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5">
          <cell r="C375" t="str">
            <v>STF Trading Margin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STF Index Trades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8">
          <cell r="E378">
            <v>203200</v>
          </cell>
          <cell r="F378">
            <v>49200</v>
          </cell>
          <cell r="G378">
            <v>43200</v>
          </cell>
          <cell r="H378">
            <v>49200</v>
          </cell>
          <cell r="I378">
            <v>0</v>
          </cell>
          <cell r="J378">
            <v>0</v>
          </cell>
          <cell r="K378">
            <v>0</v>
          </cell>
          <cell r="L378">
            <v>20800</v>
          </cell>
          <cell r="M378">
            <v>21600</v>
          </cell>
          <cell r="N378">
            <v>19200</v>
          </cell>
          <cell r="O378">
            <v>0</v>
          </cell>
          <cell r="P378">
            <v>0</v>
          </cell>
          <cell r="Q378">
            <v>0</v>
          </cell>
        </row>
        <row r="381">
          <cell r="C381" t="str">
            <v>COB</v>
          </cell>
          <cell r="E381">
            <v>1324499.9450000001</v>
          </cell>
          <cell r="F381">
            <v>137373.91999999998</v>
          </cell>
          <cell r="G381">
            <v>101400.95999999999</v>
          </cell>
          <cell r="H381">
            <v>113695.66</v>
          </cell>
          <cell r="I381">
            <v>120254.39999999999</v>
          </cell>
          <cell r="J381">
            <v>41261.652000000002</v>
          </cell>
          <cell r="K381">
            <v>28471.812000000002</v>
          </cell>
          <cell r="L381">
            <v>101347.45</v>
          </cell>
          <cell r="M381">
            <v>97900.865000000005</v>
          </cell>
          <cell r="N381">
            <v>134136.21599999999</v>
          </cell>
          <cell r="O381">
            <v>143080.31999999998</v>
          </cell>
          <cell r="P381">
            <v>150189.6</v>
          </cell>
          <cell r="Q381">
            <v>155387.09000000003</v>
          </cell>
        </row>
        <row r="382">
          <cell r="C382" t="str">
            <v>Four Corners</v>
          </cell>
          <cell r="E382">
            <v>2542950.13</v>
          </cell>
          <cell r="F382">
            <v>216844.6</v>
          </cell>
          <cell r="G382">
            <v>200079.84000000003</v>
          </cell>
          <cell r="H382">
            <v>177870.9</v>
          </cell>
          <cell r="I382">
            <v>139921.44</v>
          </cell>
          <cell r="J382">
            <v>155846.08000000002</v>
          </cell>
          <cell r="K382">
            <v>131498.29999999999</v>
          </cell>
          <cell r="L382">
            <v>254165.11</v>
          </cell>
          <cell r="M382">
            <v>292048.32</v>
          </cell>
          <cell r="N382">
            <v>282024.78999999998</v>
          </cell>
          <cell r="O382">
            <v>217171.63999999998</v>
          </cell>
          <cell r="P382">
            <v>248082.49</v>
          </cell>
          <cell r="Q382">
            <v>227396.62</v>
          </cell>
        </row>
        <row r="383">
          <cell r="C383" t="str">
            <v>Mead</v>
          </cell>
          <cell r="E383">
            <v>914600.41100000008</v>
          </cell>
          <cell r="F383">
            <v>81931.5</v>
          </cell>
          <cell r="G383">
            <v>74145.5</v>
          </cell>
          <cell r="H383">
            <v>80340.14</v>
          </cell>
          <cell r="I383">
            <v>79560</v>
          </cell>
          <cell r="J383">
            <v>81809.259999999995</v>
          </cell>
          <cell r="K383">
            <v>61455</v>
          </cell>
          <cell r="L383">
            <v>77974.97</v>
          </cell>
          <cell r="M383">
            <v>75729.960000000006</v>
          </cell>
          <cell r="N383">
            <v>75874.77</v>
          </cell>
          <cell r="O383">
            <v>74055.42</v>
          </cell>
          <cell r="P383">
            <v>78725.085999999996</v>
          </cell>
          <cell r="Q383">
            <v>72998.804999999993</v>
          </cell>
        </row>
        <row r="384">
          <cell r="C384" t="str">
            <v>Mid Columbia</v>
          </cell>
          <cell r="E384">
            <v>1309657.6439999999</v>
          </cell>
          <cell r="F384">
            <v>196471.95</v>
          </cell>
          <cell r="G384">
            <v>127962.94</v>
          </cell>
          <cell r="H384">
            <v>77155.289999999994</v>
          </cell>
          <cell r="I384">
            <v>96980.35</v>
          </cell>
          <cell r="J384">
            <v>0</v>
          </cell>
          <cell r="K384">
            <v>0</v>
          </cell>
          <cell r="L384">
            <v>51280.19</v>
          </cell>
          <cell r="M384">
            <v>73298.414000000004</v>
          </cell>
          <cell r="N384">
            <v>129113.42</v>
          </cell>
          <cell r="O384">
            <v>133382.51999999999</v>
          </cell>
          <cell r="P384">
            <v>225956.67</v>
          </cell>
          <cell r="Q384">
            <v>198055.9</v>
          </cell>
        </row>
        <row r="385">
          <cell r="C385" t="str">
            <v>Mona</v>
          </cell>
          <cell r="E385">
            <v>691506.27100000007</v>
          </cell>
          <cell r="F385">
            <v>56683.509999999995</v>
          </cell>
          <cell r="G385">
            <v>48518.207999999999</v>
          </cell>
          <cell r="H385">
            <v>59983.917000000001</v>
          </cell>
          <cell r="I385">
            <v>41438.408000000003</v>
          </cell>
          <cell r="J385">
            <v>31552.608</v>
          </cell>
          <cell r="K385">
            <v>37780.789999999994</v>
          </cell>
          <cell r="L385">
            <v>75497.040000000008</v>
          </cell>
          <cell r="M385">
            <v>100304.44</v>
          </cell>
          <cell r="N385">
            <v>72087.39</v>
          </cell>
          <cell r="O385">
            <v>75597.929999999993</v>
          </cell>
          <cell r="P385">
            <v>48666.270000000004</v>
          </cell>
          <cell r="Q385">
            <v>43395.76</v>
          </cell>
        </row>
        <row r="386">
          <cell r="C386" t="str">
            <v>NOB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Palo Verde</v>
          </cell>
          <cell r="E387">
            <v>3918027.99</v>
          </cell>
          <cell r="F387">
            <v>336639.5</v>
          </cell>
          <cell r="G387">
            <v>332096.84000000003</v>
          </cell>
          <cell r="H387">
            <v>347602.75</v>
          </cell>
          <cell r="I387">
            <v>341858.66</v>
          </cell>
          <cell r="J387">
            <v>392878.25</v>
          </cell>
          <cell r="K387">
            <v>393488.6</v>
          </cell>
          <cell r="L387">
            <v>265192.15999999997</v>
          </cell>
          <cell r="M387">
            <v>226084.7</v>
          </cell>
          <cell r="N387">
            <v>237353.7</v>
          </cell>
          <cell r="O387">
            <v>355853.25</v>
          </cell>
          <cell r="P387">
            <v>342406.28</v>
          </cell>
          <cell r="Q387">
            <v>346573.3</v>
          </cell>
        </row>
        <row r="388">
          <cell r="C388" t="str">
            <v>SP15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Trapped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1">
          <cell r="E391">
            <v>10701242.390999999</v>
          </cell>
          <cell r="F391">
            <v>1025944.98</v>
          </cell>
          <cell r="G391">
            <v>884204.28800000018</v>
          </cell>
          <cell r="H391">
            <v>856648.65700000001</v>
          </cell>
          <cell r="I391">
            <v>820013.25799999991</v>
          </cell>
          <cell r="J391">
            <v>703347.85000000009</v>
          </cell>
          <cell r="K391">
            <v>652694.50199999998</v>
          </cell>
          <cell r="L391">
            <v>825456.91999999993</v>
          </cell>
          <cell r="M391">
            <v>865366.69900000002</v>
          </cell>
          <cell r="N391">
            <v>930590.28600000008</v>
          </cell>
          <cell r="O391">
            <v>999141.07999999984</v>
          </cell>
          <cell r="P391">
            <v>1094026.3960000002</v>
          </cell>
          <cell r="Q391">
            <v>1043807.4750000001</v>
          </cell>
        </row>
        <row r="393">
          <cell r="E393">
            <v>12443565.569729099</v>
          </cell>
          <cell r="F393">
            <v>1216808.6927352</v>
          </cell>
          <cell r="G393">
            <v>1038394.6156219002</v>
          </cell>
          <cell r="H393">
            <v>1000766.9785509</v>
          </cell>
          <cell r="I393">
            <v>904471.29823259986</v>
          </cell>
          <cell r="J393">
            <v>796095.9355718001</v>
          </cell>
          <cell r="K393">
            <v>752551.78928030003</v>
          </cell>
          <cell r="L393">
            <v>1004569.7299673</v>
          </cell>
          <cell r="M393">
            <v>1053190.5103946</v>
          </cell>
          <cell r="N393">
            <v>1084370.9116387002</v>
          </cell>
          <cell r="O393">
            <v>1157376.5029639998</v>
          </cell>
          <cell r="P393">
            <v>1236550.1747811001</v>
          </cell>
          <cell r="Q393">
            <v>1198418.4299907</v>
          </cell>
        </row>
        <row r="394">
          <cell r="E394" t="str">
            <v>=</v>
          </cell>
          <cell r="F394" t="str">
            <v>=</v>
          </cell>
          <cell r="G394" t="str">
            <v>=</v>
          </cell>
          <cell r="H394" t="str">
            <v>=</v>
          </cell>
          <cell r="I394" t="str">
            <v>=</v>
          </cell>
          <cell r="J394" t="str">
            <v>=</v>
          </cell>
          <cell r="K394" t="str">
            <v>=</v>
          </cell>
          <cell r="L394" t="str">
            <v>=</v>
          </cell>
          <cell r="M394" t="str">
            <v>=</v>
          </cell>
          <cell r="N394" t="str">
            <v>=</v>
          </cell>
          <cell r="O394" t="str">
            <v>=</v>
          </cell>
          <cell r="P394" t="str">
            <v>=</v>
          </cell>
          <cell r="Q394" t="str">
            <v>=</v>
          </cell>
        </row>
        <row r="395">
          <cell r="E395">
            <v>72540765.701505899</v>
          </cell>
          <cell r="F395">
            <v>6437262.0909743989</v>
          </cell>
          <cell r="G395">
            <v>5675962.8397348598</v>
          </cell>
          <cell r="H395">
            <v>5940224.7782378588</v>
          </cell>
          <cell r="I395">
            <v>5588354.4563330803</v>
          </cell>
          <cell r="J395">
            <v>5699527.4247417208</v>
          </cell>
          <cell r="K395">
            <v>5598036.1519426992</v>
          </cell>
          <cell r="L395">
            <v>6549927.6935272999</v>
          </cell>
          <cell r="M395">
            <v>6551374.9743058803</v>
          </cell>
          <cell r="N395">
            <v>5915050.050295501</v>
          </cell>
          <cell r="O395">
            <v>6018960.4995984007</v>
          </cell>
          <cell r="P395">
            <v>6141782.2550403001</v>
          </cell>
          <cell r="Q395">
            <v>6424302.4867739007</v>
          </cell>
        </row>
        <row r="396">
          <cell r="E396" t="str">
            <v>=</v>
          </cell>
          <cell r="F396" t="str">
            <v>=</v>
          </cell>
          <cell r="G396" t="str">
            <v>=</v>
          </cell>
          <cell r="H396" t="str">
            <v>=</v>
          </cell>
          <cell r="I396" t="str">
            <v>=</v>
          </cell>
          <cell r="J396" t="str">
            <v>=</v>
          </cell>
          <cell r="K396" t="str">
            <v>=</v>
          </cell>
          <cell r="L396" t="str">
            <v>=</v>
          </cell>
          <cell r="M396" t="str">
            <v>=</v>
          </cell>
          <cell r="N396" t="str">
            <v>=</v>
          </cell>
          <cell r="O396" t="str">
            <v>=</v>
          </cell>
          <cell r="P396" t="str">
            <v>=</v>
          </cell>
          <cell r="Q396" t="str">
            <v>=</v>
          </cell>
        </row>
        <row r="400">
          <cell r="C400" t="str">
            <v>APS Supplemental p27875</v>
          </cell>
          <cell r="E400">
            <v>90950</v>
          </cell>
          <cell r="F400">
            <v>13600</v>
          </cell>
          <cell r="G400">
            <v>14650</v>
          </cell>
          <cell r="H400">
            <v>14650</v>
          </cell>
          <cell r="I400">
            <v>5550</v>
          </cell>
          <cell r="J400">
            <v>0</v>
          </cell>
          <cell r="K400">
            <v>0</v>
          </cell>
          <cell r="L400">
            <v>4800</v>
          </cell>
          <cell r="M400">
            <v>8500</v>
          </cell>
          <cell r="N400">
            <v>6000</v>
          </cell>
          <cell r="O400">
            <v>0</v>
          </cell>
          <cell r="P400">
            <v>7400</v>
          </cell>
          <cell r="Q400">
            <v>15800</v>
          </cell>
        </row>
        <row r="401">
          <cell r="C401" t="str">
            <v>Avoided Cost Resource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Blanding Purchase p379174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BPA Reserve Purchase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C404" t="str">
            <v>Chehalis Station Service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C405" t="str">
            <v xml:space="preserve">Combine Hills Wind p160595 </v>
          </cell>
          <cell r="E405">
            <v>111502.70715239999</v>
          </cell>
          <cell r="F405">
            <v>10675.016394</v>
          </cell>
          <cell r="G405">
            <v>6958.4048519999997</v>
          </cell>
          <cell r="H405">
            <v>12338.72669</v>
          </cell>
          <cell r="I405">
            <v>8684.9059519999992</v>
          </cell>
          <cell r="J405">
            <v>8066.7798231999996</v>
          </cell>
          <cell r="K405">
            <v>9711.3869460000005</v>
          </cell>
          <cell r="L405">
            <v>9316.8277359999993</v>
          </cell>
          <cell r="M405">
            <v>9242.9194652000006</v>
          </cell>
          <cell r="N405">
            <v>8808.3585660000008</v>
          </cell>
          <cell r="O405">
            <v>9456.6211899999998</v>
          </cell>
          <cell r="P405">
            <v>10546.23963</v>
          </cell>
          <cell r="Q405">
            <v>7696.5199080000002</v>
          </cell>
        </row>
        <row r="406">
          <cell r="C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C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C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C409" t="str">
            <v>Deseret Purchase p194277</v>
          </cell>
          <cell r="E409">
            <v>742903.6</v>
          </cell>
          <cell r="F409">
            <v>69489.600000000006</v>
          </cell>
          <cell r="G409">
            <v>62764.800000000003</v>
          </cell>
          <cell r="H409">
            <v>69489.600000000006</v>
          </cell>
          <cell r="I409">
            <v>51370</v>
          </cell>
          <cell r="J409">
            <v>35865.599999999999</v>
          </cell>
          <cell r="K409">
            <v>41469.599999999999</v>
          </cell>
          <cell r="L409">
            <v>69489.600000000006</v>
          </cell>
          <cell r="M409">
            <v>69489.600000000006</v>
          </cell>
          <cell r="N409">
            <v>67248</v>
          </cell>
          <cell r="O409">
            <v>69489.600000000006</v>
          </cell>
          <cell r="P409">
            <v>67248</v>
          </cell>
          <cell r="Q409">
            <v>69489.600000000006</v>
          </cell>
        </row>
        <row r="410">
          <cell r="C410" t="str">
            <v>Douglas PUD Settlement p38185</v>
          </cell>
          <cell r="E410">
            <v>47393.599999999999</v>
          </cell>
          <cell r="F410">
            <v>1936.8</v>
          </cell>
          <cell r="G410">
            <v>2092.8000000000002</v>
          </cell>
          <cell r="H410">
            <v>3122.4</v>
          </cell>
          <cell r="I410">
            <v>5267.2</v>
          </cell>
          <cell r="J410">
            <v>8743.2000000000007</v>
          </cell>
          <cell r="K410">
            <v>10072</v>
          </cell>
          <cell r="L410">
            <v>6439.2</v>
          </cell>
          <cell r="M410">
            <v>3417.6</v>
          </cell>
          <cell r="N410">
            <v>1780.8</v>
          </cell>
          <cell r="O410">
            <v>1665.6</v>
          </cell>
          <cell r="P410">
            <v>1632</v>
          </cell>
          <cell r="Q410">
            <v>1224</v>
          </cell>
        </row>
        <row r="411">
          <cell r="C411" t="str">
            <v>Gemstate p99489</v>
          </cell>
          <cell r="E411">
            <v>45519.000648000001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2150.9999760000001</v>
          </cell>
          <cell r="K411">
            <v>15316.99992</v>
          </cell>
          <cell r="L411">
            <v>14530.00008</v>
          </cell>
          <cell r="M411">
            <v>13521.000672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C412" t="str">
            <v>Georgia-Pacific Camas</v>
          </cell>
          <cell r="E412">
            <v>96585.000599999985</v>
          </cell>
          <cell r="F412">
            <v>8203.1096400000006</v>
          </cell>
          <cell r="G412">
            <v>7409.2603200000003</v>
          </cell>
          <cell r="H412">
            <v>8203.1096400000006</v>
          </cell>
          <cell r="I412">
            <v>7938.4931999999999</v>
          </cell>
          <cell r="J412">
            <v>8203.1096400000006</v>
          </cell>
          <cell r="K412">
            <v>7938.4931999999999</v>
          </cell>
          <cell r="L412">
            <v>8203.1096400000006</v>
          </cell>
          <cell r="M412">
            <v>8203.1096400000006</v>
          </cell>
          <cell r="N412">
            <v>7938.4931999999999</v>
          </cell>
          <cell r="O412">
            <v>8203.1096400000006</v>
          </cell>
          <cell r="P412">
            <v>7938.4931999999999</v>
          </cell>
          <cell r="Q412">
            <v>8203.1096400000006</v>
          </cell>
        </row>
        <row r="413">
          <cell r="C413" t="str">
            <v>Grant County 10 aMW p66274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C414" t="str">
            <v>Hermiston Purchase p99563</v>
          </cell>
          <cell r="E414">
            <v>1306242.9934</v>
          </cell>
          <cell r="F414">
            <v>122940.92358999999</v>
          </cell>
          <cell r="G414">
            <v>108004.21405000001</v>
          </cell>
          <cell r="H414">
            <v>120871.814805</v>
          </cell>
          <cell r="I414">
            <v>99616.582565000004</v>
          </cell>
          <cell r="J414">
            <v>40472.722200000004</v>
          </cell>
          <cell r="K414">
            <v>24899.083485000003</v>
          </cell>
          <cell r="L414">
            <v>113413.14387</v>
          </cell>
          <cell r="M414">
            <v>145543.48168999999</v>
          </cell>
          <cell r="N414">
            <v>125501.480365</v>
          </cell>
          <cell r="O414">
            <v>150838.84160500002</v>
          </cell>
          <cell r="P414">
            <v>123595.725785</v>
          </cell>
          <cell r="Q414">
            <v>130544.97938999999</v>
          </cell>
        </row>
        <row r="415">
          <cell r="C415" t="str">
            <v>Hurricane Purchase p393045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C416" t="str">
            <v>Idaho Power p278538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C417" t="str">
            <v>IPP Purchase</v>
          </cell>
          <cell r="E417">
            <v>573306.99494400003</v>
          </cell>
          <cell r="F417">
            <v>52616.996879999999</v>
          </cell>
          <cell r="G417">
            <v>45965.001600000003</v>
          </cell>
          <cell r="H417">
            <v>43834.99944</v>
          </cell>
          <cell r="I417">
            <v>33301.000800000002</v>
          </cell>
          <cell r="J417">
            <v>50379.000240000001</v>
          </cell>
          <cell r="K417">
            <v>49411.000800000002</v>
          </cell>
          <cell r="L417">
            <v>52875.998160000003</v>
          </cell>
          <cell r="M417">
            <v>52503.998160000003</v>
          </cell>
          <cell r="N417">
            <v>37694.001600000003</v>
          </cell>
          <cell r="O417">
            <v>61508.999184</v>
          </cell>
          <cell r="P417">
            <v>44091.999360000002</v>
          </cell>
          <cell r="Q417">
            <v>49123.998720000003</v>
          </cell>
        </row>
        <row r="418">
          <cell r="C418" t="str">
            <v>Kennecott Generation Incentive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C419" t="str">
            <v>LADWP p491303-4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C420" t="str">
            <v>MagCorp p229846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MagCorp Reserves p510378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C422" t="str">
            <v>Morgan Stanley p189046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C423" t="str">
            <v>Morgan Stanley p272153-6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C424" t="str">
            <v>Morgan Stanley p272154-7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C426" t="str">
            <v>Nucor p346856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C427" t="str">
            <v>P4 Production p137215/p145258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C428" t="str">
            <v>PGE Cove p83984</v>
          </cell>
          <cell r="E428">
            <v>12000</v>
          </cell>
          <cell r="F428">
            <v>1014</v>
          </cell>
          <cell r="G428">
            <v>942</v>
          </cell>
          <cell r="H428">
            <v>1014</v>
          </cell>
          <cell r="I428">
            <v>990</v>
          </cell>
          <cell r="J428">
            <v>1014</v>
          </cell>
          <cell r="K428">
            <v>990</v>
          </cell>
          <cell r="L428">
            <v>1014</v>
          </cell>
          <cell r="M428">
            <v>1014</v>
          </cell>
          <cell r="N428">
            <v>990</v>
          </cell>
          <cell r="O428">
            <v>1014</v>
          </cell>
          <cell r="P428">
            <v>990</v>
          </cell>
          <cell r="Q428">
            <v>1014</v>
          </cell>
        </row>
        <row r="429">
          <cell r="C429" t="str">
            <v>Rock River Wind p100371</v>
          </cell>
          <cell r="E429">
            <v>139257.40028279999</v>
          </cell>
          <cell r="F429">
            <v>16981.926626</v>
          </cell>
          <cell r="G429">
            <v>13408.72273</v>
          </cell>
          <cell r="H429">
            <v>13553.3307</v>
          </cell>
          <cell r="I429">
            <v>10614.642722000001</v>
          </cell>
          <cell r="J429">
            <v>10155.233689999999</v>
          </cell>
          <cell r="K429">
            <v>7664.027298</v>
          </cell>
          <cell r="L429">
            <v>5463.8122053999996</v>
          </cell>
          <cell r="M429">
            <v>6603.0470154000004</v>
          </cell>
          <cell r="N429">
            <v>8576.7853959999993</v>
          </cell>
          <cell r="O429">
            <v>12292.577044</v>
          </cell>
          <cell r="P429">
            <v>16724.044074000001</v>
          </cell>
          <cell r="Q429">
            <v>17219.250781999999</v>
          </cell>
        </row>
        <row r="430">
          <cell r="C430" t="str">
            <v>Roseburg Forest Products p312292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Small Purchases east</v>
          </cell>
          <cell r="E431">
            <v>2611.0000391999997</v>
          </cell>
          <cell r="F431">
            <v>321.00000527999998</v>
          </cell>
          <cell r="G431">
            <v>386.00002560000001</v>
          </cell>
          <cell r="H431">
            <v>319.00000679999999</v>
          </cell>
          <cell r="I431">
            <v>243</v>
          </cell>
          <cell r="J431">
            <v>174.00000168</v>
          </cell>
          <cell r="K431">
            <v>102.0000024</v>
          </cell>
          <cell r="L431">
            <v>141.99999624</v>
          </cell>
          <cell r="M431">
            <v>64.999998959999999</v>
          </cell>
          <cell r="N431">
            <v>142.99999919999999</v>
          </cell>
          <cell r="O431">
            <v>120.9999936</v>
          </cell>
          <cell r="P431">
            <v>277.00000560000001</v>
          </cell>
          <cell r="Q431">
            <v>318.00000383999998</v>
          </cell>
        </row>
        <row r="432">
          <cell r="C432" t="str">
            <v>Small Purchases west</v>
          </cell>
          <cell r="E432">
            <v>658.00000639200005</v>
          </cell>
          <cell r="F432">
            <v>10.999999824</v>
          </cell>
          <cell r="G432">
            <v>32.999998079999997</v>
          </cell>
          <cell r="H432">
            <v>2.999999952</v>
          </cell>
          <cell r="I432">
            <v>70.999999200000005</v>
          </cell>
          <cell r="J432">
            <v>248.00000496000001</v>
          </cell>
          <cell r="K432">
            <v>28.000000799999999</v>
          </cell>
          <cell r="L432">
            <v>43.000000800000002</v>
          </cell>
          <cell r="M432">
            <v>63.000000479999997</v>
          </cell>
          <cell r="N432">
            <v>52.000002000000002</v>
          </cell>
          <cell r="O432">
            <v>54.999999119999998</v>
          </cell>
          <cell r="P432">
            <v>28.000000799999999</v>
          </cell>
          <cell r="Q432">
            <v>23.000000375999999</v>
          </cell>
        </row>
        <row r="433">
          <cell r="C433" t="str">
            <v>Three Buttes Wind p460457</v>
          </cell>
          <cell r="E433">
            <v>322860.35962</v>
          </cell>
          <cell r="F433">
            <v>36154.299875999997</v>
          </cell>
          <cell r="G433">
            <v>25045.600102</v>
          </cell>
          <cell r="H433">
            <v>36829.000740000003</v>
          </cell>
          <cell r="I433">
            <v>26535.160361999999</v>
          </cell>
          <cell r="J433">
            <v>26872.160248</v>
          </cell>
          <cell r="K433">
            <v>18542.120126000002</v>
          </cell>
          <cell r="L433">
            <v>16527.199752</v>
          </cell>
          <cell r="M433">
            <v>16931.139631999999</v>
          </cell>
          <cell r="N433">
            <v>22289.619878000001</v>
          </cell>
          <cell r="O433">
            <v>27994.779618</v>
          </cell>
          <cell r="P433">
            <v>31442.619535999998</v>
          </cell>
          <cell r="Q433">
            <v>37696.659749999999</v>
          </cell>
        </row>
        <row r="434">
          <cell r="C434" t="str">
            <v>Top of the World Wind p522807</v>
          </cell>
          <cell r="E434">
            <v>609771.931812</v>
          </cell>
          <cell r="F434">
            <v>80216.663883999994</v>
          </cell>
          <cell r="G434">
            <v>60510.135031999998</v>
          </cell>
          <cell r="H434">
            <v>57688.535087999997</v>
          </cell>
          <cell r="I434">
            <v>46926.049857999998</v>
          </cell>
          <cell r="J434">
            <v>40369.655833999997</v>
          </cell>
          <cell r="K434">
            <v>36653.702738</v>
          </cell>
          <cell r="L434">
            <v>29251.939254000001</v>
          </cell>
          <cell r="M434">
            <v>31604.466164000001</v>
          </cell>
          <cell r="N434">
            <v>34253.026874000003</v>
          </cell>
          <cell r="O434">
            <v>43856.710572000004</v>
          </cell>
          <cell r="P434">
            <v>64168.399713999999</v>
          </cell>
          <cell r="Q434">
            <v>84272.646800000002</v>
          </cell>
        </row>
        <row r="435">
          <cell r="C435" t="str">
            <v>Tri-State Purchase p27057</v>
          </cell>
          <cell r="E435">
            <v>142348.75</v>
          </cell>
          <cell r="F435">
            <v>11547.5</v>
          </cell>
          <cell r="G435">
            <v>9520</v>
          </cell>
          <cell r="H435">
            <v>8102.5</v>
          </cell>
          <cell r="I435">
            <v>12475</v>
          </cell>
          <cell r="J435">
            <v>10085</v>
          </cell>
          <cell r="K435">
            <v>10850</v>
          </cell>
          <cell r="L435">
            <v>14456.25</v>
          </cell>
          <cell r="M435">
            <v>14602.5</v>
          </cell>
          <cell r="N435">
            <v>13190</v>
          </cell>
          <cell r="O435">
            <v>13318.75</v>
          </cell>
          <cell r="P435">
            <v>12800</v>
          </cell>
          <cell r="Q435">
            <v>11401.25</v>
          </cell>
        </row>
        <row r="436">
          <cell r="C436" t="str">
            <v>West Valley Toll</v>
          </cell>
          <cell r="E436">
            <v>119006.5</v>
          </cell>
          <cell r="F436">
            <v>13528</v>
          </cell>
          <cell r="G436">
            <v>1776.5</v>
          </cell>
          <cell r="H436">
            <v>0</v>
          </cell>
          <cell r="I436">
            <v>2004.5</v>
          </cell>
          <cell r="J436">
            <v>2384.5</v>
          </cell>
          <cell r="K436">
            <v>4208.5</v>
          </cell>
          <cell r="L436">
            <v>16416</v>
          </cell>
          <cell r="M436">
            <v>22401</v>
          </cell>
          <cell r="N436">
            <v>18363.5</v>
          </cell>
          <cell r="O436">
            <v>17337.5</v>
          </cell>
          <cell r="P436">
            <v>10450</v>
          </cell>
          <cell r="Q436">
            <v>10136.5</v>
          </cell>
        </row>
        <row r="437">
          <cell r="C437" t="str">
            <v>Wolverine Creek Wind p244520</v>
          </cell>
          <cell r="E437">
            <v>176895.57671599998</v>
          </cell>
          <cell r="F437">
            <v>13115.196255999999</v>
          </cell>
          <cell r="G437">
            <v>10342.276598</v>
          </cell>
          <cell r="H437">
            <v>20614.079720000002</v>
          </cell>
          <cell r="I437">
            <v>19836.218258000001</v>
          </cell>
          <cell r="J437">
            <v>19330.699243999999</v>
          </cell>
          <cell r="K437">
            <v>15064.551766</v>
          </cell>
          <cell r="L437">
            <v>14710.268208</v>
          </cell>
          <cell r="M437">
            <v>13803.826406</v>
          </cell>
          <cell r="N437">
            <v>12841.725202</v>
          </cell>
          <cell r="O437">
            <v>11114.663386</v>
          </cell>
          <cell r="P437">
            <v>14539.147800000001</v>
          </cell>
          <cell r="Q437">
            <v>11582.923871999999</v>
          </cell>
        </row>
        <row r="440">
          <cell r="E440">
            <v>4539813.4152207924</v>
          </cell>
          <cell r="F440">
            <v>452352.03315110394</v>
          </cell>
          <cell r="G440">
            <v>369808.71530768008</v>
          </cell>
          <cell r="H440">
            <v>410634.09682975191</v>
          </cell>
          <cell r="I440">
            <v>331423.75371619995</v>
          </cell>
          <cell r="J440">
            <v>264514.66090183996</v>
          </cell>
          <cell r="K440">
            <v>252921.46628219998</v>
          </cell>
          <cell r="L440">
            <v>377092.34890244005</v>
          </cell>
          <cell r="M440">
            <v>417509.68884403998</v>
          </cell>
          <cell r="N440">
            <v>365670.79108220001</v>
          </cell>
          <cell r="O440">
            <v>428267.75223172002</v>
          </cell>
          <cell r="P440">
            <v>413871.66910539998</v>
          </cell>
          <cell r="Q440">
            <v>455746.43886621605</v>
          </cell>
        </row>
        <row r="443">
          <cell r="C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4">
          <cell r="C454" t="str">
            <v>QF California</v>
          </cell>
          <cell r="E454">
            <v>33477.991149408008</v>
          </cell>
          <cell r="F454">
            <v>3262.9649619359998</v>
          </cell>
          <cell r="G454">
            <v>3967.7561347200003</v>
          </cell>
          <cell r="H454">
            <v>4529.9317696799999</v>
          </cell>
          <cell r="I454">
            <v>6155.6493556800006</v>
          </cell>
          <cell r="J454">
            <v>6192.5634690240004</v>
          </cell>
          <cell r="K454">
            <v>4426.5009600000003</v>
          </cell>
          <cell r="L454">
            <v>1233.0280722240002</v>
          </cell>
          <cell r="M454">
            <v>528.03264720000004</v>
          </cell>
          <cell r="N454">
            <v>417.25850400000002</v>
          </cell>
          <cell r="O454">
            <v>382.51566326400001</v>
          </cell>
          <cell r="P454">
            <v>663.77114928000003</v>
          </cell>
          <cell r="Q454">
            <v>1718.0184623999999</v>
          </cell>
        </row>
        <row r="455">
          <cell r="C455" t="str">
            <v>QF Idaho</v>
          </cell>
          <cell r="E455">
            <v>94815.060631439992</v>
          </cell>
          <cell r="F455">
            <v>6565.7476893599996</v>
          </cell>
          <cell r="G455">
            <v>5982.3715728000006</v>
          </cell>
          <cell r="H455">
            <v>7305.7790519999999</v>
          </cell>
          <cell r="I455">
            <v>8060.1700463999996</v>
          </cell>
          <cell r="J455">
            <v>10214.923226879999</v>
          </cell>
          <cell r="K455">
            <v>11385.851457600002</v>
          </cell>
          <cell r="L455">
            <v>9365.2135641599998</v>
          </cell>
          <cell r="M455">
            <v>7507.6617333599997</v>
          </cell>
          <cell r="N455">
            <v>6989.7557231999999</v>
          </cell>
          <cell r="O455">
            <v>7382.1090400800003</v>
          </cell>
          <cell r="P455">
            <v>7210.9269144</v>
          </cell>
          <cell r="Q455">
            <v>6844.5506111999994</v>
          </cell>
        </row>
        <row r="456">
          <cell r="C456" t="str">
            <v>QF Oregon</v>
          </cell>
          <cell r="E456">
            <v>270947.48903579998</v>
          </cell>
          <cell r="F456">
            <v>22434.5002608</v>
          </cell>
          <cell r="G456">
            <v>20781.339398399999</v>
          </cell>
          <cell r="H456">
            <v>25070.3081208</v>
          </cell>
          <cell r="I456">
            <v>27697.126536</v>
          </cell>
          <cell r="J456">
            <v>29935.3354296</v>
          </cell>
          <cell r="K456">
            <v>26105.309136</v>
          </cell>
          <cell r="L456">
            <v>21561.602975039998</v>
          </cell>
          <cell r="M456">
            <v>20157.487989239999</v>
          </cell>
          <cell r="N456">
            <v>20904.8636052</v>
          </cell>
          <cell r="O456">
            <v>18966.239304719998</v>
          </cell>
          <cell r="P456">
            <v>16785.588744000001</v>
          </cell>
          <cell r="Q456">
            <v>20547.787536</v>
          </cell>
        </row>
        <row r="457">
          <cell r="C457" t="str">
            <v>QF Utah</v>
          </cell>
          <cell r="E457">
            <v>23919.059751360001</v>
          </cell>
          <cell r="F457">
            <v>1753.0778702399998</v>
          </cell>
          <cell r="G457">
            <v>1796.8411507200001</v>
          </cell>
          <cell r="H457">
            <v>2017.7062008</v>
          </cell>
          <cell r="I457">
            <v>2211.283152</v>
          </cell>
          <cell r="J457">
            <v>2403.4554100799996</v>
          </cell>
          <cell r="K457">
            <v>2241.9379094399997</v>
          </cell>
          <cell r="L457">
            <v>1992.2506574399999</v>
          </cell>
          <cell r="M457">
            <v>2055.7299576</v>
          </cell>
          <cell r="N457">
            <v>1752.2158320000001</v>
          </cell>
          <cell r="O457">
            <v>2026.9463088</v>
          </cell>
          <cell r="P457">
            <v>2013.6407615999999</v>
          </cell>
          <cell r="Q457">
            <v>1653.97454064</v>
          </cell>
        </row>
        <row r="458">
          <cell r="C458" t="str">
            <v>QF Washington</v>
          </cell>
          <cell r="E458">
            <v>0.27094032000000001</v>
          </cell>
          <cell r="F458">
            <v>1.4880000000000001E-2</v>
          </cell>
          <cell r="G458">
            <v>6.7200000000000003E-3</v>
          </cell>
          <cell r="H458">
            <v>2.2290239999999999E-2</v>
          </cell>
          <cell r="I458">
            <v>3.5999999999999997E-2</v>
          </cell>
          <cell r="J458">
            <v>2.232E-2</v>
          </cell>
          <cell r="K458">
            <v>3.5999999999999997E-2</v>
          </cell>
          <cell r="L458">
            <v>3.7199999999999997E-2</v>
          </cell>
          <cell r="M458">
            <v>3.7199999999999997E-2</v>
          </cell>
          <cell r="N458">
            <v>2.8799999999999999E-2</v>
          </cell>
          <cell r="O458">
            <v>1.4880000000000001E-2</v>
          </cell>
          <cell r="P458">
            <v>7.2100799999999998E-3</v>
          </cell>
          <cell r="Q458">
            <v>7.4400000000000004E-3</v>
          </cell>
        </row>
        <row r="459">
          <cell r="C459" t="str">
            <v>QF Wyoming</v>
          </cell>
          <cell r="E459">
            <v>11526.389112288001</v>
          </cell>
          <cell r="F459">
            <v>176.21763504</v>
          </cell>
          <cell r="G459">
            <v>164.82717820800002</v>
          </cell>
          <cell r="H459">
            <v>155.393208216</v>
          </cell>
          <cell r="I459">
            <v>574.91844480000009</v>
          </cell>
          <cell r="J459">
            <v>1829.4791855999999</v>
          </cell>
          <cell r="K459">
            <v>1839.2520959999999</v>
          </cell>
          <cell r="L459">
            <v>1984.6262496000002</v>
          </cell>
          <cell r="M459">
            <v>1973.922768744</v>
          </cell>
          <cell r="N459">
            <v>1744.7340240000001</v>
          </cell>
          <cell r="O459">
            <v>748.88930016000006</v>
          </cell>
          <cell r="P459">
            <v>163.89862271999999</v>
          </cell>
          <cell r="Q459">
            <v>170.23039919999999</v>
          </cell>
        </row>
        <row r="460">
          <cell r="C460" t="str">
            <v>Biomass p234159 QF</v>
          </cell>
          <cell r="E460">
            <v>222798.69999999998</v>
          </cell>
          <cell r="F460">
            <v>19764.88</v>
          </cell>
          <cell r="G460">
            <v>17861.759999999998</v>
          </cell>
          <cell r="H460">
            <v>19764.88</v>
          </cell>
          <cell r="I460">
            <v>19117.439999999999</v>
          </cell>
          <cell r="J460">
            <v>12971.54</v>
          </cell>
          <cell r="K460">
            <v>19115.2</v>
          </cell>
          <cell r="L460">
            <v>19764.88</v>
          </cell>
          <cell r="M460">
            <v>19800.240000000002</v>
          </cell>
          <cell r="N460">
            <v>16100.36</v>
          </cell>
          <cell r="O460">
            <v>19800.240000000002</v>
          </cell>
          <cell r="P460">
            <v>19080</v>
          </cell>
          <cell r="Q460">
            <v>19657.28</v>
          </cell>
        </row>
        <row r="461">
          <cell r="C461" t="str">
            <v>Blue Mountain Wind QF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Butter Creek Wind QF</v>
          </cell>
          <cell r="E462">
            <v>151.01936359999999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151.01936359999999</v>
          </cell>
        </row>
        <row r="463">
          <cell r="C463" t="str">
            <v>Chevron Wind p499335 QF</v>
          </cell>
          <cell r="E463">
            <v>44528.233715599992</v>
          </cell>
          <cell r="F463">
            <v>5153.5192622000004</v>
          </cell>
          <cell r="G463">
            <v>4811.8592079999999</v>
          </cell>
          <cell r="H463">
            <v>4945.9786293999996</v>
          </cell>
          <cell r="I463">
            <v>2525.5459977999999</v>
          </cell>
          <cell r="J463">
            <v>2798.2468082</v>
          </cell>
          <cell r="K463">
            <v>2251.9630023999998</v>
          </cell>
          <cell r="L463">
            <v>1602.1080614</v>
          </cell>
          <cell r="M463">
            <v>2443.6332385999999</v>
          </cell>
          <cell r="N463">
            <v>2626.9102326000002</v>
          </cell>
          <cell r="O463">
            <v>4831.4028743999997</v>
          </cell>
          <cell r="P463">
            <v>5103.0602674000002</v>
          </cell>
          <cell r="Q463">
            <v>5434.0061331999996</v>
          </cell>
        </row>
        <row r="464">
          <cell r="C464" t="str">
            <v>Co-Gen II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DCFP p316701 QF</v>
          </cell>
          <cell r="E465">
            <v>1148.099984616</v>
          </cell>
          <cell r="F465">
            <v>48.000000720000003</v>
          </cell>
          <cell r="G465">
            <v>32.999998079999997</v>
          </cell>
          <cell r="H465">
            <v>113.19999432</v>
          </cell>
          <cell r="I465">
            <v>105.9000048</v>
          </cell>
          <cell r="J465">
            <v>149.39999136</v>
          </cell>
          <cell r="K465">
            <v>87.199999199999993</v>
          </cell>
          <cell r="L465">
            <v>41.799998735999999</v>
          </cell>
          <cell r="M465">
            <v>53.299996319999998</v>
          </cell>
          <cell r="N465">
            <v>88.899998400000001</v>
          </cell>
          <cell r="O465">
            <v>195.9999924</v>
          </cell>
          <cell r="P465">
            <v>162.30000960000001</v>
          </cell>
          <cell r="Q465">
            <v>69.100000679999994</v>
          </cell>
        </row>
        <row r="466">
          <cell r="C466" t="str">
            <v>Co-Gen II p349170 QF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Evergreen BioPower p351030 QF</v>
          </cell>
          <cell r="E467">
            <v>43276.320391200003</v>
          </cell>
          <cell r="F467">
            <v>3392.1836831999999</v>
          </cell>
          <cell r="G467">
            <v>2897.0376000000001</v>
          </cell>
          <cell r="H467">
            <v>3109.2644399999999</v>
          </cell>
          <cell r="I467">
            <v>3135.2077055999998</v>
          </cell>
          <cell r="J467">
            <v>3724.9380000000001</v>
          </cell>
          <cell r="K467">
            <v>3138.7824959999998</v>
          </cell>
          <cell r="L467">
            <v>3571.1214024000001</v>
          </cell>
          <cell r="M467">
            <v>4825.9111199999998</v>
          </cell>
          <cell r="N467">
            <v>4617.7965720000002</v>
          </cell>
          <cell r="O467">
            <v>5024.3275199999998</v>
          </cell>
          <cell r="P467">
            <v>3461.61816</v>
          </cell>
          <cell r="Q467">
            <v>2378.1316919999999</v>
          </cell>
        </row>
        <row r="468">
          <cell r="C468" t="str">
            <v>ExxonMobil p255042 QF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Five Pine Wind QF</v>
          </cell>
          <cell r="E469">
            <v>109275.64078799998</v>
          </cell>
          <cell r="F469">
            <v>9893.8799980000003</v>
          </cell>
          <cell r="G469">
            <v>8211.1600569999991</v>
          </cell>
          <cell r="H469">
            <v>11381.360000999999</v>
          </cell>
          <cell r="I469">
            <v>9115.240178</v>
          </cell>
          <cell r="J469">
            <v>10199.939877999999</v>
          </cell>
          <cell r="K469">
            <v>8080.1202059999996</v>
          </cell>
          <cell r="L469">
            <v>7400.8598015999996</v>
          </cell>
          <cell r="M469">
            <v>8169.6400723999996</v>
          </cell>
          <cell r="N469">
            <v>7626.7202379999999</v>
          </cell>
          <cell r="O469">
            <v>8650.4200020000007</v>
          </cell>
          <cell r="P469">
            <v>10192.840478</v>
          </cell>
          <cell r="Q469">
            <v>10353.459878</v>
          </cell>
        </row>
        <row r="470">
          <cell r="C470" t="str">
            <v>Kennecott Refinery QF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Kennecott Smelter QF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C472" t="str">
            <v>Mountain Wind 1 p367721 QF</v>
          </cell>
          <cell r="E472">
            <v>151795.77214400002</v>
          </cell>
          <cell r="F472">
            <v>19724.358909999999</v>
          </cell>
          <cell r="G472">
            <v>13188.200752000001</v>
          </cell>
          <cell r="H472">
            <v>15011.844386000001</v>
          </cell>
          <cell r="I472">
            <v>12387.092000000001</v>
          </cell>
          <cell r="J472">
            <v>10112.906786</v>
          </cell>
          <cell r="K472">
            <v>7116.6958839999998</v>
          </cell>
          <cell r="L472">
            <v>6376.7883860000002</v>
          </cell>
          <cell r="M472">
            <v>8228.4020500000006</v>
          </cell>
          <cell r="N472">
            <v>10960.574798</v>
          </cell>
          <cell r="O472">
            <v>13586.75505</v>
          </cell>
          <cell r="P472">
            <v>15791.739336000001</v>
          </cell>
          <cell r="Q472">
            <v>19310.413806</v>
          </cell>
        </row>
        <row r="473">
          <cell r="C473" t="str">
            <v>Mountain Wind 2 p398449 QF</v>
          </cell>
          <cell r="E473">
            <v>189638.22412840003</v>
          </cell>
          <cell r="F473">
            <v>25455.908289999999</v>
          </cell>
          <cell r="G473">
            <v>16501.251587999999</v>
          </cell>
          <cell r="H473">
            <v>18404.189721999999</v>
          </cell>
          <cell r="I473">
            <v>14964.349312</v>
          </cell>
          <cell r="J473">
            <v>15818.154103999999</v>
          </cell>
          <cell r="K473">
            <v>10738.863106000001</v>
          </cell>
          <cell r="L473">
            <v>9240.0829104000004</v>
          </cell>
          <cell r="M473">
            <v>10201.945475</v>
          </cell>
          <cell r="N473">
            <v>11716.592025</v>
          </cell>
          <cell r="O473">
            <v>14783.710014</v>
          </cell>
          <cell r="P473">
            <v>18567.901806000002</v>
          </cell>
          <cell r="Q473">
            <v>23245.275775999999</v>
          </cell>
        </row>
        <row r="474">
          <cell r="C474" t="str">
            <v>North Point Wind QF</v>
          </cell>
          <cell r="E474">
            <v>238989.59957999998</v>
          </cell>
          <cell r="F474">
            <v>21429.679258</v>
          </cell>
          <cell r="G474">
            <v>17829.520445999999</v>
          </cell>
          <cell r="H474">
            <v>24619.079628</v>
          </cell>
          <cell r="I474">
            <v>20001.599880000002</v>
          </cell>
          <cell r="J474">
            <v>22153.240495999999</v>
          </cell>
          <cell r="K474">
            <v>17880.840604000001</v>
          </cell>
          <cell r="L474">
            <v>16500.519627999998</v>
          </cell>
          <cell r="M474">
            <v>18137.120370000001</v>
          </cell>
          <cell r="N474">
            <v>16945.559757999999</v>
          </cell>
          <cell r="O474">
            <v>19037.320248</v>
          </cell>
          <cell r="P474">
            <v>22043.999759999999</v>
          </cell>
          <cell r="Q474">
            <v>22411.119503999998</v>
          </cell>
        </row>
        <row r="475">
          <cell r="C475" t="str">
            <v>Oregon Wind Farm QF</v>
          </cell>
          <cell r="E475">
            <v>161172.20426800003</v>
          </cell>
          <cell r="F475">
            <v>9182.6977912000002</v>
          </cell>
          <cell r="G475">
            <v>10135.68136</v>
          </cell>
          <cell r="H475">
            <v>12982.568520000001</v>
          </cell>
          <cell r="I475">
            <v>15978.971646</v>
          </cell>
          <cell r="J475">
            <v>16433.771347999998</v>
          </cell>
          <cell r="K475">
            <v>18936.685344000001</v>
          </cell>
          <cell r="L475">
            <v>19469.248414000002</v>
          </cell>
          <cell r="M475">
            <v>14990.563662</v>
          </cell>
          <cell r="N475">
            <v>12063.336724000001</v>
          </cell>
          <cell r="O475">
            <v>12178.633551999999</v>
          </cell>
          <cell r="P475">
            <v>14007.070126000001</v>
          </cell>
          <cell r="Q475">
            <v>4812.9757808000004</v>
          </cell>
        </row>
        <row r="476">
          <cell r="C476" t="str">
            <v>Pioneer Wind Park I QF</v>
          </cell>
          <cell r="E476">
            <v>171584.815772</v>
          </cell>
          <cell r="F476">
            <v>21130.506411999999</v>
          </cell>
          <cell r="G476">
            <v>17886.348507999999</v>
          </cell>
          <cell r="H476">
            <v>16557.323966</v>
          </cell>
          <cell r="I476">
            <v>13593.997896000001</v>
          </cell>
          <cell r="J476">
            <v>11168.733851999999</v>
          </cell>
          <cell r="K476">
            <v>10271.675257999999</v>
          </cell>
          <cell r="L476">
            <v>7722.8050940000003</v>
          </cell>
          <cell r="M476">
            <v>8343.7783159999999</v>
          </cell>
          <cell r="N476">
            <v>9838.1659579999996</v>
          </cell>
          <cell r="O476">
            <v>14035.608668000001</v>
          </cell>
          <cell r="P476">
            <v>19652.69354</v>
          </cell>
          <cell r="Q476">
            <v>21383.178304000001</v>
          </cell>
        </row>
        <row r="477">
          <cell r="C477" t="str">
            <v>Pioneer Wind Park II QF</v>
          </cell>
          <cell r="E477">
            <v>171584.815772</v>
          </cell>
          <cell r="F477">
            <v>21130.506411999999</v>
          </cell>
          <cell r="G477">
            <v>17886.348507999999</v>
          </cell>
          <cell r="H477">
            <v>16557.323966</v>
          </cell>
          <cell r="I477">
            <v>13593.997896000001</v>
          </cell>
          <cell r="J477">
            <v>11168.733851999999</v>
          </cell>
          <cell r="K477">
            <v>10271.675257999999</v>
          </cell>
          <cell r="L477">
            <v>7722.8050940000003</v>
          </cell>
          <cell r="M477">
            <v>8343.7783159999999</v>
          </cell>
          <cell r="N477">
            <v>9838.1659579999996</v>
          </cell>
          <cell r="O477">
            <v>14035.608668000001</v>
          </cell>
          <cell r="P477">
            <v>19652.69354</v>
          </cell>
          <cell r="Q477">
            <v>21383.178304000001</v>
          </cell>
        </row>
        <row r="478">
          <cell r="C478" t="str">
            <v>Power County North Wind QF p575612</v>
          </cell>
          <cell r="E478">
            <v>60040.1003968</v>
          </cell>
          <cell r="F478">
            <v>6241.7096984</v>
          </cell>
          <cell r="G478">
            <v>5490.0428003999996</v>
          </cell>
          <cell r="H478">
            <v>6524.4998699999996</v>
          </cell>
          <cell r="I478">
            <v>5389.9674293999997</v>
          </cell>
          <cell r="J478">
            <v>4736.2159985999997</v>
          </cell>
          <cell r="K478">
            <v>4421.3613340000002</v>
          </cell>
          <cell r="L478">
            <v>3154.8016584000002</v>
          </cell>
          <cell r="M478">
            <v>3099.5494635999999</v>
          </cell>
          <cell r="N478">
            <v>4010.086976</v>
          </cell>
          <cell r="O478">
            <v>4723.9238771999999</v>
          </cell>
          <cell r="P478">
            <v>5822.5396668000003</v>
          </cell>
          <cell r="Q478">
            <v>6425.4016240000001</v>
          </cell>
        </row>
        <row r="479">
          <cell r="C479" t="str">
            <v>Power County South Wind QF p575614</v>
          </cell>
          <cell r="E479">
            <v>57129.575005599996</v>
          </cell>
          <cell r="F479">
            <v>6030.4484504000002</v>
          </cell>
          <cell r="G479">
            <v>5249.6650224000005</v>
          </cell>
          <cell r="H479">
            <v>6267.4989999999998</v>
          </cell>
          <cell r="I479">
            <v>5117.0204519999998</v>
          </cell>
          <cell r="J479">
            <v>4495.6279875999999</v>
          </cell>
          <cell r="K479">
            <v>4166.4177386000001</v>
          </cell>
          <cell r="L479">
            <v>2938.1419145999998</v>
          </cell>
          <cell r="M479">
            <v>2882.4263759999999</v>
          </cell>
          <cell r="N479">
            <v>3784.8030008000001</v>
          </cell>
          <cell r="O479">
            <v>4463.5195127999996</v>
          </cell>
          <cell r="P479">
            <v>5595.0824388000001</v>
          </cell>
          <cell r="Q479">
            <v>6138.9231116000001</v>
          </cell>
        </row>
        <row r="480">
          <cell r="C480" t="str">
            <v>Roseburg Dillard QF</v>
          </cell>
          <cell r="E480">
            <v>34999.9998768</v>
          </cell>
          <cell r="F480">
            <v>4999.9999200000002</v>
          </cell>
          <cell r="G480">
            <v>5000.0001407999998</v>
          </cell>
          <cell r="H480">
            <v>1499.9999760000001</v>
          </cell>
          <cell r="I480">
            <v>499.99996800000002</v>
          </cell>
          <cell r="J480">
            <v>0</v>
          </cell>
          <cell r="K480">
            <v>0</v>
          </cell>
          <cell r="L480">
            <v>4999.9999200000002</v>
          </cell>
          <cell r="M480">
            <v>4999.9999200000002</v>
          </cell>
          <cell r="N480">
            <v>5000.0001840000004</v>
          </cell>
          <cell r="O480">
            <v>999.99998400000004</v>
          </cell>
          <cell r="P480">
            <v>1999.9999439999999</v>
          </cell>
          <cell r="Q480">
            <v>4999.9999200000002</v>
          </cell>
        </row>
        <row r="481">
          <cell r="C481" t="str">
            <v>SF Phosphates</v>
          </cell>
          <cell r="E481">
            <v>77788.881779999996</v>
          </cell>
          <cell r="F481">
            <v>5385.9570623999998</v>
          </cell>
          <cell r="G481">
            <v>4909.4232095999996</v>
          </cell>
          <cell r="H481">
            <v>6420.0065039999999</v>
          </cell>
          <cell r="I481">
            <v>6864.0767999999998</v>
          </cell>
          <cell r="J481">
            <v>5582.8722120000002</v>
          </cell>
          <cell r="K481">
            <v>6711.8184000000001</v>
          </cell>
          <cell r="L481">
            <v>7713.3091439999998</v>
          </cell>
          <cell r="M481">
            <v>7535.1948000000002</v>
          </cell>
          <cell r="N481">
            <v>7439.5944</v>
          </cell>
          <cell r="O481">
            <v>7867.6735200000003</v>
          </cell>
          <cell r="P481">
            <v>5751.3458879999998</v>
          </cell>
          <cell r="Q481">
            <v>5607.6098400000001</v>
          </cell>
        </row>
        <row r="482">
          <cell r="C482" t="str">
            <v>Spanish Fork Wind 2 p311681 QF</v>
          </cell>
          <cell r="E482">
            <v>51422.272402639996</v>
          </cell>
          <cell r="F482">
            <v>3192.0326885999998</v>
          </cell>
          <cell r="G482">
            <v>3603.4636866800001</v>
          </cell>
          <cell r="H482">
            <v>3338.5579014</v>
          </cell>
          <cell r="I482">
            <v>3443.7100306000002</v>
          </cell>
          <cell r="J482">
            <v>3651.0068805599999</v>
          </cell>
          <cell r="K482">
            <v>4711.3573399999996</v>
          </cell>
          <cell r="L482">
            <v>4740.9886844000002</v>
          </cell>
          <cell r="M482">
            <v>5470.0798584000004</v>
          </cell>
          <cell r="N482">
            <v>5037.6384120000002</v>
          </cell>
          <cell r="O482">
            <v>4439.9723284000002</v>
          </cell>
          <cell r="P482">
            <v>4820.2333719999997</v>
          </cell>
          <cell r="Q482">
            <v>4973.2312196000003</v>
          </cell>
        </row>
        <row r="483">
          <cell r="C483" t="str">
            <v>Sunnyside p83997/p59965 QF</v>
          </cell>
          <cell r="E483">
            <v>405399.12110400008</v>
          </cell>
          <cell r="F483">
            <v>37085.797487999997</v>
          </cell>
          <cell r="G483">
            <v>34600.944000000003</v>
          </cell>
          <cell r="H483">
            <v>36391.794288000005</v>
          </cell>
          <cell r="I483">
            <v>16727.308799999999</v>
          </cell>
          <cell r="J483">
            <v>29353.180799999998</v>
          </cell>
          <cell r="K483">
            <v>36919.800000000003</v>
          </cell>
          <cell r="L483">
            <v>37349.990400000002</v>
          </cell>
          <cell r="M483">
            <v>38075.539199999999</v>
          </cell>
          <cell r="N483">
            <v>35977.248</v>
          </cell>
          <cell r="O483">
            <v>28110.180671999999</v>
          </cell>
          <cell r="P483">
            <v>36645.045623999998</v>
          </cell>
          <cell r="Q483">
            <v>38162.291831999995</v>
          </cell>
        </row>
        <row r="484">
          <cell r="C484" t="str">
            <v>Tesoro QF</v>
          </cell>
          <cell r="E484">
            <v>47303.999999999993</v>
          </cell>
          <cell r="F484">
            <v>4017.6</v>
          </cell>
          <cell r="G484">
            <v>3628.8</v>
          </cell>
          <cell r="H484">
            <v>4017.6</v>
          </cell>
          <cell r="I484">
            <v>3888</v>
          </cell>
          <cell r="J484">
            <v>4017.6</v>
          </cell>
          <cell r="K484">
            <v>3888</v>
          </cell>
          <cell r="L484">
            <v>4017.6</v>
          </cell>
          <cell r="M484">
            <v>4017.6</v>
          </cell>
          <cell r="N484">
            <v>3888</v>
          </cell>
          <cell r="O484">
            <v>4017.6</v>
          </cell>
          <cell r="P484">
            <v>3888</v>
          </cell>
          <cell r="Q484">
            <v>4017.6</v>
          </cell>
        </row>
        <row r="485">
          <cell r="C485" t="str">
            <v>Threemile Canyon Wind QF p500139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C486" t="str">
            <v>US Magnesium QF</v>
          </cell>
          <cell r="E486">
            <v>79604.583199999994</v>
          </cell>
          <cell r="F486">
            <v>9993.4848000000002</v>
          </cell>
          <cell r="G486">
            <v>9061.6319999999996</v>
          </cell>
          <cell r="H486">
            <v>8760.9604159999999</v>
          </cell>
          <cell r="I486">
            <v>0</v>
          </cell>
          <cell r="J486">
            <v>0</v>
          </cell>
          <cell r="K486">
            <v>0</v>
          </cell>
          <cell r="L486">
            <v>7336.7424000000001</v>
          </cell>
          <cell r="M486">
            <v>7419.8591999999999</v>
          </cell>
          <cell r="N486">
            <v>7603.2003839999998</v>
          </cell>
          <cell r="O486">
            <v>10528.704</v>
          </cell>
          <cell r="P486">
            <v>8802.7199999999993</v>
          </cell>
          <cell r="Q486">
            <v>10097.280000000001</v>
          </cell>
        </row>
        <row r="487">
          <cell r="C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9">
          <cell r="E489">
            <v>2754318.2402938716</v>
          </cell>
          <cell r="F489">
            <v>267445.67342249601</v>
          </cell>
          <cell r="G489">
            <v>231479.28103980803</v>
          </cell>
          <cell r="H489">
            <v>255747.07184985597</v>
          </cell>
          <cell r="I489">
            <v>211148.60953107997</v>
          </cell>
          <cell r="J489">
            <v>219111.888035504</v>
          </cell>
          <cell r="K489">
            <v>214707.34352924</v>
          </cell>
          <cell r="L489">
            <v>207801.35163040005</v>
          </cell>
          <cell r="M489">
            <v>209261.43373046399</v>
          </cell>
          <cell r="N489">
            <v>206972.51010719998</v>
          </cell>
          <cell r="O489">
            <v>220818.31498022401</v>
          </cell>
          <cell r="P489">
            <v>247878.71735868001</v>
          </cell>
          <cell r="Q489">
            <v>261946.04507891997</v>
          </cell>
        </row>
        <row r="492">
          <cell r="C492" t="str">
            <v>Canadian Entitlement p60828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C493" t="str">
            <v>Chelan - Rocky Reach p60827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C494" t="str">
            <v>Douglas - Wells p60828</v>
          </cell>
          <cell r="E494">
            <v>252911.12048300001</v>
          </cell>
          <cell r="F494">
            <v>25753.44095</v>
          </cell>
          <cell r="G494">
            <v>18800.303983000002</v>
          </cell>
          <cell r="H494">
            <v>18135.762688999999</v>
          </cell>
          <cell r="I494">
            <v>23665.065911000002</v>
          </cell>
          <cell r="J494">
            <v>28200.153354999999</v>
          </cell>
          <cell r="K494">
            <v>26870.269847</v>
          </cell>
          <cell r="L494">
            <v>26083.839453000001</v>
          </cell>
          <cell r="M494">
            <v>19456.259591000002</v>
          </cell>
          <cell r="N494">
            <v>13268.51345</v>
          </cell>
          <cell r="O494">
            <v>15549.075336</v>
          </cell>
          <cell r="P494">
            <v>17302.815744</v>
          </cell>
          <cell r="Q494">
            <v>19825.620174</v>
          </cell>
        </row>
        <row r="495">
          <cell r="C495" t="str">
            <v>Grant Displacement p270294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C496" t="str">
            <v>Grant Reasonable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C497" t="str">
            <v>Grant Meaningful Priority p390668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C498" t="str">
            <v>Grant Surplus p258951</v>
          </cell>
          <cell r="E498">
            <v>88044.865772999998</v>
          </cell>
          <cell r="F498">
            <v>9772.3072377999997</v>
          </cell>
          <cell r="G498">
            <v>7278.4943733</v>
          </cell>
          <cell r="H498">
            <v>7114.1914524000003</v>
          </cell>
          <cell r="I498">
            <v>7703.8768841999999</v>
          </cell>
          <cell r="J498">
            <v>7606.9362665999997</v>
          </cell>
          <cell r="K498">
            <v>8077.0982370000002</v>
          </cell>
          <cell r="L498">
            <v>8092.9306474000005</v>
          </cell>
          <cell r="M498">
            <v>6595.9651358000001</v>
          </cell>
          <cell r="N498">
            <v>5207.9681041999993</v>
          </cell>
          <cell r="O498">
            <v>6076.4472016</v>
          </cell>
          <cell r="P498">
            <v>6785.0306457000006</v>
          </cell>
          <cell r="Q498">
            <v>7733.6195869999992</v>
          </cell>
        </row>
        <row r="499">
          <cell r="C499" t="str">
            <v>Grant Power Auction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C500" t="str">
            <v>Grant - Priest Rapids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C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3">
          <cell r="E503">
            <v>340955.986256</v>
          </cell>
          <cell r="F503">
            <v>35525.748187799996</v>
          </cell>
          <cell r="G503">
            <v>26078.798356300002</v>
          </cell>
          <cell r="H503">
            <v>25249.954141399998</v>
          </cell>
          <cell r="I503">
            <v>31368.942795200001</v>
          </cell>
          <cell r="J503">
            <v>35807.089621599996</v>
          </cell>
          <cell r="K503">
            <v>34947.368084000002</v>
          </cell>
          <cell r="L503">
            <v>34176.770100399997</v>
          </cell>
          <cell r="M503">
            <v>26052.224726800003</v>
          </cell>
          <cell r="N503">
            <v>18476.4815542</v>
          </cell>
          <cell r="O503">
            <v>21625.522537600002</v>
          </cell>
          <cell r="P503">
            <v>24087.8463897</v>
          </cell>
          <cell r="Q503">
            <v>27559.239760999997</v>
          </cell>
        </row>
        <row r="505">
          <cell r="E505">
            <v>7635087.6417706646</v>
          </cell>
          <cell r="F505">
            <v>755323.45476139989</v>
          </cell>
          <cell r="G505">
            <v>627366.79470378812</v>
          </cell>
          <cell r="H505">
            <v>691631.12282100786</v>
          </cell>
          <cell r="I505">
            <v>573941.30604247993</v>
          </cell>
          <cell r="J505">
            <v>519433.63855894399</v>
          </cell>
          <cell r="K505">
            <v>502576.17789543996</v>
          </cell>
          <cell r="L505">
            <v>619070.47063324007</v>
          </cell>
          <cell r="M505">
            <v>652823.34730130399</v>
          </cell>
          <cell r="N505">
            <v>591119.78274359996</v>
          </cell>
          <cell r="O505">
            <v>670711.58974954404</v>
          </cell>
          <cell r="P505">
            <v>685838.23285377992</v>
          </cell>
          <cell r="Q505">
            <v>745251.72370613599</v>
          </cell>
        </row>
        <row r="508">
          <cell r="C508" t="str">
            <v>APGI/Colockum s191690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C509" t="str">
            <v>APS Exchange p58118/s58119</v>
          </cell>
          <cell r="E509">
            <v>229.8032200000016</v>
          </cell>
          <cell r="F509">
            <v>142380</v>
          </cell>
          <cell r="G509">
            <v>68775</v>
          </cell>
          <cell r="H509">
            <v>0</v>
          </cell>
          <cell r="I509">
            <v>0</v>
          </cell>
          <cell r="J509">
            <v>-78029.99192</v>
          </cell>
          <cell r="K509">
            <v>-137899.97172</v>
          </cell>
          <cell r="L509">
            <v>-142570.10834000001</v>
          </cell>
          <cell r="M509">
            <v>-142430.13088000001</v>
          </cell>
          <cell r="N509">
            <v>-68659.993919999994</v>
          </cell>
          <cell r="O509">
            <v>78180</v>
          </cell>
          <cell r="P509">
            <v>137985</v>
          </cell>
          <cell r="Q509">
            <v>142500</v>
          </cell>
        </row>
        <row r="510">
          <cell r="C510" t="str">
            <v>Black Hills CTs p64676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C511" t="str">
            <v>BPA Exchange p64706/p64888</v>
          </cell>
          <cell r="E511">
            <v>7.2399999917251989E-3</v>
          </cell>
          <cell r="F511">
            <v>0</v>
          </cell>
          <cell r="G511">
            <v>0</v>
          </cell>
          <cell r="H511">
            <v>-50000</v>
          </cell>
          <cell r="I511">
            <v>0</v>
          </cell>
          <cell r="J511">
            <v>0</v>
          </cell>
          <cell r="K511">
            <v>133898.3064</v>
          </cell>
          <cell r="L511">
            <v>116101.69356</v>
          </cell>
          <cell r="M511">
            <v>0</v>
          </cell>
          <cell r="N511">
            <v>-66666.664799999999</v>
          </cell>
          <cell r="O511">
            <v>-66666.663119999997</v>
          </cell>
          <cell r="P511">
            <v>-66666.664799999999</v>
          </cell>
          <cell r="Q511">
            <v>0</v>
          </cell>
        </row>
        <row r="512">
          <cell r="C512" t="str">
            <v xml:space="preserve">BPA FC II Wind p63507 </v>
          </cell>
          <cell r="E512">
            <v>238.86997099999999</v>
          </cell>
          <cell r="F512">
            <v>36.406180759999984</v>
          </cell>
          <cell r="G512">
            <v>-34.037481460000095</v>
          </cell>
          <cell r="H512">
            <v>15.196578939999995</v>
          </cell>
          <cell r="I512">
            <v>-95.20274907999999</v>
          </cell>
          <cell r="J512">
            <v>18.271664499999986</v>
          </cell>
          <cell r="K512">
            <v>-64.07298486000002</v>
          </cell>
          <cell r="L512">
            <v>10.299943100000007</v>
          </cell>
          <cell r="M512">
            <v>22.04496838</v>
          </cell>
          <cell r="N512">
            <v>117.37988390000001</v>
          </cell>
          <cell r="O512">
            <v>22.579841400000021</v>
          </cell>
          <cell r="P512">
            <v>158.05994340000001</v>
          </cell>
          <cell r="Q512">
            <v>31.944182020000085</v>
          </cell>
        </row>
        <row r="513">
          <cell r="C513" t="str">
            <v xml:space="preserve">BPA FC IV Wind p79207 </v>
          </cell>
          <cell r="E513">
            <v>2229.4502872000012</v>
          </cell>
          <cell r="F513">
            <v>339.79062000000067</v>
          </cell>
          <cell r="G513">
            <v>-317.6832430000004</v>
          </cell>
          <cell r="H513">
            <v>141.83433640000021</v>
          </cell>
          <cell r="I513">
            <v>-888.55944000000045</v>
          </cell>
          <cell r="J513">
            <v>170.5353656000002</v>
          </cell>
          <cell r="K513">
            <v>-598.01465599999983</v>
          </cell>
          <cell r="L513">
            <v>96.132718600000317</v>
          </cell>
          <cell r="M513">
            <v>205.75301400000035</v>
          </cell>
          <cell r="N513">
            <v>1095.5452756</v>
          </cell>
          <cell r="O513">
            <v>210.7450144000004</v>
          </cell>
          <cell r="P513">
            <v>1475.2258860000002</v>
          </cell>
          <cell r="Q513">
            <v>298.14539559999957</v>
          </cell>
        </row>
        <row r="514">
          <cell r="C514" t="str">
            <v>BPA Peaking p59820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C515" t="str">
            <v>BPA So. Idaho p64885/p83975/p64705</v>
          </cell>
          <cell r="E515">
            <v>31024.219544813048</v>
          </cell>
          <cell r="F515">
            <v>4262.073550000001</v>
          </cell>
          <cell r="G515">
            <v>3854.5202500000014</v>
          </cell>
          <cell r="H515">
            <v>3528.6899200000043</v>
          </cell>
          <cell r="I515">
            <v>2190.637121000007</v>
          </cell>
          <cell r="J515">
            <v>1287.9330420999977</v>
          </cell>
          <cell r="K515">
            <v>1073.7879853300003</v>
          </cell>
          <cell r="L515">
            <v>1272.3555520999971</v>
          </cell>
          <cell r="M515">
            <v>1541.3915362829982</v>
          </cell>
          <cell r="N515">
            <v>1498.1580790000007</v>
          </cell>
          <cell r="O515">
            <v>2478.259149000005</v>
          </cell>
          <cell r="P515">
            <v>3531.1641000000236</v>
          </cell>
          <cell r="Q515">
            <v>4505.2492600000114</v>
          </cell>
        </row>
        <row r="516">
          <cell r="C516" t="str">
            <v>Cargill p483225/s6 p485390/s89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Cowlitz Swift p65787</v>
          </cell>
          <cell r="E517">
            <v>-25662.651036720003</v>
          </cell>
          <cell r="F517">
            <v>2153.0439430000006</v>
          </cell>
          <cell r="G517">
            <v>-2522.0513952000001</v>
          </cell>
          <cell r="H517">
            <v>216.35910570000124</v>
          </cell>
          <cell r="I517">
            <v>-9603.5703959999992</v>
          </cell>
          <cell r="J517">
            <v>1138.3929333999986</v>
          </cell>
          <cell r="K517">
            <v>-1883.9656985000001</v>
          </cell>
          <cell r="L517">
            <v>-2901.0232746000001</v>
          </cell>
          <cell r="M517">
            <v>-1162.0044784199999</v>
          </cell>
          <cell r="N517">
            <v>-3464.4398161000008</v>
          </cell>
          <cell r="O517">
            <v>2776.4476199999999</v>
          </cell>
          <cell r="P517">
            <v>-2311.7897379999995</v>
          </cell>
          <cell r="Q517">
            <v>-8098.0498420000004</v>
          </cell>
        </row>
        <row r="518">
          <cell r="C518" t="str">
            <v>EWEB FC I p63508/p63510</v>
          </cell>
          <cell r="E518">
            <v>1216.90930424</v>
          </cell>
          <cell r="F518">
            <v>157.95055319999994</v>
          </cell>
          <cell r="G518">
            <v>52.14187470000013</v>
          </cell>
          <cell r="H518">
            <v>32.808703019999939</v>
          </cell>
          <cell r="I518">
            <v>-38.22705016000009</v>
          </cell>
          <cell r="J518">
            <v>75.99661631999993</v>
          </cell>
          <cell r="K518">
            <v>-18.809676879999927</v>
          </cell>
          <cell r="L518">
            <v>-52.672262360000047</v>
          </cell>
          <cell r="M518">
            <v>65.298217359999967</v>
          </cell>
          <cell r="N518">
            <v>188.78715479999994</v>
          </cell>
          <cell r="O518">
            <v>256.61241728000016</v>
          </cell>
          <cell r="P518">
            <v>280.17149946000018</v>
          </cell>
          <cell r="Q518">
            <v>216.85125749999997</v>
          </cell>
        </row>
        <row r="519">
          <cell r="C519" t="str">
            <v>PSCo Exchange p340325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PSCO FC III p63362/s63361</v>
          </cell>
          <cell r="E520">
            <v>-1.3315999995029415E-3</v>
          </cell>
          <cell r="F520">
            <v>1240.5953340000015</v>
          </cell>
          <cell r="G520">
            <v>-1769.0058120000003</v>
          </cell>
          <cell r="H520">
            <v>-2147.3508280000005</v>
          </cell>
          <cell r="I520">
            <v>-2228.0097966000003</v>
          </cell>
          <cell r="J520">
            <v>-1922.4598454000006</v>
          </cell>
          <cell r="K520">
            <v>-1335.2317252000003</v>
          </cell>
          <cell r="L520">
            <v>-2581.2678876</v>
          </cell>
          <cell r="M520">
            <v>-1073.9526488000001</v>
          </cell>
          <cell r="N520">
            <v>1550.3967944000005</v>
          </cell>
          <cell r="O520">
            <v>3553.1192195999997</v>
          </cell>
          <cell r="P520">
            <v>3856.5638520000011</v>
          </cell>
          <cell r="Q520">
            <v>2856.6020120000003</v>
          </cell>
        </row>
        <row r="521">
          <cell r="C521" t="str">
            <v>Redding Exchange p66276</v>
          </cell>
          <cell r="E521">
            <v>0</v>
          </cell>
          <cell r="F521">
            <v>11393</v>
          </cell>
          <cell r="G521">
            <v>10140</v>
          </cell>
          <cell r="H521">
            <v>10612</v>
          </cell>
          <cell r="I521">
            <v>10836</v>
          </cell>
          <cell r="J521">
            <v>-6572</v>
          </cell>
          <cell r="K521">
            <v>-6425</v>
          </cell>
          <cell r="L521">
            <v>-8762</v>
          </cell>
          <cell r="M521">
            <v>-15272</v>
          </cell>
          <cell r="N521">
            <v>-15124</v>
          </cell>
          <cell r="O521">
            <v>-12872</v>
          </cell>
          <cell r="P521">
            <v>10598</v>
          </cell>
          <cell r="Q521">
            <v>11448</v>
          </cell>
        </row>
        <row r="522">
          <cell r="C522" t="str">
            <v>SCL State Line p105228</v>
          </cell>
          <cell r="E522">
            <v>16880.448228000016</v>
          </cell>
          <cell r="F522">
            <v>2176.0471880000023</v>
          </cell>
          <cell r="G522">
            <v>-4111.5560800000003</v>
          </cell>
          <cell r="H522">
            <v>12520.742904000004</v>
          </cell>
          <cell r="I522">
            <v>10533.605320000002</v>
          </cell>
          <cell r="J522">
            <v>-9049.9062680000025</v>
          </cell>
          <cell r="K522">
            <v>5317.2919600000023</v>
          </cell>
          <cell r="L522">
            <v>-1876.9482460000017</v>
          </cell>
          <cell r="M522">
            <v>-5992.2453999999998</v>
          </cell>
          <cell r="N522">
            <v>-2899.834327999999</v>
          </cell>
          <cell r="O522">
            <v>1602.2429220000013</v>
          </cell>
          <cell r="P522">
            <v>8101.5040000000026</v>
          </cell>
          <cell r="Q522">
            <v>559.50425600000199</v>
          </cell>
        </row>
        <row r="523">
          <cell r="C523" t="str">
            <v>Shell p489963/s489962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C524" t="str">
            <v>TransAlta p371343/s371344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6">
          <cell r="C526" t="str">
            <v>Tri-State Exchange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8">
          <cell r="E528">
            <v>26157.055426933046</v>
          </cell>
          <cell r="F528">
            <v>164138.90736896003</v>
          </cell>
          <cell r="G528">
            <v>74067.328113039985</v>
          </cell>
          <cell r="H528">
            <v>-25079.719279939993</v>
          </cell>
          <cell r="I528">
            <v>10706.673009160011</v>
          </cell>
          <cell r="J528">
            <v>-92883.228411480013</v>
          </cell>
          <cell r="K528">
            <v>-7935.6801161099975</v>
          </cell>
          <cell r="L528">
            <v>-41263.53823676001</v>
          </cell>
          <cell r="M528">
            <v>-164095.84567119705</v>
          </cell>
          <cell r="N528">
            <v>-152364.66567640001</v>
          </cell>
          <cell r="O528">
            <v>9541.3430636800113</v>
          </cell>
          <cell r="P528">
            <v>97007.234742860048</v>
          </cell>
          <cell r="Q528">
            <v>154318.24652112002</v>
          </cell>
        </row>
        <row r="531">
          <cell r="C531" t="str">
            <v>COB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C532" t="str">
            <v>Colorado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C533" t="str">
            <v>Four Corners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C534" t="str">
            <v>Idaho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C535" t="str">
            <v>Mead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C536" t="str">
            <v>Mid Columbia</v>
          </cell>
          <cell r="E536">
            <v>391200</v>
          </cell>
          <cell r="F536">
            <v>32800</v>
          </cell>
          <cell r="G536">
            <v>28800</v>
          </cell>
          <cell r="H536">
            <v>32800</v>
          </cell>
          <cell r="I536">
            <v>56000</v>
          </cell>
          <cell r="J536">
            <v>59600</v>
          </cell>
          <cell r="K536">
            <v>58000</v>
          </cell>
          <cell r="L536">
            <v>41600</v>
          </cell>
          <cell r="M536">
            <v>43200</v>
          </cell>
          <cell r="N536">
            <v>38400</v>
          </cell>
          <cell r="O536">
            <v>0</v>
          </cell>
          <cell r="P536">
            <v>0</v>
          </cell>
          <cell r="Q536">
            <v>0</v>
          </cell>
        </row>
        <row r="537">
          <cell r="C537" t="str">
            <v>Mona</v>
          </cell>
          <cell r="E537">
            <v>92400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31200</v>
          </cell>
          <cell r="M537">
            <v>32400</v>
          </cell>
          <cell r="N537">
            <v>28800</v>
          </cell>
          <cell r="O537">
            <v>0</v>
          </cell>
          <cell r="P537">
            <v>0</v>
          </cell>
          <cell r="Q537">
            <v>0</v>
          </cell>
        </row>
        <row r="538">
          <cell r="C538" t="str">
            <v>NOB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C539" t="str">
            <v>Palo Verde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C540" t="str">
            <v>SP15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C541" t="str">
            <v>Utah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C542" t="str">
            <v>Washington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C543" t="str">
            <v>West Main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C544" t="str">
            <v>Wyoming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7">
          <cell r="C547" t="str">
            <v>STF Index Trades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9">
          <cell r="E549">
            <v>483600</v>
          </cell>
          <cell r="F549">
            <v>32800</v>
          </cell>
          <cell r="G549">
            <v>28800</v>
          </cell>
          <cell r="H549">
            <v>32800</v>
          </cell>
          <cell r="I549">
            <v>56000</v>
          </cell>
          <cell r="J549">
            <v>59600</v>
          </cell>
          <cell r="K549">
            <v>58000</v>
          </cell>
          <cell r="L549">
            <v>72800</v>
          </cell>
          <cell r="M549">
            <v>75600</v>
          </cell>
          <cell r="N549">
            <v>67200</v>
          </cell>
          <cell r="O549">
            <v>0</v>
          </cell>
          <cell r="P549">
            <v>0</v>
          </cell>
          <cell r="Q549">
            <v>0</v>
          </cell>
        </row>
        <row r="552">
          <cell r="C552" t="str">
            <v>COB</v>
          </cell>
          <cell r="E552">
            <v>622492.42519500002</v>
          </cell>
          <cell r="F552">
            <v>11436.24</v>
          </cell>
          <cell r="G552">
            <v>23581.439999999999</v>
          </cell>
          <cell r="H552">
            <v>10805.206029999999</v>
          </cell>
          <cell r="I552">
            <v>21882.240000000002</v>
          </cell>
          <cell r="J552">
            <v>156617.69999999998</v>
          </cell>
          <cell r="K552">
            <v>192956.06999999998</v>
          </cell>
          <cell r="L552">
            <v>65533.323000000004</v>
          </cell>
          <cell r="M552">
            <v>41511.54</v>
          </cell>
          <cell r="N552">
            <v>10588.32</v>
          </cell>
          <cell r="O552">
            <v>35719.146164999998</v>
          </cell>
          <cell r="P552">
            <v>37926.400000000001</v>
          </cell>
          <cell r="Q552">
            <v>13934.8</v>
          </cell>
        </row>
        <row r="553">
          <cell r="C553" t="str">
            <v>Four Corners</v>
          </cell>
          <cell r="E553">
            <v>321708.53778700001</v>
          </cell>
          <cell r="F553">
            <v>19430.687999999998</v>
          </cell>
          <cell r="G553">
            <v>24447.822699999997</v>
          </cell>
          <cell r="H553">
            <v>50067.665999999997</v>
          </cell>
          <cell r="I553">
            <v>59403.872000000003</v>
          </cell>
          <cell r="J553">
            <v>20406.510530000003</v>
          </cell>
          <cell r="K553">
            <v>24265.212856999999</v>
          </cell>
          <cell r="L553">
            <v>39926.480000000003</v>
          </cell>
          <cell r="M553">
            <v>22335.360000000001</v>
          </cell>
          <cell r="N553">
            <v>10595.201300000001</v>
          </cell>
          <cell r="O553">
            <v>2631.7554</v>
          </cell>
          <cell r="P553">
            <v>21032</v>
          </cell>
          <cell r="Q553">
            <v>27165.968999999997</v>
          </cell>
        </row>
        <row r="554">
          <cell r="C554" t="str">
            <v>Mead</v>
          </cell>
          <cell r="E554">
            <v>41617.680206000005</v>
          </cell>
          <cell r="F554">
            <v>213.5882</v>
          </cell>
          <cell r="G554">
            <v>62.142906000000004</v>
          </cell>
          <cell r="H554">
            <v>2244.9360000000001</v>
          </cell>
          <cell r="I554">
            <v>0</v>
          </cell>
          <cell r="J554">
            <v>289.74829999999997</v>
          </cell>
          <cell r="K554">
            <v>1414.7007000000001</v>
          </cell>
          <cell r="L554">
            <v>4207.7489999999998</v>
          </cell>
          <cell r="M554">
            <v>6891.1940000000004</v>
          </cell>
          <cell r="N554">
            <v>3698.8489</v>
          </cell>
          <cell r="O554">
            <v>11631.732</v>
          </cell>
          <cell r="P554">
            <v>464.4212</v>
          </cell>
          <cell r="Q554">
            <v>10498.619000000001</v>
          </cell>
        </row>
        <row r="555">
          <cell r="C555" t="str">
            <v>Mid Columbia</v>
          </cell>
          <cell r="E555">
            <v>2643993.9267099998</v>
          </cell>
          <cell r="F555">
            <v>26742.048999999999</v>
          </cell>
          <cell r="G555">
            <v>92600.77</v>
          </cell>
          <cell r="H555">
            <v>230459.12</v>
          </cell>
          <cell r="I555">
            <v>130344.3</v>
          </cell>
          <cell r="J555">
            <v>557423.5</v>
          </cell>
          <cell r="K555">
            <v>505927.56</v>
          </cell>
          <cell r="L555">
            <v>448130.47</v>
          </cell>
          <cell r="M555">
            <v>375094.22</v>
          </cell>
          <cell r="N555">
            <v>140582.9</v>
          </cell>
          <cell r="O555">
            <v>136217.23000000001</v>
          </cell>
          <cell r="P555">
            <v>230.79199</v>
          </cell>
          <cell r="Q555">
            <v>241.01571999999999</v>
          </cell>
        </row>
        <row r="556">
          <cell r="C556" t="str">
            <v>Mona</v>
          </cell>
          <cell r="E556">
            <v>941231.30599999987</v>
          </cell>
          <cell r="F556">
            <v>54658.727999999996</v>
          </cell>
          <cell r="G556">
            <v>67743.38</v>
          </cell>
          <cell r="H556">
            <v>29702.093000000001</v>
          </cell>
          <cell r="I556">
            <v>108582.35</v>
          </cell>
          <cell r="J556">
            <v>150482.09999999998</v>
          </cell>
          <cell r="K556">
            <v>110825.25</v>
          </cell>
          <cell r="L556">
            <v>32728.088</v>
          </cell>
          <cell r="M556">
            <v>25805.243999999999</v>
          </cell>
          <cell r="N556">
            <v>62739.442999999999</v>
          </cell>
          <cell r="O556">
            <v>69135.33</v>
          </cell>
          <cell r="P556">
            <v>121214.43000000001</v>
          </cell>
          <cell r="Q556">
            <v>107614.87</v>
          </cell>
        </row>
        <row r="557">
          <cell r="C557" t="str">
            <v>NOB</v>
          </cell>
          <cell r="E557">
            <v>19171.591178000002</v>
          </cell>
          <cell r="F557">
            <v>467.39855999999997</v>
          </cell>
          <cell r="G557">
            <v>598.46569999999997</v>
          </cell>
          <cell r="H557">
            <v>0</v>
          </cell>
          <cell r="I557">
            <v>0</v>
          </cell>
          <cell r="J557">
            <v>10309.224</v>
          </cell>
          <cell r="K557">
            <v>2025.6171999999999</v>
          </cell>
          <cell r="L557">
            <v>1875.1285</v>
          </cell>
          <cell r="M557">
            <v>429.62576000000001</v>
          </cell>
          <cell r="N557">
            <v>24.185278</v>
          </cell>
          <cell r="O557">
            <v>0</v>
          </cell>
          <cell r="P557">
            <v>371.11908</v>
          </cell>
          <cell r="Q557">
            <v>3070.8271</v>
          </cell>
        </row>
        <row r="558">
          <cell r="C558" t="str">
            <v>Palo Verde</v>
          </cell>
          <cell r="E558">
            <v>52664.128727000003</v>
          </cell>
          <cell r="F558">
            <v>148.30232000000001</v>
          </cell>
          <cell r="G558">
            <v>50.497387000000003</v>
          </cell>
          <cell r="H558">
            <v>176.80001999999999</v>
          </cell>
          <cell r="I558">
            <v>0</v>
          </cell>
          <cell r="J558">
            <v>0</v>
          </cell>
          <cell r="K558">
            <v>0</v>
          </cell>
          <cell r="L558">
            <v>13006.052</v>
          </cell>
          <cell r="M558">
            <v>17441.541000000001</v>
          </cell>
          <cell r="N558">
            <v>21840.936000000002</v>
          </cell>
          <cell r="O558">
            <v>0</v>
          </cell>
          <cell r="P558">
            <v>0</v>
          </cell>
          <cell r="Q558">
            <v>0</v>
          </cell>
        </row>
        <row r="559">
          <cell r="C559" t="str">
            <v>SP15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C560" t="str">
            <v>Emergency Purchases</v>
          </cell>
          <cell r="E560">
            <v>3521.4580000000001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3521.4580000000001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2">
          <cell r="E562">
            <v>4646401.0538030015</v>
          </cell>
          <cell r="F562">
            <v>113096.99407999999</v>
          </cell>
          <cell r="G562">
            <v>209084.51869300002</v>
          </cell>
          <cell r="H562">
            <v>323455.82105000003</v>
          </cell>
          <cell r="I562">
            <v>320212.76199999999</v>
          </cell>
          <cell r="J562">
            <v>899050.24083000002</v>
          </cell>
          <cell r="K562">
            <v>837414.41075699998</v>
          </cell>
          <cell r="L562">
            <v>605407.2905</v>
          </cell>
          <cell r="M562">
            <v>489508.72476000001</v>
          </cell>
          <cell r="N562">
            <v>250069.834478</v>
          </cell>
          <cell r="O562">
            <v>255335.19356500002</v>
          </cell>
          <cell r="P562">
            <v>181239.16227</v>
          </cell>
          <cell r="Q562">
            <v>162526.10081999999</v>
          </cell>
        </row>
        <row r="564">
          <cell r="E564">
            <v>12791245.751000594</v>
          </cell>
          <cell r="F564">
            <v>1065359.3562103601</v>
          </cell>
          <cell r="G564">
            <v>939318.64150982816</v>
          </cell>
          <cell r="H564">
            <v>1022807.2245910679</v>
          </cell>
          <cell r="I564">
            <v>960860.7410516399</v>
          </cell>
          <cell r="J564">
            <v>1385200.6509774639</v>
          </cell>
          <cell r="K564">
            <v>1390054.9085363299</v>
          </cell>
          <cell r="L564">
            <v>1256014.22289648</v>
          </cell>
          <cell r="M564">
            <v>1053836.2263901071</v>
          </cell>
          <cell r="N564">
            <v>756024.95154519996</v>
          </cell>
          <cell r="O564">
            <v>935588.126378224</v>
          </cell>
          <cell r="P564">
            <v>964084.62986663997</v>
          </cell>
          <cell r="Q564">
            <v>1062096.071047256</v>
          </cell>
        </row>
        <row r="567">
          <cell r="C567" t="str">
            <v>Carbon</v>
          </cell>
          <cell r="E567">
            <v>1062065.437316</v>
          </cell>
          <cell r="F567">
            <v>96278.682276000007</v>
          </cell>
          <cell r="G567">
            <v>84562.601840000003</v>
          </cell>
          <cell r="H567">
            <v>101646.54564200001</v>
          </cell>
          <cell r="I567">
            <v>47633.844219999999</v>
          </cell>
          <cell r="J567">
            <v>78293.177511000002</v>
          </cell>
          <cell r="K567">
            <v>77503.793038999996</v>
          </cell>
          <cell r="L567">
            <v>96924.509840999992</v>
          </cell>
          <cell r="M567">
            <v>104187.12971899999</v>
          </cell>
          <cell r="N567">
            <v>91776.588993999991</v>
          </cell>
          <cell r="O567">
            <v>98038.981613999989</v>
          </cell>
          <cell r="P567">
            <v>90045.523977000004</v>
          </cell>
          <cell r="Q567">
            <v>95174.058642999997</v>
          </cell>
        </row>
        <row r="568">
          <cell r="C568" t="str">
            <v>Cholla</v>
          </cell>
          <cell r="E568">
            <v>2701852.5570100006</v>
          </cell>
          <cell r="F568">
            <v>246479.91201</v>
          </cell>
          <cell r="G568">
            <v>216686.98050999999</v>
          </cell>
          <cell r="H568">
            <v>223639.22304000001</v>
          </cell>
          <cell r="I568">
            <v>119258.42357</v>
          </cell>
          <cell r="J568">
            <v>216837.12615</v>
          </cell>
          <cell r="K568">
            <v>203518.59430999999</v>
          </cell>
          <cell r="L568">
            <v>247681.02986000001</v>
          </cell>
          <cell r="M568">
            <v>255501.41952</v>
          </cell>
          <cell r="N568">
            <v>242886.74309999999</v>
          </cell>
          <cell r="O568">
            <v>249509.11793000001</v>
          </cell>
          <cell r="P568">
            <v>236759.11418999999</v>
          </cell>
          <cell r="Q568">
            <v>243094.87281999999</v>
          </cell>
        </row>
        <row r="569">
          <cell r="C569" t="str">
            <v>Colstrip</v>
          </cell>
          <cell r="E569">
            <v>1168078.6389900001</v>
          </cell>
          <cell r="F569">
            <v>104174.86224</v>
          </cell>
          <cell r="G569">
            <v>94032.433919999996</v>
          </cell>
          <cell r="H569">
            <v>104017.30463999999</v>
          </cell>
          <cell r="I569">
            <v>77417.543999999994</v>
          </cell>
          <cell r="J569">
            <v>87394.418879999997</v>
          </cell>
          <cell r="K569">
            <v>83069.635949999996</v>
          </cell>
          <cell r="L569">
            <v>104174.86224</v>
          </cell>
          <cell r="M569">
            <v>104096.08344</v>
          </cell>
          <cell r="N569">
            <v>100715.274</v>
          </cell>
          <cell r="O569">
            <v>104174.86224</v>
          </cell>
          <cell r="P569">
            <v>100715.274</v>
          </cell>
          <cell r="Q569">
            <v>104096.08344</v>
          </cell>
        </row>
        <row r="570">
          <cell r="C570" t="str">
            <v>Craig</v>
          </cell>
          <cell r="E570">
            <v>1342461.8857480001</v>
          </cell>
          <cell r="F570">
            <v>117314.61556800001</v>
          </cell>
          <cell r="G570">
            <v>105944.232</v>
          </cell>
          <cell r="H570">
            <v>117269.77857600001</v>
          </cell>
          <cell r="I570">
            <v>113769.170688</v>
          </cell>
          <cell r="J570">
            <v>70703.639295999994</v>
          </cell>
          <cell r="K570">
            <v>113739.16962</v>
          </cell>
          <cell r="L570">
            <v>118578.78719999999</v>
          </cell>
          <cell r="M570">
            <v>118556.37888</v>
          </cell>
          <cell r="N570">
            <v>114725.47391999999</v>
          </cell>
          <cell r="O570">
            <v>118578.78719999999</v>
          </cell>
          <cell r="P570">
            <v>114725.47391999999</v>
          </cell>
          <cell r="Q570">
            <v>118556.37888</v>
          </cell>
        </row>
        <row r="571">
          <cell r="C571" t="str">
            <v>Dave Johnston</v>
          </cell>
          <cell r="E571">
            <v>5078779.4961220007</v>
          </cell>
          <cell r="F571">
            <v>359519.16122299997</v>
          </cell>
          <cell r="G571">
            <v>385515.32482099999</v>
          </cell>
          <cell r="H571">
            <v>405262.99500200001</v>
          </cell>
          <cell r="I571">
            <v>318824.41111500002</v>
          </cell>
          <cell r="J571">
            <v>457221.94423200004</v>
          </cell>
          <cell r="K571">
            <v>460251.23731400003</v>
          </cell>
          <cell r="L571">
            <v>495272.97411000001</v>
          </cell>
          <cell r="M571">
            <v>495948.69671000005</v>
          </cell>
          <cell r="N571">
            <v>469213.63081</v>
          </cell>
          <cell r="O571">
            <v>462718.45189000003</v>
          </cell>
          <cell r="P571">
            <v>408260.49811500002</v>
          </cell>
          <cell r="Q571">
            <v>360770.17078000004</v>
          </cell>
        </row>
        <row r="572">
          <cell r="C572" t="str">
            <v>Hayden</v>
          </cell>
          <cell r="E572">
            <v>570604.24755650014</v>
          </cell>
          <cell r="F572">
            <v>53387.191405000005</v>
          </cell>
          <cell r="G572">
            <v>49674.127292000005</v>
          </cell>
          <cell r="H572">
            <v>44972.031596000001</v>
          </cell>
          <cell r="I572">
            <v>24244.865439000001</v>
          </cell>
          <cell r="J572">
            <v>48945.000732</v>
          </cell>
          <cell r="K572">
            <v>40280.575778500002</v>
          </cell>
          <cell r="L572">
            <v>46719.048286000005</v>
          </cell>
          <cell r="M572">
            <v>55084.057595000006</v>
          </cell>
          <cell r="N572">
            <v>52247.401655000001</v>
          </cell>
          <cell r="O572">
            <v>52014.193503000002</v>
          </cell>
          <cell r="P572">
            <v>48966.174698000003</v>
          </cell>
          <cell r="Q572">
            <v>54069.579576999997</v>
          </cell>
        </row>
        <row r="573">
          <cell r="C573" t="str">
            <v>Hunter</v>
          </cell>
          <cell r="E573">
            <v>7904444.481546999</v>
          </cell>
          <cell r="F573">
            <v>709050.55260500009</v>
          </cell>
          <cell r="G573">
            <v>642890.07731999992</v>
          </cell>
          <cell r="H573">
            <v>559793.49701000005</v>
          </cell>
          <cell r="I573">
            <v>633389.91168599995</v>
          </cell>
          <cell r="J573">
            <v>596104.11620499997</v>
          </cell>
          <cell r="K573">
            <v>545133.15990999993</v>
          </cell>
          <cell r="L573">
            <v>694107.57455500006</v>
          </cell>
          <cell r="M573">
            <v>736401.71878500003</v>
          </cell>
          <cell r="N573">
            <v>680247.96204500005</v>
          </cell>
          <cell r="O573">
            <v>712302.99864999996</v>
          </cell>
          <cell r="P573">
            <v>683344.37311000004</v>
          </cell>
          <cell r="Q573">
            <v>711678.53966599994</v>
          </cell>
        </row>
        <row r="574">
          <cell r="C574" t="str">
            <v>Huntington</v>
          </cell>
          <cell r="E574">
            <v>6414773.4025400002</v>
          </cell>
          <cell r="F574">
            <v>575340.28559999994</v>
          </cell>
          <cell r="G574">
            <v>520633.32926999999</v>
          </cell>
          <cell r="H574">
            <v>585971.96687999996</v>
          </cell>
          <cell r="I574">
            <v>537994.77475999994</v>
          </cell>
          <cell r="J574">
            <v>501515.79451000004</v>
          </cell>
          <cell r="K574">
            <v>468571.68515000003</v>
          </cell>
          <cell r="L574">
            <v>571542.62818</v>
          </cell>
          <cell r="M574">
            <v>592946.91776999994</v>
          </cell>
          <cell r="N574">
            <v>521977.68388999999</v>
          </cell>
          <cell r="O574">
            <v>412687.27645</v>
          </cell>
          <cell r="P574">
            <v>551818.93498000002</v>
          </cell>
          <cell r="Q574">
            <v>573772.12510000006</v>
          </cell>
        </row>
        <row r="575">
          <cell r="C575" t="str">
            <v>Jim Bridger</v>
          </cell>
          <cell r="E575">
            <v>10211131.391210001</v>
          </cell>
          <cell r="F575">
            <v>862354.44194000005</v>
          </cell>
          <cell r="G575">
            <v>791590.19200000004</v>
          </cell>
          <cell r="H575">
            <v>877820.25231000001</v>
          </cell>
          <cell r="I575">
            <v>726282.36982000002</v>
          </cell>
          <cell r="J575">
            <v>645778.20050000004</v>
          </cell>
          <cell r="K575">
            <v>720486.08872999996</v>
          </cell>
          <cell r="L575">
            <v>952524.61544000008</v>
          </cell>
          <cell r="M575">
            <v>954131.44004999998</v>
          </cell>
          <cell r="N575">
            <v>921864.7808500001</v>
          </cell>
          <cell r="O575">
            <v>954015.03431000002</v>
          </cell>
          <cell r="P575">
            <v>900274.04579999996</v>
          </cell>
          <cell r="Q575">
            <v>904009.92946000001</v>
          </cell>
        </row>
        <row r="576">
          <cell r="C576" t="str">
            <v>Naughton</v>
          </cell>
          <cell r="E576">
            <v>5308538.9849899998</v>
          </cell>
          <cell r="F576">
            <v>464890.59846000001</v>
          </cell>
          <cell r="G576">
            <v>405542.94247000001</v>
          </cell>
          <cell r="H576">
            <v>334872.03362999996</v>
          </cell>
          <cell r="I576">
            <v>446788.5674</v>
          </cell>
          <cell r="J576">
            <v>459657.66926999995</v>
          </cell>
          <cell r="K576">
            <v>440631.42612999998</v>
          </cell>
          <cell r="L576">
            <v>466314.09172000003</v>
          </cell>
          <cell r="M576">
            <v>466810.70985999994</v>
          </cell>
          <cell r="N576">
            <v>448472.14754999999</v>
          </cell>
          <cell r="O576">
            <v>460723.81735999999</v>
          </cell>
          <cell r="P576">
            <v>449489.55989999999</v>
          </cell>
          <cell r="Q576">
            <v>464345.42124</v>
          </cell>
        </row>
        <row r="578">
          <cell r="C578" t="str">
            <v>Ramp Loss</v>
          </cell>
          <cell r="E578">
            <v>-58089.115280711994</v>
          </cell>
          <cell r="F578">
            <v>-3421.2176203199997</v>
          </cell>
          <cell r="G578">
            <v>-5292.7430975999996</v>
          </cell>
          <cell r="H578">
            <v>-4832.844120144</v>
          </cell>
          <cell r="I578">
            <v>-4014.0582336000002</v>
          </cell>
          <cell r="J578">
            <v>-6093.3742059360002</v>
          </cell>
          <cell r="K578">
            <v>-3959.06903784</v>
          </cell>
          <cell r="L578">
            <v>-5570.2741291920001</v>
          </cell>
          <cell r="M578">
            <v>-5131.0472392800002</v>
          </cell>
          <cell r="N578">
            <v>-4061.5016184000001</v>
          </cell>
          <cell r="O578">
            <v>-5450.0090639999999</v>
          </cell>
          <cell r="P578">
            <v>-5419.9769904000004</v>
          </cell>
          <cell r="Q578">
            <v>-4842.9999239999997</v>
          </cell>
        </row>
        <row r="579">
          <cell r="C579" t="str">
            <v>Wyodak</v>
          </cell>
          <cell r="E579">
            <v>2128140.2830300005</v>
          </cell>
          <cell r="F579">
            <v>189528.29087999999</v>
          </cell>
          <cell r="G579">
            <v>171144.57983999999</v>
          </cell>
          <cell r="H579">
            <v>189320.28330000001</v>
          </cell>
          <cell r="I579">
            <v>183328.72779999999</v>
          </cell>
          <cell r="J579">
            <v>107655.57792</v>
          </cell>
          <cell r="K579">
            <v>179248.0104</v>
          </cell>
          <cell r="L579">
            <v>185347.51104000001</v>
          </cell>
          <cell r="M579">
            <v>185294.12520000001</v>
          </cell>
          <cell r="N579">
            <v>179244.39624</v>
          </cell>
          <cell r="O579">
            <v>185209.28313</v>
          </cell>
          <cell r="P579">
            <v>183345.79680000001</v>
          </cell>
          <cell r="Q579">
            <v>189473.70048</v>
          </cell>
        </row>
        <row r="581">
          <cell r="E581">
            <v>43832781.690778784</v>
          </cell>
          <cell r="F581">
            <v>3774897.3765866794</v>
          </cell>
          <cell r="G581">
            <v>3462924.0781853995</v>
          </cell>
          <cell r="H581">
            <v>3539753.067505856</v>
          </cell>
          <cell r="I581">
            <v>3224918.5522643998</v>
          </cell>
          <cell r="J581">
            <v>3264013.2910000635</v>
          </cell>
          <cell r="K581">
            <v>3328474.3072936605</v>
          </cell>
          <cell r="L581">
            <v>3973617.3583428077</v>
          </cell>
          <cell r="M581">
            <v>4063827.6302897199</v>
          </cell>
          <cell r="N581">
            <v>3819310.5814355998</v>
          </cell>
          <cell r="O581">
            <v>3804522.7952129995</v>
          </cell>
          <cell r="P581">
            <v>3762324.7924996004</v>
          </cell>
          <cell r="Q581">
            <v>3814197.8601620006</v>
          </cell>
        </row>
        <row r="584">
          <cell r="C584" t="str">
            <v>Chehalis</v>
          </cell>
          <cell r="E584">
            <v>1961623.01003</v>
          </cell>
          <cell r="F584">
            <v>198696.54566</v>
          </cell>
          <cell r="G584">
            <v>1967.1733999999999</v>
          </cell>
          <cell r="H584">
            <v>0</v>
          </cell>
          <cell r="I584">
            <v>163020.88346000001</v>
          </cell>
          <cell r="J584">
            <v>0</v>
          </cell>
          <cell r="K584">
            <v>0</v>
          </cell>
          <cell r="L584">
            <v>226069.29628000001</v>
          </cell>
          <cell r="M584">
            <v>308995.75140000001</v>
          </cell>
          <cell r="N584">
            <v>286597.06527000002</v>
          </cell>
          <cell r="O584">
            <v>329187.88137999998</v>
          </cell>
          <cell r="P584">
            <v>239956.68405000001</v>
          </cell>
          <cell r="Q584">
            <v>207131.72912999999</v>
          </cell>
        </row>
        <row r="585">
          <cell r="C585" t="str">
            <v>Currant Creek</v>
          </cell>
          <cell r="E585">
            <v>2589114.3810329996</v>
          </cell>
          <cell r="F585">
            <v>233045.38630899999</v>
          </cell>
          <cell r="G585">
            <v>208999.57973600001</v>
          </cell>
          <cell r="H585">
            <v>225863.88589999999</v>
          </cell>
          <cell r="I585">
            <v>211137.13787999999</v>
          </cell>
          <cell r="J585">
            <v>213692.42</v>
          </cell>
          <cell r="K585">
            <v>206843.15000000002</v>
          </cell>
          <cell r="L585">
            <v>218127.22558299999</v>
          </cell>
          <cell r="M585">
            <v>219828.17851</v>
          </cell>
          <cell r="N585">
            <v>189753.24803000002</v>
          </cell>
          <cell r="O585">
            <v>214745.08460999999</v>
          </cell>
          <cell r="P585">
            <v>218372.22354000001</v>
          </cell>
          <cell r="Q585">
            <v>228706.860935</v>
          </cell>
        </row>
        <row r="586">
          <cell r="C586" t="str">
            <v>Gadsby</v>
          </cell>
          <cell r="E586">
            <v>89884.346074000001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30829.593908999999</v>
          </cell>
          <cell r="M586">
            <v>39788.152720999999</v>
          </cell>
          <cell r="N586">
            <v>18394.762900000002</v>
          </cell>
          <cell r="O586">
            <v>871.836544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222438.80250399999</v>
          </cell>
          <cell r="F587">
            <v>18944.224406000001</v>
          </cell>
          <cell r="G587">
            <v>16496.750769999999</v>
          </cell>
          <cell r="H587">
            <v>18944.224183999999</v>
          </cell>
          <cell r="I587">
            <v>18333.120242000001</v>
          </cell>
          <cell r="J587">
            <v>18944.224288999998</v>
          </cell>
          <cell r="K587">
            <v>18333.120198000001</v>
          </cell>
          <cell r="L587">
            <v>18944.224399999999</v>
          </cell>
          <cell r="M587">
            <v>18944.224473999999</v>
          </cell>
          <cell r="N587">
            <v>18333.120424000001</v>
          </cell>
          <cell r="O587">
            <v>18944.224432999999</v>
          </cell>
          <cell r="P587">
            <v>18333.120403000001</v>
          </cell>
          <cell r="Q587">
            <v>18944.224280999999</v>
          </cell>
        </row>
        <row r="588">
          <cell r="C588" t="str">
            <v>Hermiston</v>
          </cell>
          <cell r="E588">
            <v>1306242.9934</v>
          </cell>
          <cell r="F588">
            <v>122940.92358999999</v>
          </cell>
          <cell r="G588">
            <v>108004.21405000001</v>
          </cell>
          <cell r="H588">
            <v>120871.814805</v>
          </cell>
          <cell r="I588">
            <v>99616.582565000004</v>
          </cell>
          <cell r="J588">
            <v>40472.722200000004</v>
          </cell>
          <cell r="K588">
            <v>24899.083485000003</v>
          </cell>
          <cell r="L588">
            <v>113413.14387</v>
          </cell>
          <cell r="M588">
            <v>145543.48168999999</v>
          </cell>
          <cell r="N588">
            <v>125501.480365</v>
          </cell>
          <cell r="O588">
            <v>150838.84160500002</v>
          </cell>
          <cell r="P588">
            <v>123595.725785</v>
          </cell>
          <cell r="Q588">
            <v>130544.97938999999</v>
          </cell>
        </row>
        <row r="589">
          <cell r="C589" t="str">
            <v>Lake Side</v>
          </cell>
          <cell r="E589">
            <v>2662375.6618400002</v>
          </cell>
          <cell r="F589">
            <v>251058.40555999998</v>
          </cell>
          <cell r="G589">
            <v>217479.98323000001</v>
          </cell>
          <cell r="H589">
            <v>246628.70496</v>
          </cell>
          <cell r="I589">
            <v>209922.99836</v>
          </cell>
          <cell r="J589">
            <v>161778.10632000002</v>
          </cell>
          <cell r="K589">
            <v>88306.152500000011</v>
          </cell>
          <cell r="L589">
            <v>282026.48764000001</v>
          </cell>
          <cell r="M589">
            <v>296184.51584999997</v>
          </cell>
          <cell r="N589">
            <v>277071.05145999999</v>
          </cell>
          <cell r="O589">
            <v>151426.57288999998</v>
          </cell>
          <cell r="P589">
            <v>238724.25577000002</v>
          </cell>
          <cell r="Q589">
            <v>241768.42729999998</v>
          </cell>
        </row>
        <row r="590">
          <cell r="C590" t="str">
            <v>Lake Side II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Little Mountain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3">
          <cell r="C593" t="str">
            <v>Not Used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5">
          <cell r="E595">
            <v>8831679.1948809996</v>
          </cell>
          <cell r="F595">
            <v>824685.48552500003</v>
          </cell>
          <cell r="G595">
            <v>552947.70118600002</v>
          </cell>
          <cell r="H595">
            <v>612308.62984900002</v>
          </cell>
          <cell r="I595">
            <v>702030.72250699997</v>
          </cell>
          <cell r="J595">
            <v>434887.47280900006</v>
          </cell>
          <cell r="K595">
            <v>338381.50618300005</v>
          </cell>
          <cell r="L595">
            <v>889409.97168199997</v>
          </cell>
          <cell r="M595">
            <v>1029284.3046449999</v>
          </cell>
          <cell r="N595">
            <v>915650.72844900005</v>
          </cell>
          <cell r="O595">
            <v>866014.4414619999</v>
          </cell>
          <cell r="P595">
            <v>838982.00954800006</v>
          </cell>
          <cell r="Q595">
            <v>827096.22103599994</v>
          </cell>
        </row>
        <row r="598">
          <cell r="C598" t="str">
            <v>West Hydro</v>
          </cell>
          <cell r="E598">
            <v>3590325.9713648688</v>
          </cell>
          <cell r="F598">
            <v>423560.23809074005</v>
          </cell>
          <cell r="G598">
            <v>431267.37386812002</v>
          </cell>
          <cell r="H598">
            <v>424005.15427126607</v>
          </cell>
          <cell r="I598">
            <v>413762.26181989198</v>
          </cell>
          <cell r="J598">
            <v>323559.05321992305</v>
          </cell>
          <cell r="K598">
            <v>262015.58980903003</v>
          </cell>
          <cell r="L598">
            <v>180803.97074382298</v>
          </cell>
          <cell r="M598">
            <v>158388.88949391202</v>
          </cell>
          <cell r="N598">
            <v>182456.67990652801</v>
          </cell>
          <cell r="O598">
            <v>131493.50508921899</v>
          </cell>
          <cell r="P598">
            <v>266339.63891718595</v>
          </cell>
          <cell r="Q598">
            <v>392673.61613523</v>
          </cell>
        </row>
        <row r="599">
          <cell r="C599" t="str">
            <v>East Hydro</v>
          </cell>
          <cell r="E599">
            <v>342151.05768720002</v>
          </cell>
          <cell r="F599">
            <v>22706.474060300003</v>
          </cell>
          <cell r="G599">
            <v>21071.3972841</v>
          </cell>
          <cell r="H599">
            <v>30304.2445529</v>
          </cell>
          <cell r="I599">
            <v>34132.601339599998</v>
          </cell>
          <cell r="J599">
            <v>38201.485958899997</v>
          </cell>
          <cell r="K599">
            <v>37216.471783599998</v>
          </cell>
          <cell r="L599">
            <v>34242.643645600001</v>
          </cell>
          <cell r="M599">
            <v>31908.161487999998</v>
          </cell>
          <cell r="N599">
            <v>23749.580626799998</v>
          </cell>
          <cell r="O599">
            <v>22526.788841300004</v>
          </cell>
          <cell r="P599">
            <v>22760.394898300001</v>
          </cell>
          <cell r="Q599">
            <v>23330.813207799998</v>
          </cell>
        </row>
        <row r="601">
          <cell r="E601">
            <v>3932477.0290520685</v>
          </cell>
          <cell r="F601">
            <v>446266.71215104003</v>
          </cell>
          <cell r="G601">
            <v>452338.77115222003</v>
          </cell>
          <cell r="H601">
            <v>454309.3988241661</v>
          </cell>
          <cell r="I601">
            <v>447894.86315949197</v>
          </cell>
          <cell r="J601">
            <v>361760.53917882306</v>
          </cell>
          <cell r="K601">
            <v>299232.06159263005</v>
          </cell>
          <cell r="L601">
            <v>215046.61438942299</v>
          </cell>
          <cell r="M601">
            <v>190297.05098191201</v>
          </cell>
          <cell r="N601">
            <v>206206.26053332799</v>
          </cell>
          <cell r="O601">
            <v>154020.29393051899</v>
          </cell>
          <cell r="P601">
            <v>289100.03381548595</v>
          </cell>
          <cell r="Q601">
            <v>416004.42934302997</v>
          </cell>
        </row>
        <row r="604">
          <cell r="C604" t="str">
            <v>Blundell</v>
          </cell>
          <cell r="E604">
            <v>192686.20071483872</v>
          </cell>
          <cell r="F604">
            <v>16498.396799999999</v>
          </cell>
          <cell r="G604">
            <v>14904</v>
          </cell>
          <cell r="H604">
            <v>16504.137599999998</v>
          </cell>
          <cell r="I604">
            <v>14369.664000000001</v>
          </cell>
          <cell r="J604">
            <v>16498.396799999999</v>
          </cell>
          <cell r="K604">
            <v>15972.672712258063</v>
          </cell>
          <cell r="L604">
            <v>16498.397619096773</v>
          </cell>
          <cell r="M604">
            <v>16501.267983483871</v>
          </cell>
          <cell r="N604">
            <v>15969.801600000001</v>
          </cell>
          <cell r="O604">
            <v>16498.396799999999</v>
          </cell>
          <cell r="P604">
            <v>15969.801599999999</v>
          </cell>
          <cell r="Q604">
            <v>16501.267199999998</v>
          </cell>
        </row>
        <row r="605">
          <cell r="C605" t="str">
            <v>Blundell Bottoming Cycle</v>
          </cell>
          <cell r="E605">
            <v>81601.162405161274</v>
          </cell>
          <cell r="F605">
            <v>7890.5375999999987</v>
          </cell>
          <cell r="G605">
            <v>7128</v>
          </cell>
          <cell r="H605">
            <v>7893.2831999999999</v>
          </cell>
          <cell r="I605">
            <v>6247.68</v>
          </cell>
          <cell r="J605">
            <v>6455.8944000000001</v>
          </cell>
          <cell r="K605">
            <v>5555.7122477419352</v>
          </cell>
          <cell r="L605">
            <v>5738.5730849032252</v>
          </cell>
          <cell r="M605">
            <v>5739.5714725161297</v>
          </cell>
          <cell r="N605">
            <v>6249.0528000000004</v>
          </cell>
          <cell r="O605">
            <v>7173.2160000000003</v>
          </cell>
          <cell r="P605">
            <v>7637.7312000000011</v>
          </cell>
          <cell r="Q605">
            <v>7891.9104000000007</v>
          </cell>
        </row>
        <row r="607">
          <cell r="E607">
            <v>274287.36311999999</v>
          </cell>
          <cell r="F607">
            <v>24388.934399999998</v>
          </cell>
          <cell r="G607">
            <v>22032</v>
          </cell>
          <cell r="H607">
            <v>24397.4208</v>
          </cell>
          <cell r="I607">
            <v>20617.344000000001</v>
          </cell>
          <cell r="J607">
            <v>22954.2912</v>
          </cell>
          <cell r="K607">
            <v>21528.384959999999</v>
          </cell>
          <cell r="L607">
            <v>22236.970703999999</v>
          </cell>
          <cell r="M607">
            <v>22240.839456000002</v>
          </cell>
          <cell r="N607">
            <v>22218.8544</v>
          </cell>
          <cell r="O607">
            <v>23671.612799999999</v>
          </cell>
          <cell r="P607">
            <v>23607.532800000001</v>
          </cell>
          <cell r="Q607">
            <v>24393.177599999999</v>
          </cell>
        </row>
        <row r="609">
          <cell r="C609" t="str">
            <v>Dunlap I Wind p524168</v>
          </cell>
          <cell r="E609">
            <v>353605.72873879998</v>
          </cell>
          <cell r="F609">
            <v>51017.924626</v>
          </cell>
          <cell r="G609">
            <v>37252.978177999998</v>
          </cell>
          <cell r="H609">
            <v>36760.340982000002</v>
          </cell>
          <cell r="I609">
            <v>26701.109767999998</v>
          </cell>
          <cell r="J609">
            <v>25884.475849999999</v>
          </cell>
          <cell r="K609">
            <v>21550.428393999999</v>
          </cell>
          <cell r="L609">
            <v>14040.3304168</v>
          </cell>
          <cell r="M609">
            <v>15060.47702</v>
          </cell>
          <cell r="N609">
            <v>17594.862814</v>
          </cell>
          <cell r="O609">
            <v>28250.288584000002</v>
          </cell>
          <cell r="P609">
            <v>38810.024418000001</v>
          </cell>
          <cell r="Q609">
            <v>40682.487688000001</v>
          </cell>
        </row>
        <row r="610">
          <cell r="C610" t="str">
            <v>Foote Creek I Wind</v>
          </cell>
          <cell r="E610">
            <v>101208.09481159999</v>
          </cell>
          <cell r="F610">
            <v>12704.22365</v>
          </cell>
          <cell r="G610">
            <v>10350.852772</v>
          </cell>
          <cell r="H610">
            <v>9956.5407140000007</v>
          </cell>
          <cell r="I610">
            <v>7495.6018819999999</v>
          </cell>
          <cell r="J610">
            <v>7493.8077300000004</v>
          </cell>
          <cell r="K610">
            <v>5778.3705431999997</v>
          </cell>
          <cell r="L610">
            <v>4189.9412768000002</v>
          </cell>
          <cell r="M610">
            <v>4400.9046816</v>
          </cell>
          <cell r="N610">
            <v>6171.0653140000004</v>
          </cell>
          <cell r="O610">
            <v>8947.4205519999996</v>
          </cell>
          <cell r="P610">
            <v>11109.279318000001</v>
          </cell>
          <cell r="Q610">
            <v>12610.086378</v>
          </cell>
        </row>
        <row r="611">
          <cell r="C611" t="str">
            <v>Glenrock Wind p423461</v>
          </cell>
          <cell r="E611">
            <v>332471.22165600001</v>
          </cell>
          <cell r="F611">
            <v>36811.239384</v>
          </cell>
          <cell r="G611">
            <v>28614.260706000001</v>
          </cell>
          <cell r="H611">
            <v>30304.317525999999</v>
          </cell>
          <cell r="I611">
            <v>27217.399836000001</v>
          </cell>
          <cell r="J611">
            <v>22670.622598000002</v>
          </cell>
          <cell r="K611">
            <v>22529.299847999999</v>
          </cell>
          <cell r="L611">
            <v>19187.878123999999</v>
          </cell>
          <cell r="M611">
            <v>20685.502135999999</v>
          </cell>
          <cell r="N611">
            <v>24551.632774000002</v>
          </cell>
          <cell r="O611">
            <v>29272.028569999999</v>
          </cell>
          <cell r="P611">
            <v>32444.880914000001</v>
          </cell>
          <cell r="Q611">
            <v>38182.159240000001</v>
          </cell>
        </row>
        <row r="612">
          <cell r="C612" t="str">
            <v>Glenrock III Wind p454125</v>
          </cell>
          <cell r="E612">
            <v>124408.96075079999</v>
          </cell>
          <cell r="F612">
            <v>13847.246122</v>
          </cell>
          <cell r="G612">
            <v>10740.956190000001</v>
          </cell>
          <cell r="H612">
            <v>11359.934565</v>
          </cell>
          <cell r="I612">
            <v>10182.913311</v>
          </cell>
          <cell r="J612">
            <v>8430.5780360000008</v>
          </cell>
          <cell r="K612">
            <v>8385.2804240000005</v>
          </cell>
          <cell r="L612">
            <v>7093.3168008000002</v>
          </cell>
          <cell r="M612">
            <v>7674.4162999999999</v>
          </cell>
          <cell r="N612">
            <v>9170.7386900000001</v>
          </cell>
          <cell r="O612">
            <v>10961.200164</v>
          </cell>
          <cell r="P612">
            <v>12183.211696</v>
          </cell>
          <cell r="Q612">
            <v>14379.168452</v>
          </cell>
        </row>
        <row r="613">
          <cell r="C613" t="str">
            <v>Goodnoe Wind p332427</v>
          </cell>
          <cell r="E613">
            <v>266887.00103399996</v>
          </cell>
          <cell r="F613">
            <v>13955.240137999999</v>
          </cell>
          <cell r="G613">
            <v>18193.011063999998</v>
          </cell>
          <cell r="H613">
            <v>31091.731965999999</v>
          </cell>
          <cell r="I613">
            <v>22603.429700000001</v>
          </cell>
          <cell r="J613">
            <v>24417.386171999999</v>
          </cell>
          <cell r="K613">
            <v>28230.374159999999</v>
          </cell>
          <cell r="L613">
            <v>27557.839194</v>
          </cell>
          <cell r="M613">
            <v>23966.422004</v>
          </cell>
          <cell r="N613">
            <v>18270.065008000001</v>
          </cell>
          <cell r="O613">
            <v>23545.848215999999</v>
          </cell>
          <cell r="P613">
            <v>20852.147870000001</v>
          </cell>
          <cell r="Q613">
            <v>14203.505542000001</v>
          </cell>
        </row>
        <row r="614">
          <cell r="C614" t="str">
            <v>High Plains Wind p492251</v>
          </cell>
          <cell r="E614">
            <v>309369.98055799998</v>
          </cell>
          <cell r="F614">
            <v>35476.658203999999</v>
          </cell>
          <cell r="G614">
            <v>26993.842336000002</v>
          </cell>
          <cell r="H614">
            <v>29174.948892</v>
          </cell>
          <cell r="I614">
            <v>25630.543463999998</v>
          </cell>
          <cell r="J614">
            <v>26753.459532000001</v>
          </cell>
          <cell r="K614">
            <v>20553.415573999999</v>
          </cell>
          <cell r="L614">
            <v>16972.063075999999</v>
          </cell>
          <cell r="M614">
            <v>17585.727611999999</v>
          </cell>
          <cell r="N614">
            <v>20551.988549999998</v>
          </cell>
          <cell r="O614">
            <v>22730.528338</v>
          </cell>
          <cell r="P614">
            <v>31038.884738000001</v>
          </cell>
          <cell r="Q614">
            <v>35907.920242</v>
          </cell>
        </row>
        <row r="615">
          <cell r="C615" t="str">
            <v>Leaning Juniper 1 p317714</v>
          </cell>
          <cell r="E615">
            <v>305473.21510800003</v>
          </cell>
          <cell r="F615">
            <v>16174.240786</v>
          </cell>
          <cell r="G615">
            <v>17458.553370000001</v>
          </cell>
          <cell r="H615">
            <v>29587.807221999999</v>
          </cell>
          <cell r="I615">
            <v>23679.763272</v>
          </cell>
          <cell r="J615">
            <v>31831.252352</v>
          </cell>
          <cell r="K615">
            <v>33881.900004000003</v>
          </cell>
          <cell r="L615">
            <v>35961.502088000001</v>
          </cell>
          <cell r="M615">
            <v>30522.168212</v>
          </cell>
          <cell r="N615">
            <v>25772.732199999999</v>
          </cell>
          <cell r="O615">
            <v>24366.934848000001</v>
          </cell>
          <cell r="P615">
            <v>18170.495864</v>
          </cell>
          <cell r="Q615">
            <v>18065.864890000001</v>
          </cell>
        </row>
        <row r="616">
          <cell r="C616" t="str">
            <v>Marengo I Wind p332428</v>
          </cell>
          <cell r="E616">
            <v>393135.91433599999</v>
          </cell>
          <cell r="F616">
            <v>32848.634683999997</v>
          </cell>
          <cell r="G616">
            <v>33654.863160000001</v>
          </cell>
          <cell r="H616">
            <v>35281.475976000002</v>
          </cell>
          <cell r="I616">
            <v>35945.221301999998</v>
          </cell>
          <cell r="J616">
            <v>33334.920484000002</v>
          </cell>
          <cell r="K616">
            <v>32513.980194</v>
          </cell>
          <cell r="L616">
            <v>31291.934163999998</v>
          </cell>
          <cell r="M616">
            <v>30370.219942</v>
          </cell>
          <cell r="N616">
            <v>29680.835070000001</v>
          </cell>
          <cell r="O616">
            <v>32405.919495999999</v>
          </cell>
          <cell r="P616">
            <v>31667.317955999999</v>
          </cell>
          <cell r="Q616">
            <v>34140.591908000002</v>
          </cell>
        </row>
        <row r="617">
          <cell r="C617" t="str">
            <v>Marengo II Wind p423463</v>
          </cell>
          <cell r="E617">
            <v>187225.82062399996</v>
          </cell>
          <cell r="F617">
            <v>25931.746426000002</v>
          </cell>
          <cell r="G617">
            <v>18618.338778000001</v>
          </cell>
          <cell r="H617">
            <v>19892.046979999999</v>
          </cell>
          <cell r="I617">
            <v>13919.976425999999</v>
          </cell>
          <cell r="J617">
            <v>12357.208804</v>
          </cell>
          <cell r="K617">
            <v>15235.728537999999</v>
          </cell>
          <cell r="L617">
            <v>12966.15302</v>
          </cell>
          <cell r="M617">
            <v>13097.704722</v>
          </cell>
          <cell r="N617">
            <v>12322.22644</v>
          </cell>
          <cell r="O617">
            <v>12202.478230000001</v>
          </cell>
          <cell r="P617">
            <v>16676.502489999999</v>
          </cell>
          <cell r="Q617">
            <v>14005.709769999999</v>
          </cell>
        </row>
        <row r="618">
          <cell r="C618" t="str">
            <v>McFadden Ridge Wind p492250</v>
          </cell>
          <cell r="E618">
            <v>86062.866725200001</v>
          </cell>
          <cell r="F618">
            <v>10316.214242</v>
          </cell>
          <cell r="G618">
            <v>7905.0341600000002</v>
          </cell>
          <cell r="H618">
            <v>9092.8349049999997</v>
          </cell>
          <cell r="I618">
            <v>6992.4541055999998</v>
          </cell>
          <cell r="J618">
            <v>7019.1784213999999</v>
          </cell>
          <cell r="K618">
            <v>5424.1564434000002</v>
          </cell>
          <cell r="L618">
            <v>3975.1953714000001</v>
          </cell>
          <cell r="M618">
            <v>4659.8019104000005</v>
          </cell>
          <cell r="N618">
            <v>5690.1101079999999</v>
          </cell>
          <cell r="O618">
            <v>7040.4814100000003</v>
          </cell>
          <cell r="P618">
            <v>7858.0722239999996</v>
          </cell>
          <cell r="Q618">
            <v>10089.333424</v>
          </cell>
        </row>
        <row r="619">
          <cell r="C619" t="str">
            <v>Rolling Hills Wind p423462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4">
          <cell r="C624" t="str">
            <v>Seven Mile Wind p454126</v>
          </cell>
          <cell r="E624">
            <v>349595.64911999996</v>
          </cell>
          <cell r="F624">
            <v>43929.988984000003</v>
          </cell>
          <cell r="G624">
            <v>30594.854370000001</v>
          </cell>
          <cell r="H624">
            <v>36883.447313999997</v>
          </cell>
          <cell r="I624">
            <v>26453.69586</v>
          </cell>
          <cell r="J624">
            <v>25495.974144</v>
          </cell>
          <cell r="K624">
            <v>21957.572122000001</v>
          </cell>
          <cell r="L624">
            <v>17016.311883999999</v>
          </cell>
          <cell r="M624">
            <v>19936.766872</v>
          </cell>
          <cell r="N624">
            <v>21608.242122</v>
          </cell>
          <cell r="O624">
            <v>29592.213253999998</v>
          </cell>
          <cell r="P624">
            <v>35817.319951999998</v>
          </cell>
          <cell r="Q624">
            <v>40309.262241999997</v>
          </cell>
        </row>
        <row r="625">
          <cell r="C625" t="str">
            <v>Seven Mile II Wind p357819</v>
          </cell>
          <cell r="E625">
            <v>68862.070970799992</v>
          </cell>
          <cell r="F625">
            <v>8653.1681819999994</v>
          </cell>
          <cell r="G625">
            <v>6026.4624640000002</v>
          </cell>
          <cell r="H625">
            <v>7265.1664719999999</v>
          </cell>
          <cell r="I625">
            <v>5210.7520365999999</v>
          </cell>
          <cell r="J625">
            <v>5022.1038580000004</v>
          </cell>
          <cell r="K625">
            <v>4325.1223283999998</v>
          </cell>
          <cell r="L625">
            <v>3351.8106422000001</v>
          </cell>
          <cell r="M625">
            <v>3927.0714131999998</v>
          </cell>
          <cell r="N625">
            <v>4256.3123711999997</v>
          </cell>
          <cell r="O625">
            <v>5828.9656385999997</v>
          </cell>
          <cell r="P625">
            <v>7055.1644586000002</v>
          </cell>
          <cell r="Q625">
            <v>7939.971106</v>
          </cell>
        </row>
        <row r="627">
          <cell r="E627">
            <v>2878306.5244331993</v>
          </cell>
          <cell r="F627">
            <v>301666.52542799996</v>
          </cell>
          <cell r="G627">
            <v>246404.00754800005</v>
          </cell>
          <cell r="H627">
            <v>286650.59351399995</v>
          </cell>
          <cell r="I627">
            <v>232032.86096319999</v>
          </cell>
          <cell r="J627">
            <v>230710.9679814</v>
          </cell>
          <cell r="K627">
            <v>220365.62857299999</v>
          </cell>
          <cell r="L627">
            <v>193604.27605800002</v>
          </cell>
          <cell r="M627">
            <v>191887.18282520003</v>
          </cell>
          <cell r="N627">
            <v>195640.81146119998</v>
          </cell>
          <cell r="O627">
            <v>235144.30730059999</v>
          </cell>
          <cell r="P627">
            <v>263683.30189859995</v>
          </cell>
          <cell r="Q627">
            <v>280516.06088200002</v>
          </cell>
        </row>
        <row r="629">
          <cell r="E629">
            <v>3152593.8875531992</v>
          </cell>
          <cell r="F629">
            <v>326055.45982799993</v>
          </cell>
          <cell r="G629">
            <v>268436.00754800008</v>
          </cell>
          <cell r="H629">
            <v>311048.01431399997</v>
          </cell>
          <cell r="I629">
            <v>252650.2049632</v>
          </cell>
          <cell r="J629">
            <v>253665.2591814</v>
          </cell>
          <cell r="K629">
            <v>241894.01353299999</v>
          </cell>
          <cell r="L629">
            <v>215841.24676200002</v>
          </cell>
          <cell r="M629">
            <v>214128.02228120004</v>
          </cell>
          <cell r="N629">
            <v>217859.66586119999</v>
          </cell>
          <cell r="O629">
            <v>258815.92010059999</v>
          </cell>
          <cell r="P629">
            <v>287290.83469859994</v>
          </cell>
          <cell r="Q629">
            <v>304909.23848200002</v>
          </cell>
        </row>
        <row r="630">
          <cell r="E630" t="str">
            <v>=</v>
          </cell>
          <cell r="F630" t="str">
            <v>=</v>
          </cell>
          <cell r="G630" t="str">
            <v>=</v>
          </cell>
          <cell r="H630" t="str">
            <v>=</v>
          </cell>
          <cell r="I630" t="str">
            <v>=</v>
          </cell>
          <cell r="J630" t="str">
            <v>=</v>
          </cell>
          <cell r="K630" t="str">
            <v>=</v>
          </cell>
          <cell r="L630" t="str">
            <v>=</v>
          </cell>
          <cell r="M630" t="str">
            <v>=</v>
          </cell>
          <cell r="N630" t="str">
            <v>=</v>
          </cell>
          <cell r="O630" t="str">
            <v>=</v>
          </cell>
          <cell r="P630" t="str">
            <v>=</v>
          </cell>
          <cell r="Q630" t="str">
            <v>=</v>
          </cell>
        </row>
        <row r="631">
          <cell r="E631">
            <v>72540777.553265646</v>
          </cell>
          <cell r="F631">
            <v>6437264.3903010795</v>
          </cell>
          <cell r="G631">
            <v>5675965.1995814471</v>
          </cell>
          <cell r="H631">
            <v>5940226.33508409</v>
          </cell>
          <cell r="I631">
            <v>5588355.0839457316</v>
          </cell>
          <cell r="J631">
            <v>5699527.2131467499</v>
          </cell>
          <cell r="K631">
            <v>5598036.7971386211</v>
          </cell>
          <cell r="L631">
            <v>6549929.414072711</v>
          </cell>
          <cell r="M631">
            <v>6551373.2345879385</v>
          </cell>
          <cell r="N631">
            <v>5915052.1878243275</v>
          </cell>
          <cell r="O631">
            <v>6018961.577084342</v>
          </cell>
          <cell r="P631">
            <v>6141782.3004283262</v>
          </cell>
          <cell r="Q631">
            <v>6424303.8200702872</v>
          </cell>
        </row>
        <row r="632">
          <cell r="E632" t="str">
            <v>=</v>
          </cell>
          <cell r="F632" t="str">
            <v>=</v>
          </cell>
          <cell r="G632" t="str">
            <v>=</v>
          </cell>
          <cell r="H632" t="str">
            <v>=</v>
          </cell>
          <cell r="I632" t="str">
            <v>=</v>
          </cell>
          <cell r="J632" t="str">
            <v>=</v>
          </cell>
          <cell r="K632" t="str">
            <v>=</v>
          </cell>
          <cell r="L632" t="str">
            <v>=</v>
          </cell>
          <cell r="M632" t="str">
            <v>=</v>
          </cell>
          <cell r="N632" t="str">
            <v>=</v>
          </cell>
          <cell r="O632" t="str">
            <v>=</v>
          </cell>
          <cell r="P632" t="str">
            <v>=</v>
          </cell>
          <cell r="Q632" t="str">
            <v>=</v>
          </cell>
        </row>
        <row r="633"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8">
          <cell r="C638" t="str">
            <v>Carbon</v>
          </cell>
          <cell r="E638">
            <v>12196764.74</v>
          </cell>
          <cell r="F638">
            <v>1103247.76</v>
          </cell>
          <cell r="G638">
            <v>970104.95</v>
          </cell>
          <cell r="H638">
            <v>1157355.6200000001</v>
          </cell>
          <cell r="I638">
            <v>554065.76</v>
          </cell>
          <cell r="J638">
            <v>912186.64000000013</v>
          </cell>
          <cell r="K638">
            <v>903954.40000000014</v>
          </cell>
          <cell r="L638">
            <v>1109468.8999999999</v>
          </cell>
          <cell r="M638">
            <v>1186139.8799999999</v>
          </cell>
          <cell r="N638">
            <v>1053543.06</v>
          </cell>
          <cell r="O638">
            <v>1121217.8</v>
          </cell>
          <cell r="P638">
            <v>1034566.87</v>
          </cell>
          <cell r="Q638">
            <v>1090913.1000000001</v>
          </cell>
        </row>
        <row r="639">
          <cell r="C639" t="str">
            <v>Cholla</v>
          </cell>
          <cell r="E639">
            <v>28616366.699999999</v>
          </cell>
          <cell r="F639">
            <v>2606795.2000000002</v>
          </cell>
          <cell r="G639">
            <v>2292441</v>
          </cell>
          <cell r="H639">
            <v>2366084</v>
          </cell>
          <cell r="I639">
            <v>1269130.8999999999</v>
          </cell>
          <cell r="J639">
            <v>2308082</v>
          </cell>
          <cell r="K639">
            <v>2170697.5</v>
          </cell>
          <cell r="L639">
            <v>2620119.7999999998</v>
          </cell>
          <cell r="M639">
            <v>2700807.5</v>
          </cell>
          <cell r="N639">
            <v>2568318.7999999998</v>
          </cell>
          <cell r="O639">
            <v>2638450.7999999998</v>
          </cell>
          <cell r="P639">
            <v>2504109</v>
          </cell>
          <cell r="Q639">
            <v>2571330.2000000002</v>
          </cell>
        </row>
        <row r="640">
          <cell r="C640" t="str">
            <v>Colstrip</v>
          </cell>
          <cell r="E640">
            <v>12458952.210000003</v>
          </cell>
          <cell r="F640">
            <v>1110554.5</v>
          </cell>
          <cell r="G640">
            <v>1002471.14</v>
          </cell>
          <cell r="H640">
            <v>1108977.8</v>
          </cell>
          <cell r="I640">
            <v>827471.26</v>
          </cell>
          <cell r="J640">
            <v>931975.46</v>
          </cell>
          <cell r="K640">
            <v>889381.5</v>
          </cell>
          <cell r="L640">
            <v>1110554.5</v>
          </cell>
          <cell r="M640">
            <v>1109765.6499999999</v>
          </cell>
          <cell r="N640">
            <v>1073739.55</v>
          </cell>
          <cell r="O640">
            <v>1110554.5</v>
          </cell>
          <cell r="P640">
            <v>1073738.3</v>
          </cell>
          <cell r="Q640">
            <v>1109768.05</v>
          </cell>
        </row>
        <row r="641">
          <cell r="C641" t="str">
            <v>Craig</v>
          </cell>
          <cell r="E641">
            <v>13567508.350000003</v>
          </cell>
          <cell r="F641">
            <v>1185530.5</v>
          </cell>
          <cell r="G641">
            <v>1070632.2000000002</v>
          </cell>
          <cell r="H641">
            <v>1185083.7000000002</v>
          </cell>
          <cell r="I641">
            <v>1149695.3999999999</v>
          </cell>
          <cell r="J641">
            <v>715628.84</v>
          </cell>
          <cell r="K641">
            <v>1149676.8600000001</v>
          </cell>
          <cell r="L641">
            <v>1198262.3</v>
          </cell>
          <cell r="M641">
            <v>1198039.5</v>
          </cell>
          <cell r="N641">
            <v>1159328.3</v>
          </cell>
          <cell r="O641">
            <v>1198262.8</v>
          </cell>
          <cell r="P641">
            <v>1159329.1499999999</v>
          </cell>
          <cell r="Q641">
            <v>1198038.8</v>
          </cell>
        </row>
        <row r="642">
          <cell r="C642" t="str">
            <v>Dave Johnston</v>
          </cell>
          <cell r="E642">
            <v>57335963.359999999</v>
          </cell>
          <cell r="F642">
            <v>4134017.8600000003</v>
          </cell>
          <cell r="G642">
            <v>4369028.3100000005</v>
          </cell>
          <cell r="H642">
            <v>4579857.99</v>
          </cell>
          <cell r="I642">
            <v>3586178.4000000004</v>
          </cell>
          <cell r="J642">
            <v>5122671.74</v>
          </cell>
          <cell r="K642">
            <v>5169584.8900000006</v>
          </cell>
          <cell r="L642">
            <v>5555001.2999999998</v>
          </cell>
          <cell r="M642">
            <v>5562169.5999999996</v>
          </cell>
          <cell r="N642">
            <v>5268366.8</v>
          </cell>
          <cell r="O642">
            <v>5210831.9000000004</v>
          </cell>
          <cell r="P642">
            <v>4631622.05</v>
          </cell>
          <cell r="Q642">
            <v>4146632.52</v>
          </cell>
        </row>
        <row r="643">
          <cell r="C643" t="str">
            <v>Hayden</v>
          </cell>
          <cell r="E643">
            <v>6200776.5099999998</v>
          </cell>
          <cell r="F643">
            <v>577517.74</v>
          </cell>
          <cell r="G643">
            <v>536431.16</v>
          </cell>
          <cell r="H643">
            <v>484123.44</v>
          </cell>
          <cell r="I643">
            <v>270037.7</v>
          </cell>
          <cell r="J643">
            <v>530950.56999999995</v>
          </cell>
          <cell r="K643">
            <v>447858.36</v>
          </cell>
          <cell r="L643">
            <v>512791.12</v>
          </cell>
          <cell r="M643">
            <v>594745.66999999993</v>
          </cell>
          <cell r="N643">
            <v>565145.92000000004</v>
          </cell>
          <cell r="O643">
            <v>564132.91</v>
          </cell>
          <cell r="P643">
            <v>532685.32999999996</v>
          </cell>
          <cell r="Q643">
            <v>584356.59</v>
          </cell>
        </row>
        <row r="644">
          <cell r="C644" t="str">
            <v>Hunter</v>
          </cell>
          <cell r="E644">
            <v>83982986.299999997</v>
          </cell>
          <cell r="F644">
            <v>7518059.7999999998</v>
          </cell>
          <cell r="G644">
            <v>6813019.2000000002</v>
          </cell>
          <cell r="H644">
            <v>5886008.6000000006</v>
          </cell>
          <cell r="I644">
            <v>6739930.9000000004</v>
          </cell>
          <cell r="J644">
            <v>6411345.1999999993</v>
          </cell>
          <cell r="K644">
            <v>5892533.1999999993</v>
          </cell>
          <cell r="L644">
            <v>7372305.9000000004</v>
          </cell>
          <cell r="M644">
            <v>7789560</v>
          </cell>
          <cell r="N644">
            <v>7218305.7999999998</v>
          </cell>
          <cell r="O644">
            <v>7551362</v>
          </cell>
          <cell r="P644">
            <v>7247832.6999999993</v>
          </cell>
          <cell r="Q644">
            <v>7542723</v>
          </cell>
        </row>
        <row r="645">
          <cell r="C645" t="str">
            <v>Huntington</v>
          </cell>
          <cell r="E645">
            <v>64434418.500000007</v>
          </cell>
          <cell r="F645">
            <v>5771334</v>
          </cell>
          <cell r="G645">
            <v>5219311.8</v>
          </cell>
          <cell r="H645">
            <v>5870156.5999999996</v>
          </cell>
          <cell r="I645">
            <v>5403022</v>
          </cell>
          <cell r="J645">
            <v>5063826.3</v>
          </cell>
          <cell r="K645">
            <v>4738760</v>
          </cell>
          <cell r="L645">
            <v>5736227.5</v>
          </cell>
          <cell r="M645">
            <v>5942623.2000000002</v>
          </cell>
          <cell r="N645">
            <v>5242991.3</v>
          </cell>
          <cell r="O645">
            <v>4156391.5999999996</v>
          </cell>
          <cell r="P645">
            <v>5535665.5999999996</v>
          </cell>
          <cell r="Q645">
            <v>5754108.5999999996</v>
          </cell>
        </row>
        <row r="646">
          <cell r="C646" t="str">
            <v>Jim Bridger</v>
          </cell>
          <cell r="E646">
            <v>104388999.39999999</v>
          </cell>
          <cell r="F646">
            <v>8836476.3000000007</v>
          </cell>
          <cell r="G646">
            <v>8102606.9000000004</v>
          </cell>
          <cell r="H646">
            <v>8967999.5</v>
          </cell>
          <cell r="I646">
            <v>7434786.5</v>
          </cell>
          <cell r="J646">
            <v>6629043.9000000004</v>
          </cell>
          <cell r="K646">
            <v>7444089.7000000002</v>
          </cell>
          <cell r="L646">
            <v>9708434.9000000004</v>
          </cell>
          <cell r="M646">
            <v>9724187.1999999993</v>
          </cell>
          <cell r="N646">
            <v>9395928.8000000007</v>
          </cell>
          <cell r="O646">
            <v>9723032.3000000007</v>
          </cell>
          <cell r="P646">
            <v>9185609.1000000015</v>
          </cell>
          <cell r="Q646">
            <v>9236804.3000000007</v>
          </cell>
        </row>
        <row r="647">
          <cell r="C647" t="str">
            <v>Naughton</v>
          </cell>
          <cell r="E647">
            <v>55696848.180000007</v>
          </cell>
          <cell r="F647">
            <v>4877802.7</v>
          </cell>
          <cell r="G647">
            <v>4254197.4399999995</v>
          </cell>
          <cell r="H647">
            <v>3506359.54</v>
          </cell>
          <cell r="I647">
            <v>4688773.0999999996</v>
          </cell>
          <cell r="J647">
            <v>4824311.5</v>
          </cell>
          <cell r="K647">
            <v>4625691.0999999996</v>
          </cell>
          <cell r="L647">
            <v>4892445.4000000004</v>
          </cell>
          <cell r="M647">
            <v>4897465.5</v>
          </cell>
          <cell r="N647">
            <v>4705931.5</v>
          </cell>
          <cell r="O647">
            <v>4835412.5999999996</v>
          </cell>
          <cell r="P647">
            <v>4716288.3000000007</v>
          </cell>
          <cell r="Q647">
            <v>4872169.5</v>
          </cell>
        </row>
        <row r="648">
          <cell r="C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C649" t="str">
            <v>Ramp Loss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C650" t="str">
            <v>Wyodak</v>
          </cell>
          <cell r="E650">
            <v>24896148.999999996</v>
          </cell>
          <cell r="F650">
            <v>2215356</v>
          </cell>
          <cell r="G650">
            <v>2000507.2</v>
          </cell>
          <cell r="H650">
            <v>2213099.7999999998</v>
          </cell>
          <cell r="I650">
            <v>2142965</v>
          </cell>
          <cell r="J650">
            <v>1260445.1000000001</v>
          </cell>
          <cell r="K650">
            <v>2098811</v>
          </cell>
          <cell r="L650">
            <v>2170117.7999999998</v>
          </cell>
          <cell r="M650">
            <v>2169540.5</v>
          </cell>
          <cell r="N650">
            <v>2098772</v>
          </cell>
          <cell r="O650">
            <v>2168623.2000000002</v>
          </cell>
          <cell r="P650">
            <v>2143146.2000000002</v>
          </cell>
          <cell r="Q650">
            <v>2214765.2000000002</v>
          </cell>
        </row>
        <row r="652">
          <cell r="C652" t="str">
            <v>Hermiston Purchase p99563</v>
          </cell>
          <cell r="E652">
            <v>9791949.915000001</v>
          </cell>
          <cell r="F652">
            <v>930529.65</v>
          </cell>
          <cell r="G652">
            <v>817014.45</v>
          </cell>
          <cell r="H652">
            <v>911997</v>
          </cell>
          <cell r="I652">
            <v>757731.625</v>
          </cell>
          <cell r="J652">
            <v>303150.31000000006</v>
          </cell>
          <cell r="K652">
            <v>184655.31</v>
          </cell>
          <cell r="L652">
            <v>846056.7</v>
          </cell>
          <cell r="M652">
            <v>1073600.1499999999</v>
          </cell>
          <cell r="N652">
            <v>937360.95</v>
          </cell>
          <cell r="O652">
            <v>1110698.5</v>
          </cell>
          <cell r="P652">
            <v>932873.8</v>
          </cell>
          <cell r="Q652">
            <v>986281.47</v>
          </cell>
        </row>
        <row r="653">
          <cell r="C653" t="str">
            <v>West Valley Toll</v>
          </cell>
          <cell r="E653">
            <v>2049686.9836000002</v>
          </cell>
          <cell r="F653">
            <v>232996.90399999998</v>
          </cell>
          <cell r="G653">
            <v>30597.301699999996</v>
          </cell>
          <cell r="H653">
            <v>0</v>
          </cell>
          <cell r="I653">
            <v>34524.230500000005</v>
          </cell>
          <cell r="J653">
            <v>41069.110399999998</v>
          </cell>
          <cell r="K653">
            <v>72484.516000000003</v>
          </cell>
          <cell r="L653">
            <v>282737.717</v>
          </cell>
          <cell r="M653">
            <v>385820.41000000003</v>
          </cell>
          <cell r="N653">
            <v>316280.07</v>
          </cell>
          <cell r="O653">
            <v>298608.96500000003</v>
          </cell>
          <cell r="P653">
            <v>179983.66999999998</v>
          </cell>
          <cell r="Q653">
            <v>174584.08899999998</v>
          </cell>
        </row>
        <row r="655">
          <cell r="C655" t="str">
            <v>Chehalis</v>
          </cell>
          <cell r="E655">
            <v>14561827.345999999</v>
          </cell>
          <cell r="F655">
            <v>1462832.2</v>
          </cell>
          <cell r="G655">
            <v>16013.745999999999</v>
          </cell>
          <cell r="H655">
            <v>0</v>
          </cell>
          <cell r="I655">
            <v>1208366.1000000001</v>
          </cell>
          <cell r="J655">
            <v>0</v>
          </cell>
          <cell r="K655">
            <v>0</v>
          </cell>
          <cell r="L655">
            <v>1698211.6</v>
          </cell>
          <cell r="M655">
            <v>2316114.5</v>
          </cell>
          <cell r="N655">
            <v>2158187.7999999998</v>
          </cell>
          <cell r="O655">
            <v>2418658</v>
          </cell>
          <cell r="P655">
            <v>1769745.8</v>
          </cell>
          <cell r="Q655">
            <v>1513697.6</v>
          </cell>
        </row>
        <row r="656">
          <cell r="C656" t="str">
            <v>Currant Creek</v>
          </cell>
          <cell r="E656">
            <v>20092830.209000003</v>
          </cell>
          <cell r="F656">
            <v>1795190.67</v>
          </cell>
          <cell r="G656">
            <v>1611319.0140000002</v>
          </cell>
          <cell r="H656">
            <v>1746320.71</v>
          </cell>
          <cell r="I656">
            <v>1642835.75</v>
          </cell>
          <cell r="J656">
            <v>1667843.416</v>
          </cell>
          <cell r="K656">
            <v>1614418.7549999999</v>
          </cell>
          <cell r="L656">
            <v>1703266.95</v>
          </cell>
          <cell r="M656">
            <v>1715048.75</v>
          </cell>
          <cell r="N656">
            <v>1480320.69</v>
          </cell>
          <cell r="O656">
            <v>1668899.7200000002</v>
          </cell>
          <cell r="P656">
            <v>1689536.62</v>
          </cell>
          <cell r="Q656">
            <v>1757829.1640000001</v>
          </cell>
        </row>
        <row r="657">
          <cell r="C657" t="str">
            <v>Gadsby</v>
          </cell>
          <cell r="E657">
            <v>1223742.1071000001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413487.86</v>
          </cell>
          <cell r="M657">
            <v>535188.21</v>
          </cell>
          <cell r="N657">
            <v>261875.71</v>
          </cell>
          <cell r="O657">
            <v>13190.327099999999</v>
          </cell>
          <cell r="P657">
            <v>0</v>
          </cell>
          <cell r="Q657">
            <v>0</v>
          </cell>
        </row>
        <row r="658">
          <cell r="C658" t="str">
            <v>Gadsby CT</v>
          </cell>
          <cell r="E658">
            <v>3249487.03</v>
          </cell>
          <cell r="F658">
            <v>276745.815</v>
          </cell>
          <cell r="G658">
            <v>240992.065</v>
          </cell>
          <cell r="H658">
            <v>276745.815</v>
          </cell>
          <cell r="I658">
            <v>267818.565</v>
          </cell>
          <cell r="J658">
            <v>276745.815</v>
          </cell>
          <cell r="K658">
            <v>267818.565</v>
          </cell>
          <cell r="L658">
            <v>276745.815</v>
          </cell>
          <cell r="M658">
            <v>276745.815</v>
          </cell>
          <cell r="N658">
            <v>267818.565</v>
          </cell>
          <cell r="O658">
            <v>276745.815</v>
          </cell>
          <cell r="P658">
            <v>267818.565</v>
          </cell>
          <cell r="Q658">
            <v>276745.815</v>
          </cell>
        </row>
        <row r="659">
          <cell r="C659" t="str">
            <v>Hermiston</v>
          </cell>
          <cell r="E659">
            <v>9791949.915000001</v>
          </cell>
          <cell r="F659">
            <v>930529.65</v>
          </cell>
          <cell r="G659">
            <v>817014.45</v>
          </cell>
          <cell r="H659">
            <v>911997</v>
          </cell>
          <cell r="I659">
            <v>757731.625</v>
          </cell>
          <cell r="J659">
            <v>303150.31000000006</v>
          </cell>
          <cell r="K659">
            <v>184655.31</v>
          </cell>
          <cell r="L659">
            <v>846056.7</v>
          </cell>
          <cell r="M659">
            <v>1073600.1499999999</v>
          </cell>
          <cell r="N659">
            <v>937360.95</v>
          </cell>
          <cell r="O659">
            <v>1110698.5</v>
          </cell>
          <cell r="P659">
            <v>932873.8</v>
          </cell>
          <cell r="Q659">
            <v>986281.47</v>
          </cell>
        </row>
        <row r="660">
          <cell r="C660" t="str">
            <v>Lake Side</v>
          </cell>
          <cell r="E660">
            <v>18974949.640000001</v>
          </cell>
          <cell r="F660">
            <v>1785253.17</v>
          </cell>
          <cell r="G660">
            <v>1556774.35</v>
          </cell>
          <cell r="H660">
            <v>1765012.57</v>
          </cell>
          <cell r="I660">
            <v>1503629.49</v>
          </cell>
          <cell r="J660">
            <v>1153507.73</v>
          </cell>
          <cell r="K660">
            <v>634045.93299999996</v>
          </cell>
          <cell r="L660">
            <v>2016570.14</v>
          </cell>
          <cell r="M660">
            <v>2107933.7799999998</v>
          </cell>
          <cell r="N660">
            <v>1965236.763</v>
          </cell>
          <cell r="O660">
            <v>1062630.54</v>
          </cell>
          <cell r="P660">
            <v>1703826.66</v>
          </cell>
          <cell r="Q660">
            <v>1720528.5140000002</v>
          </cell>
        </row>
        <row r="661">
          <cell r="C661" t="str">
            <v>Lake Side II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C662" t="str">
            <v>Little Mountain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4">
          <cell r="C664" t="str">
            <v>Not Used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864">
          <cell r="J864" t="str">
            <v>Mills / kWh</v>
          </cell>
        </row>
        <row r="868">
          <cell r="C868" t="str">
            <v>Black Hills s27013/s28160</v>
          </cell>
          <cell r="E868">
            <v>35.677985783322299</v>
          </cell>
          <cell r="F868">
            <v>35.269851490438427</v>
          </cell>
          <cell r="G868">
            <v>37.195244769171417</v>
          </cell>
          <cell r="H868">
            <v>35.239948888211394</v>
          </cell>
          <cell r="I868">
            <v>35.715382857678065</v>
          </cell>
          <cell r="J868">
            <v>36.730444243498965</v>
          </cell>
          <cell r="K868">
            <v>36.492532198104563</v>
          </cell>
          <cell r="L868">
            <v>35.078628110836739</v>
          </cell>
          <cell r="M868">
            <v>34.892052648665398</v>
          </cell>
          <cell r="N868">
            <v>36.025934213911391</v>
          </cell>
          <cell r="O868">
            <v>35.124989693956302</v>
          </cell>
          <cell r="P868">
            <v>35.701872954973446</v>
          </cell>
          <cell r="Q868">
            <v>34.970668015779566</v>
          </cell>
        </row>
        <row r="869">
          <cell r="C869" t="str">
            <v>BPA Wind s42818</v>
          </cell>
          <cell r="E869">
            <v>68.99995866191064</v>
          </cell>
          <cell r="F869">
            <v>68.999994910996634</v>
          </cell>
          <cell r="G869">
            <v>69.000115678196892</v>
          </cell>
          <cell r="H869">
            <v>68.999848228888794</v>
          </cell>
          <cell r="I869">
            <v>69.000085315677268</v>
          </cell>
          <cell r="J869">
            <v>68.999976394678981</v>
          </cell>
          <cell r="K869">
            <v>68.999913708053398</v>
          </cell>
          <cell r="L869">
            <v>68.999905582173739</v>
          </cell>
          <cell r="M869">
            <v>69.000005092160436</v>
          </cell>
          <cell r="N869">
            <v>68.999819045655215</v>
          </cell>
          <cell r="O869">
            <v>68.999855038760998</v>
          </cell>
          <cell r="P869">
            <v>68.999925993154022</v>
          </cell>
          <cell r="Q869">
            <v>68.99997389817969</v>
          </cell>
        </row>
        <row r="870">
          <cell r="C870" t="str">
            <v>East Area Sales (WCA Sale)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</row>
        <row r="871">
          <cell r="C871" t="str">
            <v>Hurricane Sale s393046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</row>
        <row r="872">
          <cell r="C872" t="str">
            <v>LADWP (IPP Layoff)</v>
          </cell>
          <cell r="E872">
            <v>52.510800610309325</v>
          </cell>
          <cell r="F872">
            <v>52.510841816025739</v>
          </cell>
          <cell r="G872">
            <v>52.510712846358302</v>
          </cell>
          <cell r="H872">
            <v>52.51088238636008</v>
          </cell>
          <cell r="I872">
            <v>52.51112753344038</v>
          </cell>
          <cell r="J872">
            <v>52.51115519159417</v>
          </cell>
          <cell r="K872">
            <v>52.510407763284967</v>
          </cell>
          <cell r="L872">
            <v>52.51067207465838</v>
          </cell>
          <cell r="M872">
            <v>52.510696263516706</v>
          </cell>
          <cell r="N872">
            <v>52.510943810221519</v>
          </cell>
          <cell r="O872">
            <v>52.510803993705245</v>
          </cell>
          <cell r="P872">
            <v>52.511109353331889</v>
          </cell>
          <cell r="Q872">
            <v>52.510434150585368</v>
          </cell>
        </row>
        <row r="873">
          <cell r="C873" t="str">
            <v>NVE s523485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</row>
        <row r="874">
          <cell r="C874" t="str">
            <v>NVE s811499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</row>
        <row r="875">
          <cell r="C875" t="str">
            <v>Pacific Gas &amp; Electric s524491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</row>
        <row r="876">
          <cell r="C876" t="str">
            <v>PSCO s100035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</row>
        <row r="877">
          <cell r="C877" t="str">
            <v>Salt River Project s322940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C878" t="str">
            <v>SCE s513948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C879" t="str">
            <v>SDG&amp;E s513949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</row>
        <row r="880">
          <cell r="C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</row>
        <row r="881">
          <cell r="C881" t="str">
            <v>SMUD s24296</v>
          </cell>
          <cell r="E881">
            <v>37</v>
          </cell>
          <cell r="F881">
            <v>37</v>
          </cell>
          <cell r="G881">
            <v>37</v>
          </cell>
          <cell r="H881">
            <v>37</v>
          </cell>
          <cell r="I881">
            <v>37</v>
          </cell>
          <cell r="J881">
            <v>0</v>
          </cell>
          <cell r="K881">
            <v>0</v>
          </cell>
          <cell r="L881">
            <v>37</v>
          </cell>
          <cell r="M881">
            <v>37</v>
          </cell>
          <cell r="N881">
            <v>37</v>
          </cell>
          <cell r="O881">
            <v>37</v>
          </cell>
          <cell r="P881">
            <v>37</v>
          </cell>
          <cell r="Q881">
            <v>37</v>
          </cell>
        </row>
        <row r="882">
          <cell r="C882" t="str">
            <v>UAMPS s223863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</row>
        <row r="883">
          <cell r="C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</row>
        <row r="887">
          <cell r="C887" t="str">
            <v>UMPA II s45631</v>
          </cell>
          <cell r="E887">
            <v>43.585902681038355</v>
          </cell>
          <cell r="F887">
            <v>42.567354260089687</v>
          </cell>
          <cell r="G887">
            <v>44.640198609731875</v>
          </cell>
          <cell r="H887">
            <v>42.567354260089687</v>
          </cell>
          <cell r="I887">
            <v>47.508018018018021</v>
          </cell>
          <cell r="J887">
            <v>47.953302752293581</v>
          </cell>
          <cell r="K887">
            <v>45.6878125</v>
          </cell>
          <cell r="L887">
            <v>42.567354260089687</v>
          </cell>
          <cell r="M887">
            <v>42.567469787945583</v>
          </cell>
          <cell r="N887">
            <v>43.212110886986864</v>
          </cell>
          <cell r="O887">
            <v>42.567354260089687</v>
          </cell>
          <cell r="P887">
            <v>43.212196478220577</v>
          </cell>
          <cell r="Q887">
            <v>42.567354260089687</v>
          </cell>
        </row>
        <row r="889">
          <cell r="E889">
            <v>44.193334102190128</v>
          </cell>
          <cell r="F889">
            <v>44.024849769805058</v>
          </cell>
          <cell r="G889">
            <v>45.506321705851157</v>
          </cell>
          <cell r="H889">
            <v>45.732317292107041</v>
          </cell>
          <cell r="I889">
            <v>45.193806693689794</v>
          </cell>
          <cell r="J889">
            <v>47.621041995317619</v>
          </cell>
          <cell r="K889">
            <v>46.945252446536486</v>
          </cell>
          <cell r="L889">
            <v>43.628334109075865</v>
          </cell>
          <cell r="M889">
            <v>42.92339929002366</v>
          </cell>
          <cell r="N889">
            <v>42.495238076493486</v>
          </cell>
          <cell r="O889">
            <v>43.797601208275047</v>
          </cell>
          <cell r="P889">
            <v>43.013637179910056</v>
          </cell>
          <cell r="Q889">
            <v>42.994686064773681</v>
          </cell>
        </row>
        <row r="892">
          <cell r="C892" t="str">
            <v>COB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C893" t="str">
            <v>Colorado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C894" t="str">
            <v>Four Corners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C895" t="str">
            <v>Idaho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C896" t="str">
            <v>Mead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C897" t="str">
            <v>Mid Columbia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C898" t="str">
            <v>Mona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C899" t="str">
            <v>NOB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C900" t="str">
            <v>Palo Verde</v>
          </cell>
          <cell r="E900">
            <v>47.229960629921258</v>
          </cell>
          <cell r="F900">
            <v>32.700000000000003</v>
          </cell>
          <cell r="G900">
            <v>32.700000000000003</v>
          </cell>
          <cell r="H900">
            <v>32.700000000000003</v>
          </cell>
          <cell r="I900">
            <v>0</v>
          </cell>
          <cell r="J900">
            <v>0</v>
          </cell>
          <cell r="K900">
            <v>0</v>
          </cell>
          <cell r="L900">
            <v>80.63</v>
          </cell>
          <cell r="M900">
            <v>80.63</v>
          </cell>
          <cell r="N900">
            <v>80.63</v>
          </cell>
          <cell r="O900">
            <v>0</v>
          </cell>
          <cell r="P900">
            <v>0</v>
          </cell>
          <cell r="Q900">
            <v>0</v>
          </cell>
        </row>
        <row r="901">
          <cell r="C901" t="str">
            <v>SP15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C902" t="str">
            <v>Utah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C903" t="str">
            <v>Washington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C904" t="str">
            <v>West Main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C905" t="str">
            <v>Wyoming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7">
          <cell r="C907" t="str">
            <v>STF Trading Margin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C908" t="str">
            <v>STF Index Trades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</row>
        <row r="910">
          <cell r="E910">
            <v>91.998184055118116</v>
          </cell>
          <cell r="F910">
            <v>70.727408536585372</v>
          </cell>
          <cell r="G910">
            <v>76.196805555555557</v>
          </cell>
          <cell r="H910">
            <v>89.483231707317074</v>
          </cell>
          <cell r="I910">
            <v>0</v>
          </cell>
          <cell r="J910">
            <v>0</v>
          </cell>
          <cell r="K910">
            <v>0</v>
          </cell>
          <cell r="L910">
            <v>83.586730769230769</v>
          </cell>
          <cell r="M910">
            <v>83.013333333333335</v>
          </cell>
          <cell r="N910">
            <v>84.305000000000007</v>
          </cell>
          <cell r="O910">
            <v>0</v>
          </cell>
          <cell r="P910">
            <v>0</v>
          </cell>
          <cell r="Q910">
            <v>0</v>
          </cell>
        </row>
        <row r="913">
          <cell r="C913" t="str">
            <v>COB</v>
          </cell>
          <cell r="E913">
            <v>37.37708291864066</v>
          </cell>
          <cell r="F913">
            <v>36.743658476077563</v>
          </cell>
          <cell r="G913">
            <v>35.168265665334928</v>
          </cell>
          <cell r="H913">
            <v>32.935696929856427</v>
          </cell>
          <cell r="I913">
            <v>31.597323673811523</v>
          </cell>
          <cell r="J913">
            <v>22.692075440896065</v>
          </cell>
          <cell r="K913">
            <v>22.598055227394727</v>
          </cell>
          <cell r="L913">
            <v>32.759855329364477</v>
          </cell>
          <cell r="M913">
            <v>40.615683017713884</v>
          </cell>
          <cell r="N913">
            <v>42.580272280828318</v>
          </cell>
          <cell r="O913">
            <v>38.820017316148025</v>
          </cell>
          <cell r="P913">
            <v>42.039873400022366</v>
          </cell>
          <cell r="Q913">
            <v>44.352575880016794</v>
          </cell>
        </row>
        <row r="914">
          <cell r="C914" t="str">
            <v>Four Corners</v>
          </cell>
          <cell r="E914">
            <v>36.381335824702155</v>
          </cell>
          <cell r="F914">
            <v>33.793854216337415</v>
          </cell>
          <cell r="G914">
            <v>32.614426321012651</v>
          </cell>
          <cell r="H914">
            <v>31.77976290669244</v>
          </cell>
          <cell r="I914">
            <v>32.183932926933856</v>
          </cell>
          <cell r="J914">
            <v>27.811896584116838</v>
          </cell>
          <cell r="K914">
            <v>30.126855822470713</v>
          </cell>
          <cell r="L914">
            <v>44.577615944218309</v>
          </cell>
          <cell r="M914">
            <v>45.539741505789181</v>
          </cell>
          <cell r="N914">
            <v>37.932992698975156</v>
          </cell>
          <cell r="O914">
            <v>36.854630788808343</v>
          </cell>
          <cell r="P914">
            <v>35.868994623522198</v>
          </cell>
          <cell r="Q914">
            <v>35.094285658247692</v>
          </cell>
        </row>
        <row r="915">
          <cell r="C915" t="str">
            <v>Mead</v>
          </cell>
          <cell r="E915">
            <v>36.001897773037406</v>
          </cell>
          <cell r="F915">
            <v>34.76322049516974</v>
          </cell>
          <cell r="G915">
            <v>33.857553054467232</v>
          </cell>
          <cell r="H915">
            <v>32.297992012461023</v>
          </cell>
          <cell r="I915">
            <v>32.481906737053798</v>
          </cell>
          <cell r="J915">
            <v>30.663295328670621</v>
          </cell>
          <cell r="K915">
            <v>31.301941257830933</v>
          </cell>
          <cell r="L915">
            <v>42.718612139254432</v>
          </cell>
          <cell r="M915">
            <v>42.910051715331683</v>
          </cell>
          <cell r="N915">
            <v>39.346412516308121</v>
          </cell>
          <cell r="O915">
            <v>38.441194445997333</v>
          </cell>
          <cell r="P915">
            <v>36.730086265005802</v>
          </cell>
          <cell r="Q915">
            <v>36.345218253915256</v>
          </cell>
        </row>
        <row r="916">
          <cell r="C916" t="str">
            <v>Mid Columbia</v>
          </cell>
          <cell r="E916">
            <v>33.411466882561868</v>
          </cell>
          <cell r="F916">
            <v>32.782750921950942</v>
          </cell>
          <cell r="G916">
            <v>30.223694454034892</v>
          </cell>
          <cell r="H916">
            <v>26.123245729489192</v>
          </cell>
          <cell r="I916">
            <v>23.40433706415784</v>
          </cell>
          <cell r="J916">
            <v>0</v>
          </cell>
          <cell r="K916">
            <v>0</v>
          </cell>
          <cell r="L916">
            <v>22.070043032211853</v>
          </cell>
          <cell r="M916">
            <v>29.630720249963385</v>
          </cell>
          <cell r="N916">
            <v>35.50113535835392</v>
          </cell>
          <cell r="O916">
            <v>34.061419742257087</v>
          </cell>
          <cell r="P916">
            <v>38.417954203343498</v>
          </cell>
          <cell r="Q916">
            <v>40.658051590485314</v>
          </cell>
        </row>
        <row r="917">
          <cell r="C917" t="str">
            <v>Mona</v>
          </cell>
          <cell r="E917">
            <v>36.539646630334019</v>
          </cell>
          <cell r="F917">
            <v>32.56680867151664</v>
          </cell>
          <cell r="G917">
            <v>31.928598022416658</v>
          </cell>
          <cell r="H917">
            <v>29.830927513453315</v>
          </cell>
          <cell r="I917">
            <v>33.353114337790203</v>
          </cell>
          <cell r="J917">
            <v>30.660205964590943</v>
          </cell>
          <cell r="K917">
            <v>33.134085999789846</v>
          </cell>
          <cell r="L917">
            <v>44.720004254471434</v>
          </cell>
          <cell r="M917">
            <v>45.814126872150425</v>
          </cell>
          <cell r="N917">
            <v>39.32778090592543</v>
          </cell>
          <cell r="O917">
            <v>35.981053766948392</v>
          </cell>
          <cell r="P917">
            <v>32.576159360476979</v>
          </cell>
          <cell r="Q917">
            <v>31.557908745001811</v>
          </cell>
        </row>
        <row r="918">
          <cell r="C918" t="str">
            <v>NOB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</row>
        <row r="919">
          <cell r="C919" t="str">
            <v>Palo Verde</v>
          </cell>
          <cell r="E919">
            <v>33.34295654176784</v>
          </cell>
          <cell r="F919">
            <v>34.475184878779821</v>
          </cell>
          <cell r="G919">
            <v>33.864411356639224</v>
          </cell>
          <cell r="H919">
            <v>32.320964089035542</v>
          </cell>
          <cell r="I919">
            <v>30.449856089648279</v>
          </cell>
          <cell r="J919">
            <v>28.779144684135606</v>
          </cell>
          <cell r="K919">
            <v>31.305768451741677</v>
          </cell>
          <cell r="L919">
            <v>34.615088168519016</v>
          </cell>
          <cell r="M919">
            <v>34.976214666450225</v>
          </cell>
          <cell r="N919">
            <v>33.611365653874365</v>
          </cell>
          <cell r="O919">
            <v>36.914382543927871</v>
          </cell>
          <cell r="P919">
            <v>35.288321814658303</v>
          </cell>
          <cell r="Q919">
            <v>35.297101652089182</v>
          </cell>
        </row>
        <row r="920">
          <cell r="C920" t="str">
            <v>SP15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</row>
        <row r="921">
          <cell r="C921" t="str">
            <v>Trapped Energy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</row>
        <row r="923">
          <cell r="E923">
            <v>35.006480419045396</v>
          </cell>
          <cell r="F923">
            <v>34.228384279437677</v>
          </cell>
          <cell r="G923">
            <v>33.097402780295042</v>
          </cell>
          <cell r="H923">
            <v>31.555462428046511</v>
          </cell>
          <cell r="I923">
            <v>30.424639426988392</v>
          </cell>
          <cell r="J923">
            <v>28.511267276924208</v>
          </cell>
          <cell r="K923">
            <v>30.793876137170219</v>
          </cell>
          <cell r="L923">
            <v>38.36519888887721</v>
          </cell>
          <cell r="M923">
            <v>40.677003379812284</v>
          </cell>
          <cell r="N923">
            <v>37.386477704969288</v>
          </cell>
          <cell r="O923">
            <v>36.835973248142295</v>
          </cell>
          <cell r="P923">
            <v>36.976344249924281</v>
          </cell>
          <cell r="Q923">
            <v>37.53601838691565</v>
          </cell>
        </row>
        <row r="925">
          <cell r="E925">
            <v>37.073445347870923</v>
          </cell>
          <cell r="F925">
            <v>36.8446999628367</v>
          </cell>
          <cell r="G925">
            <v>36.216798940619285</v>
          </cell>
          <cell r="H925">
            <v>35.747936407536478</v>
          </cell>
          <cell r="I925">
            <v>31.803759942642706</v>
          </cell>
          <cell r="J925">
            <v>30.737625862169768</v>
          </cell>
          <cell r="K925">
            <v>32.937027807354994</v>
          </cell>
          <cell r="L925">
            <v>40.130959429080434</v>
          </cell>
          <cell r="M925">
            <v>41.899829833698675</v>
          </cell>
          <cell r="N925">
            <v>38.851267822496652</v>
          </cell>
          <cell r="O925">
            <v>38.545266757837084</v>
          </cell>
          <cell r="P925">
            <v>38.362066671008677</v>
          </cell>
          <cell r="Q925">
            <v>38.774158410064338</v>
          </cell>
        </row>
        <row r="929">
          <cell r="C929" t="str">
            <v>APS Supplemental p27875</v>
          </cell>
          <cell r="E929">
            <v>29.085555415063222</v>
          </cell>
          <cell r="F929">
            <v>26.06206029411765</v>
          </cell>
          <cell r="G929">
            <v>27.151434812286691</v>
          </cell>
          <cell r="H929">
            <v>26.704372013651877</v>
          </cell>
          <cell r="I929">
            <v>28.87</v>
          </cell>
          <cell r="J929">
            <v>0</v>
          </cell>
          <cell r="K929">
            <v>0</v>
          </cell>
          <cell r="L929">
            <v>41.89</v>
          </cell>
          <cell r="M929">
            <v>33.78537529411765</v>
          </cell>
          <cell r="N929">
            <v>34.200000000000003</v>
          </cell>
          <cell r="O929">
            <v>0</v>
          </cell>
          <cell r="P929">
            <v>28.511433108108111</v>
          </cell>
          <cell r="Q929">
            <v>27.673346835443038</v>
          </cell>
        </row>
        <row r="930">
          <cell r="C930" t="str">
            <v>Avoided Cost Resource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</row>
        <row r="931">
          <cell r="C931" t="str">
            <v>Blanding Purchase p379174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</row>
        <row r="932">
          <cell r="C932" t="str">
            <v>BPA Reserve Purchase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</row>
        <row r="933">
          <cell r="C933" t="str">
            <v>Chehalis Station Service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</row>
        <row r="934">
          <cell r="C934" t="str">
            <v xml:space="preserve">Combine Hills Wind p160595 </v>
          </cell>
          <cell r="E934">
            <v>38.539998801343046</v>
          </cell>
          <cell r="F934">
            <v>38.539858377289157</v>
          </cell>
          <cell r="G934">
            <v>38.540065676535029</v>
          </cell>
          <cell r="H934">
            <v>38.540210181120401</v>
          </cell>
          <cell r="I934">
            <v>38.539991319413204</v>
          </cell>
          <cell r="J934">
            <v>38.54013085938815</v>
          </cell>
          <cell r="K934">
            <v>38.540040890262347</v>
          </cell>
          <cell r="L934">
            <v>38.539989165256372</v>
          </cell>
          <cell r="M934">
            <v>38.540112930897635</v>
          </cell>
          <cell r="N934">
            <v>38.539874081688239</v>
          </cell>
          <cell r="O934">
            <v>38.53984871313218</v>
          </cell>
          <cell r="P934">
            <v>38.539900880291306</v>
          </cell>
          <cell r="Q934">
            <v>38.539947085913518</v>
          </cell>
        </row>
        <row r="935">
          <cell r="C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</row>
        <row r="936">
          <cell r="C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</row>
        <row r="937">
          <cell r="C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</row>
        <row r="938">
          <cell r="C938" t="str">
            <v>Deseret Purchase p194277</v>
          </cell>
          <cell r="E938">
            <v>45.907804458075049</v>
          </cell>
          <cell r="F938">
            <v>43.047787006976577</v>
          </cell>
          <cell r="G938">
            <v>45.550173026919545</v>
          </cell>
          <cell r="H938">
            <v>43.047787006976577</v>
          </cell>
          <cell r="I938">
            <v>51.2859684640841</v>
          </cell>
          <cell r="J938">
            <v>64.943985322983579</v>
          </cell>
          <cell r="K938">
            <v>58.828792657754114</v>
          </cell>
          <cell r="L938">
            <v>43.047787006976577</v>
          </cell>
          <cell r="M938">
            <v>43.047787006976577</v>
          </cell>
          <cell r="N938">
            <v>43.826307102069947</v>
          </cell>
          <cell r="O938">
            <v>43.047787006976577</v>
          </cell>
          <cell r="P938">
            <v>43.826307102069947</v>
          </cell>
          <cell r="Q938">
            <v>43.047787006976577</v>
          </cell>
        </row>
        <row r="939">
          <cell r="C939" t="str">
            <v>Douglas PUD Settlement p38185</v>
          </cell>
          <cell r="E939">
            <v>29.616861327267817</v>
          </cell>
          <cell r="F939">
            <v>30.735225113589426</v>
          </cell>
          <cell r="G939">
            <v>30.729036219418958</v>
          </cell>
          <cell r="H939">
            <v>30.321099154496544</v>
          </cell>
          <cell r="I939">
            <v>28.802395959902796</v>
          </cell>
          <cell r="J939">
            <v>28.802154817458135</v>
          </cell>
          <cell r="K939">
            <v>28.802323272438443</v>
          </cell>
          <cell r="L939">
            <v>30.1975152192819</v>
          </cell>
          <cell r="M939">
            <v>30.432827130149814</v>
          </cell>
          <cell r="N939">
            <v>29.965655884995506</v>
          </cell>
          <cell r="O939">
            <v>30.149333573487034</v>
          </cell>
          <cell r="P939">
            <v>31.412677696078429</v>
          </cell>
          <cell r="Q939">
            <v>31.216714052287582</v>
          </cell>
        </row>
        <row r="940">
          <cell r="C940" t="str">
            <v>Gemstate p99489</v>
          </cell>
          <cell r="E940">
            <v>62.986883700971006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107.11297190642088</v>
          </cell>
          <cell r="K940">
            <v>15.0421101523385</v>
          </cell>
          <cell r="L940">
            <v>15.856847813589276</v>
          </cell>
          <cell r="M940">
            <v>17.801936841734964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</row>
        <row r="941">
          <cell r="C941" t="str">
            <v>Georgia-Pacific Camas</v>
          </cell>
          <cell r="E941">
            <v>87.409646917784485</v>
          </cell>
          <cell r="F941">
            <v>87.409644813670923</v>
          </cell>
          <cell r="G941">
            <v>87.409656568794986</v>
          </cell>
          <cell r="H941">
            <v>87.409644813670923</v>
          </cell>
          <cell r="I941">
            <v>87.409648470820642</v>
          </cell>
          <cell r="J941">
            <v>87.409644813670923</v>
          </cell>
          <cell r="K941">
            <v>87.409648470820642</v>
          </cell>
          <cell r="L941">
            <v>87.409644813670923</v>
          </cell>
          <cell r="M941">
            <v>87.409644813670923</v>
          </cell>
          <cell r="N941">
            <v>87.409648470820642</v>
          </cell>
          <cell r="O941">
            <v>87.409644813670923</v>
          </cell>
          <cell r="P941">
            <v>87.409648470820642</v>
          </cell>
          <cell r="Q941">
            <v>87.409644813670923</v>
          </cell>
        </row>
        <row r="942">
          <cell r="C942" t="str">
            <v>Grant County 10 aMW p66274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</row>
        <row r="943">
          <cell r="C943" t="str">
            <v>Hermiston Purchase p99563</v>
          </cell>
          <cell r="E943">
            <v>80.370313950981654</v>
          </cell>
          <cell r="F943">
            <v>76.405979369620297</v>
          </cell>
          <cell r="G943">
            <v>81.659435249750103</v>
          </cell>
          <cell r="H943">
            <v>76.84984869344045</v>
          </cell>
          <cell r="I943">
            <v>78.455422793646335</v>
          </cell>
          <cell r="J943">
            <v>152.25812493967643</v>
          </cell>
          <cell r="K943">
            <v>229.88219711448411</v>
          </cell>
          <cell r="L943">
            <v>81.866653252083893</v>
          </cell>
          <cell r="M943">
            <v>69.620184078414823</v>
          </cell>
          <cell r="N943">
            <v>75.943038441650657</v>
          </cell>
          <cell r="O943">
            <v>64.134097564747123</v>
          </cell>
          <cell r="P943">
            <v>76.130204824881332</v>
          </cell>
          <cell r="Q943">
            <v>74.670147959469645</v>
          </cell>
        </row>
        <row r="944">
          <cell r="C944" t="str">
            <v>Hurricane Purchase p393045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</row>
        <row r="945">
          <cell r="C945" t="str">
            <v>Idaho Power p278538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</row>
        <row r="946">
          <cell r="C946" t="str">
            <v>IPP Purchase</v>
          </cell>
          <cell r="E946">
            <v>52.510800610309325</v>
          </cell>
          <cell r="F946">
            <v>52.510841816025739</v>
          </cell>
          <cell r="G946">
            <v>52.510712846358302</v>
          </cell>
          <cell r="H946">
            <v>52.51088238636008</v>
          </cell>
          <cell r="I946">
            <v>52.51112753344038</v>
          </cell>
          <cell r="J946">
            <v>52.51115519159417</v>
          </cell>
          <cell r="K946">
            <v>52.510407763284967</v>
          </cell>
          <cell r="L946">
            <v>52.51067207465838</v>
          </cell>
          <cell r="M946">
            <v>52.510696263516706</v>
          </cell>
          <cell r="N946">
            <v>52.510943810221519</v>
          </cell>
          <cell r="O946">
            <v>52.510803993705245</v>
          </cell>
          <cell r="P946">
            <v>52.511109353331889</v>
          </cell>
          <cell r="Q946">
            <v>52.510434150585368</v>
          </cell>
        </row>
        <row r="947">
          <cell r="C947" t="str">
            <v>Kennecott Generation Incentive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</row>
        <row r="948">
          <cell r="C948" t="str">
            <v>LADWP p491303-4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</row>
        <row r="949">
          <cell r="C949" t="str">
            <v>MagCorp p229846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</row>
        <row r="950">
          <cell r="C950" t="str">
            <v>MagCorp Reserves p510378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</row>
        <row r="951">
          <cell r="C951" t="str">
            <v>Morgan Stanley p189046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</row>
        <row r="952">
          <cell r="C952" t="str">
            <v>Morgan Stanley p272153-6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 t="str">
            <v>Morgan Stanley p272154-7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</row>
        <row r="954">
          <cell r="C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</row>
        <row r="955">
          <cell r="C955" t="str">
            <v>Nucor p346856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</row>
        <row r="956">
          <cell r="C956" t="str">
            <v>P4 Production p137215/p145258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C957" t="str">
            <v>PGE Cove p83984</v>
          </cell>
          <cell r="E957">
            <v>28.75</v>
          </cell>
          <cell r="F957">
            <v>28.353057199211044</v>
          </cell>
          <cell r="G957">
            <v>30.520169851380043</v>
          </cell>
          <cell r="H957">
            <v>28.353057199211044</v>
          </cell>
          <cell r="I957">
            <v>29.040404040404042</v>
          </cell>
          <cell r="J957">
            <v>28.353057199211044</v>
          </cell>
          <cell r="K957">
            <v>29.040404040404042</v>
          </cell>
          <cell r="L957">
            <v>28.353057199211044</v>
          </cell>
          <cell r="M957">
            <v>28.353057199211044</v>
          </cell>
          <cell r="N957">
            <v>29.040404040404042</v>
          </cell>
          <cell r="O957">
            <v>28.353057199211044</v>
          </cell>
          <cell r="P957">
            <v>29.040404040404042</v>
          </cell>
          <cell r="Q957">
            <v>28.353057199211044</v>
          </cell>
        </row>
        <row r="958">
          <cell r="C958" t="str">
            <v>Rock River Wind p100371</v>
          </cell>
          <cell r="E958">
            <v>35.479997256635954</v>
          </cell>
          <cell r="F958">
            <v>35.479900088457725</v>
          </cell>
          <cell r="G958">
            <v>35.480022190003183</v>
          </cell>
          <cell r="H958">
            <v>35.480012304281779</v>
          </cell>
          <cell r="I958">
            <v>35.480094795789775</v>
          </cell>
          <cell r="J958">
            <v>35.479992976902139</v>
          </cell>
          <cell r="K958">
            <v>35.480085003214981</v>
          </cell>
          <cell r="L958">
            <v>35.480055447075522</v>
          </cell>
          <cell r="M958">
            <v>35.480109327346341</v>
          </cell>
          <cell r="N958">
            <v>35.479948016645004</v>
          </cell>
          <cell r="O958">
            <v>35.479885010188269</v>
          </cell>
          <cell r="P958">
            <v>35.480000971922813</v>
          </cell>
          <cell r="Q958">
            <v>35.480004776900053</v>
          </cell>
        </row>
        <row r="959">
          <cell r="C959" t="str">
            <v>Roseburg Forest Products p312292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</row>
        <row r="960">
          <cell r="C960" t="str">
            <v>Small Purchases east</v>
          </cell>
          <cell r="E960">
            <v>39.334638206848794</v>
          </cell>
          <cell r="F960">
            <v>36.04973460952462</v>
          </cell>
          <cell r="G960">
            <v>30.87819484331143</v>
          </cell>
          <cell r="H960">
            <v>36.726908308015751</v>
          </cell>
          <cell r="I960">
            <v>35.15205349794239</v>
          </cell>
          <cell r="J960">
            <v>40.608765699869387</v>
          </cell>
          <cell r="K960">
            <v>54.725593810378186</v>
          </cell>
          <cell r="L960">
            <v>39.915120775217282</v>
          </cell>
          <cell r="M960">
            <v>74.492655038036332</v>
          </cell>
          <cell r="N960">
            <v>72.140028375608551</v>
          </cell>
          <cell r="O960">
            <v>50.487295232385868</v>
          </cell>
          <cell r="P960">
            <v>33.335981275518066</v>
          </cell>
          <cell r="Q960">
            <v>31.877361250285954</v>
          </cell>
        </row>
        <row r="961">
          <cell r="C961" t="str">
            <v>Small Purchases west</v>
          </cell>
          <cell r="E961">
            <v>24.212778254151857</v>
          </cell>
          <cell r="F961">
            <v>22.363523994180021</v>
          </cell>
          <cell r="G961">
            <v>24.545615064472152</v>
          </cell>
          <cell r="H961">
            <v>36.000262576004204</v>
          </cell>
          <cell r="I961">
            <v>25.577415781153977</v>
          </cell>
          <cell r="J961">
            <v>24.556547895965817</v>
          </cell>
          <cell r="K961">
            <v>24.60725108264997</v>
          </cell>
          <cell r="L961">
            <v>23.674515838613658</v>
          </cell>
          <cell r="M961">
            <v>24.063429975389742</v>
          </cell>
          <cell r="N961">
            <v>23.249912567311053</v>
          </cell>
          <cell r="O961">
            <v>23.872573109233901</v>
          </cell>
          <cell r="P961">
            <v>22.178410080616857</v>
          </cell>
          <cell r="Q961">
            <v>21.56509095180547</v>
          </cell>
        </row>
        <row r="962">
          <cell r="C962" t="str">
            <v>Three Buttes Wind p460457</v>
          </cell>
          <cell r="E962">
            <v>63.800018758090978</v>
          </cell>
          <cell r="F962">
            <v>63.800142940430817</v>
          </cell>
          <cell r="G962">
            <v>63.800132298383211</v>
          </cell>
          <cell r="H962">
            <v>63.800015009584527</v>
          </cell>
          <cell r="I962">
            <v>63.800157108694393</v>
          </cell>
          <cell r="J962">
            <v>63.799790719378414</v>
          </cell>
          <cell r="K962">
            <v>63.799985760053417</v>
          </cell>
          <cell r="L962">
            <v>63.800281706669601</v>
          </cell>
          <cell r="M962">
            <v>63.799840027212653</v>
          </cell>
          <cell r="N962">
            <v>63.799791462733531</v>
          </cell>
          <cell r="O962">
            <v>63.800195049636912</v>
          </cell>
          <cell r="P962">
            <v>63.799989619287302</v>
          </cell>
          <cell r="Q962">
            <v>63.799902058961614</v>
          </cell>
        </row>
        <row r="963">
          <cell r="C963" t="str">
            <v>Top of the World Wind p522807</v>
          </cell>
          <cell r="E963">
            <v>65.999967693508054</v>
          </cell>
          <cell r="F963">
            <v>65.9999025595977</v>
          </cell>
          <cell r="G963">
            <v>66.000158450943715</v>
          </cell>
          <cell r="H963">
            <v>66.000020527336986</v>
          </cell>
          <cell r="I963">
            <v>66.000025771868792</v>
          </cell>
          <cell r="J963">
            <v>65.999824495803765</v>
          </cell>
          <cell r="K963">
            <v>65.999820462667927</v>
          </cell>
          <cell r="L963">
            <v>66.000020827200373</v>
          </cell>
          <cell r="M963">
            <v>66.000070660139883</v>
          </cell>
          <cell r="N963">
            <v>66.000021204432599</v>
          </cell>
          <cell r="O963">
            <v>65.999938487133107</v>
          </cell>
          <cell r="P963">
            <v>66.000079772536367</v>
          </cell>
          <cell r="Q963">
            <v>65.999807899708685</v>
          </cell>
        </row>
        <row r="964">
          <cell r="C964" t="str">
            <v>Tri-State Purchase p27057</v>
          </cell>
          <cell r="E964">
            <v>70.035757532117429</v>
          </cell>
          <cell r="F964">
            <v>71.252392292704045</v>
          </cell>
          <cell r="G964">
            <v>81.013386554621846</v>
          </cell>
          <cell r="H964">
            <v>90.739185436593644</v>
          </cell>
          <cell r="I964">
            <v>67.844865731462917</v>
          </cell>
          <cell r="J964">
            <v>77.898816063460586</v>
          </cell>
          <cell r="K964">
            <v>74.198761290322579</v>
          </cell>
          <cell r="L964">
            <v>62.030488543017725</v>
          </cell>
          <cell r="M964">
            <v>61.66382879643897</v>
          </cell>
          <cell r="N964">
            <v>65.545114480667181</v>
          </cell>
          <cell r="O964">
            <v>65.157245236977943</v>
          </cell>
          <cell r="P964">
            <v>66.767664062500003</v>
          </cell>
          <cell r="Q964">
            <v>71.84032452581954</v>
          </cell>
        </row>
        <row r="965">
          <cell r="C965" t="str">
            <v>West Valley Toll</v>
          </cell>
          <cell r="E965">
            <v>141.26708091591635</v>
          </cell>
          <cell r="F965">
            <v>123.94738008574808</v>
          </cell>
          <cell r="G965">
            <v>425.92086107514774</v>
          </cell>
          <cell r="H965">
            <v>0</v>
          </cell>
          <cell r="I965">
            <v>385.07609488650536</v>
          </cell>
          <cell r="J965">
            <v>334.70285753826795</v>
          </cell>
          <cell r="K965">
            <v>223.84482345253656</v>
          </cell>
          <cell r="L965">
            <v>115.48986587475635</v>
          </cell>
          <cell r="M965">
            <v>105.50758974599347</v>
          </cell>
          <cell r="N965">
            <v>111.77612942086205</v>
          </cell>
          <cell r="O965">
            <v>114.32334769142032</v>
          </cell>
          <cell r="P965">
            <v>140.26620007655504</v>
          </cell>
          <cell r="Q965">
            <v>147.23389946233905</v>
          </cell>
        </row>
        <row r="966">
          <cell r="C966" t="str">
            <v>Wolverine Creek Wind p244520</v>
          </cell>
          <cell r="E966">
            <v>56.779985381576367</v>
          </cell>
          <cell r="F966">
            <v>56.780194932982333</v>
          </cell>
          <cell r="G966">
            <v>56.779887332887597</v>
          </cell>
          <cell r="H966">
            <v>56.78000744628924</v>
          </cell>
          <cell r="I966">
            <v>56.779829973173513</v>
          </cell>
          <cell r="J966">
            <v>56.780108476452583</v>
          </cell>
          <cell r="K966">
            <v>56.780186578835114</v>
          </cell>
          <cell r="L966">
            <v>56.779964048905669</v>
          </cell>
          <cell r="M966">
            <v>56.779949047991529</v>
          </cell>
          <cell r="N966">
            <v>56.779730801780474</v>
          </cell>
          <cell r="O966">
            <v>56.779884201884009</v>
          </cell>
          <cell r="P966">
            <v>56.780019802811275</v>
          </cell>
          <cell r="Q966">
            <v>56.780001946644923</v>
          </cell>
        </row>
        <row r="969">
          <cell r="E969">
            <v>71.431821559393867</v>
          </cell>
          <cell r="F969">
            <v>68.40211388355533</v>
          </cell>
          <cell r="G969">
            <v>71.488897458434479</v>
          </cell>
          <cell r="H969">
            <v>68.750482543480658</v>
          </cell>
          <cell r="I969">
            <v>73.206462243714881</v>
          </cell>
          <cell r="J969">
            <v>85.700682764381042</v>
          </cell>
          <cell r="K969">
            <v>84.677952878948787</v>
          </cell>
          <cell r="L969">
            <v>71.948685961945372</v>
          </cell>
          <cell r="M969">
            <v>68.196423477030038</v>
          </cell>
          <cell r="N969">
            <v>71.656704035387605</v>
          </cell>
          <cell r="O969">
            <v>66.464799831922164</v>
          </cell>
          <cell r="P969">
            <v>69.794907750584741</v>
          </cell>
          <cell r="Q969">
            <v>68.395228296160965</v>
          </cell>
        </row>
        <row r="972">
          <cell r="C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</row>
        <row r="973">
          <cell r="C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</row>
        <row r="977">
          <cell r="C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</row>
        <row r="978">
          <cell r="C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3">
          <cell r="C983" t="str">
            <v>QF California</v>
          </cell>
          <cell r="E983">
            <v>130.45249976482614</v>
          </cell>
          <cell r="F983">
            <v>127.82836851319553</v>
          </cell>
          <cell r="G983">
            <v>125.64546335083183</v>
          </cell>
          <cell r="H983">
            <v>123.73669190818647</v>
          </cell>
          <cell r="I983">
            <v>122.70326010253417</v>
          </cell>
          <cell r="J983">
            <v>123.38457048231487</v>
          </cell>
          <cell r="K983">
            <v>126.52168001788935</v>
          </cell>
          <cell r="L983">
            <v>150.10101084006573</v>
          </cell>
          <cell r="M983">
            <v>191.09829088234451</v>
          </cell>
          <cell r="N983">
            <v>210.40067619568515</v>
          </cell>
          <cell r="O983">
            <v>219.85448996361336</v>
          </cell>
          <cell r="P983">
            <v>173.78237471623058</v>
          </cell>
          <cell r="Q983">
            <v>138.81083007504705</v>
          </cell>
        </row>
        <row r="984">
          <cell r="C984" t="str">
            <v>QF Idaho</v>
          </cell>
          <cell r="E984">
            <v>59.931756852304808</v>
          </cell>
          <cell r="F984">
            <v>59.670684884053053</v>
          </cell>
          <cell r="G984">
            <v>59.668797776285125</v>
          </cell>
          <cell r="H984">
            <v>59.287904673413877</v>
          </cell>
          <cell r="I984">
            <v>59.146726465520196</v>
          </cell>
          <cell r="J984">
            <v>58.647056438326153</v>
          </cell>
          <cell r="K984">
            <v>58.718107160421653</v>
          </cell>
          <cell r="L984">
            <v>61.114840262730993</v>
          </cell>
          <cell r="M984">
            <v>61.310507991413829</v>
          </cell>
          <cell r="N984">
            <v>60.46340659620607</v>
          </cell>
          <cell r="O984">
            <v>60.718250023998898</v>
          </cell>
          <cell r="P984">
            <v>60.400960399449637</v>
          </cell>
          <cell r="Q984">
            <v>60.943309648033718</v>
          </cell>
        </row>
        <row r="985">
          <cell r="C985" t="str">
            <v>QF Oregon</v>
          </cell>
          <cell r="E985">
            <v>81.995923597817679</v>
          </cell>
          <cell r="F985">
            <v>84.736549060630196</v>
          </cell>
          <cell r="G985">
            <v>84.324677654555771</v>
          </cell>
          <cell r="H985">
            <v>82.174287371074413</v>
          </cell>
          <cell r="I985">
            <v>82.594464340067887</v>
          </cell>
          <cell r="J985">
            <v>79.867365295527179</v>
          </cell>
          <cell r="K985">
            <v>80.137524328913202</v>
          </cell>
          <cell r="L985">
            <v>80.247318671203317</v>
          </cell>
          <cell r="M985">
            <v>80.086829363943281</v>
          </cell>
          <cell r="N985">
            <v>79.763456843852836</v>
          </cell>
          <cell r="O985">
            <v>82.016731045509957</v>
          </cell>
          <cell r="P985">
            <v>83.866303498183683</v>
          </cell>
          <cell r="Q985">
            <v>85.517914710834674</v>
          </cell>
        </row>
        <row r="986">
          <cell r="C986" t="str">
            <v>QF Utah</v>
          </cell>
          <cell r="E986">
            <v>56.441653686794247</v>
          </cell>
          <cell r="F986">
            <v>55.548543879952327</v>
          </cell>
          <cell r="G986">
            <v>56.573967019436715</v>
          </cell>
          <cell r="H986">
            <v>57.10265198883657</v>
          </cell>
          <cell r="I986">
            <v>57.1819958405761</v>
          </cell>
          <cell r="J986">
            <v>55.66689668503011</v>
          </cell>
          <cell r="K986">
            <v>56.151336515579402</v>
          </cell>
          <cell r="L986">
            <v>57.751186363187365</v>
          </cell>
          <cell r="M986">
            <v>56.168896392795361</v>
          </cell>
          <cell r="N986">
            <v>56.519907645715186</v>
          </cell>
          <cell r="O986">
            <v>56.839175019000386</v>
          </cell>
          <cell r="P986">
            <v>56.194278621023322</v>
          </cell>
          <cell r="Q986">
            <v>55.460475204476417</v>
          </cell>
        </row>
        <row r="987">
          <cell r="C987" t="str">
            <v>QF Washington</v>
          </cell>
          <cell r="E987">
            <v>54.599935513473959</v>
          </cell>
          <cell r="F987">
            <v>54.599999999999994</v>
          </cell>
          <cell r="G987">
            <v>54.6</v>
          </cell>
          <cell r="H987">
            <v>54.599412119384986</v>
          </cell>
          <cell r="I987">
            <v>54.6</v>
          </cell>
          <cell r="J987">
            <v>54.6</v>
          </cell>
          <cell r="K987">
            <v>54.6</v>
          </cell>
          <cell r="L987">
            <v>54.600000000000009</v>
          </cell>
          <cell r="M987">
            <v>54.600000000000009</v>
          </cell>
          <cell r="N987">
            <v>54.6</v>
          </cell>
          <cell r="O987">
            <v>54.599999999999994</v>
          </cell>
          <cell r="P987">
            <v>54.599394181479269</v>
          </cell>
          <cell r="Q987">
            <v>54.599999999999994</v>
          </cell>
        </row>
        <row r="988">
          <cell r="C988" t="str">
            <v>QF Wyoming</v>
          </cell>
          <cell r="E988">
            <v>67.383385102971488</v>
          </cell>
          <cell r="F988">
            <v>174.1086741575873</v>
          </cell>
          <cell r="G988">
            <v>178.63803724676575</v>
          </cell>
          <cell r="H988">
            <v>187.00112980232544</v>
          </cell>
          <cell r="I988">
            <v>82.532196399623999</v>
          </cell>
          <cell r="J988">
            <v>55.828389852111364</v>
          </cell>
          <cell r="K988">
            <v>55.975952521083869</v>
          </cell>
          <cell r="L988">
            <v>55.602060096827209</v>
          </cell>
          <cell r="M988">
            <v>55.872123340557749</v>
          </cell>
          <cell r="N988">
            <v>57.168889141809963</v>
          </cell>
          <cell r="O988">
            <v>73.264039409132636</v>
          </cell>
          <cell r="P988">
            <v>183.4275004943739</v>
          </cell>
          <cell r="Q988">
            <v>174.18569855530248</v>
          </cell>
        </row>
        <row r="989">
          <cell r="C989" t="str">
            <v>Biomass p234159 QF</v>
          </cell>
          <cell r="E989">
            <v>68.405849091579071</v>
          </cell>
          <cell r="F989">
            <v>68.399109936412458</v>
          </cell>
          <cell r="G989">
            <v>68.654819009996771</v>
          </cell>
          <cell r="H989">
            <v>68.399079579537045</v>
          </cell>
          <cell r="I989">
            <v>68.80311903685849</v>
          </cell>
          <cell r="J989">
            <v>68.092281255733695</v>
          </cell>
          <cell r="K989">
            <v>68.330135180380012</v>
          </cell>
          <cell r="L989">
            <v>68.399099817453987</v>
          </cell>
          <cell r="M989">
            <v>68.835786838947399</v>
          </cell>
          <cell r="N989">
            <v>67.523558479437725</v>
          </cell>
          <cell r="O989">
            <v>68.835807040722727</v>
          </cell>
          <cell r="P989">
            <v>68.352044025157227</v>
          </cell>
          <cell r="Q989">
            <v>68.002892567028596</v>
          </cell>
        </row>
        <row r="990">
          <cell r="C990" t="str">
            <v>Blue Mountain Wind QF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</row>
        <row r="991">
          <cell r="C991" t="str">
            <v>Butter Creek Wind QF</v>
          </cell>
          <cell r="E991">
            <v>56.290067030847965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56.290067030847965</v>
          </cell>
        </row>
        <row r="992">
          <cell r="C992" t="str">
            <v>Chevron Wind p499335 QF</v>
          </cell>
          <cell r="E992">
            <v>67.979878998423303</v>
          </cell>
          <cell r="F992">
            <v>66.806295365048499</v>
          </cell>
          <cell r="G992">
            <v>67.177788465335325</v>
          </cell>
          <cell r="H992">
            <v>66.690106188350867</v>
          </cell>
          <cell r="I992">
            <v>54.397591696874535</v>
          </cell>
          <cell r="J992">
            <v>56.871284381940676</v>
          </cell>
          <cell r="K992">
            <v>71.470104006358795</v>
          </cell>
          <cell r="L992">
            <v>93.101647506634279</v>
          </cell>
          <cell r="M992">
            <v>98.931998542671977</v>
          </cell>
          <cell r="N992">
            <v>75.853410416229224</v>
          </cell>
          <cell r="O992">
            <v>64.123466424537014</v>
          </cell>
          <cell r="P992">
            <v>63.715933765693386</v>
          </cell>
          <cell r="Q992">
            <v>63.864834064077982</v>
          </cell>
        </row>
        <row r="993">
          <cell r="C993" t="str">
            <v>Co-Gen II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C994" t="str">
            <v>DCFP p316701 QF</v>
          </cell>
          <cell r="E994">
            <v>29.441569804833296</v>
          </cell>
          <cell r="F994">
            <v>31.864868272026975</v>
          </cell>
          <cell r="G994">
            <v>30.320502976223207</v>
          </cell>
          <cell r="H994">
            <v>27.057132099686488</v>
          </cell>
          <cell r="I994">
            <v>25.212897818489992</v>
          </cell>
          <cell r="J994">
            <v>18.885295603540524</v>
          </cell>
          <cell r="K994">
            <v>16.722782263511764</v>
          </cell>
          <cell r="L994">
            <v>28.437967367119398</v>
          </cell>
          <cell r="M994">
            <v>35.402848598170415</v>
          </cell>
          <cell r="N994">
            <v>35.33683190707459</v>
          </cell>
          <cell r="O994">
            <v>33.448133950029685</v>
          </cell>
          <cell r="P994">
            <v>35.978227077073441</v>
          </cell>
          <cell r="Q994">
            <v>38.306066193225405</v>
          </cell>
        </row>
        <row r="995">
          <cell r="C995" t="str">
            <v>Co-Gen II p349170 QF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C996" t="str">
            <v>Evergreen BioPower p351030 QF</v>
          </cell>
          <cell r="E996">
            <v>64.688514751112223</v>
          </cell>
          <cell r="F996">
            <v>64.692316364479595</v>
          </cell>
          <cell r="G996">
            <v>64.879378852383553</v>
          </cell>
          <cell r="H996">
            <v>64.594821018182685</v>
          </cell>
          <cell r="I996">
            <v>65.029264133229873</v>
          </cell>
          <cell r="J996">
            <v>64.636699993395865</v>
          </cell>
          <cell r="K996">
            <v>64.513530408065591</v>
          </cell>
          <cell r="L996">
            <v>64.692348416029304</v>
          </cell>
          <cell r="M996">
            <v>65.123971864612386</v>
          </cell>
          <cell r="N996">
            <v>64.067027506988239</v>
          </cell>
          <cell r="O996">
            <v>65.09773471137089</v>
          </cell>
          <cell r="P996">
            <v>64.64415763291467</v>
          </cell>
          <cell r="Q996">
            <v>63.953329629148229</v>
          </cell>
        </row>
        <row r="997">
          <cell r="C997" t="str">
            <v>ExxonMobil p255042 QF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</row>
        <row r="998">
          <cell r="C998" t="str">
            <v>Five Pine Wind QF</v>
          </cell>
          <cell r="E998">
            <v>60.558552686398016</v>
          </cell>
          <cell r="F998">
            <v>60.237075861085252</v>
          </cell>
          <cell r="G998">
            <v>61.922268774500886</v>
          </cell>
          <cell r="H998">
            <v>52.980360866102096</v>
          </cell>
          <cell r="I998">
            <v>51.750048357310547</v>
          </cell>
          <cell r="J998">
            <v>46.65698481482756</v>
          </cell>
          <cell r="K998">
            <v>47.262519648708313</v>
          </cell>
          <cell r="L998">
            <v>65.397847408940706</v>
          </cell>
          <cell r="M998">
            <v>70.24516317906911</v>
          </cell>
          <cell r="N998">
            <v>63.558910629075058</v>
          </cell>
          <cell r="O998">
            <v>67.981085295747221</v>
          </cell>
          <cell r="P998">
            <v>63.343683381836605</v>
          </cell>
          <cell r="Q998">
            <v>77.685489631256573</v>
          </cell>
        </row>
        <row r="999">
          <cell r="C999" t="str">
            <v>Kennecott Refinery QF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</row>
        <row r="1000">
          <cell r="C1000" t="str">
            <v>Kennecott Smelter QF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</row>
        <row r="1001">
          <cell r="C1001" t="str">
            <v>Mountain Wind 1 p367721 QF</v>
          </cell>
          <cell r="E1001">
            <v>55.562733077960601</v>
          </cell>
          <cell r="F1001">
            <v>61.043444073082938</v>
          </cell>
          <cell r="G1001">
            <v>58.082851057892363</v>
          </cell>
          <cell r="H1001">
            <v>52.285630587271392</v>
          </cell>
          <cell r="I1001">
            <v>47.812145094264245</v>
          </cell>
          <cell r="J1001">
            <v>49.463040704823129</v>
          </cell>
          <cell r="K1001">
            <v>50.746548101337979</v>
          </cell>
          <cell r="L1001">
            <v>63.357197313776439</v>
          </cell>
          <cell r="M1001">
            <v>66.133139422860367</v>
          </cell>
          <cell r="N1001">
            <v>56.927904922819913</v>
          </cell>
          <cell r="O1001">
            <v>52.728208270745263</v>
          </cell>
          <cell r="P1001">
            <v>52.581389695755043</v>
          </cell>
          <cell r="Q1001">
            <v>57.31166152721854</v>
          </cell>
        </row>
        <row r="1002">
          <cell r="C1002" t="str">
            <v>Mountain Wind 2 p398449 QF</v>
          </cell>
          <cell r="E1002">
            <v>64.43167987972177</v>
          </cell>
          <cell r="F1002">
            <v>69.033301816629063</v>
          </cell>
          <cell r="G1002">
            <v>64.966072075380808</v>
          </cell>
          <cell r="H1002">
            <v>60.729084892227569</v>
          </cell>
          <cell r="I1002">
            <v>53.872686556008667</v>
          </cell>
          <cell r="J1002">
            <v>55.127083366793833</v>
          </cell>
          <cell r="K1002">
            <v>64.129721480034661</v>
          </cell>
          <cell r="L1002">
            <v>86.19146145362059</v>
          </cell>
          <cell r="M1002">
            <v>83.150464005003911</v>
          </cell>
          <cell r="N1002">
            <v>67.302240985897953</v>
          </cell>
          <cell r="O1002">
            <v>57.620806901197923</v>
          </cell>
          <cell r="P1002">
            <v>60.04379017341298</v>
          </cell>
          <cell r="Q1002">
            <v>64.737971470044315</v>
          </cell>
        </row>
        <row r="1003">
          <cell r="C1003" t="str">
            <v>North Point Wind QF</v>
          </cell>
          <cell r="E1003">
            <v>60.557527798005282</v>
          </cell>
          <cell r="F1003">
            <v>60.236599179061777</v>
          </cell>
          <cell r="G1003">
            <v>61.918950840187954</v>
          </cell>
          <cell r="H1003">
            <v>52.969088191130652</v>
          </cell>
          <cell r="I1003">
            <v>51.758687615542883</v>
          </cell>
          <cell r="J1003">
            <v>46.597512458116007</v>
          </cell>
          <cell r="K1003">
            <v>47.262071102571753</v>
          </cell>
          <cell r="L1003">
            <v>65.372274590042394</v>
          </cell>
          <cell r="M1003">
            <v>70.252392552214175</v>
          </cell>
          <cell r="N1003">
            <v>63.556059249771998</v>
          </cell>
          <cell r="O1003">
            <v>67.985702984429835</v>
          </cell>
          <cell r="P1003">
            <v>63.328461948776585</v>
          </cell>
          <cell r="Q1003">
            <v>77.683807794129379</v>
          </cell>
        </row>
        <row r="1004">
          <cell r="C1004" t="str">
            <v>Oregon Wind Farm QF</v>
          </cell>
          <cell r="E1004">
            <v>67.964441261754587</v>
          </cell>
          <cell r="F1004">
            <v>69.179604343375047</v>
          </cell>
          <cell r="G1004">
            <v>68.941670044765502</v>
          </cell>
          <cell r="H1004">
            <v>68.599599426570165</v>
          </cell>
          <cell r="I1004">
            <v>68.443509646866033</v>
          </cell>
          <cell r="J1004">
            <v>67.598208376873671</v>
          </cell>
          <cell r="K1004">
            <v>67.485886615574742</v>
          </cell>
          <cell r="L1004">
            <v>67.131898068553767</v>
          </cell>
          <cell r="M1004">
            <v>67.162504539584134</v>
          </cell>
          <cell r="N1004">
            <v>66.918102219095445</v>
          </cell>
          <cell r="O1004">
            <v>68.188663896831244</v>
          </cell>
          <cell r="P1004">
            <v>68.675965162366467</v>
          </cell>
          <cell r="Q1004">
            <v>69.267624684491125</v>
          </cell>
        </row>
        <row r="1005">
          <cell r="C1005" t="str">
            <v>Pioneer Wind Park I QF</v>
          </cell>
          <cell r="E1005">
            <v>62.58999452650005</v>
          </cell>
          <cell r="F1005">
            <v>59.7517104125332</v>
          </cell>
          <cell r="G1005">
            <v>69.200597284929074</v>
          </cell>
          <cell r="H1005">
            <v>67.320655335904661</v>
          </cell>
          <cell r="I1005">
            <v>57.343800253888162</v>
          </cell>
          <cell r="J1005">
            <v>57.380908927759812</v>
          </cell>
          <cell r="K1005">
            <v>55.566130710321183</v>
          </cell>
          <cell r="L1005">
            <v>53.275068448852913</v>
          </cell>
          <cell r="M1005">
            <v>55.955592576652059</v>
          </cell>
          <cell r="N1005">
            <v>70.289513609768292</v>
          </cell>
          <cell r="O1005">
            <v>66.441158488987867</v>
          </cell>
          <cell r="P1005">
            <v>65.380401795040655</v>
          </cell>
          <cell r="Q1005">
            <v>62.9501835911923</v>
          </cell>
        </row>
        <row r="1006">
          <cell r="C1006" t="str">
            <v>Pioneer Wind Park II QF</v>
          </cell>
          <cell r="E1006">
            <v>64.884117513018055</v>
          </cell>
          <cell r="F1006">
            <v>61.527370648422874</v>
          </cell>
          <cell r="G1006">
            <v>71.383558216420283</v>
          </cell>
          <cell r="H1006">
            <v>69.53212381204186</v>
          </cell>
          <cell r="I1006">
            <v>60.206821147208451</v>
          </cell>
          <cell r="J1006">
            <v>60.149853054265435</v>
          </cell>
          <cell r="K1006">
            <v>58.013594183275153</v>
          </cell>
          <cell r="L1006">
            <v>55.950952372953928</v>
          </cell>
          <cell r="M1006">
            <v>57.961084497250205</v>
          </cell>
          <cell r="N1006">
            <v>72.088544046493922</v>
          </cell>
          <cell r="O1006">
            <v>69.213688766831893</v>
          </cell>
          <cell r="P1006">
            <v>67.961310101414227</v>
          </cell>
          <cell r="Q1006">
            <v>64.85523247685677</v>
          </cell>
        </row>
        <row r="1007">
          <cell r="C1007" t="str">
            <v>Power County North Wind QF p575612</v>
          </cell>
          <cell r="E1007">
            <v>60.941712885526975</v>
          </cell>
          <cell r="F1007">
            <v>60.274680845288188</v>
          </cell>
          <cell r="G1007">
            <v>61.98314154767732</v>
          </cell>
          <cell r="H1007">
            <v>53.087938830781219</v>
          </cell>
          <cell r="I1007">
            <v>52.225170872940708</v>
          </cell>
          <cell r="J1007">
            <v>47.137377194366202</v>
          </cell>
          <cell r="K1007">
            <v>48.339546093293805</v>
          </cell>
          <cell r="L1007">
            <v>66.587869142474261</v>
          </cell>
          <cell r="M1007">
            <v>70.938161362529968</v>
          </cell>
          <cell r="N1007">
            <v>63.759255480048722</v>
          </cell>
          <cell r="O1007">
            <v>68.227471140165136</v>
          </cell>
          <cell r="P1007">
            <v>63.540637105411086</v>
          </cell>
          <cell r="Q1007">
            <v>77.769224282189398</v>
          </cell>
        </row>
        <row r="1008">
          <cell r="C1008" t="str">
            <v>Power County South Wind QF p575614</v>
          </cell>
          <cell r="E1008">
            <v>60.932466409189608</v>
          </cell>
          <cell r="F1008">
            <v>60.275019841333695</v>
          </cell>
          <cell r="G1008">
            <v>61.979638436291857</v>
          </cell>
          <cell r="H1008">
            <v>53.089543372882865</v>
          </cell>
          <cell r="I1008">
            <v>52.228153572367241</v>
          </cell>
          <cell r="J1008">
            <v>47.121645871123775</v>
          </cell>
          <cell r="K1008">
            <v>48.362642116560231</v>
          </cell>
          <cell r="L1008">
            <v>66.576266799090448</v>
          </cell>
          <cell r="M1008">
            <v>70.94581207787283</v>
          </cell>
          <cell r="N1008">
            <v>63.751902000975612</v>
          </cell>
          <cell r="O1008">
            <v>68.219148393279099</v>
          </cell>
          <cell r="P1008">
            <v>63.539451632503081</v>
          </cell>
          <cell r="Q1008">
            <v>77.775149048178861</v>
          </cell>
        </row>
        <row r="1009">
          <cell r="C1009" t="str">
            <v>Roseburg Dillard QF</v>
          </cell>
          <cell r="E1009">
            <v>37.25492787399449</v>
          </cell>
          <cell r="F1009">
            <v>35.590976569455627</v>
          </cell>
          <cell r="G1009">
            <v>33.984777042988682</v>
          </cell>
          <cell r="H1009">
            <v>31.610460505767367</v>
          </cell>
          <cell r="I1009">
            <v>30.720951966140927</v>
          </cell>
          <cell r="J1009">
            <v>0</v>
          </cell>
          <cell r="K1009">
            <v>0</v>
          </cell>
          <cell r="L1009">
            <v>33.051276528820424</v>
          </cell>
          <cell r="M1009">
            <v>40.631156650098504</v>
          </cell>
          <cell r="N1009">
            <v>39.688010539481205</v>
          </cell>
          <cell r="O1009">
            <v>37.182336594917388</v>
          </cell>
          <cell r="P1009">
            <v>39.505211106145914</v>
          </cell>
          <cell r="Q1009">
            <v>42.044512672712202</v>
          </cell>
        </row>
        <row r="1010">
          <cell r="C1010" t="str">
            <v>SF Phosphates</v>
          </cell>
          <cell r="E1010">
            <v>63.58533914896443</v>
          </cell>
          <cell r="F1010">
            <v>65.649045453482003</v>
          </cell>
          <cell r="G1010">
            <v>66.832596415482598</v>
          </cell>
          <cell r="H1010">
            <v>63.683627071914252</v>
          </cell>
          <cell r="I1010">
            <v>63.021872074624802</v>
          </cell>
          <cell r="J1010">
            <v>65.218429900182699</v>
          </cell>
          <cell r="K1010">
            <v>63.238939837823985</v>
          </cell>
          <cell r="L1010">
            <v>61.967813175465281</v>
          </cell>
          <cell r="M1010">
            <v>62.169630969593513</v>
          </cell>
          <cell r="N1010">
            <v>62.281083495627129</v>
          </cell>
          <cell r="O1010">
            <v>61.800539735665083</v>
          </cell>
          <cell r="P1010">
            <v>64.873815149682756</v>
          </cell>
          <cell r="Q1010">
            <v>65.166423917966441</v>
          </cell>
        </row>
        <row r="1011">
          <cell r="C1011" t="str">
            <v>Spanish Fork Wind 2 p311681 QF</v>
          </cell>
          <cell r="E1011">
            <v>54.080919221633359</v>
          </cell>
          <cell r="F1011">
            <v>56.372649516606835</v>
          </cell>
          <cell r="G1011">
            <v>54.171490813564809</v>
          </cell>
          <cell r="H1011">
            <v>51.589804666192627</v>
          </cell>
          <cell r="I1011">
            <v>47.300904708175864</v>
          </cell>
          <cell r="J1011">
            <v>46.128811998888331</v>
          </cell>
          <cell r="K1011">
            <v>51.08498308048101</v>
          </cell>
          <cell r="L1011">
            <v>60.839953267364521</v>
          </cell>
          <cell r="M1011">
            <v>63.208726188713079</v>
          </cell>
          <cell r="N1011">
            <v>55.091085803003828</v>
          </cell>
          <cell r="O1011">
            <v>51.050230324674196</v>
          </cell>
          <cell r="P1011">
            <v>51.933249011164271</v>
          </cell>
          <cell r="Q1011">
            <v>54.868508611579777</v>
          </cell>
        </row>
        <row r="1012">
          <cell r="C1012" t="str">
            <v>Sunnyside p83997/p59965 QF</v>
          </cell>
          <cell r="E1012">
            <v>66.168700482008305</v>
          </cell>
          <cell r="F1012">
            <v>63.61445728013193</v>
          </cell>
          <cell r="G1012">
            <v>65.376176441891289</v>
          </cell>
          <cell r="H1012">
            <v>64.081973577460658</v>
          </cell>
          <cell r="I1012">
            <v>93.468601476407258</v>
          </cell>
          <cell r="J1012">
            <v>70.076095466968951</v>
          </cell>
          <cell r="K1012">
            <v>63.724689732880464</v>
          </cell>
          <cell r="L1012">
            <v>64.145729472530192</v>
          </cell>
          <cell r="M1012">
            <v>63.951187328162646</v>
          </cell>
          <cell r="N1012">
            <v>64.369853414024334</v>
          </cell>
          <cell r="O1012">
            <v>71.44674961127194</v>
          </cell>
          <cell r="P1012">
            <v>63.909341907495836</v>
          </cell>
          <cell r="Q1012">
            <v>62.92224745230024</v>
          </cell>
        </row>
        <row r="1013">
          <cell r="C1013" t="str">
            <v>Tesoro QF</v>
          </cell>
          <cell r="E1013">
            <v>32.621703999661769</v>
          </cell>
          <cell r="F1013">
            <v>33.719967144563917</v>
          </cell>
          <cell r="G1013">
            <v>31.652911706349204</v>
          </cell>
          <cell r="H1013">
            <v>29.801607925129431</v>
          </cell>
          <cell r="I1013">
            <v>27.554958847736625</v>
          </cell>
          <cell r="J1013">
            <v>24.884478295499804</v>
          </cell>
          <cell r="K1013">
            <v>23.18564814814815</v>
          </cell>
          <cell r="L1013">
            <v>38.844548984468339</v>
          </cell>
          <cell r="M1013">
            <v>41.639045698924733</v>
          </cell>
          <cell r="N1013">
            <v>41.814771090534975</v>
          </cell>
          <cell r="O1013">
            <v>32.923411987256074</v>
          </cell>
          <cell r="P1013">
            <v>33.029020061728396</v>
          </cell>
          <cell r="Q1013">
            <v>32.158181501393869</v>
          </cell>
        </row>
        <row r="1014">
          <cell r="C1014" t="str">
            <v>Threemile Canyon Wind QF p500139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</row>
        <row r="1015">
          <cell r="C1015" t="str">
            <v>US Magnesium QF</v>
          </cell>
          <cell r="E1015">
            <v>40.646427378065844</v>
          </cell>
          <cell r="F1015">
            <v>38.13705905671663</v>
          </cell>
          <cell r="G1015">
            <v>37.120949074074076</v>
          </cell>
          <cell r="H1015">
            <v>34.751894260812968</v>
          </cell>
          <cell r="I1015">
            <v>0</v>
          </cell>
          <cell r="J1015">
            <v>0</v>
          </cell>
          <cell r="K1015">
            <v>0</v>
          </cell>
          <cell r="L1015">
            <v>50.294191874584563</v>
          </cell>
          <cell r="M1015">
            <v>53.640808979232382</v>
          </cell>
          <cell r="N1015">
            <v>51.694020958214431</v>
          </cell>
          <cell r="O1015">
            <v>36.932423971649314</v>
          </cell>
          <cell r="P1015">
            <v>35.869481251249617</v>
          </cell>
          <cell r="Q1015">
            <v>34.567834109780058</v>
          </cell>
        </row>
        <row r="1016">
          <cell r="C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</row>
        <row r="1018">
          <cell r="E1018">
            <v>64.570207650708397</v>
          </cell>
          <cell r="F1018">
            <v>64.04375752188659</v>
          </cell>
          <cell r="G1018">
            <v>65.722807977987898</v>
          </cell>
          <cell r="H1018">
            <v>63.00644596214201</v>
          </cell>
          <cell r="I1018">
            <v>65.262463864634853</v>
          </cell>
          <cell r="J1018">
            <v>62.54540024529107</v>
          </cell>
          <cell r="K1018">
            <v>62.713842148702518</v>
          </cell>
          <cell r="L1018">
            <v>65.535065120157441</v>
          </cell>
          <cell r="M1018">
            <v>66.720543510724426</v>
          </cell>
          <cell r="N1018">
            <v>64.994348923451767</v>
          </cell>
          <cell r="O1018">
            <v>65.011614011200422</v>
          </cell>
          <cell r="P1018">
            <v>63.515782195105373</v>
          </cell>
          <cell r="Q1018">
            <v>66.080516059934894</v>
          </cell>
        </row>
        <row r="1021">
          <cell r="C1021" t="str">
            <v>Canadian Entitlement p60828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</row>
        <row r="1022">
          <cell r="C1022" t="str">
            <v>Chelan - Rocky Reach p60827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</row>
        <row r="1023">
          <cell r="C1023" t="str">
            <v>Douglas - Wells p60828</v>
          </cell>
          <cell r="E1023">
            <v>14.367685347565608</v>
          </cell>
          <cell r="F1023">
            <v>11.687892137768875</v>
          </cell>
          <cell r="G1023">
            <v>16.01056239687292</v>
          </cell>
          <cell r="H1023">
            <v>16.597230850543141</v>
          </cell>
          <cell r="I1023">
            <v>12.719315514776889</v>
          </cell>
          <cell r="J1023">
            <v>10.673822805528498</v>
          </cell>
          <cell r="K1023">
            <v>11.202099633309276</v>
          </cell>
          <cell r="L1023">
            <v>11.539844068676034</v>
          </cell>
          <cell r="M1023">
            <v>15.470776311970928</v>
          </cell>
          <cell r="N1023">
            <v>23.094521564508792</v>
          </cell>
          <cell r="O1023">
            <v>19.707279267631943</v>
          </cell>
          <cell r="P1023">
            <v>17.709832580645667</v>
          </cell>
          <cell r="Q1023">
            <v>15.456261509633014</v>
          </cell>
        </row>
        <row r="1024">
          <cell r="C1024" t="str">
            <v>Grant Displacement p270294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</row>
        <row r="1025">
          <cell r="C1025" t="str">
            <v>Grant Reasonable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</row>
        <row r="1026">
          <cell r="C1026" t="str">
            <v>Grant Meaningful Priority p390668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C1027" t="str">
            <v>Grant Surplus p258951</v>
          </cell>
          <cell r="E1027">
            <v>22.316613044375259</v>
          </cell>
          <cell r="F1027">
            <v>16.755367592890153</v>
          </cell>
          <cell r="G1027">
            <v>22.496218531218357</v>
          </cell>
          <cell r="H1027">
            <v>23.015770814652754</v>
          </cell>
          <cell r="I1027">
            <v>21.25405201319014</v>
          </cell>
          <cell r="J1027">
            <v>21.524907566129077</v>
          </cell>
          <cell r="K1027">
            <v>20.271958467700387</v>
          </cell>
          <cell r="L1027">
            <v>20.232299908884549</v>
          </cell>
          <cell r="M1027">
            <v>24.8240548015178</v>
          </cell>
          <cell r="N1027">
            <v>31.440015899473725</v>
          </cell>
          <cell r="O1027">
            <v>26.946436719944792</v>
          </cell>
          <cell r="P1027">
            <v>24.132330206020367</v>
          </cell>
          <cell r="Q1027">
            <v>21.172311122626212</v>
          </cell>
        </row>
        <row r="1028">
          <cell r="C1028" t="str">
            <v>Grant Power Auction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</row>
        <row r="1029">
          <cell r="C1029" t="str">
            <v>Grant - Priest Rapids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</row>
        <row r="1030">
          <cell r="C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</row>
        <row r="1032">
          <cell r="E1032">
            <v>-1.1448156821828834</v>
          </cell>
          <cell r="F1032">
            <v>-0.96652404950028936</v>
          </cell>
          <cell r="G1032">
            <v>-1.3166438702765291</v>
          </cell>
          <cell r="H1032">
            <v>-1.3598634598587913</v>
          </cell>
          <cell r="I1032">
            <v>-1.0946014414376153</v>
          </cell>
          <cell r="J1032">
            <v>-0.9589299315543125</v>
          </cell>
          <cell r="K1032">
            <v>-0.98252005465671499</v>
          </cell>
          <cell r="L1032">
            <v>-1.0046733468122007</v>
          </cell>
          <cell r="M1032">
            <v>-1.3179868652322029</v>
          </cell>
          <cell r="N1032">
            <v>-1.5646896794280811</v>
          </cell>
          <cell r="O1032">
            <v>-1.3368444600464426</v>
          </cell>
          <cell r="P1032">
            <v>-1.2001886566481093</v>
          </cell>
          <cell r="Q1032">
            <v>-1.0490115203000447</v>
          </cell>
        </row>
        <row r="1035">
          <cell r="C1035" t="str">
            <v>COB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</row>
        <row r="1036">
          <cell r="C1036" t="str">
            <v>Colorado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</row>
        <row r="1037">
          <cell r="C1037" t="str">
            <v>Four Corners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</row>
        <row r="1038">
          <cell r="C1038" t="str">
            <v>Idaho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C1039" t="str">
            <v>Mead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</row>
        <row r="1040">
          <cell r="C1040" t="str">
            <v>Mid Columbia</v>
          </cell>
          <cell r="E1040">
            <v>36.709867075664619</v>
          </cell>
          <cell r="F1040">
            <v>34.9375</v>
          </cell>
          <cell r="G1040">
            <v>34.9375</v>
          </cell>
          <cell r="H1040">
            <v>34.9375</v>
          </cell>
          <cell r="I1040">
            <v>20.874285714285715</v>
          </cell>
          <cell r="J1040">
            <v>20.712751677852349</v>
          </cell>
          <cell r="K1040">
            <v>20.682758620689654</v>
          </cell>
          <cell r="L1040">
            <v>60.55</v>
          </cell>
          <cell r="M1040">
            <v>60.55</v>
          </cell>
          <cell r="N1040">
            <v>60.55</v>
          </cell>
          <cell r="O1040">
            <v>0</v>
          </cell>
          <cell r="P1040">
            <v>0</v>
          </cell>
          <cell r="Q1040">
            <v>0</v>
          </cell>
        </row>
        <row r="1041">
          <cell r="C1041" t="str">
            <v>Mona</v>
          </cell>
          <cell r="E1041">
            <v>77.833333333333329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77.833333333333329</v>
          </cell>
          <cell r="M1041">
            <v>77.833333333333329</v>
          </cell>
          <cell r="N1041">
            <v>77.833333333333329</v>
          </cell>
          <cell r="O1041">
            <v>0</v>
          </cell>
          <cell r="P1041">
            <v>0</v>
          </cell>
          <cell r="Q1041">
            <v>0</v>
          </cell>
        </row>
        <row r="1042">
          <cell r="C1042" t="str">
            <v>NOB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</row>
        <row r="1043">
          <cell r="C1043" t="str">
            <v>Palo Verde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</row>
        <row r="1044">
          <cell r="C1044" t="str">
            <v>SP15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</row>
        <row r="1045">
          <cell r="C1045" t="str">
            <v>Utah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</row>
        <row r="1046">
          <cell r="C1046" t="str">
            <v>Washington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</row>
        <row r="1047">
          <cell r="C1047" t="str">
            <v>West Main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</row>
        <row r="1048">
          <cell r="C1048" t="str">
            <v>Wyoming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</row>
        <row r="1051">
          <cell r="C1051" t="str">
            <v>STF Index Trades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3">
          <cell r="E1053">
            <v>44.567204301075272</v>
          </cell>
          <cell r="F1053">
            <v>34.9375</v>
          </cell>
          <cell r="G1053">
            <v>34.9375</v>
          </cell>
          <cell r="H1053">
            <v>34.9375</v>
          </cell>
          <cell r="I1053">
            <v>20.874285714285715</v>
          </cell>
          <cell r="J1053">
            <v>20.712751677852349</v>
          </cell>
          <cell r="K1053">
            <v>20.682758620689654</v>
          </cell>
          <cell r="L1053">
            <v>67.957142857142856</v>
          </cell>
          <cell r="M1053">
            <v>67.957142857142856</v>
          </cell>
          <cell r="N1053">
            <v>67.957142857142856</v>
          </cell>
          <cell r="O1053">
            <v>0</v>
          </cell>
          <cell r="P1053">
            <v>0</v>
          </cell>
          <cell r="Q1053">
            <v>0</v>
          </cell>
        </row>
        <row r="1056">
          <cell r="C1056" t="str">
            <v>COB</v>
          </cell>
          <cell r="E1056">
            <v>30.065625920985632</v>
          </cell>
          <cell r="F1056">
            <v>37.352154204528766</v>
          </cell>
          <cell r="G1056">
            <v>36.370217425229335</v>
          </cell>
          <cell r="H1056">
            <v>34.007813083782544</v>
          </cell>
          <cell r="I1056">
            <v>34.834687856453449</v>
          </cell>
          <cell r="J1056">
            <v>25.215499908375619</v>
          </cell>
          <cell r="K1056">
            <v>20.791316593460884</v>
          </cell>
          <cell r="L1056">
            <v>34.91629441711661</v>
          </cell>
          <cell r="M1056">
            <v>49.426642808240793</v>
          </cell>
          <cell r="N1056">
            <v>39.311135288695468</v>
          </cell>
          <cell r="O1056">
            <v>38.402367772835596</v>
          </cell>
          <cell r="P1056">
            <v>42.184243693047584</v>
          </cell>
          <cell r="Q1056">
            <v>43.938578235783801</v>
          </cell>
        </row>
        <row r="1057">
          <cell r="C1057" t="str">
            <v>Four Corners</v>
          </cell>
          <cell r="E1057">
            <v>34.143113169637061</v>
          </cell>
          <cell r="F1057">
            <v>33.774532327419394</v>
          </cell>
          <cell r="G1057">
            <v>33.540034221534178</v>
          </cell>
          <cell r="H1057">
            <v>28.409161313810792</v>
          </cell>
          <cell r="I1057">
            <v>26.446824880371434</v>
          </cell>
          <cell r="J1057">
            <v>31.315412797329437</v>
          </cell>
          <cell r="K1057">
            <v>33.774795759254033</v>
          </cell>
          <cell r="L1057">
            <v>46.036234599193314</v>
          </cell>
          <cell r="M1057">
            <v>45.366405556033122</v>
          </cell>
          <cell r="N1057">
            <v>40.579430048204934</v>
          </cell>
          <cell r="O1057">
            <v>37.151881212060964</v>
          </cell>
          <cell r="P1057">
            <v>35.136919931532901</v>
          </cell>
          <cell r="Q1057">
            <v>34.521547896929434</v>
          </cell>
        </row>
        <row r="1058">
          <cell r="C1058" t="str">
            <v>Mead</v>
          </cell>
          <cell r="E1058">
            <v>40.547688139924567</v>
          </cell>
          <cell r="F1058">
            <v>28.306446704452775</v>
          </cell>
          <cell r="G1058">
            <v>29.569999510483143</v>
          </cell>
          <cell r="H1058">
            <v>33.270206366684839</v>
          </cell>
          <cell r="I1058">
            <v>0</v>
          </cell>
          <cell r="J1058">
            <v>16.070000755828421</v>
          </cell>
          <cell r="K1058">
            <v>14.524349213936205</v>
          </cell>
          <cell r="L1058">
            <v>57.042209504416732</v>
          </cell>
          <cell r="M1058">
            <v>58.631888755417414</v>
          </cell>
          <cell r="N1058">
            <v>37.624159235052829</v>
          </cell>
          <cell r="O1058">
            <v>36.761438451298567</v>
          </cell>
          <cell r="P1058">
            <v>38.012827579791789</v>
          </cell>
          <cell r="Q1058">
            <v>33.455983115493567</v>
          </cell>
        </row>
        <row r="1059">
          <cell r="C1059" t="str">
            <v>Mid Columbia</v>
          </cell>
          <cell r="E1059">
            <v>30.631174034040455</v>
          </cell>
          <cell r="F1059">
            <v>37.581525634030513</v>
          </cell>
          <cell r="G1059">
            <v>34.893170974712199</v>
          </cell>
          <cell r="H1059">
            <v>30.566815928135107</v>
          </cell>
          <cell r="I1059">
            <v>27.86909899397212</v>
          </cell>
          <cell r="J1059">
            <v>21.853565556529283</v>
          </cell>
          <cell r="K1059">
            <v>20.119111518652986</v>
          </cell>
          <cell r="L1059">
            <v>35.173459640001717</v>
          </cell>
          <cell r="M1059">
            <v>44.374386787405044</v>
          </cell>
          <cell r="N1059">
            <v>43.133258027825576</v>
          </cell>
          <cell r="O1059">
            <v>38.353051959726386</v>
          </cell>
          <cell r="P1059">
            <v>40.699129116222792</v>
          </cell>
          <cell r="Q1059">
            <v>43.980039974156043</v>
          </cell>
        </row>
        <row r="1060">
          <cell r="C1060" t="str">
            <v>Mona</v>
          </cell>
          <cell r="E1060">
            <v>29.870677403923924</v>
          </cell>
          <cell r="F1060">
            <v>32.748040422748225</v>
          </cell>
          <cell r="G1060">
            <v>31.356157605363062</v>
          </cell>
          <cell r="H1060">
            <v>33.051994012677824</v>
          </cell>
          <cell r="I1060">
            <v>21.602624828068279</v>
          </cell>
          <cell r="J1060">
            <v>19.768734420904551</v>
          </cell>
          <cell r="K1060">
            <v>20.166611850638731</v>
          </cell>
          <cell r="L1060">
            <v>45.102756995764615</v>
          </cell>
          <cell r="M1060">
            <v>37.785649304459199</v>
          </cell>
          <cell r="N1060">
            <v>33.139360991776734</v>
          </cell>
          <cell r="O1060">
            <v>34.926941695367617</v>
          </cell>
          <cell r="P1060">
            <v>37.651108783005455</v>
          </cell>
          <cell r="Q1060">
            <v>38.609975089873735</v>
          </cell>
        </row>
        <row r="1061">
          <cell r="C1061" t="str">
            <v>NOB</v>
          </cell>
          <cell r="E1061">
            <v>30.353137618945738</v>
          </cell>
          <cell r="F1061">
            <v>31.523839097835477</v>
          </cell>
          <cell r="G1061">
            <v>30.614588271307777</v>
          </cell>
          <cell r="H1061">
            <v>0</v>
          </cell>
          <cell r="I1061">
            <v>0</v>
          </cell>
          <cell r="J1061">
            <v>24.008731404031963</v>
          </cell>
          <cell r="K1061">
            <v>35.620402512379933</v>
          </cell>
          <cell r="L1061">
            <v>35.061301132162413</v>
          </cell>
          <cell r="M1061">
            <v>42.960000815593553</v>
          </cell>
          <cell r="N1061">
            <v>32.310002804185253</v>
          </cell>
          <cell r="O1061">
            <v>0</v>
          </cell>
          <cell r="P1061">
            <v>35.46470313517699</v>
          </cell>
          <cell r="Q1061">
            <v>42.676793818837929</v>
          </cell>
        </row>
        <row r="1062">
          <cell r="C1062" t="str">
            <v>Palo Verde</v>
          </cell>
          <cell r="E1062">
            <v>47.365818371948542</v>
          </cell>
          <cell r="F1062">
            <v>27.585152410292704</v>
          </cell>
          <cell r="G1062">
            <v>27.829998411600979</v>
          </cell>
          <cell r="H1062">
            <v>25.166918533154014</v>
          </cell>
          <cell r="I1062">
            <v>0</v>
          </cell>
          <cell r="J1062">
            <v>0</v>
          </cell>
          <cell r="K1062">
            <v>0</v>
          </cell>
          <cell r="L1062">
            <v>55.132645940520618</v>
          </cell>
          <cell r="M1062">
            <v>51.244508727755182</v>
          </cell>
          <cell r="N1062">
            <v>40.002520954230164</v>
          </cell>
          <cell r="O1062">
            <v>0</v>
          </cell>
          <cell r="P1062">
            <v>0</v>
          </cell>
          <cell r="Q1062">
            <v>0</v>
          </cell>
        </row>
        <row r="1063">
          <cell r="C1063" t="str">
            <v>SP15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C1064" t="str">
            <v>Emergency Purchases</v>
          </cell>
          <cell r="E1064">
            <v>21.828364842062577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21.828364842062577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</row>
        <row r="1066">
          <cell r="E1066">
            <v>30.915191016020778</v>
          </cell>
          <cell r="F1066">
            <v>34.512631638458849</v>
          </cell>
          <cell r="G1066">
            <v>33.740012139579704</v>
          </cell>
          <cell r="H1066">
            <v>30.591799803072366</v>
          </cell>
          <cell r="I1066">
            <v>25.956325781918711</v>
          </cell>
          <cell r="J1066">
            <v>22.327783225849473</v>
          </cell>
          <cell r="K1066">
            <v>20.704022802314874</v>
          </cell>
          <cell r="L1066">
            <v>36.979226640152255</v>
          </cell>
          <cell r="M1066">
            <v>44.94501832176087</v>
          </cell>
          <cell r="N1066">
            <v>39.999905175608042</v>
          </cell>
          <cell r="O1066">
            <v>37.34740071831272</v>
          </cell>
          <cell r="P1066">
            <v>38.308290697441876</v>
          </cell>
          <cell r="Q1066">
            <v>38.135343029390476</v>
          </cell>
        </row>
        <row r="1071">
          <cell r="C1071" t="str">
            <v>Blundell</v>
          </cell>
          <cell r="E1071">
            <v>15.252325906424353</v>
          </cell>
          <cell r="F1071">
            <v>15.252325543177484</v>
          </cell>
          <cell r="G1071">
            <v>15.252325533769062</v>
          </cell>
          <cell r="H1071">
            <v>15.252325521228867</v>
          </cell>
          <cell r="I1071">
            <v>15.252325925201614</v>
          </cell>
          <cell r="J1071">
            <v>15.252326885179535</v>
          </cell>
          <cell r="K1071">
            <v>15.25232592273378</v>
          </cell>
          <cell r="L1071">
            <v>15.252325908716996</v>
          </cell>
          <cell r="M1071">
            <v>15.252325914725581</v>
          </cell>
          <cell r="N1071">
            <v>15.252326834636444</v>
          </cell>
          <cell r="O1071">
            <v>15.252325925168902</v>
          </cell>
          <cell r="P1071">
            <v>15.252325528909143</v>
          </cell>
          <cell r="Q1071">
            <v>15.252325532201267</v>
          </cell>
        </row>
        <row r="1073">
          <cell r="C1073" t="str">
            <v>Carbon</v>
          </cell>
          <cell r="E1073">
            <v>20.937175992945768</v>
          </cell>
          <cell r="F1073">
            <v>20.891396982812605</v>
          </cell>
          <cell r="G1073">
            <v>20.915337637274384</v>
          </cell>
          <cell r="H1073">
            <v>20.758625190191779</v>
          </cell>
          <cell r="I1073">
            <v>21.206531371571923</v>
          </cell>
          <cell r="J1073">
            <v>21.241507746014566</v>
          </cell>
          <cell r="K1073">
            <v>21.264218543222725</v>
          </cell>
          <cell r="L1073">
            <v>20.869210218841495</v>
          </cell>
          <cell r="M1073">
            <v>20.756102201994288</v>
          </cell>
          <cell r="N1073">
            <v>20.928852793118878</v>
          </cell>
          <cell r="O1073">
            <v>20.850459457119591</v>
          </cell>
          <cell r="P1073">
            <v>20.946983841881806</v>
          </cell>
          <cell r="Q1073">
            <v>20.897608317834234</v>
          </cell>
        </row>
        <row r="1074">
          <cell r="C1074" t="str">
            <v>Cholla</v>
          </cell>
          <cell r="E1074">
            <v>20.967087424412075</v>
          </cell>
          <cell r="F1074">
            <v>20.936855087771335</v>
          </cell>
          <cell r="G1074">
            <v>20.943531708360137</v>
          </cell>
          <cell r="H1074">
            <v>20.944347518870721</v>
          </cell>
          <cell r="I1074">
            <v>21.066966337395133</v>
          </cell>
          <cell r="J1074">
            <v>21.071796969118797</v>
          </cell>
          <cell r="K1074">
            <v>21.114401158129738</v>
          </cell>
          <cell r="L1074">
            <v>20.94183196279447</v>
          </cell>
          <cell r="M1074">
            <v>20.926004389112524</v>
          </cell>
          <cell r="N1074">
            <v>20.932975979288845</v>
          </cell>
          <cell r="O1074">
            <v>20.933824961320123</v>
          </cell>
          <cell r="P1074">
            <v>20.937833374903622</v>
          </cell>
          <cell r="Q1074">
            <v>20.939553952127653</v>
          </cell>
        </row>
        <row r="1075">
          <cell r="C1075" t="str">
            <v>Colstrip</v>
          </cell>
          <cell r="E1075">
            <v>13.399849914072437</v>
          </cell>
          <cell r="F1075">
            <v>13.392663515942653</v>
          </cell>
          <cell r="G1075">
            <v>13.393213540249922</v>
          </cell>
          <cell r="H1075">
            <v>13.393948016840287</v>
          </cell>
          <cell r="I1075">
            <v>13.427787499949625</v>
          </cell>
          <cell r="J1075">
            <v>13.397120857427458</v>
          </cell>
          <cell r="K1075">
            <v>13.450428156113764</v>
          </cell>
          <cell r="L1075">
            <v>13.392663515942653</v>
          </cell>
          <cell r="M1075">
            <v>13.393305280343217</v>
          </cell>
          <cell r="N1075">
            <v>13.393497999121761</v>
          </cell>
          <cell r="O1075">
            <v>13.392663515942653</v>
          </cell>
          <cell r="P1075">
            <v>13.393497999121761</v>
          </cell>
          <cell r="Q1075">
            <v>13.393305280343217</v>
          </cell>
        </row>
        <row r="1076">
          <cell r="C1076" t="str">
            <v>Craig</v>
          </cell>
          <cell r="E1076">
            <v>17.07442343894056</v>
          </cell>
          <cell r="F1076">
            <v>17.072920327127026</v>
          </cell>
          <cell r="G1076">
            <v>17.072960574200962</v>
          </cell>
          <cell r="H1076">
            <v>17.07301425748366</v>
          </cell>
          <cell r="I1076">
            <v>17.072819086698974</v>
          </cell>
          <cell r="J1076">
            <v>17.099956613808985</v>
          </cell>
          <cell r="K1076">
            <v>17.077094453821811</v>
          </cell>
          <cell r="L1076">
            <v>17.072355943272797</v>
          </cell>
          <cell r="M1076">
            <v>17.072402547387924</v>
          </cell>
          <cell r="N1076">
            <v>17.072416532058028</v>
          </cell>
          <cell r="O1076">
            <v>17.072355943272797</v>
          </cell>
          <cell r="P1076">
            <v>17.072416532058028</v>
          </cell>
          <cell r="Q1076">
            <v>17.072402547387924</v>
          </cell>
        </row>
        <row r="1077">
          <cell r="C1077" t="str">
            <v>Dave Johnston</v>
          </cell>
          <cell r="E1077">
            <v>12.204036587756418</v>
          </cell>
          <cell r="F1077">
            <v>12.430475308930765</v>
          </cell>
          <cell r="G1077">
            <v>12.251227931063362</v>
          </cell>
          <cell r="H1077">
            <v>12.21661178014925</v>
          </cell>
          <cell r="I1077">
            <v>12.159516133479677</v>
          </cell>
          <cell r="J1077">
            <v>12.111681515203236</v>
          </cell>
          <cell r="K1077">
            <v>12.142156852882859</v>
          </cell>
          <cell r="L1077">
            <v>12.124799544717884</v>
          </cell>
          <cell r="M1077">
            <v>12.123896363248091</v>
          </cell>
          <cell r="N1077">
            <v>12.13781417894525</v>
          </cell>
          <cell r="O1077">
            <v>12.173794227767509</v>
          </cell>
          <cell r="P1077">
            <v>12.263995565129692</v>
          </cell>
          <cell r="Q1077">
            <v>12.425173416522668</v>
          </cell>
        </row>
        <row r="1078">
          <cell r="C1078" t="str">
            <v>Hayden</v>
          </cell>
          <cell r="E1078">
            <v>24.330805420415846</v>
          </cell>
          <cell r="F1078">
            <v>24.219993710118636</v>
          </cell>
          <cell r="G1078">
            <v>24.178479084491695</v>
          </cell>
          <cell r="H1078">
            <v>24.102277032252399</v>
          </cell>
          <cell r="I1078">
            <v>24.937245539315199</v>
          </cell>
          <cell r="J1078">
            <v>24.288000096458966</v>
          </cell>
          <cell r="K1078">
            <v>24.893685643520872</v>
          </cell>
          <cell r="L1078">
            <v>24.574891329797236</v>
          </cell>
          <cell r="M1078">
            <v>24.174144034387012</v>
          </cell>
          <cell r="N1078">
            <v>24.218184274603235</v>
          </cell>
          <cell r="O1078">
            <v>24.283188656902858</v>
          </cell>
          <cell r="P1078">
            <v>24.356781560449598</v>
          </cell>
          <cell r="Q1078">
            <v>24.197531566281004</v>
          </cell>
        </row>
        <row r="1079">
          <cell r="C1079" t="str">
            <v>Hunter</v>
          </cell>
          <cell r="E1079">
            <v>19.989956132233537</v>
          </cell>
          <cell r="F1079">
            <v>19.948948613089698</v>
          </cell>
          <cell r="G1079">
            <v>19.938596414079743</v>
          </cell>
          <cell r="H1079">
            <v>19.782669153447085</v>
          </cell>
          <cell r="I1079">
            <v>20.020555851679646</v>
          </cell>
          <cell r="J1079">
            <v>20.23574558131666</v>
          </cell>
          <cell r="K1079">
            <v>20.33721956839014</v>
          </cell>
          <cell r="L1079">
            <v>19.983396455934962</v>
          </cell>
          <cell r="M1079">
            <v>19.901734991847395</v>
          </cell>
          <cell r="N1079">
            <v>19.96454625629822</v>
          </cell>
          <cell r="O1079">
            <v>19.945826710300064</v>
          </cell>
          <cell r="P1079">
            <v>19.955380547788469</v>
          </cell>
          <cell r="Q1079">
            <v>19.940489103493448</v>
          </cell>
        </row>
        <row r="1080">
          <cell r="C1080" t="str">
            <v>Huntington</v>
          </cell>
          <cell r="E1080">
            <v>15.982944278733731</v>
          </cell>
          <cell r="F1080">
            <v>15.961422186390351</v>
          </cell>
          <cell r="G1080">
            <v>15.951493425794675</v>
          </cell>
          <cell r="H1080">
            <v>15.940201640077476</v>
          </cell>
          <cell r="I1080">
            <v>15.98008171981823</v>
          </cell>
          <cell r="J1080">
            <v>16.06622555561276</v>
          </cell>
          <cell r="K1080">
            <v>16.091920107563077</v>
          </cell>
          <cell r="L1080">
            <v>15.969748853843051</v>
          </cell>
          <cell r="M1080">
            <v>15.94714436405561</v>
          </cell>
          <cell r="N1080">
            <v>15.982592073721843</v>
          </cell>
          <cell r="O1080">
            <v>16.025585387538058</v>
          </cell>
          <cell r="P1080">
            <v>15.962253449347919</v>
          </cell>
          <cell r="Q1080">
            <v>15.957300376528869</v>
          </cell>
        </row>
        <row r="1081">
          <cell r="C1081" t="str">
            <v>Jim Bridger</v>
          </cell>
          <cell r="E1081">
            <v>18.863190449826881</v>
          </cell>
          <cell r="F1081">
            <v>18.907219014515647</v>
          </cell>
          <cell r="G1081">
            <v>18.886815764766322</v>
          </cell>
          <cell r="H1081">
            <v>18.850563550288566</v>
          </cell>
          <cell r="I1081">
            <v>18.888508106289198</v>
          </cell>
          <cell r="J1081">
            <v>18.940933442209001</v>
          </cell>
          <cell r="K1081">
            <v>19.064266987599471</v>
          </cell>
          <cell r="L1081">
            <v>18.806470018441622</v>
          </cell>
          <cell r="M1081">
            <v>18.805258538969998</v>
          </cell>
          <cell r="N1081">
            <v>18.806452597109214</v>
          </cell>
          <cell r="O1081">
            <v>18.805319832800823</v>
          </cell>
          <cell r="P1081">
            <v>18.826407638619497</v>
          </cell>
          <cell r="Q1081">
            <v>18.853102008050591</v>
          </cell>
        </row>
        <row r="1082">
          <cell r="C1082" t="str">
            <v>Naughton</v>
          </cell>
          <cell r="E1082">
            <v>20.398255711501374</v>
          </cell>
          <cell r="F1082">
            <v>20.399016397007134</v>
          </cell>
          <cell r="G1082">
            <v>20.394890569478587</v>
          </cell>
          <cell r="H1082">
            <v>20.357709294805886</v>
          </cell>
          <cell r="I1082">
            <v>20.403004449392721</v>
          </cell>
          <cell r="J1082">
            <v>20.405013598262506</v>
          </cell>
          <cell r="K1082">
            <v>20.409774376480193</v>
          </cell>
          <cell r="L1082">
            <v>20.397792584641383</v>
          </cell>
          <cell r="M1082">
            <v>20.396971098961238</v>
          </cell>
          <cell r="N1082">
            <v>20.400780552776606</v>
          </cell>
          <cell r="O1082">
            <v>20.40464137532167</v>
          </cell>
          <cell r="P1082">
            <v>20.399379146736887</v>
          </cell>
          <cell r="Q1082">
            <v>20.399379370005992</v>
          </cell>
        </row>
        <row r="1084">
          <cell r="C1084" t="str">
            <v>Wyodak</v>
          </cell>
          <cell r="E1084">
            <v>9.6630471323633618</v>
          </cell>
          <cell r="F1084">
            <v>9.6549483072086257</v>
          </cell>
          <cell r="G1084">
            <v>9.6551260036678936</v>
          </cell>
          <cell r="H1084">
            <v>9.6557411785787242</v>
          </cell>
          <cell r="I1084">
            <v>9.6552862916883235</v>
          </cell>
          <cell r="J1084">
            <v>9.670961599162812</v>
          </cell>
          <cell r="K1084">
            <v>9.6716940295812623</v>
          </cell>
          <cell r="L1084">
            <v>9.6711977082505953</v>
          </cell>
          <cell r="M1084">
            <v>9.6714103356796546</v>
          </cell>
          <cell r="N1084">
            <v>9.6717107377727416</v>
          </cell>
          <cell r="O1084">
            <v>9.6717510382169785</v>
          </cell>
          <cell r="P1084">
            <v>9.6552178478955994</v>
          </cell>
          <cell r="Q1084">
            <v>9.6551556282773046</v>
          </cell>
        </row>
        <row r="1088">
          <cell r="C1088" t="str">
            <v>Chehalis</v>
          </cell>
        </row>
        <row r="1089">
          <cell r="C1089" t="str">
            <v>Currant Creek</v>
          </cell>
        </row>
        <row r="1090">
          <cell r="C1090" t="str">
            <v>Gadsby</v>
          </cell>
        </row>
        <row r="1091">
          <cell r="C1091" t="str">
            <v>Gadsby CT</v>
          </cell>
        </row>
        <row r="1092">
          <cell r="C1092" t="str">
            <v>Hermiston</v>
          </cell>
        </row>
        <row r="1093">
          <cell r="C1093" t="str">
            <v>Lake Side</v>
          </cell>
        </row>
        <row r="1094">
          <cell r="C1094" t="str">
            <v>Lake Side II</v>
          </cell>
        </row>
        <row r="1095">
          <cell r="C1095" t="str">
            <v>Little Mountain</v>
          </cell>
        </row>
        <row r="1097">
          <cell r="C1097" t="str">
            <v>Not Used</v>
          </cell>
        </row>
      </sheetData>
      <sheetData sheetId="8">
        <row r="587">
          <cell r="E587">
            <v>335670.50444000005</v>
          </cell>
        </row>
      </sheetData>
      <sheetData sheetId="9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10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</sheetData>
      <sheetData sheetId="11" refreshError="1"/>
      <sheetData sheetId="12" refreshError="1"/>
      <sheetData sheetId="13" refreshError="1"/>
      <sheetData sheetId="1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7"/>
  <sheetViews>
    <sheetView tabSelected="1" zoomScaleNormal="100" workbookViewId="0">
      <selection activeCell="C79" sqref="C79"/>
    </sheetView>
  </sheetViews>
  <sheetFormatPr defaultColWidth="9.140625" defaultRowHeight="12.75"/>
  <cols>
    <col min="1" max="1" width="4.85546875" style="3" customWidth="1"/>
    <col min="2" max="2" width="20.85546875" style="1" customWidth="1"/>
    <col min="3" max="3" width="12.85546875" style="3" customWidth="1"/>
    <col min="4" max="4" width="12.28515625" style="3" customWidth="1"/>
    <col min="5" max="5" width="12.28515625" style="3" bestFit="1" customWidth="1"/>
    <col min="6" max="7" width="12.28515625" style="3" customWidth="1"/>
    <col min="8" max="8" width="12.42578125" style="26" customWidth="1"/>
    <col min="9" max="9" width="14.140625" style="3" customWidth="1"/>
    <col min="10" max="11" width="9.140625" style="3"/>
    <col min="12" max="12" width="10" style="3" customWidth="1"/>
    <col min="13" max="16384" width="9.140625" style="3"/>
  </cols>
  <sheetData>
    <row r="1" spans="1:13">
      <c r="A1" s="46" t="s">
        <v>0</v>
      </c>
      <c r="M1" s="47" t="s">
        <v>44</v>
      </c>
    </row>
    <row r="2" spans="1:13">
      <c r="A2" s="46" t="s">
        <v>30</v>
      </c>
    </row>
    <row r="3" spans="1:13">
      <c r="A3" s="46" t="s">
        <v>32</v>
      </c>
    </row>
    <row r="5" spans="1:13">
      <c r="A5" s="55" t="s">
        <v>33</v>
      </c>
    </row>
    <row r="6" spans="1:13">
      <c r="A6" s="4"/>
    </row>
    <row r="8" spans="1:13" s="4" customFormat="1">
      <c r="B8" s="1"/>
      <c r="C8" s="5">
        <v>2007</v>
      </c>
      <c r="D8" s="5">
        <v>2008</v>
      </c>
      <c r="E8" s="5">
        <v>2009</v>
      </c>
      <c r="F8" s="5">
        <v>2010</v>
      </c>
      <c r="G8" s="5">
        <v>2011</v>
      </c>
      <c r="H8" s="29">
        <v>2012</v>
      </c>
      <c r="I8" s="104" t="s">
        <v>43</v>
      </c>
      <c r="J8" s="104"/>
      <c r="K8" s="104"/>
      <c r="L8" s="104"/>
      <c r="M8" s="104"/>
    </row>
    <row r="9" spans="1:13" s="6" customFormat="1">
      <c r="B9" s="7"/>
      <c r="C9" s="8"/>
      <c r="D9" s="8"/>
      <c r="E9" s="8"/>
      <c r="H9" s="30"/>
    </row>
    <row r="10" spans="1:13" s="6" customFormat="1">
      <c r="A10" s="53" t="s">
        <v>1</v>
      </c>
      <c r="B10" s="54"/>
      <c r="C10" s="8"/>
      <c r="D10" s="8"/>
      <c r="E10" s="8"/>
      <c r="H10" s="30"/>
    </row>
    <row r="11" spans="1:13" s="6" customFormat="1" ht="15">
      <c r="A11" s="4"/>
      <c r="B11" s="9" t="s">
        <v>2</v>
      </c>
      <c r="C11" s="40">
        <v>669.83141857277064</v>
      </c>
      <c r="D11" s="40">
        <v>668.77142835561858</v>
      </c>
      <c r="E11" s="40">
        <v>664.85761832305695</v>
      </c>
      <c r="F11" s="31">
        <v>272.10657378499997</v>
      </c>
      <c r="G11" s="31">
        <v>200.19113772828666</v>
      </c>
      <c r="H11" s="31">
        <v>170.12356870971317</v>
      </c>
    </row>
    <row r="12" spans="1:13" s="6" customFormat="1" ht="15">
      <c r="A12" s="3"/>
      <c r="B12" s="9"/>
      <c r="C12" s="32">
        <f>+C11*1000000/C55</f>
        <v>47.576778567473667</v>
      </c>
      <c r="D12" s="32">
        <f t="shared" ref="D12:H12" si="0">+D11*1000000/D55</f>
        <v>49.810676000381001</v>
      </c>
      <c r="E12" s="32">
        <f t="shared" si="0"/>
        <v>60.351983856411287</v>
      </c>
      <c r="F12" s="32">
        <f t="shared" si="0"/>
        <v>67.328359067807327</v>
      </c>
      <c r="G12" s="32">
        <f t="shared" si="0"/>
        <v>44.891982328669918</v>
      </c>
      <c r="H12" s="32">
        <f t="shared" si="0"/>
        <v>35.333675811221831</v>
      </c>
    </row>
    <row r="13" spans="1:13" s="6" customFormat="1" ht="15">
      <c r="A13" s="3"/>
      <c r="B13" s="9"/>
      <c r="C13" s="32"/>
      <c r="D13" s="32"/>
      <c r="E13" s="32"/>
      <c r="F13" s="32"/>
      <c r="G13" s="32"/>
      <c r="H13" s="32"/>
    </row>
    <row r="14" spans="1:13" s="6" customFormat="1" ht="15">
      <c r="A14" s="3"/>
      <c r="B14" s="9" t="s">
        <v>3</v>
      </c>
      <c r="C14" s="33">
        <v>837.45246382015375</v>
      </c>
      <c r="D14" s="33">
        <v>834.49762318682497</v>
      </c>
      <c r="E14" s="33">
        <v>823.58744238684153</v>
      </c>
      <c r="F14" s="33">
        <v>330.36650953716673</v>
      </c>
      <c r="G14" s="33">
        <v>255.28157336566153</v>
      </c>
      <c r="H14" s="33">
        <v>257.0962481898988</v>
      </c>
    </row>
    <row r="15" spans="1:13" s="6" customFormat="1" ht="15">
      <c r="A15" s="3"/>
      <c r="B15" s="9" t="s">
        <v>4</v>
      </c>
      <c r="C15" s="11">
        <v>68.273530331482874</v>
      </c>
      <c r="D15" s="11">
        <v>72.365066187068493</v>
      </c>
      <c r="E15" s="11">
        <v>87.472275499999995</v>
      </c>
      <c r="F15" s="11">
        <v>98.8405475</v>
      </c>
      <c r="G15" s="11">
        <v>100.70573260547945</v>
      </c>
      <c r="H15" s="33">
        <v>95.244907909764095</v>
      </c>
    </row>
    <row r="16" spans="1:13" s="6" customFormat="1" ht="15">
      <c r="A16" s="3"/>
      <c r="B16" s="9" t="s">
        <v>5</v>
      </c>
      <c r="C16" s="11">
        <v>124.17950648460001</v>
      </c>
      <c r="D16" s="11">
        <v>124.2465840846487</v>
      </c>
      <c r="E16" s="11">
        <v>124.49425522329001</v>
      </c>
      <c r="F16" s="11">
        <v>177.25318251245</v>
      </c>
      <c r="G16" s="11">
        <v>176.05077316757763</v>
      </c>
      <c r="H16" s="33">
        <v>184.17210898230411</v>
      </c>
    </row>
    <row r="17" spans="1:13" s="6" customFormat="1" ht="15">
      <c r="A17" s="3"/>
      <c r="B17" s="9" t="s">
        <v>6</v>
      </c>
      <c r="C17" s="11">
        <v>49.948033671617885</v>
      </c>
      <c r="D17" s="11">
        <v>51.962065793618898</v>
      </c>
      <c r="E17" s="11">
        <v>59.398492090238022</v>
      </c>
      <c r="F17" s="11">
        <v>177.09460737660612</v>
      </c>
      <c r="G17" s="11">
        <v>191.47691360294147</v>
      </c>
      <c r="H17" s="33">
        <v>173.35942087641916</v>
      </c>
    </row>
    <row r="18" spans="1:13" s="6" customFormat="1" ht="15">
      <c r="A18" s="3"/>
      <c r="B18" s="9" t="s">
        <v>7</v>
      </c>
      <c r="C18" s="11">
        <v>0</v>
      </c>
      <c r="D18" s="11">
        <v>0.16740425523075678</v>
      </c>
      <c r="E18" s="11">
        <v>0.78551227454432015</v>
      </c>
      <c r="F18" s="11">
        <v>3.4714957192568834</v>
      </c>
      <c r="G18" s="11">
        <v>6.4602808870025834</v>
      </c>
      <c r="H18" s="33">
        <v>3.985322120179724</v>
      </c>
    </row>
    <row r="19" spans="1:13" s="6" customFormat="1" ht="15">
      <c r="A19" s="3"/>
      <c r="B19" s="48" t="s">
        <v>8</v>
      </c>
      <c r="C19" s="12">
        <f t="shared" ref="C19:D19" si="1">SUM(C14:C18)-C11</f>
        <v>410.02211573508384</v>
      </c>
      <c r="D19" s="12">
        <f t="shared" si="1"/>
        <v>414.46731515177339</v>
      </c>
      <c r="E19" s="12">
        <f t="shared" ref="E19:F19" si="2">SUM(E14:E18)-E11</f>
        <v>430.88035915185708</v>
      </c>
      <c r="F19" s="12">
        <f t="shared" si="2"/>
        <v>514.91976886047973</v>
      </c>
      <c r="G19" s="12">
        <f t="shared" ref="G19" si="3">SUM(G14:G18)-G11</f>
        <v>529.78413590037599</v>
      </c>
      <c r="H19" s="34">
        <f>SUM(H14:H18)-H11</f>
        <v>543.7344393688528</v>
      </c>
    </row>
    <row r="20" spans="1:13" s="14" customFormat="1" ht="15">
      <c r="A20" s="2"/>
      <c r="B20" s="49" t="s">
        <v>9</v>
      </c>
      <c r="C20" s="13">
        <f t="shared" ref="C20:H20" si="4">C19*1000000/C54</f>
        <v>20.125650456804124</v>
      </c>
      <c r="D20" s="13">
        <f t="shared" si="4"/>
        <v>20.248440315667658</v>
      </c>
      <c r="E20" s="13">
        <f t="shared" si="4"/>
        <v>20.692011948426114</v>
      </c>
      <c r="F20" s="13">
        <f t="shared" si="4"/>
        <v>24.697147485019755</v>
      </c>
      <c r="G20" s="13">
        <f t="shared" si="4"/>
        <v>26.016250392415433</v>
      </c>
      <c r="H20" s="35">
        <f t="shared" si="4"/>
        <v>26.646090541943177</v>
      </c>
    </row>
    <row r="21" spans="1:13" s="14" customFormat="1" ht="15">
      <c r="A21" s="2"/>
      <c r="B21" s="1" t="s">
        <v>10</v>
      </c>
      <c r="C21" s="13">
        <f t="shared" ref="C21:H21" si="5">+C11/(C54/1000000)</f>
        <v>32.878209437587522</v>
      </c>
      <c r="D21" s="13">
        <f t="shared" si="5"/>
        <v>32.672246656949959</v>
      </c>
      <c r="E21" s="13">
        <f t="shared" si="5"/>
        <v>31.928217404530841</v>
      </c>
      <c r="F21" s="13">
        <f t="shared" si="5"/>
        <v>13.051074343646814</v>
      </c>
      <c r="G21" s="13">
        <f t="shared" si="5"/>
        <v>9.8308394165676152</v>
      </c>
      <c r="H21" s="35">
        <f t="shared" si="5"/>
        <v>8.3370257370848133</v>
      </c>
    </row>
    <row r="22" spans="1:13" s="14" customFormat="1" ht="15">
      <c r="A22" s="2"/>
      <c r="B22" s="1" t="s">
        <v>11</v>
      </c>
      <c r="C22" s="13">
        <f>+C20+C21</f>
        <v>53.003859894391645</v>
      </c>
      <c r="D22" s="13">
        <f t="shared" ref="D22:G22" si="6">+D20+D21</f>
        <v>52.920686972617617</v>
      </c>
      <c r="E22" s="13">
        <f t="shared" si="6"/>
        <v>52.620229352956954</v>
      </c>
      <c r="F22" s="13">
        <f t="shared" si="6"/>
        <v>37.748221828666573</v>
      </c>
      <c r="G22" s="13">
        <f t="shared" si="6"/>
        <v>35.84708980898305</v>
      </c>
      <c r="H22" s="35">
        <f t="shared" ref="H22" si="7">+H20+H21</f>
        <v>34.983116279027989</v>
      </c>
    </row>
    <row r="23" spans="1:13" s="15" customFormat="1" ht="11.25">
      <c r="B23" s="16"/>
      <c r="C23" s="17"/>
      <c r="D23" s="17"/>
      <c r="E23" s="17"/>
      <c r="F23" s="17"/>
      <c r="G23" s="18"/>
      <c r="H23" s="36"/>
    </row>
    <row r="24" spans="1:13" s="6" customFormat="1">
      <c r="H24" s="30"/>
    </row>
    <row r="25" spans="1:13" s="6" customFormat="1">
      <c r="A25" s="53" t="s">
        <v>12</v>
      </c>
      <c r="B25" s="54"/>
      <c r="H25" s="30"/>
    </row>
    <row r="26" spans="1:13" s="6" customFormat="1" ht="15">
      <c r="A26" s="4"/>
      <c r="B26" s="9" t="str">
        <f>+B11</f>
        <v>Sales</v>
      </c>
      <c r="C26" s="19">
        <v>732.41677807944438</v>
      </c>
      <c r="D26" s="19">
        <v>484.68742034214671</v>
      </c>
      <c r="E26" s="19">
        <v>197.78782303181961</v>
      </c>
      <c r="F26" s="19">
        <v>151.96311533097435</v>
      </c>
      <c r="G26" s="19">
        <v>93.025615294532741</v>
      </c>
      <c r="H26" s="19">
        <v>69.900267372147496</v>
      </c>
      <c r="I26" s="10"/>
      <c r="J26" s="10"/>
      <c r="K26" s="10"/>
      <c r="L26" s="10"/>
      <c r="M26" s="10"/>
    </row>
    <row r="27" spans="1:13" s="6" customFormat="1" ht="15">
      <c r="A27" s="3"/>
      <c r="B27" s="9"/>
      <c r="C27" s="57">
        <f>C26*1000000/C67</f>
        <v>52.717012432145914</v>
      </c>
      <c r="D27" s="57">
        <f t="shared" ref="D27:H27" si="8">D26*1000000/D67</f>
        <v>61.934655664000957</v>
      </c>
      <c r="E27" s="57">
        <f t="shared" si="8"/>
        <v>40.405707443796487</v>
      </c>
      <c r="F27" s="57">
        <f t="shared" si="8"/>
        <v>42.807548427836579</v>
      </c>
      <c r="G27" s="57">
        <f t="shared" si="8"/>
        <v>25.815594412427625</v>
      </c>
      <c r="H27" s="57">
        <f t="shared" si="8"/>
        <v>21.045486912381769</v>
      </c>
      <c r="I27" s="10"/>
      <c r="J27" s="45"/>
      <c r="K27" s="10"/>
      <c r="L27" s="10"/>
      <c r="M27" s="10"/>
    </row>
    <row r="28" spans="1:13" s="6" customFormat="1" ht="15">
      <c r="A28" s="3"/>
      <c r="B28" s="9"/>
      <c r="C28" s="57"/>
      <c r="D28" s="57"/>
      <c r="E28" s="57"/>
      <c r="F28" s="57"/>
      <c r="G28" s="57"/>
      <c r="H28" s="57"/>
      <c r="I28" s="10"/>
      <c r="J28" s="45"/>
      <c r="K28" s="10"/>
      <c r="L28" s="10"/>
      <c r="M28" s="10"/>
    </row>
    <row r="29" spans="1:13" s="6" customFormat="1" ht="15">
      <c r="A29" s="3"/>
      <c r="B29" s="9" t="str">
        <f t="shared" ref="B29" si="9">+B14</f>
        <v>Purchases</v>
      </c>
      <c r="C29" s="19">
        <v>969.08770124262401</v>
      </c>
      <c r="D29" s="19">
        <v>671.72113689024161</v>
      </c>
      <c r="E29" s="19">
        <v>291.45538035596866</v>
      </c>
      <c r="F29" s="19">
        <v>231.50526503793262</v>
      </c>
      <c r="G29" s="19">
        <v>253.35853004885291</v>
      </c>
      <c r="H29" s="19">
        <v>223.05982308400993</v>
      </c>
      <c r="I29" s="10"/>
      <c r="J29" s="10"/>
      <c r="K29" s="10"/>
      <c r="L29" s="10"/>
      <c r="M29" s="10"/>
    </row>
    <row r="30" spans="1:13" s="6" customFormat="1" ht="15">
      <c r="A30" s="3"/>
      <c r="B30" s="9"/>
      <c r="C30" s="58">
        <f>C29*1000000/C69</f>
        <v>57.042650452526701</v>
      </c>
      <c r="D30" s="58">
        <f t="shared" ref="D30:H30" si="10">D29*1000000/D69</f>
        <v>68.761428023396505</v>
      </c>
      <c r="E30" s="58">
        <f t="shared" si="10"/>
        <v>46.802852925646825</v>
      </c>
      <c r="F30" s="58">
        <f t="shared" si="10"/>
        <v>51.262119994827174</v>
      </c>
      <c r="G30" s="58">
        <f t="shared" si="10"/>
        <v>39.577589757070186</v>
      </c>
      <c r="H30" s="58">
        <f t="shared" si="10"/>
        <v>35.284818985304568</v>
      </c>
      <c r="I30" s="10"/>
      <c r="J30" s="10"/>
      <c r="K30" s="10"/>
      <c r="L30" s="10"/>
      <c r="M30" s="10"/>
    </row>
    <row r="31" spans="1:13" s="6" customFormat="1" ht="15">
      <c r="A31" s="3"/>
      <c r="B31" s="9" t="str">
        <f t="shared" ref="B31:B36" si="11">+B15</f>
        <v>Wheeling</v>
      </c>
      <c r="C31" s="19">
        <v>83.433830499999999</v>
      </c>
      <c r="D31" s="19">
        <v>83.37674423</v>
      </c>
      <c r="E31" s="19">
        <v>92.464686069999999</v>
      </c>
      <c r="F31" s="19">
        <v>106.551424</v>
      </c>
      <c r="G31" s="19">
        <v>96.671030000000002</v>
      </c>
      <c r="H31" s="19">
        <v>98.876307474358967</v>
      </c>
      <c r="I31" s="10"/>
      <c r="J31" s="10"/>
      <c r="K31" s="10"/>
      <c r="L31" s="10"/>
      <c r="M31" s="10"/>
    </row>
    <row r="32" spans="1:13" s="6" customFormat="1" ht="15">
      <c r="A32" s="3"/>
      <c r="B32" s="9" t="str">
        <f t="shared" si="11"/>
        <v>Coal</v>
      </c>
      <c r="C32" s="19">
        <v>126.58607958445171</v>
      </c>
      <c r="D32" s="19">
        <v>149.5396119136615</v>
      </c>
      <c r="E32" s="19">
        <v>151.49822927378807</v>
      </c>
      <c r="F32" s="19">
        <v>170.08698675427203</v>
      </c>
      <c r="G32" s="19">
        <v>184.60460819648208</v>
      </c>
      <c r="H32" s="19">
        <v>185.321808852701</v>
      </c>
      <c r="I32" s="10"/>
      <c r="J32" s="10"/>
      <c r="K32" s="10"/>
      <c r="L32" s="10"/>
      <c r="M32" s="10"/>
    </row>
    <row r="33" spans="1:13" s="6" customFormat="1" ht="15">
      <c r="A33" s="3"/>
      <c r="B33" s="9" t="str">
        <f t="shared" si="11"/>
        <v>Gas</v>
      </c>
      <c r="C33" s="19">
        <v>52.038224699999994</v>
      </c>
      <c r="D33" s="19">
        <v>98.525771819900001</v>
      </c>
      <c r="E33" s="19">
        <v>142.35187969999998</v>
      </c>
      <c r="F33" s="19">
        <v>137.57453573000001</v>
      </c>
      <c r="G33" s="19">
        <v>105.17957462</v>
      </c>
      <c r="H33" s="19">
        <v>94.780912999999998</v>
      </c>
      <c r="I33" s="10"/>
      <c r="J33" s="10"/>
      <c r="K33" s="10"/>
      <c r="L33" s="10"/>
      <c r="M33" s="10"/>
    </row>
    <row r="34" spans="1:13" s="6" customFormat="1" ht="15">
      <c r="A34" s="3"/>
      <c r="B34" s="9" t="str">
        <f t="shared" si="11"/>
        <v>Other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0"/>
      <c r="J34" s="10"/>
      <c r="K34" s="10"/>
      <c r="L34" s="10"/>
      <c r="M34" s="10"/>
    </row>
    <row r="35" spans="1:13" s="6" customFormat="1" ht="15">
      <c r="A35" s="3"/>
      <c r="B35" s="9" t="str">
        <f t="shared" si="11"/>
        <v>NPC</v>
      </c>
      <c r="C35" s="19">
        <f t="shared" ref="C35:H35" si="12">SUM(C29:C34)-C26</f>
        <v>555.7717084001581</v>
      </c>
      <c r="D35" s="19">
        <f t="shared" si="12"/>
        <v>587.23727253505285</v>
      </c>
      <c r="E35" s="19">
        <f t="shared" si="12"/>
        <v>526.785205293584</v>
      </c>
      <c r="F35" s="19">
        <f t="shared" si="12"/>
        <v>545.01721618605745</v>
      </c>
      <c r="G35" s="19">
        <f t="shared" si="12"/>
        <v>586.36571732787252</v>
      </c>
      <c r="H35" s="19">
        <f t="shared" si="12"/>
        <v>567.42340402422701</v>
      </c>
      <c r="I35" s="10"/>
      <c r="J35" s="10"/>
      <c r="K35" s="10"/>
      <c r="L35" s="10"/>
      <c r="M35" s="10"/>
    </row>
    <row r="36" spans="1:13" s="15" customFormat="1">
      <c r="A36" s="3"/>
      <c r="B36" s="9" t="str">
        <f t="shared" si="11"/>
        <v>$/MWh</v>
      </c>
      <c r="C36" s="21">
        <v>23.568539575316546</v>
      </c>
      <c r="D36" s="21">
        <v>24.397540317096354</v>
      </c>
      <c r="E36" s="21">
        <v>23.276231855594592</v>
      </c>
      <c r="F36" s="21">
        <v>25.019971966403212</v>
      </c>
      <c r="G36" s="21">
        <v>27.528777183649026</v>
      </c>
      <c r="H36" s="21">
        <v>26.858282653999094</v>
      </c>
    </row>
    <row r="37" spans="1:13" s="15" customFormat="1" ht="15">
      <c r="A37" s="3"/>
      <c r="B37" s="1" t="s">
        <v>10</v>
      </c>
      <c r="C37" s="13">
        <f t="shared" ref="C37:H37" si="13">+C26/(C66/1000000)</f>
        <v>34.611967248966273</v>
      </c>
      <c r="D37" s="13">
        <f t="shared" si="13"/>
        <v>22.807583042031375</v>
      </c>
      <c r="E37" s="13">
        <f t="shared" si="13"/>
        <v>9.5915093636044215</v>
      </c>
      <c r="F37" s="13">
        <f t="shared" si="13"/>
        <v>7.700402314502341</v>
      </c>
      <c r="G37" s="13">
        <f t="shared" si="13"/>
        <v>4.6834986106815979</v>
      </c>
      <c r="H37" s="35">
        <f t="shared" si="13"/>
        <v>3.5280304632183901</v>
      </c>
    </row>
    <row r="38" spans="1:13" s="15" customFormat="1" ht="15">
      <c r="A38" s="3"/>
      <c r="B38" s="1" t="s">
        <v>11</v>
      </c>
      <c r="C38" s="13">
        <f>+C36+C37</f>
        <v>58.180506824282816</v>
      </c>
      <c r="D38" s="13">
        <f t="shared" ref="D38:G38" si="14">+D36+D37</f>
        <v>47.205123359127725</v>
      </c>
      <c r="E38" s="13">
        <f t="shared" si="14"/>
        <v>32.867741219199011</v>
      </c>
      <c r="F38" s="13">
        <f t="shared" si="14"/>
        <v>32.720374280905553</v>
      </c>
      <c r="G38" s="13">
        <f t="shared" si="14"/>
        <v>32.212275794330623</v>
      </c>
      <c r="H38" s="35">
        <f>+H36+H37</f>
        <v>30.386313117217483</v>
      </c>
    </row>
    <row r="39" spans="1:13" s="6" customFormat="1" ht="13.5" thickBot="1">
      <c r="A39" s="15"/>
      <c r="B39" s="16"/>
      <c r="C39" s="8"/>
      <c r="D39" s="8"/>
      <c r="E39" s="8"/>
      <c r="F39" s="8"/>
      <c r="G39" s="8"/>
      <c r="H39" s="60"/>
    </row>
    <row r="40" spans="1:13" s="6" customFormat="1">
      <c r="A40" s="62" t="s">
        <v>13</v>
      </c>
      <c r="B40" s="63"/>
      <c r="C40" s="64"/>
      <c r="D40" s="64"/>
      <c r="E40" s="64"/>
      <c r="F40" s="64"/>
      <c r="G40" s="64"/>
      <c r="H40" s="65"/>
    </row>
    <row r="41" spans="1:13" s="6" customFormat="1">
      <c r="A41" s="66"/>
      <c r="B41" s="56" t="str">
        <f>B26</f>
        <v>Sales</v>
      </c>
      <c r="C41" s="67">
        <f>+C26-C11</f>
        <v>62.58535950667374</v>
      </c>
      <c r="D41" s="67">
        <f t="shared" ref="D41:G41" si="15">+D26-D11</f>
        <v>-184.08400801347187</v>
      </c>
      <c r="E41" s="67">
        <f t="shared" si="15"/>
        <v>-467.06979529123737</v>
      </c>
      <c r="F41" s="67">
        <f t="shared" si="15"/>
        <v>-120.14345845402562</v>
      </c>
      <c r="G41" s="67">
        <f t="shared" si="15"/>
        <v>-107.16552243375392</v>
      </c>
      <c r="H41" s="68">
        <f t="shared" ref="H41" si="16">+H26-H11</f>
        <v>-100.22330133756567</v>
      </c>
      <c r="I41" s="59" t="s">
        <v>34</v>
      </c>
    </row>
    <row r="42" spans="1:13" s="6" customFormat="1">
      <c r="A42" s="66"/>
      <c r="B42" s="50"/>
      <c r="C42" s="69"/>
      <c r="D42" s="69"/>
      <c r="E42" s="69"/>
      <c r="F42" s="69"/>
      <c r="G42" s="69"/>
      <c r="H42" s="70"/>
    </row>
    <row r="43" spans="1:13" s="6" customFormat="1">
      <c r="A43" s="66"/>
      <c r="B43" s="56" t="str">
        <f>B29</f>
        <v>Purchases</v>
      </c>
      <c r="C43" s="67">
        <f>+C29-C14</f>
        <v>131.63523742247025</v>
      </c>
      <c r="D43" s="67">
        <f>+D29-D14</f>
        <v>-162.77648629658336</v>
      </c>
      <c r="E43" s="67">
        <f>+E29-E14</f>
        <v>-532.13206203087293</v>
      </c>
      <c r="F43" s="67">
        <f>+F29-F14</f>
        <v>-98.861244499234118</v>
      </c>
      <c r="G43" s="67">
        <f>+G29-G14</f>
        <v>-1.9230433168086165</v>
      </c>
      <c r="H43" s="68">
        <f t="shared" ref="H43" si="17">+H29-H14</f>
        <v>-34.036425105888867</v>
      </c>
      <c r="I43" s="59" t="s">
        <v>35</v>
      </c>
    </row>
    <row r="44" spans="1:13" s="6" customFormat="1">
      <c r="A44" s="66"/>
      <c r="B44" s="50" t="str">
        <f t="shared" ref="B44:B45" si="18">B31</f>
        <v>Wheeling</v>
      </c>
      <c r="C44" s="69">
        <f t="shared" ref="C44:G45" si="19">+C31-C15</f>
        <v>15.160300168517125</v>
      </c>
      <c r="D44" s="69">
        <f t="shared" si="19"/>
        <v>11.011678042931507</v>
      </c>
      <c r="E44" s="69">
        <f t="shared" si="19"/>
        <v>4.9924105700000041</v>
      </c>
      <c r="F44" s="69">
        <f t="shared" si="19"/>
        <v>7.7108764999999977</v>
      </c>
      <c r="G44" s="69">
        <f t="shared" si="19"/>
        <v>-4.0347026054794526</v>
      </c>
      <c r="H44" s="70">
        <f t="shared" ref="H44" si="20">+H31-H15</f>
        <v>3.6313995645948722</v>
      </c>
    </row>
    <row r="45" spans="1:13" s="6" customFormat="1">
      <c r="A45" s="66"/>
      <c r="B45" s="50" t="str">
        <f t="shared" si="18"/>
        <v>Coal</v>
      </c>
      <c r="C45" s="69">
        <f t="shared" si="19"/>
        <v>2.4065730998516983</v>
      </c>
      <c r="D45" s="69">
        <f t="shared" si="19"/>
        <v>25.2930278290128</v>
      </c>
      <c r="E45" s="69">
        <f t="shared" si="19"/>
        <v>27.003974050498059</v>
      </c>
      <c r="F45" s="69">
        <f t="shared" si="19"/>
        <v>-7.1661957581779632</v>
      </c>
      <c r="G45" s="69">
        <f t="shared" si="19"/>
        <v>8.5538350289044445</v>
      </c>
      <c r="H45" s="70">
        <f t="shared" ref="H45" si="21">+H32-H16</f>
        <v>1.149699870396887</v>
      </c>
    </row>
    <row r="46" spans="1:13" s="6" customFormat="1">
      <c r="A46" s="66"/>
      <c r="B46" s="50"/>
      <c r="C46" s="69"/>
      <c r="D46" s="69"/>
      <c r="E46" s="69"/>
      <c r="F46" s="69"/>
      <c r="G46" s="69"/>
      <c r="H46" s="70"/>
    </row>
    <row r="47" spans="1:13" s="6" customFormat="1">
      <c r="A47" s="66"/>
      <c r="B47" s="56" t="s">
        <v>27</v>
      </c>
      <c r="C47" s="71">
        <f t="shared" ref="C47:H47" si="22">C48/C17</f>
        <v>4.1847313592443244E-2</v>
      </c>
      <c r="D47" s="71">
        <f t="shared" si="22"/>
        <v>0.89610960063099088</v>
      </c>
      <c r="E47" s="71">
        <f t="shared" si="22"/>
        <v>1.3965571294931092</v>
      </c>
      <c r="F47" s="71">
        <f t="shared" si="22"/>
        <v>-0.22315796190543205</v>
      </c>
      <c r="G47" s="71">
        <f t="shared" si="22"/>
        <v>-0.45069317944978499</v>
      </c>
      <c r="H47" s="72">
        <f t="shared" si="22"/>
        <v>-0.45326932611544984</v>
      </c>
    </row>
    <row r="48" spans="1:13" s="6" customFormat="1">
      <c r="A48" s="66"/>
      <c r="B48" s="56" t="str">
        <f>B33</f>
        <v>Gas</v>
      </c>
      <c r="C48" s="67">
        <f t="shared" ref="C48:G49" si="23">+C33-C17</f>
        <v>2.0901910283821081</v>
      </c>
      <c r="D48" s="67">
        <f t="shared" si="23"/>
        <v>46.563706026281103</v>
      </c>
      <c r="E48" s="67">
        <f t="shared" si="23"/>
        <v>82.953387609761961</v>
      </c>
      <c r="F48" s="67">
        <f t="shared" si="23"/>
        <v>-39.520071646606112</v>
      </c>
      <c r="G48" s="67">
        <f t="shared" si="23"/>
        <v>-86.297338982941469</v>
      </c>
      <c r="H48" s="68">
        <f t="shared" ref="H48" si="24">+H33-H17</f>
        <v>-78.578507876419167</v>
      </c>
    </row>
    <row r="49" spans="1:10" s="6" customFormat="1">
      <c r="A49" s="66"/>
      <c r="B49" s="50" t="str">
        <f>B34</f>
        <v>Other</v>
      </c>
      <c r="C49" s="69">
        <f t="shared" si="23"/>
        <v>0</v>
      </c>
      <c r="D49" s="69">
        <f t="shared" si="23"/>
        <v>-0.16740425523075678</v>
      </c>
      <c r="E49" s="69">
        <f t="shared" si="23"/>
        <v>-0.78551227454432015</v>
      </c>
      <c r="F49" s="69">
        <f t="shared" si="23"/>
        <v>-3.4714957192568834</v>
      </c>
      <c r="G49" s="69">
        <f t="shared" si="23"/>
        <v>-6.4602808870025834</v>
      </c>
      <c r="H49" s="70">
        <f t="shared" ref="H49" si="25">+H34-H18</f>
        <v>-3.985322120179724</v>
      </c>
    </row>
    <row r="50" spans="1:10" s="15" customFormat="1" ht="15">
      <c r="A50" s="66"/>
      <c r="B50" s="48" t="str">
        <f>B35</f>
        <v>NPC</v>
      </c>
      <c r="C50" s="12">
        <f t="shared" ref="C50:H50" si="26">SUM(C43:C49)-C41</f>
        <v>88.748789526139888</v>
      </c>
      <c r="D50" s="12">
        <f t="shared" si="26"/>
        <v>104.90463896051419</v>
      </c>
      <c r="E50" s="12">
        <f t="shared" si="26"/>
        <v>50.498550345573221</v>
      </c>
      <c r="F50" s="12">
        <f t="shared" si="26"/>
        <v>-21.387830631154884</v>
      </c>
      <c r="G50" s="12">
        <f t="shared" si="26"/>
        <v>16.553298490976459</v>
      </c>
      <c r="H50" s="73">
        <f t="shared" si="26"/>
        <v>-12.049123656045779</v>
      </c>
    </row>
    <row r="51" spans="1:10" s="6" customFormat="1" ht="13.5" thickBot="1">
      <c r="A51" s="74"/>
      <c r="B51" s="75"/>
      <c r="C51" s="76"/>
      <c r="D51" s="76"/>
      <c r="E51" s="76"/>
      <c r="F51" s="76"/>
      <c r="G51" s="76"/>
      <c r="H51" s="77"/>
    </row>
    <row r="52" spans="1:10" s="6" customFormat="1" hidden="1">
      <c r="A52" s="8"/>
      <c r="B52" s="61"/>
      <c r="C52" s="8"/>
      <c r="D52" s="8"/>
      <c r="E52" s="8"/>
      <c r="F52" s="8"/>
      <c r="G52" s="8"/>
      <c r="H52" s="60"/>
    </row>
    <row r="53" spans="1:10" hidden="1">
      <c r="A53" s="9" t="s">
        <v>14</v>
      </c>
      <c r="C53" s="42"/>
      <c r="D53" s="42"/>
      <c r="E53" s="42"/>
      <c r="F53" s="42"/>
      <c r="G53" s="42"/>
      <c r="H53" s="42"/>
    </row>
    <row r="54" spans="1:10" hidden="1">
      <c r="B54" s="9" t="s">
        <v>15</v>
      </c>
      <c r="C54" s="37">
        <v>20373111.250000004</v>
      </c>
      <c r="D54" s="37">
        <v>20469098.29549047</v>
      </c>
      <c r="E54" s="37">
        <v>20823512.001916803</v>
      </c>
      <c r="F54" s="37">
        <v>20849362.023400001</v>
      </c>
      <c r="G54" s="37">
        <v>20363585.371042743</v>
      </c>
      <c r="H54" s="37">
        <v>20405786.676772315</v>
      </c>
      <c r="I54" s="22">
        <f>AVERAGE(C54:H54)</f>
        <v>20547409.269770388</v>
      </c>
    </row>
    <row r="55" spans="1:10" hidden="1">
      <c r="B55" s="9" t="s">
        <v>2</v>
      </c>
      <c r="C55" s="37">
        <v>14078956.977358434</v>
      </c>
      <c r="D55" s="37">
        <v>13426266.857942324</v>
      </c>
      <c r="E55" s="37">
        <v>11016334.109329002</v>
      </c>
      <c r="F55" s="37">
        <v>4041485.3050400005</v>
      </c>
      <c r="G55" s="37">
        <v>4459396.251709654</v>
      </c>
      <c r="H55" s="37">
        <v>4814771.3138773581</v>
      </c>
      <c r="J55" s="43"/>
    </row>
    <row r="56" spans="1:10" hidden="1">
      <c r="B56" s="9"/>
      <c r="C56" s="22"/>
      <c r="D56" s="22"/>
      <c r="E56" s="22"/>
      <c r="F56" s="22"/>
      <c r="G56" s="22"/>
      <c r="H56" s="37"/>
    </row>
    <row r="57" spans="1:10" hidden="1">
      <c r="B57" s="9" t="s">
        <v>3</v>
      </c>
      <c r="C57" s="22">
        <v>17139636.865381092</v>
      </c>
      <c r="D57" s="22">
        <v>16385885.801255437</v>
      </c>
      <c r="E57" s="22">
        <v>13602804.949099172</v>
      </c>
      <c r="F57" s="22">
        <v>5506284.2189303664</v>
      </c>
      <c r="G57" s="22">
        <v>5222785.7871928457</v>
      </c>
      <c r="H57" s="37">
        <v>6436666.9769277386</v>
      </c>
      <c r="J57" s="43" t="s">
        <v>22</v>
      </c>
    </row>
    <row r="58" spans="1:10" hidden="1">
      <c r="B58" s="9" t="s">
        <v>16</v>
      </c>
      <c r="C58" s="22">
        <v>4128546.7753668297</v>
      </c>
      <c r="D58" s="22">
        <v>4082188.3631192632</v>
      </c>
      <c r="E58" s="22">
        <v>3911018.8409744026</v>
      </c>
      <c r="F58" s="22">
        <v>3654663.834300458</v>
      </c>
      <c r="G58" s="22">
        <v>3806657.4023308442</v>
      </c>
      <c r="H58" s="37">
        <v>3755236.2625392079</v>
      </c>
      <c r="I58" s="22">
        <f>AVERAGE(C58:H58)</f>
        <v>3889718.5797718349</v>
      </c>
    </row>
    <row r="59" spans="1:10" hidden="1">
      <c r="B59" s="9" t="s">
        <v>17</v>
      </c>
      <c r="C59" s="22">
        <v>1358456.6259001642</v>
      </c>
      <c r="D59" s="22">
        <v>1371419.8197637848</v>
      </c>
      <c r="E59" s="22">
        <v>1419283.9201833068</v>
      </c>
      <c r="F59" s="22">
        <v>647583.5311695151</v>
      </c>
      <c r="G59" s="22">
        <v>751470.23655699997</v>
      </c>
      <c r="H59" s="37">
        <v>537664.59224876505</v>
      </c>
    </row>
    <row r="60" spans="1:10" hidden="1">
      <c r="B60" s="9" t="s">
        <v>18</v>
      </c>
      <c r="C60" s="22">
        <v>146988.65205799998</v>
      </c>
      <c r="D60" s="22">
        <v>266359.48752606555</v>
      </c>
      <c r="E60" s="22">
        <v>707113.34156199999</v>
      </c>
      <c r="F60" s="22">
        <v>1174156.8433439999</v>
      </c>
      <c r="G60" s="22">
        <v>1160474.0242697918</v>
      </c>
      <c r="H60" s="37">
        <v>1155872.9797209133</v>
      </c>
      <c r="J60" s="43" t="s">
        <v>24</v>
      </c>
    </row>
    <row r="61" spans="1:10" hidden="1">
      <c r="B61" s="9" t="s">
        <v>5</v>
      </c>
      <c r="C61" s="22">
        <v>9915052.1175480001</v>
      </c>
      <c r="D61" s="22">
        <v>9994924.9220736716</v>
      </c>
      <c r="E61" s="22">
        <v>10289839.892629998</v>
      </c>
      <c r="F61" s="22">
        <v>10429405.430130001</v>
      </c>
      <c r="G61" s="22">
        <v>10256189.232912373</v>
      </c>
      <c r="H61" s="37">
        <v>10029703.336331796</v>
      </c>
    </row>
    <row r="62" spans="1:10" hidden="1">
      <c r="B62" s="9" t="s">
        <v>6</v>
      </c>
      <c r="C62" s="22">
        <v>1763388.37315185</v>
      </c>
      <c r="D62" s="22">
        <v>1794587.9434104557</v>
      </c>
      <c r="E62" s="22">
        <v>1909786.3566729999</v>
      </c>
      <c r="F62" s="22">
        <v>3478749.845706</v>
      </c>
      <c r="G62" s="22">
        <v>3625404.4879277591</v>
      </c>
      <c r="H62" s="37">
        <v>3305414.468642923</v>
      </c>
      <c r="J62" s="28" t="s">
        <v>29</v>
      </c>
    </row>
    <row r="63" spans="1:10" s="15" customFormat="1" ht="11.25" hidden="1">
      <c r="B63" s="51" t="s">
        <v>19</v>
      </c>
      <c r="C63" s="23">
        <f t="shared" ref="C63:H63" si="27">SUM(C54:C55)-SUM(C57:C62)</f>
        <v>-1.1820474937558174</v>
      </c>
      <c r="D63" s="23">
        <f t="shared" si="27"/>
        <v>-1.1837158873677254</v>
      </c>
      <c r="E63" s="23">
        <f t="shared" si="27"/>
        <v>-1.1898760758340359</v>
      </c>
      <c r="F63" s="23">
        <f t="shared" si="27"/>
        <v>3.6248596608638763</v>
      </c>
      <c r="G63" s="23">
        <f t="shared" si="27"/>
        <v>0.45156178623437881</v>
      </c>
      <c r="H63" s="38">
        <f t="shared" si="27"/>
        <v>-0.62576167285442352</v>
      </c>
    </row>
    <row r="64" spans="1:10" hidden="1">
      <c r="B64" s="9" t="s">
        <v>25</v>
      </c>
      <c r="F64" s="41"/>
    </row>
    <row r="65" spans="1:14" hidden="1">
      <c r="A65" s="9" t="s">
        <v>20</v>
      </c>
    </row>
    <row r="66" spans="1:14" hidden="1">
      <c r="B66" s="9" t="str">
        <f>+B54</f>
        <v>Load</v>
      </c>
      <c r="C66" s="24">
        <v>21160795.998999994</v>
      </c>
      <c r="D66" s="24">
        <v>21251152.278999995</v>
      </c>
      <c r="E66" s="24">
        <v>20621136.416999999</v>
      </c>
      <c r="F66" s="24">
        <v>19734438.425999999</v>
      </c>
      <c r="G66" s="24">
        <v>19862419.748</v>
      </c>
      <c r="H66" s="24">
        <v>19812829.877999999</v>
      </c>
    </row>
    <row r="67" spans="1:14" hidden="1">
      <c r="B67" s="9" t="str">
        <f>+B55</f>
        <v>Sales</v>
      </c>
      <c r="C67" s="24">
        <v>13893366.567807045</v>
      </c>
      <c r="D67" s="24">
        <v>7825786.9547479786</v>
      </c>
      <c r="E67" s="24">
        <v>4895046.6541623715</v>
      </c>
      <c r="F67" s="24">
        <v>3549913.9967603674</v>
      </c>
      <c r="G67" s="24">
        <v>3603465.9442027113</v>
      </c>
      <c r="H67" s="24">
        <v>3321389.8857822493</v>
      </c>
    </row>
    <row r="68" spans="1:14" hidden="1">
      <c r="B68" s="9"/>
      <c r="C68" s="25"/>
      <c r="D68" s="25"/>
      <c r="E68" s="25"/>
      <c r="F68" s="25"/>
      <c r="G68" s="25"/>
      <c r="H68" s="39"/>
    </row>
    <row r="69" spans="1:14" hidden="1">
      <c r="A69" s="26"/>
      <c r="B69" s="9" t="str">
        <f>+B57</f>
        <v>Purchases</v>
      </c>
      <c r="C69" s="24">
        <v>16988826.668374039</v>
      </c>
      <c r="D69" s="24">
        <v>9768865.4264376871</v>
      </c>
      <c r="E69" s="24">
        <v>6227299.4515737779</v>
      </c>
      <c r="F69" s="24">
        <v>4516107.8991913255</v>
      </c>
      <c r="G69" s="24">
        <v>6401565.42134031</v>
      </c>
      <c r="H69" s="24">
        <v>6321693.8473429596</v>
      </c>
    </row>
    <row r="70" spans="1:14" hidden="1">
      <c r="A70" s="26"/>
      <c r="B70" s="9" t="str">
        <f t="shared" ref="B70:B74" si="28">+B58</f>
        <v>Owned Hydro</v>
      </c>
      <c r="C70" s="24">
        <v>3455333</v>
      </c>
      <c r="D70" s="24">
        <v>3472339</v>
      </c>
      <c r="E70" s="24">
        <v>3195324</v>
      </c>
      <c r="F70" s="24">
        <v>3462802</v>
      </c>
      <c r="G70" s="24">
        <v>4060597</v>
      </c>
      <c r="H70" s="24">
        <v>3976914</v>
      </c>
    </row>
    <row r="71" spans="1:14" hidden="1">
      <c r="A71" s="26"/>
      <c r="B71" s="9" t="str">
        <f t="shared" si="28"/>
        <v>Mid C Purchases</v>
      </c>
      <c r="C71" s="24">
        <v>2259092</v>
      </c>
      <c r="D71" s="24">
        <v>2154903</v>
      </c>
      <c r="E71" s="24">
        <v>1607342</v>
      </c>
      <c r="F71" s="24">
        <v>1460106</v>
      </c>
      <c r="G71" s="24">
        <v>1031325</v>
      </c>
      <c r="H71" s="24">
        <v>381503</v>
      </c>
    </row>
    <row r="72" spans="1:14" hidden="1">
      <c r="A72" s="26"/>
      <c r="B72" s="9" t="str">
        <f t="shared" si="28"/>
        <v>Wind</v>
      </c>
      <c r="C72" s="24">
        <v>448609</v>
      </c>
      <c r="D72" s="24">
        <v>938592</v>
      </c>
      <c r="E72" s="24">
        <v>970972</v>
      </c>
      <c r="F72" s="24">
        <v>932244</v>
      </c>
      <c r="G72" s="24">
        <v>1073363</v>
      </c>
      <c r="H72" s="24">
        <v>948282</v>
      </c>
    </row>
    <row r="73" spans="1:14" hidden="1">
      <c r="A73" s="26"/>
      <c r="B73" s="9" t="str">
        <f t="shared" si="28"/>
        <v>Coal</v>
      </c>
      <c r="C73" s="24">
        <v>10190955.898433005</v>
      </c>
      <c r="D73" s="24">
        <v>10351644.807310289</v>
      </c>
      <c r="E73" s="24">
        <v>10217373.619588593</v>
      </c>
      <c r="F73" s="24">
        <v>10029147.523569044</v>
      </c>
      <c r="G73" s="24">
        <v>9073618.2708624024</v>
      </c>
      <c r="H73" s="24">
        <v>9506164.9164392911</v>
      </c>
    </row>
    <row r="74" spans="1:14" hidden="1">
      <c r="B74" s="9" t="str">
        <f t="shared" si="28"/>
        <v>Gas</v>
      </c>
      <c r="C74" s="24">
        <v>1711346</v>
      </c>
      <c r="D74" s="24">
        <v>2390595</v>
      </c>
      <c r="E74" s="24">
        <v>3297872</v>
      </c>
      <c r="F74" s="24">
        <v>2883945</v>
      </c>
      <c r="G74" s="24">
        <v>1825417</v>
      </c>
      <c r="H74" s="24">
        <v>1999662</v>
      </c>
      <c r="J74" s="28" t="s">
        <v>28</v>
      </c>
      <c r="K74" s="44"/>
      <c r="L74" s="44"/>
      <c r="M74" s="44"/>
      <c r="N74" s="44"/>
    </row>
    <row r="75" spans="1:14" ht="13.5" hidden="1" thickBot="1">
      <c r="A75" s="15"/>
      <c r="B75" s="51" t="s">
        <v>19</v>
      </c>
      <c r="C75" s="78">
        <f>SUM(C66:C67)-SUM(C69:C74)</f>
        <v>0</v>
      </c>
      <c r="D75" s="78">
        <f t="shared" ref="D75:G75" si="29">SUM(D66:D67)-SUM(D69:D74)</f>
        <v>0</v>
      </c>
      <c r="E75" s="78">
        <f t="shared" si="29"/>
        <v>0</v>
      </c>
      <c r="F75" s="78">
        <f t="shared" si="29"/>
        <v>0</v>
      </c>
      <c r="G75" s="78">
        <f t="shared" si="29"/>
        <v>0</v>
      </c>
      <c r="H75" s="79">
        <f t="shared" ref="H75" si="30">SUM(H66:H67)-SUM(H69:H74)</f>
        <v>0</v>
      </c>
    </row>
    <row r="76" spans="1:14">
      <c r="A76" s="80" t="s">
        <v>21</v>
      </c>
      <c r="B76" s="81"/>
      <c r="C76" s="82"/>
      <c r="D76" s="82"/>
      <c r="E76" s="82"/>
      <c r="F76" s="82"/>
      <c r="G76" s="82"/>
      <c r="H76" s="83"/>
    </row>
    <row r="77" spans="1:14">
      <c r="A77" s="84"/>
      <c r="B77" s="56" t="s">
        <v>31</v>
      </c>
      <c r="C77" s="90">
        <f t="shared" ref="C77:H77" si="31">C78/C54</f>
        <v>3.8662958216555673E-2</v>
      </c>
      <c r="D77" s="90">
        <f t="shared" si="31"/>
        <v>3.8206567393436149E-2</v>
      </c>
      <c r="E77" s="90">
        <f t="shared" si="31"/>
        <v>-9.7186096609532206E-3</v>
      </c>
      <c r="F77" s="90">
        <f t="shared" si="31"/>
        <v>-5.3475190087288169E-2</v>
      </c>
      <c r="G77" s="90">
        <f t="shared" si="31"/>
        <v>-2.461087347395155E-2</v>
      </c>
      <c r="H77" s="91">
        <f t="shared" si="31"/>
        <v>-2.9058267057514263E-2</v>
      </c>
      <c r="I77" s="102" t="s">
        <v>36</v>
      </c>
      <c r="K77" s="26"/>
      <c r="L77" s="26"/>
      <c r="M77" s="26"/>
    </row>
    <row r="78" spans="1:14" ht="15">
      <c r="A78" s="66"/>
      <c r="B78" s="52" t="str">
        <f t="shared" ref="B78" si="32">B66</f>
        <v>Load</v>
      </c>
      <c r="C78" s="85">
        <f t="shared" ref="C78:H78" si="33">+C66-C54</f>
        <v>787684.74899999052</v>
      </c>
      <c r="D78" s="85">
        <f t="shared" si="33"/>
        <v>782053.98350952566</v>
      </c>
      <c r="E78" s="85">
        <f t="shared" si="33"/>
        <v>-202375.58491680399</v>
      </c>
      <c r="F78" s="85">
        <f t="shared" si="33"/>
        <v>-1114923.5974000022</v>
      </c>
      <c r="G78" s="85">
        <f t="shared" si="33"/>
        <v>-501165.62304274365</v>
      </c>
      <c r="H78" s="86">
        <f t="shared" si="33"/>
        <v>-592956.79877231643</v>
      </c>
      <c r="I78" s="39"/>
      <c r="J78" s="26"/>
      <c r="K78" s="26"/>
      <c r="L78" s="26"/>
      <c r="M78" s="26"/>
    </row>
    <row r="79" spans="1:14" ht="15">
      <c r="A79" s="66"/>
      <c r="B79" s="52"/>
      <c r="C79" s="85"/>
      <c r="D79" s="85"/>
      <c r="E79" s="85"/>
      <c r="F79" s="85"/>
      <c r="G79" s="85"/>
      <c r="H79" s="86"/>
      <c r="I79" s="39"/>
      <c r="J79" s="26"/>
      <c r="K79" s="26"/>
      <c r="L79" s="26"/>
      <c r="M79" s="26"/>
    </row>
    <row r="80" spans="1:14" ht="15">
      <c r="A80" s="66"/>
      <c r="B80" s="92" t="str">
        <f>B67</f>
        <v>Sales</v>
      </c>
      <c r="C80" s="93">
        <f t="shared" ref="C80:H80" si="34">+C67-C55</f>
        <v>-185590.40955138952</v>
      </c>
      <c r="D80" s="93">
        <f t="shared" si="34"/>
        <v>-5600479.9031943455</v>
      </c>
      <c r="E80" s="93">
        <f t="shared" si="34"/>
        <v>-6121287.4551666304</v>
      </c>
      <c r="F80" s="93">
        <f t="shared" si="34"/>
        <v>-491571.30827963306</v>
      </c>
      <c r="G80" s="93">
        <f t="shared" si="34"/>
        <v>-855930.30750694266</v>
      </c>
      <c r="H80" s="94">
        <f t="shared" si="34"/>
        <v>-1493381.4280951088</v>
      </c>
      <c r="I80" s="102" t="s">
        <v>37</v>
      </c>
      <c r="K80" s="26"/>
      <c r="L80" s="26"/>
      <c r="M80" s="26"/>
    </row>
    <row r="81" spans="1:13" ht="15">
      <c r="A81" s="66"/>
      <c r="B81" s="52"/>
      <c r="C81" s="85"/>
      <c r="D81" s="85"/>
      <c r="E81" s="85"/>
      <c r="F81" s="85"/>
      <c r="G81" s="85"/>
      <c r="H81" s="86"/>
      <c r="I81" s="26"/>
      <c r="J81" s="26"/>
      <c r="K81" s="26"/>
      <c r="L81" s="26"/>
      <c r="M81" s="26"/>
    </row>
    <row r="82" spans="1:13" ht="15">
      <c r="A82" s="66"/>
      <c r="B82" s="92" t="str">
        <f>B69</f>
        <v>Purchases</v>
      </c>
      <c r="C82" s="93">
        <f t="shared" ref="C82:H82" si="35">+C69-C57</f>
        <v>-150810.1970070526</v>
      </c>
      <c r="D82" s="93">
        <f t="shared" si="35"/>
        <v>-6617020.3748177495</v>
      </c>
      <c r="E82" s="93">
        <f t="shared" si="35"/>
        <v>-7375505.497525394</v>
      </c>
      <c r="F82" s="93">
        <f t="shared" si="35"/>
        <v>-990176.31973904092</v>
      </c>
      <c r="G82" s="93">
        <f t="shared" si="35"/>
        <v>1178779.6341474643</v>
      </c>
      <c r="H82" s="94">
        <f t="shared" si="35"/>
        <v>-114973.12958477903</v>
      </c>
      <c r="I82" s="102" t="s">
        <v>38</v>
      </c>
      <c r="J82" s="27"/>
      <c r="K82" s="26"/>
      <c r="L82" s="26"/>
      <c r="M82" s="26"/>
    </row>
    <row r="83" spans="1:13" ht="15">
      <c r="A83" s="66"/>
      <c r="B83" s="52"/>
      <c r="C83" s="101"/>
      <c r="D83" s="101"/>
      <c r="E83" s="101"/>
      <c r="F83" s="101"/>
      <c r="G83" s="101"/>
      <c r="H83" s="86"/>
      <c r="I83" s="26"/>
      <c r="J83" s="27"/>
      <c r="K83" s="26"/>
      <c r="L83" s="26"/>
      <c r="M83" s="26"/>
    </row>
    <row r="84" spans="1:13" ht="15">
      <c r="A84" s="66"/>
      <c r="B84" s="56" t="s">
        <v>23</v>
      </c>
      <c r="C84" s="95">
        <f>C85/C58</f>
        <v>-0.1630631338328517</v>
      </c>
      <c r="D84" s="95">
        <f t="shared" ref="D84:H84" si="36">D85/D58</f>
        <v>-0.14939275429546026</v>
      </c>
      <c r="E84" s="95">
        <f t="shared" si="36"/>
        <v>-0.1829944753720727</v>
      </c>
      <c r="F84" s="95">
        <f t="shared" si="36"/>
        <v>-5.2497806364503123E-2</v>
      </c>
      <c r="G84" s="95">
        <f t="shared" si="36"/>
        <v>6.6709338621770045E-2</v>
      </c>
      <c r="H84" s="96">
        <f t="shared" si="36"/>
        <v>5.9031635285418362E-2</v>
      </c>
      <c r="I84" s="27" t="s">
        <v>26</v>
      </c>
      <c r="J84" s="27"/>
      <c r="K84" s="26"/>
      <c r="L84" s="26"/>
      <c r="M84" s="26"/>
    </row>
    <row r="85" spans="1:13" ht="15">
      <c r="A85" s="66"/>
      <c r="B85" s="92" t="str">
        <f>B70</f>
        <v>Owned Hydro</v>
      </c>
      <c r="C85" s="93">
        <f t="shared" ref="C85:G86" si="37">+C70-C58</f>
        <v>-673213.77536682971</v>
      </c>
      <c r="D85" s="93">
        <f t="shared" si="37"/>
        <v>-609849.3631192632</v>
      </c>
      <c r="E85" s="93">
        <f t="shared" si="37"/>
        <v>-715694.84097440261</v>
      </c>
      <c r="F85" s="93">
        <f t="shared" si="37"/>
        <v>-191861.83430045797</v>
      </c>
      <c r="G85" s="93">
        <f t="shared" si="37"/>
        <v>253939.5976691558</v>
      </c>
      <c r="H85" s="94">
        <f t="shared" ref="H85" si="38">+H70-H58</f>
        <v>221677.73746079206</v>
      </c>
      <c r="I85" s="26"/>
      <c r="J85" s="26"/>
      <c r="K85" s="26"/>
      <c r="L85" s="26"/>
      <c r="M85" s="26"/>
    </row>
    <row r="86" spans="1:13" ht="15">
      <c r="A86" s="66"/>
      <c r="B86" s="52" t="str">
        <f>B71</f>
        <v>Mid C Purchases</v>
      </c>
      <c r="C86" s="85">
        <f t="shared" si="37"/>
        <v>900635.37409983575</v>
      </c>
      <c r="D86" s="85">
        <f t="shared" si="37"/>
        <v>783483.18023621524</v>
      </c>
      <c r="E86" s="85">
        <f t="shared" si="37"/>
        <v>188058.07981669321</v>
      </c>
      <c r="F86" s="85">
        <f t="shared" si="37"/>
        <v>812522.4688304849</v>
      </c>
      <c r="G86" s="85">
        <f t="shared" si="37"/>
        <v>279854.76344300003</v>
      </c>
      <c r="H86" s="86">
        <f t="shared" ref="H86" si="39">+H71-H59</f>
        <v>-156161.59224876505</v>
      </c>
    </row>
    <row r="87" spans="1:13" ht="15">
      <c r="A87" s="66"/>
      <c r="B87" s="92" t="s">
        <v>40</v>
      </c>
      <c r="C87" s="95">
        <f>C88/C60</f>
        <v>2.051997509460691</v>
      </c>
      <c r="D87" s="95">
        <f t="shared" ref="D87:H87" si="40">D88/D60</f>
        <v>2.5237791179041471</v>
      </c>
      <c r="E87" s="95">
        <f t="shared" si="40"/>
        <v>0.37314903132097782</v>
      </c>
      <c r="F87" s="95">
        <f t="shared" si="40"/>
        <v>-0.20603111476575131</v>
      </c>
      <c r="G87" s="95">
        <f t="shared" si="40"/>
        <v>-7.5065035880148109E-2</v>
      </c>
      <c r="H87" s="96">
        <f t="shared" si="40"/>
        <v>-0.17959670600746838</v>
      </c>
      <c r="I87" s="55" t="s">
        <v>39</v>
      </c>
    </row>
    <row r="88" spans="1:13" ht="15">
      <c r="A88" s="66"/>
      <c r="B88" s="92" t="str">
        <f>B72</f>
        <v>Wind</v>
      </c>
      <c r="C88" s="93">
        <f>+C72-C60</f>
        <v>301620.34794200002</v>
      </c>
      <c r="D88" s="93">
        <f>+D72-D60</f>
        <v>672232.51247393445</v>
      </c>
      <c r="E88" s="93">
        <f>+E72-E60</f>
        <v>263858.65843800001</v>
      </c>
      <c r="F88" s="93">
        <f>+F72-F60</f>
        <v>-241912.84334399994</v>
      </c>
      <c r="G88" s="93">
        <f>+G72-G60</f>
        <v>-87111.024269791786</v>
      </c>
      <c r="H88" s="94">
        <f t="shared" ref="H88" si="41">+H72-H60</f>
        <v>-207590.97972091334</v>
      </c>
    </row>
    <row r="89" spans="1:13" ht="15">
      <c r="A89" s="66"/>
      <c r="B89" s="100"/>
      <c r="C89" s="101"/>
      <c r="D89" s="101"/>
      <c r="E89" s="101"/>
      <c r="F89" s="101"/>
      <c r="G89" s="101"/>
      <c r="H89" s="86"/>
    </row>
    <row r="90" spans="1:13" ht="15">
      <c r="A90" s="66"/>
      <c r="B90" s="52" t="s">
        <v>41</v>
      </c>
      <c r="C90" s="87">
        <f>+C91/C61</f>
        <v>2.7826760526724954E-2</v>
      </c>
      <c r="D90" s="87">
        <f t="shared" ref="D90:H90" si="42">+D91/D61</f>
        <v>3.5690101528307192E-2</v>
      </c>
      <c r="E90" s="87">
        <f t="shared" si="42"/>
        <v>-7.0425073468157731E-3</v>
      </c>
      <c r="F90" s="87">
        <f t="shared" si="42"/>
        <v>-3.8377825969314945E-2</v>
      </c>
      <c r="G90" s="87">
        <f t="shared" si="42"/>
        <v>-0.11530315355873798</v>
      </c>
      <c r="H90" s="88">
        <f t="shared" si="42"/>
        <v>-5.2198794155359399E-2</v>
      </c>
    </row>
    <row r="91" spans="1:13" ht="15">
      <c r="A91" s="66"/>
      <c r="B91" s="52" t="str">
        <f>B73</f>
        <v>Coal</v>
      </c>
      <c r="C91" s="85">
        <f>+C73-C61</f>
        <v>275903.78088500537</v>
      </c>
      <c r="D91" s="85">
        <f>+D73-D61</f>
        <v>356719.88523661718</v>
      </c>
      <c r="E91" s="85">
        <f>+E73-E61</f>
        <v>-72466.273041404784</v>
      </c>
      <c r="F91" s="85">
        <f>+F73-F61</f>
        <v>-400257.90656095743</v>
      </c>
      <c r="G91" s="85">
        <f>+G73-G61</f>
        <v>-1182570.9620499704</v>
      </c>
      <c r="H91" s="86">
        <f t="shared" ref="H91" si="43">+H73-H61</f>
        <v>-523538.41989250481</v>
      </c>
      <c r="J91" s="43"/>
    </row>
    <row r="92" spans="1:13" ht="15">
      <c r="A92" s="66"/>
      <c r="B92" s="52"/>
      <c r="C92" s="85"/>
      <c r="D92" s="85"/>
      <c r="E92" s="85"/>
      <c r="F92" s="85"/>
      <c r="G92" s="85"/>
      <c r="H92" s="86"/>
      <c r="J92" s="43"/>
    </row>
    <row r="93" spans="1:13" ht="15">
      <c r="A93" s="66"/>
      <c r="B93" s="56" t="s">
        <v>42</v>
      </c>
      <c r="C93" s="95">
        <f>C94/C62</f>
        <v>-2.9512711972139363E-2</v>
      </c>
      <c r="D93" s="95">
        <f t="shared" ref="D93:H93" si="44">D94/D62</f>
        <v>0.33211359676076146</v>
      </c>
      <c r="E93" s="95">
        <f t="shared" si="44"/>
        <v>0.72682770953770759</v>
      </c>
      <c r="F93" s="95">
        <f t="shared" si="44"/>
        <v>-0.17098235633131201</v>
      </c>
      <c r="G93" s="95">
        <f t="shared" si="44"/>
        <v>-0.49649287242886708</v>
      </c>
      <c r="H93" s="96">
        <f t="shared" si="44"/>
        <v>-0.39503441430115577</v>
      </c>
      <c r="J93" s="43"/>
    </row>
    <row r="94" spans="1:13" ht="15.75" thickBot="1">
      <c r="A94" s="89"/>
      <c r="B94" s="97" t="str">
        <f>B74</f>
        <v>Gas</v>
      </c>
      <c r="C94" s="98">
        <f>+C74-C62</f>
        <v>-52042.373151849955</v>
      </c>
      <c r="D94" s="98">
        <f>+D74-D62</f>
        <v>596007.05658954429</v>
      </c>
      <c r="E94" s="98">
        <f>+E74-E62</f>
        <v>1388085.6433270001</v>
      </c>
      <c r="F94" s="98">
        <f>+F74-F62</f>
        <v>-594804.84570599999</v>
      </c>
      <c r="G94" s="98">
        <f>+G74-G62</f>
        <v>-1799987.4879277591</v>
      </c>
      <c r="H94" s="99">
        <f t="shared" ref="H94" si="45">+H74-H62</f>
        <v>-1305752.468642923</v>
      </c>
      <c r="J94" s="43"/>
    </row>
    <row r="97" spans="1:1">
      <c r="A97" s="103" t="s">
        <v>45</v>
      </c>
    </row>
  </sheetData>
  <mergeCells count="1">
    <mergeCell ref="I8:M8"/>
  </mergeCells>
  <pageMargins left="0.7" right="0.7" top="0.75" bottom="0.75" header="0.3" footer="0.3"/>
  <pageSetup scale="80" fitToHeight="0" orientation="landscape" r:id="rId1"/>
  <headerFooter>
    <oddFooter>&amp;L&amp;F (&amp;A)&amp;Cpage &amp;P of &amp;N</oddFooter>
  </headerFooter>
  <rowBreaks count="1" manualBreakCount="1">
    <brk id="38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6B5656-263C-40BC-8397-F004AF156B2C}"/>
</file>

<file path=customXml/itemProps2.xml><?xml version="1.0" encoding="utf-8"?>
<ds:datastoreItem xmlns:ds="http://schemas.openxmlformats.org/officeDocument/2006/customXml" ds:itemID="{86B50CC3-9D30-4524-A147-EEF1CD8BFF7C}"/>
</file>

<file path=customXml/itemProps3.xml><?xml version="1.0" encoding="utf-8"?>
<ds:datastoreItem xmlns:ds="http://schemas.openxmlformats.org/officeDocument/2006/customXml" ds:itemID="{322B20A0-9C68-4D80-977A-1C947A0E1868}"/>
</file>

<file path=customXml/itemProps4.xml><?xml version="1.0" encoding="utf-8"?>
<ds:datastoreItem xmlns:ds="http://schemas.openxmlformats.org/officeDocument/2006/customXml" ds:itemID="{C4ED8233-CF9A-4732-8694-57CE6418E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 SC-17</vt:lpstr>
      <vt:lpstr>'Exh SC-17'!Print_Area</vt:lpstr>
      <vt:lpstr>'Exh SC-17'!Print_Titles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2013-05-15T20:24:11Z</dcterms:created>
  <dcterms:modified xsi:type="dcterms:W3CDTF">2013-06-11T20:21:42Z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