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pivotTables/pivotTable1.xml" ContentType="application/vnd.openxmlformats-officedocument.spreadsheetml.pivotTable+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4.xml" ContentType="application/vnd.openxmlformats-officedocument.spreadsheetml.externalLink+xml"/>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externalLinks/externalLink8.xml" ContentType="application/vnd.openxmlformats-officedocument.spreadsheetml.externalLink+xml"/>
  <Override PartName="/xl/customProperty3.bin" ContentType="application/vnd.openxmlformats-officedocument.spreadsheetml.customProperty"/>
  <Override PartName="/xl/externalLinks/externalLink9.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7.xml" ContentType="application/vnd.openxmlformats-officedocument.spreadsheetml.externalLink+xml"/>
  <Override PartName="/xl/comments2.xml" ContentType="application/vnd.openxmlformats-officedocument.spreadsheetml.comments+xml"/>
  <Override PartName="/xl/externalLinks/externalLink5.xml" ContentType="application/vnd.openxmlformats-officedocument.spreadsheetml.externalLink+xml"/>
  <Override PartName="/xl/customProperty7.bin" ContentType="application/vnd.openxmlformats-officedocument.spreadsheetml.customProperty"/>
  <Override PartName="/xl/customProperty8.bin" ContentType="application/vnd.openxmlformats-officedocument.spreadsheetml.customProperty"/>
  <Override PartName="/xl/customProperty6.bin" ContentType="application/vnd.openxmlformats-officedocument.spreadsheetml.customProperty"/>
  <Override PartName="/xl/externalLinks/externalLink6.xml" ContentType="application/vnd.openxmlformats-officedocument.spreadsheetml.externalLink+xml"/>
  <Override PartName="/xl/comments3.xml" ContentType="application/vnd.openxmlformats-officedocument.spreadsheetml.comments+xml"/>
  <Override PartName="/xl/pivotCache/pivotCacheRecords1.xml" ContentType="application/vnd.openxmlformats-officedocument.spreadsheetml.pivotCacheRecord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Gas Sch. 141LNG Tacoma LNG\FILED\Compliance (Filed 4-XX-24)\Compliance Work Papers\"/>
    </mc:Choice>
  </mc:AlternateContent>
  <bookViews>
    <workbookView xWindow="0" yWindow="0" windowWidth="25200" windowHeight="11850"/>
  </bookViews>
  <sheets>
    <sheet name="TLNG Upgrade Rev Req" sheetId="18" r:id="rId1"/>
    <sheet name="Sch 141D from 2022 GRC" sheetId="35" r:id="rId2"/>
    <sheet name="No CIAC ==&gt;" sheetId="20" r:id="rId3"/>
    <sheet name="RB by FERC no CIAC" sheetId="16" r:id="rId4"/>
    <sheet name="Plant in Service no CIAC" sheetId="7" r:id="rId5"/>
    <sheet name="Accum Depr no CIAC" sheetId="6" r:id="rId6"/>
    <sheet name="Deprec Exp no CIAC" sheetId="3" r:id="rId7"/>
    <sheet name="w CIAC ===&gt;" sheetId="25" r:id="rId8"/>
    <sheet name="RB by FERC w CIAC" sheetId="21" r:id="rId9"/>
    <sheet name="Plant in Service w CIAC" sheetId="22" r:id="rId10"/>
    <sheet name="Accum Depr w CIAC" sheetId="23" r:id="rId11"/>
    <sheet name="Deprec Exp w CIAC" sheetId="24" r:id="rId12"/>
    <sheet name="Diff===&gt;" sheetId="31" r:id="rId13"/>
    <sheet name="RB by FERC Diff" sheetId="27" r:id="rId14"/>
    <sheet name="Plant in Service Diff" sheetId="28" r:id="rId15"/>
    <sheet name="Accum Depr Diff" sheetId="29" r:id="rId16"/>
    <sheet name="Deprec Exp Diff" sheetId="30" r:id="rId17"/>
    <sheet name="Inputs ===&gt;" sheetId="26" r:id="rId18"/>
    <sheet name="Depr Rates" sheetId="15" r:id="rId19"/>
    <sheet name="Pivot_1124" sheetId="2" r:id="rId20"/>
    <sheet name="PP1124_09_2021" sheetId="1" r:id="rId21"/>
    <sheet name="Ordered CIAC Calc" sheetId="32" r:id="rId22"/>
    <sheet name="Ordered Allocation " sheetId="33" r:id="rId23"/>
    <sheet name="Gas Conv Factor" sheetId="34"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 hidden="1">[1]Inputs!#REF!</definedName>
    <definedName name="__123Graph_A" hidden="1">[1]Inputs!#REF!</definedName>
    <definedName name="__123Graph_B" localSheetId="1" hidden="1">[1]Inputs!#REF!</definedName>
    <definedName name="__123Graph_B" hidden="1">[1]Inputs!#REF!</definedName>
    <definedName name="__123Graph_D" localSheetId="1" hidden="1">[1]Inputs!#REF!</definedName>
    <definedName name="__123Graph_D" hidden="1">[1]Inputs!#REF!</definedName>
    <definedName name="__123Graph_E" hidden="1">[2]Input!$E$22:$E$37</definedName>
    <definedName name="__123Graph_ECURRENT" localSheetId="1" hidden="1">[3]ConsolidatingPL!#REF!</definedName>
    <definedName name="__123Graph_ECURRENT" hidden="1">[3]ConsolidatingPL!#REF!</definedName>
    <definedName name="__123Graph_F" hidden="1">[2]Input!$D$22:$D$37</definedName>
    <definedName name="__IntlFixup" hidden="1">TRUE</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d1" hidden="1">{"annual",#N/A,FALSE,"Pro Forma";#N/A,#N/A,FALSE,"Golf Operations"}</definedName>
    <definedName name="_Dist_Values" localSheetId="1" hidden="1">#REF!</definedName>
    <definedName name="_Dist_Values" hidden="1">#REF!</definedName>
    <definedName name="_Fill" localSheetId="1" hidden="1">#REF!</definedName>
    <definedName name="_Fill" hidden="1">#REF!</definedName>
    <definedName name="_xlnm._FilterDatabase" localSheetId="20" hidden="1">PP1124_09_2021!$A$1:$P$793</definedName>
    <definedName name="_xlnm._FilterDatabase" localSheetId="1" hidden="1">#REF!</definedName>
    <definedName name="_xlnm._FilterDatabase" hidden="1">#REF!</definedName>
    <definedName name="_gr1" hidden="1">{"three",#N/A,FALSE,"Capital";"four",#N/A,FALSE,"Capital"}</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[4]RENT!#REF!</definedName>
    <definedName name="_Key1" hidden="1">[4]RENT!#REF!</definedName>
    <definedName name="_Key2" localSheetId="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255</definedName>
    <definedName name="_Regression_Int" hidden="1">1</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_six6" hidden="1">{#N/A,#N/A,FALSE,"CRPT";#N/A,#N/A,FALSE,"TREND";#N/A,#N/A,FALSE,"%Curve"}</definedName>
    <definedName name="_Sort" localSheetId="1" hidden="1">#REF!</definedName>
    <definedName name="_Sort" hidden="1">#REF!</definedName>
    <definedName name="_Table2_Out" localSheetId="1" hidden="1">#REF!</definedName>
    <definedName name="_Table2_Out" hidden="1">#REF!</definedName>
    <definedName name="_wr1" hidden="1">{"Output-3Column",#N/A,FALSE,"Output"}</definedName>
    <definedName name="_wrn1" hidden="1">{"Inflation-BaseYear",#N/A,FALSE,"Inputs"}</definedName>
    <definedName name="a" hidden="1">{"Print_Detail",#N/A,FALSE,"Redemption_Maturity Extract"}</definedName>
    <definedName name="Access_Button1" hidden="1">"Headcount_Workbook_Schedules_List"</definedName>
    <definedName name="AccessCode" hidden="1">""""</definedName>
    <definedName name="AccessDatabase" hidden="1">"C:\ncux\bud\rms_inv.mdb"</definedName>
    <definedName name="ACwvu.allocations." localSheetId="1" hidden="1">#REF!</definedName>
    <definedName name="ACwvu.allocations." hidden="1">#REF!</definedName>
    <definedName name="ACwvu.annual._.hotel." hidden="1">[5]development!$C$5</definedName>
    <definedName name="ACwvu.bottom._.line." localSheetId="1" hidden="1">[5]development!#REF!</definedName>
    <definedName name="ACwvu.bottom._.line." hidden="1">[5]development!#REF!</definedName>
    <definedName name="ACwvu.cash._.flow." localSheetId="1" hidden="1">#REF!</definedName>
    <definedName name="ACwvu.cash._.flow." hidden="1">#REF!</definedName>
    <definedName name="ACwvu.combo." hidden="1">[5]development!$B$89</definedName>
    <definedName name="ACwvu.full." localSheetId="1" hidden="1">#REF!</definedName>
    <definedName name="ACwvu.full." hidden="1">#REF!</definedName>
    <definedName name="ACwvu.offsite." localSheetId="1" hidden="1">#REF!</definedName>
    <definedName name="ACwvu.offsite." hidden="1">#REF!</definedName>
    <definedName name="ACwvu.onsite." localSheetId="1" hidden="1">#REF!</definedName>
    <definedName name="ACwvu.onsite." hidden="1">#REF!</definedName>
    <definedName name="anscount" hidden="1">2</definedName>
    <definedName name="asa" hidden="1">{"Factors Pages 1-2",#N/A,FALSE,"Factors";"Factors Page 3",#N/A,FALSE,"Factors";"Factors Page 4",#N/A,FALSE,"Factors";"Factors Page 5",#N/A,FALSE,"Factors";"Factors Pages 8-27",#N/A,FALSE,"Factors"}</definedName>
    <definedName name="b" hidden="1">{"One",#N/A,FALSE,"CClub";"Two",#N/A,FALSE,"CClub";"Three",#N/A,FALSE,"CClub";"Four",#N/A,FALSE,"CClub";"Five",#N/A,FALSE,"CClub"}</definedName>
    <definedName name="bi" hidden="1">{#N/A,#N/A,FALSE,"BidCo Assumptions";#N/A,#N/A,FALSE,"Credit Stats";#N/A,#N/A,FALSE,"Bidco Summary";#N/A,#N/A,FALSE,"BIDCO Consolidated"}</definedName>
    <definedName name="BNE_MESSAGES_HIDDEN" localSheetId="1" hidden="1">#REF!</definedName>
    <definedName name="BNE_MESSAGES_HIDDEN" hidden="1">#REF!</definedName>
    <definedName name="CBWorkbookPriority" hidden="1">-2060790043</definedName>
    <definedName name="cd" hidden="1">{"annual",#N/A,FALSE,"Pro Forma";#N/A,#N/A,FALSE,"Golf Operations"}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wvu.annual." localSheetId="1" hidden="1">#REF!,#REF!,#REF!,#REF!,#REF!,#REF!,#REF!,#REF!,#REF!,#REF!,#REF!,#REF!,#REF!,#REF!,#REF!,#REF!,#REF!,#REF!,#REF!,#REF!,#REF!,#REF!,#REF!,#REF!</definedName>
    <definedName name="Cwvu.annual." hidden="1">#REF!,#REF!,#REF!,#REF!,#REF!,#REF!,#REF!,#REF!,#REF!,#REF!,#REF!,#REF!,#REF!,#REF!,#REF!,#REF!,#REF!,#REF!,#REF!,#REF!,#REF!,#REF!,#REF!,#REF!</definedName>
    <definedName name="Cwvu.annual._.hotel." localSheetId="1" hidden="1">[5]development!$A$16:$IV$16,[5]development!$A$21:$IV$21,[5]development!#REF!,[5]development!#REF!,[5]development!$A$36:$IV$36,[5]development!$A$46:$IV$46,[5]development!#REF!,[5]development!#REF!,[5]development!#REF!,[5]development!#REF!,[5]development!#REF!,[5]development!#REF!,[5]development!#REF!,[5]development!#REF!,[5]development!#REF!,[5]development!$A$89:$IV$89,[5]development!#REF!,[5]development!#REF!,[5]development!#REF!</definedName>
    <definedName name="Cwvu.annual._.hotel." hidden="1">[5]development!$A$16:$IV$16,[5]development!$A$21:$IV$21,[5]development!#REF!,[5]development!#REF!,[5]development!$A$36:$IV$36,[5]development!$A$46:$IV$46,[5]development!#REF!,[5]development!#REF!,[5]development!#REF!,[5]development!#REF!,[5]development!#REF!,[5]development!#REF!,[5]development!#REF!,[5]development!#REF!,[5]development!#REF!,[5]development!$A$89:$IV$89,[5]development!#REF!,[5]development!#REF!,[5]development!#REF!</definedName>
    <definedName name="Cwvu.bottom._.line." localSheetId="1" hidden="1">[5]development!$A$16:$IV$16,[5]development!$A$21:$IV$21,[5]development!#REF!,[5]development!#REF!,[5]development!$A$36:$IV$36,[5]development!$A$46:$IV$46,[5]development!#REF!,[5]development!#REF!,[5]development!#REF!,[5]development!#REF!,[5]development!#REF!,[5]development!#REF!,[5]development!#REF!,[5]development!#REF!,[5]development!#REF!,[5]development!$A$89:$IV$89,[5]development!#REF!,[5]development!#REF!,[5]development!#REF!,[5]development!#REF!,[5]development!#REF!,[5]development!#REF!</definedName>
    <definedName name="Cwvu.bottom._.line." hidden="1">[5]development!$A$16:$IV$16,[5]development!$A$21:$IV$21,[5]development!#REF!,[5]development!#REF!,[5]development!$A$36:$IV$36,[5]development!$A$46:$IV$46,[5]development!#REF!,[5]development!#REF!,[5]development!#REF!,[5]development!#REF!,[5]development!#REF!,[5]development!#REF!,[5]development!#REF!,[5]development!#REF!,[5]development!#REF!,[5]development!$A$89:$IV$89,[5]development!#REF!,[5]development!#REF!,[5]development!#REF!,[5]development!#REF!,[5]development!#REF!,[5]development!#REF!</definedName>
    <definedName name="Cwvu.cash._.flow." localSheetId="1" hidden="1">#REF!,#REF!,#REF!,#REF!,#REF!,#REF!,#REF!,#REF!,#REF!,#REF!,#REF!,#REF!,#REF!,#REF!,#REF!,#REF!,#REF!,#REF!,#REF!,#REF!,#REF!,#REF!,#REF!,#REF!,#REF!,#REF!,#REF!,#REF!,#REF!,#REF!,#REF!,#REF!,#REF!,#REF!,#REF!,#REF!,#REF!,#REF!,#REF!,#REF!,#REF!</definedName>
    <definedName name="Cwvu.cash._.flow." hidden="1">#REF!,#REF!,#REF!,#REF!,#REF!,#REF!,#REF!,#REF!,#REF!,#REF!,#REF!,#REF!,#REF!,#REF!,#REF!,#REF!,#REF!,#REF!,#REF!,#REF!,#REF!,#REF!,#REF!,#REF!,#REF!,#REF!,#REF!,#REF!,#REF!,#REF!,#REF!,#REF!,#REF!,#REF!,#REF!,#REF!,#REF!,#REF!,#REF!,#REF!,#REF!</definedName>
    <definedName name="Cwvu.combo." localSheetId="1" hidden="1">[5]development!$A$16:$IV$16,[5]development!$A$21:$IV$21,[5]development!#REF!,[5]development!#REF!,[5]development!$A$36:$IV$36,[5]development!$A$46:$IV$46,[5]development!#REF!,[5]development!#REF!,[5]development!#REF!,[5]development!#REF!,[5]development!#REF!,[5]development!#REF!,[5]development!#REF!,[5]development!#REF!,[5]development!#REF!,[5]development!$A$85:$IV$85,[5]development!$A$89:$IV$89,[5]development!$A$91:$IV$91,[5]development!#REF!,[5]development!#REF!,[5]development!#REF!,[5]development!#REF!</definedName>
    <definedName name="Cwvu.combo." hidden="1">[5]development!$A$16:$IV$16,[5]development!$A$21:$IV$21,[5]development!#REF!,[5]development!#REF!,[5]development!$A$36:$IV$36,[5]development!$A$46:$IV$46,[5]development!#REF!,[5]development!#REF!,[5]development!#REF!,[5]development!#REF!,[5]development!#REF!,[5]development!#REF!,[5]development!#REF!,[5]development!#REF!,[5]development!#REF!,[5]development!$A$85:$IV$85,[5]development!$A$89:$IV$89,[5]development!$A$91:$IV$91,[5]development!#REF!,[5]development!#REF!,[5]development!#REF!,[5]development!#REF!</definedName>
    <definedName name="Cwvu.GREY_ALL." localSheetId="1" hidden="1">#REF!</definedName>
    <definedName name="Cwvu.GREY_ALL." hidden="1">#REF!</definedName>
    <definedName name="dd" hidden="1">{"Print_Detail",#N/A,FALSE,"Redemption_Maturity Extract"}</definedName>
    <definedName name="ddd" hidden="1">{"Full",#N/A,FALSE,"Sec MTN B Summary"}</definedName>
    <definedName name="dddd" hidden="1">{"RedPrem_InitRed View",#N/A,FALSE,"Sec MTN B Summary"}</definedName>
    <definedName name="dddddd" hidden="1">{"Pivot1",#N/A,FALSE,"Redemption_Maturity Extract"}</definedName>
    <definedName name="dddddddd" hidden="1">{"Pivot2",#N/A,FALSE,"Redemption_Maturity Extract"}</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UDE" localSheetId="1"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stimate" hidden="1">{#N/A,#N/A,FALSE,"Summ";#N/A,#N/A,FALSE,"General"}</definedName>
    <definedName name="EV__ALLOWSTOPEXPAND__" hidden="1">1</definedName>
    <definedName name="EV__EVCOM_OPTIONS__" hidden="1">8</definedName>
    <definedName name="EV__EXPOPTIONS__" hidden="1">0</definedName>
    <definedName name="EV__LASTREFTIME__" hidden="1">40535.431400463</definedName>
    <definedName name="EV__MAXEXPCOLS__" hidden="1">100</definedName>
    <definedName name="EV__MAXEXPROWS__" hidden="1">2000</definedName>
    <definedName name="EV__MEMORYCVW__" hidden="1">0</definedName>
    <definedName name="EV__WBEVMODE__" hidden="1">0</definedName>
    <definedName name="EV__WBREFOPTIONS__" hidden="1">55</definedName>
    <definedName name="EV__WBVERSION__" hidden="1">0</definedName>
    <definedName name="EV__WSINFO__" hidden="1">"kab"</definedName>
    <definedName name="ex" hidden="1">{#N/A,#N/A,FALSE,"Summ";#N/A,#N/A,FALSE,"General"}</definedName>
    <definedName name="fffff" hidden="1">{"ALL",#N/A,FALSE,"A"}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fsdfsad" hidden="1">{"ALL",#N/A,FALSE,"A"}</definedName>
    <definedName name="gr" hidden="1">{"three",#N/A,FALSE,"Capital";"four",#N/A,FALSE,"Capital"}</definedName>
    <definedName name="help" hidden="1">{"ALL",#N/A,FALSE,"A"}</definedName>
    <definedName name="HROptim" hidden="1">{#N/A,#N/A,FALSE,"Summary";#N/A,#N/A,FALSE,"SmPlants";#N/A,#N/A,FALSE,"Utah";#N/A,#N/A,FALSE,"Idaho";#N/A,#N/A,FALSE,"Lewis River";#N/A,#N/A,FALSE,"NrthUmpq";#N/A,#N/A,FALSE,"KlamRog"}</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Count" hidden="1">5</definedName>
    <definedName name="inventory" hidden="1">{#N/A,#N/A,FALSE,"Summary";#N/A,#N/A,FALSE,"SmPlants";#N/A,#N/A,FALSE,"Utah";#N/A,#N/A,FALSE,"Idaho";#N/A,#N/A,FALSE,"Lewis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NTM">6000</definedName>
    <definedName name="IQ_TODAY">0</definedName>
    <definedName name="IQ_WEEK">50000</definedName>
    <definedName name="IQ_YTD">3000</definedName>
    <definedName name="IQ_YTDMONTH">130000</definedName>
    <definedName name="JIM" hidden="1">{#N/A,#N/A,FALSE,"Sheet5"}</definedName>
    <definedName name="June" hidden="1">{"three",#N/A,FALSE,"Capital";"four",#N/A,FALSE,"Capital"}</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2_WBEVMODE" hidden="1">0</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3</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new" hidden="1">{#N/A,#N/A,FALSE,"Summ";#N/A,#N/A,FALSE,"General"}</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al_Workbook_GUID" hidden="1">"VX3CWJGNQX2CCGI81U4N2V76"</definedName>
    <definedName name="pete" hidden="1">{#N/A,#N/A,FALSE,"Bgt";#N/A,#N/A,FALSE,"Act";#N/A,#N/A,FALSE,"Chrt Data";#N/A,#N/A,FALSE,"Bus Result";#N/A,#N/A,FALSE,"Main Charts";#N/A,#N/A,FALSE,"P&amp;L Ttl";#N/A,#N/A,FALSE,"P&amp;L C_Ttl";#N/A,#N/A,FALSE,"P&amp;L C_Oct";#N/A,#N/A,FALSE,"P&amp;L C_Sep";#N/A,#N/A,FALSE,"1996";#N/A,#N/A,FALSE,"Data"}</definedName>
    <definedName name="PPPPPPPPPPPPPPPP" hidden="1">{#N/A,#N/A,FALSE,"Sheet5"}</definedName>
    <definedName name="PricingInfo" localSheetId="1" hidden="1">[6]Inputs!#REF!</definedName>
    <definedName name="PricingInfo" hidden="1">[6]Inputs!#REF!</definedName>
    <definedName name="_xlnm.Print_Area" localSheetId="23">'Gas Conv Factor'!$B$4:$F$23</definedName>
    <definedName name="_xlnm.Print_Area" localSheetId="22">'Ordered Allocation '!$B$2:$L$55</definedName>
    <definedName name="_xlnm.Print_Area" localSheetId="21">'Ordered CIAC Calc'!$C$1:$K$46</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 hidden="1">{"PRINT",#N/A,TRUE,"APPA";"PRINT",#N/A,TRUE,"APS";"PRINT",#N/A,TRUE,"BHPL";"PRINT",#N/A,TRUE,"BHPL2";"PRINT",#N/A,TRUE,"CDWR";"PRINT",#N/A,TRUE,"EWEB";"PRINT",#N/A,TRUE,"LADWP";"PRINT",#N/A,TRUE,"NEVBASE"}</definedName>
    <definedName name="Rwvu.allocations." localSheetId="1" hidden="1">#REF!</definedName>
    <definedName name="Rwvu.allocations." hidden="1">#REF!</definedName>
    <definedName name="Rwvu.annual._.hotel." localSheetId="1" hidden="1">[5]development!#REF!</definedName>
    <definedName name="Rwvu.annual._.hotel." hidden="1">[5]development!#REF!</definedName>
    <definedName name="Rwvu.bottom._.line." localSheetId="1" hidden="1">[5]development!#REF!</definedName>
    <definedName name="Rwvu.bottom._.line." hidden="1">[5]development!#REF!</definedName>
    <definedName name="Rwvu.cash._.flow." localSheetId="1" hidden="1">#REF!</definedName>
    <definedName name="Rwvu.cash._.flow." hidden="1">#REF!</definedName>
    <definedName name="Rwvu.combo." localSheetId="1" hidden="1">[5]development!#REF!</definedName>
    <definedName name="Rwvu.combo." hidden="1">[5]development!#REF!</definedName>
    <definedName name="Rwvu.offsite." localSheetId="1" hidden="1">#REF!</definedName>
    <definedName name="Rwvu.offsite." hidden="1">#REF!</definedName>
    <definedName name="Rwvu.onsite." localSheetId="1" hidden="1">#REF!</definedName>
    <definedName name="Rwvu.onsite." hidden="1">#REF!</definedName>
    <definedName name="SAPBEXhrIndnt" hidden="1">"Wide"</definedName>
    <definedName name="SAPBEXrevision" hidden="1">1</definedName>
    <definedName name="SAPBEXsysID" hidden="1">"BWP"</definedName>
    <definedName name="SAPBEXwbID" hidden="1">"45FIHJWMI3GHFVKWLVCY66MTN"</definedName>
    <definedName name="SAPsysID" hidden="1">"708C5W7SBKP804JT78WJ0JNKI"</definedName>
    <definedName name="SAPwbID" hidden="1">"ARS"</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ippw" hidden="1">{#N/A,#N/A,FALSE,"Actual";#N/A,#N/A,FALSE,"Normalized";#N/A,#N/A,FALSE,"Electric Actual";#N/A,#N/A,FALSE,"Electric Normalized"}</definedName>
    <definedName name="SpreadsheetBuilder_2" localSheetId="1" hidden="1">[7]Sheet2!#REF!</definedName>
    <definedName name="SpreadsheetBuilder_2" hidden="1">[7]Sheet2!#REF!</definedName>
    <definedName name="SpreadsheetBuilder_3" localSheetId="1" hidden="1">[8]Sheet2!#REF!</definedName>
    <definedName name="SpreadsheetBuilder_3" hidden="1">[8]Sheet2!#REF!</definedName>
    <definedName name="standard1" hidden="1">{"YTD-Total",#N/A,FALSE,"Provision"}</definedName>
    <definedName name="Swvu.allocations." localSheetId="1" hidden="1">#REF!</definedName>
    <definedName name="Swvu.allocations." hidden="1">#REF!</definedName>
    <definedName name="Swvu.annual._.hotel." hidden="1">[5]development!$C$5</definedName>
    <definedName name="Swvu.bottom._.line." localSheetId="1" hidden="1">[5]development!#REF!</definedName>
    <definedName name="Swvu.bottom._.line." hidden="1">[5]development!#REF!</definedName>
    <definedName name="Swvu.cash._.flow." localSheetId="1" hidden="1">#REF!</definedName>
    <definedName name="Swvu.cash._.flow." hidden="1">#REF!</definedName>
    <definedName name="Swvu.combo." hidden="1">[5]development!$B$89</definedName>
    <definedName name="Swvu.full." localSheetId="1" hidden="1">#REF!</definedName>
    <definedName name="Swvu.full." hidden="1">#REF!</definedName>
    <definedName name="Swvu.offsite." localSheetId="1" hidden="1">#REF!</definedName>
    <definedName name="Swvu.offsite." hidden="1">#REF!</definedName>
    <definedName name="Swvu.onsite." localSheetId="1" hidden="1">#REF!</definedName>
    <definedName name="Swvu.onsite." hidden="1">#REF!</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P_Footer_User" hidden="1">"Dylan Moser"</definedName>
    <definedName name="TP_Footer_Version" hidden="1">"v4.00"</definedName>
    <definedName name="trth" hidden="1">{"ALL",#N/A,FALSE,"A"}</definedName>
    <definedName name="u" hidden="1">{#N/A,#N/A,FALSE,"Summ";#N/A,#N/A,FALSE,"General"}</definedName>
    <definedName name="vcdv" localSheetId="1" hidden="1">#REF!</definedName>
    <definedName name="vcdv" hidden="1">#REF!</definedName>
    <definedName name="w" localSheetId="1" hidden="1">[9]Inputs!#REF!</definedName>
    <definedName name="w" hidden="1">[9]Inputs!#REF!</definedName>
    <definedName name="wr" hidden="1">{"Output-3Column",#N/A,FALSE,"Output"}</definedName>
    <definedName name="wrn" hidden="1">{"Inflation-BaseYear",#N/A,FALSE,"Inputs"}</definedName>
    <definedName name="wrn.1._.Bi._.Monthly._.CR." hidden="1">{#N/A,#N/A,FALSE,"Drill Sites";"WP 212",#N/A,FALSE,"MWAG EOR";"WP 213",#N/A,FALSE,"MWAG EOR";#N/A,#N/A,FALSE,"Misc. Facility";#N/A,#N/A,FALSE,"WWTP"}</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{"ALL",#N/A,FALSE,"A"}</definedName>
    <definedName name="wrn.All._.BSs._.and._.JEs." hidden="1">{#N/A,#N/A,FALSE,"Top level";#N/A,#N/A,FALSE,"Top level JEs";#N/A,#N/A,FALSE,"PHI";#N/A,#N/A,FALSE,"PHI JEs";#N/A,#N/A,FALSE,"PacifiCorp";#N/A,#N/A,FALSE,"PacifiCorp JEs";#N/A,#N/A,FALSE,"PGHC";#N/A,#N/A,FALSE,"PGHC JEs";#N/A,#N/A,FALSE,"Domestic"}</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Sheet";#N/A,#N/A,FALSE,"T-Accounts";#N/A,#N/A,FALSE,"Expense Detail 10 01 to 3  02";#N/A,#N/A,FALSE,"Expense Detail 4 01 to 9 01";#N/A,#N/A,FALSE,"Three Factor % 3  2002"}</definedName>
    <definedName name="wrn.All._.Sheets." hidden="1">{"IncSt",#N/A,FALSE,"IS";"BalSht",#N/A,FALSE,"BS";"IntCash",#N/A,FALSE,"Int. Cash";"Stats",#N/A,FALSE,"Stats"}</definedName>
    <definedName name="wrn.annual." hidden="1">{"annual",#N/A,FALSE,"Pro Forma"}</definedName>
    <definedName name="wrn.Annual._.Detail." hidden="1">{"annualsum",#N/A,FALSE,"Cost Summary";"annual1",#N/A,FALSE,"Phase_1";"annual2",#N/A,FALSE,"Phase_2";"annual3",#N/A,FALSE,"Phase_3";"annual4",#N/A,FALSE,"Phase_4"}</definedName>
    <definedName name="wrn.Annual._.Golf." hidden="1">{"a_dev",#N/A,FALSE,"Golf Development";"a_memstats",#N/A,FALSE,"Golf Development";"a_opstats",#N/A,FALSE,"Golf Development";"a_rev",#N/A,FALSE,"Golf Development";"a_return",#N/A,FALSE,"Golf Development"}</definedName>
    <definedName name="wrn.Annual._.Hotel." hidden="1">{"annual hotel",#N/A,FALSE,"Hotel Development"}</definedName>
    <definedName name="wrn.Annual._.Land._.Sales." hidden="1">{"annual",#N/A,FALSE,"Land Sales"}</definedName>
    <definedName name="wrn.Annual._.Report." hidden="1">{"annual",#N/A,FALSE,"Pro Forma";#N/A,#N/A,FALSE,"Golf Operations"}</definedName>
    <definedName name="wrn.Annual._.Report._.no._.releases." hidden="1">{"a_sales",#N/A,FALSE,"Summary";"a_debt",#N/A,FALSE,"Summary";"a_cash",#N/A,FALSE,"Summary";"a_accrual",#N/A,FALSE,"Summary"}</definedName>
    <definedName name="wrn.Annual._.Report._.with._.releases." hidden="1">{"a_sales",#N/A,FALSE,"Summary";"a_debt",#N/A,FALSE,"Summary";"a_releases",#N/A,FALSE,"Summary";"a_cash",#N/A,FALSE,"Summary";"a_accrual",#N/A,FALSE,"Summary"}</definedName>
    <definedName name="wrn.Annual_5yr." hidden="1">{"ISP1Y5",#N/A,TRUE,"Template";"ISP2Y5",#N/A,TRUE,"Template";"BSY5",#N/A,TRUE,"Template";"ICFY5",#N/A,TRUE,"Template";"TPY5",#N/A,TRUE,"Template";"CtrlY5",#N/A,TRUE,"Template"}</definedName>
    <definedName name="wrn.Anvil." hidden="1">{#N/A,#N/A,FALSE,"CRPT";#N/A,#N/A,FALSE,"PCS ";#N/A,#N/A,FALSE,"TREND";#N/A,#N/A,FALSE,"% CURVE";#N/A,#N/A,FALSE,"FWICALC";#N/A,#N/A,FALSE,"CONTINGENCY";#N/A,#N/A,FALSE,"7616 Fab";#N/A,#N/A,FALSE,"7616 NSK"}</definedName>
    <definedName name="wrn.Assets." hidden="1">{"ASSETS",#N/A,FALSE,"Assets"}</definedName>
    <definedName name="wrn.ASSOC_CO." hidden="1">{"ASSC_CO",#N/A,FALSE,"A"}</definedName>
    <definedName name="wrn.BidCo." hidden="1">{#N/A,#N/A,FALSE,"BidCo Assumptions";#N/A,#N/A,FALSE,"Credit Stats";#N/A,#N/A,FALSE,"Bidco Summary";#N/A,#N/A,FALSE,"BIDCO Consolidated"}</definedName>
    <definedName name="wrn.BS." hidden="1">{"BS",#N/A,FALSE,"A"}</definedName>
    <definedName name="wrn.BUS._.RPT." hidden="1">{#N/A,#N/A,FALSE,"P&amp;L Ttl";#N/A,#N/A,FALSE,"P&amp;L C_Ttl New";#N/A,#N/A,FALSE,"Bus Res";#N/A,#N/A,FALSE,"Chrts";#N/A,#N/A,FALSE,"pcf";#N/A,#N/A,FALSE,"pcr ";#N/A,#N/A,FALSE,"Exp Stmt ";#N/A,#N/A,FALSE,"Exp Stmt BU";#N/A,#N/A,FALSE,"Cap";#N/A,#N/A,FALSE,"IT Ytd"}</definedName>
    <definedName name="wrn.CASH." hidden="1">{#N/A,#N/A,FALSE,"Sheet5"}</definedName>
    <definedName name="wrn.Cash._.and._.Accrual." hidden="1">{"a_cash",#N/A,FALSE,"Summary";"a_accrual",#N/A,FALSE,"Summary"}</definedName>
    <definedName name="wrn.Combined._.YTD." hidden="1">{"YTD-Total",#N/A,TRUE,"Provision";"YTD-Utility",#N/A,TRUE,"Prov Utility";"YTD-NonUtility",#N/A,TRUE,"Prov NonUtility"}</definedName>
    <definedName name="wrn.Complete._.Report." hidden="1">{"Schedule A - Cost of Equity results",#N/A,TRUE,"Summary Results";"Schedule 1B - Cost of Capital Results",#N/A,TRUE,"Final Summary Sheet";"Schedule 2 A - Selected Cohort Financial Data",#N/A,TRUE,"COMPCO";"Schedule 2 B - EPS, etc. Cohort",#N/A,TRUE,"COMPCO";"Schedule 2 C - Cohort Group Growth Estimates",#N/A,TRUE,"COMPCO";"Schedule 2 D - OPUC-Selected Companies",#N/A,TRUE,"COMPCO";"Schedules 3A &amp; 3B - Single-stage DCF Analyses",#N/A,TRUE,"Single-Stage and 5-Year DCF"}</definedName>
    <definedName name="wrn.ConsolGrossGrp." hidden="1">{"Conol gross povision grouped",#N/A,FALSE,"Consol Gross";"Consol Gross Grouped",#N/A,FALSE,"Consol Gross"}</definedName>
    <definedName name="wrn.Current._.Estimate." hidden="1">{#N/A,#N/A,FALSE,"Title Page";#N/A,#N/A,FALSE,"Last Ce to Current Ce";#N/A,#N/A,FALSE,"CE to Plan";#N/A,#N/A,FALSE,"Last CE to Actual";#N/A,#N/A,FALSE,"Actual to Plan";#N/A,#N/A,FALSE,"Net Cash Flow Chg";#N/A,#N/A,FALSE,"Net Cash Flow Fix";#N/A,#N/A,FALSE,"Net Cash Flow";#N/A,#N/A,FALSE,"Balance Sheet";#N/A,#N/A,FALSE,"Cash Flow";#N/A,#N/A,FALSE,"III X Capital";#N/A,#N/A,FALSE,"Monthly Summary-Consolidated";#N/A,#N/A,FALSE,"Monthly Summary-Other";#N/A,#N/A,FALSE,"III X II LP Capital";#N/A,#N/A,FALSE,"Monthly Summary-IIIXIILP";#N/A,#N/A,FALSE,"Monthly Summary-SEI";#N/A,#N/A,FALSE,"Monthly Summary-Raton";#N/A,#N/A,FALSE,"Monthly Summary-Utah";#N/A,#N/A,FALSE,"Monthly Summary-Corp G&amp;A";#N/A,#N/A,FALSE,"Monthly Summary-Capital Plan";#N/A,#N/A,FALSE,"Income Tax Provision";#N/A,#N/A,FALSE,"IIIX Debt"}</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CF._.Valuation." hidden="1">{"value box",#N/A,TRUE,"DPL Inc. Fin Statements";"unlevered free cash flows",#N/A,TRUE,"DPL Inc. Fin Statements"}</definedName>
    <definedName name="wrn.Detail." hidden="1">{"Print_Detail",#N/A,FALSE,"Redemption_Maturity Extract"}</definedName>
    <definedName name="wrn.Diane._.s._.Version." hidden="1">{"Full",#N/A,FALSE,"Sec MTN B Summary"}</definedName>
    <definedName name="wrn.Distribution._.Version." hidden="1">{"RedPrem_InitRed View",#N/A,FALSE,"Sec MTN B Summary"}</definedName>
    <definedName name="wrn.ESTIMATE." hidden="1">{#N/A,#N/A,FALSE,"CESTSUM";#N/A,#N/A,FALSE,"est sum A";#N/A,#N/A,FALSE,"est detail A"}</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ive._.Year._.Test." hidden="1">{"Five Year Plan",#N/A,TRUE,"Monthly Summary-IIIXIILP";"Five Year Plan",#N/A,TRUE,"Cash Flow"}</definedName>
    <definedName name="wrn.full._.report."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Full._.View." hidden="1">{"FullView",#N/A,FALSE,"Consltd-For contngcy"}</definedName>
    <definedName name="wrn.Fundamental."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greg." hidden="1">{"three",#N/A,FALSE,"Capital";"four",#N/A,FALSE,"Capital"}</definedName>
    <definedName name="wrn.IEO." hidden="1">{#N/A,#N/A,FALSE,"SUMMARY";#N/A,#N/A,FALSE,"AE7616";#N/A,#N/A,FALSE,"AE7617";#N/A,#N/A,FALSE,"AE7618";#N/A,#N/A,FALSE,"AE7619"}</definedName>
    <definedName name="wrn.III._.X._.Co._.Five._.Year._.Plan." hidden="1">{#N/A,#N/A,TRUE,"Title Page-Financial Stmts IIIX";"Balance Sheet Five Year Plan",#N/A,TRUE,"Balance Sheet";"Cash Flow Five Year Plan",#N/A,TRUE,"Cash Flow";"III X Capital Five Year Plan",#N/A,TRUE,"III X Capital";"Consol Income Five Year Plan",#N/A,TRUE,"Monthly Summary-Consolidated";"Other Income Five Year Plan",#N/A,TRUE,"Monthly Summary-Other";"IIIXIILPCapital Five Year Plan",#N/A,TRUE,"III X II LP Capital";"IIIXIILP Income Five Year Plan",#N/A,TRUE,"Monthly Summary-IIIXIILP";"QEP Income Five Year Plan",#N/A,TRUE,"Monthly Summary-SEI";"Raton Income Five Year Plan",#N/A,TRUE,"Monthly Summary-Raton";"AC Income Five Year Plan",#N/A,TRUE,"Monthly Summary-Utah";"G&amp;A Five Year Plan",#N/A,TRUE,"Monthly Summary-Corp G&amp;A";"CAPEX Five Year Plan",#N/A,TRUE,"Monthly Summary-Capital Plan";"Drilling Prog Five Year Plan",#N/A,TRUE,"Drilling Prog Current";"Debt Five Year Plan",#N/A,TRUE,"IIIX Debt";"Income Tax Five Year Plan",#N/A,TRUE,"Income Tax Provision"}</definedName>
    <definedName name="wrn.IIIXCo._.Five._.Year._.Summary._.Reports." hidden="1">{#N/A,#N/A,TRUE,"Title Page-Financial Stmts IIIX";#N/A,#N/A,TRUE,"Sumry_Income IIIXCo";#N/A,#N/A,TRUE,"Sumry_Balance Sheet IIIXCo";#N/A,#N/A,TRUE,"Sumry_Cash Flow IIIXCo";#N/A,#N/A,TRUE,"Antelope Creek";#N/A,#N/A,TRUE,"QEP";#N/A,#N/A,TRUE,"Raton"}</definedName>
    <definedName name="wrn.IIIXCo._.FY._.2004._.Plan." hidden="1">{"IIIXCo FY 04 Plan",#N/A,FALSE,"Monthly Summary-IIIXIILP"}</definedName>
    <definedName name="wrn.Incentive._.Overhead." hidden="1">{#N/A,#N/A,FALSE,"Coversheet";#N/A,#N/A,FALSE,"QA"}</definedName>
    <definedName name="wrn.Inputs." hidden="1">{"Inflation-BaseYear",#N/A,FALSE,"Inputs"}</definedName>
    <definedName name="wrn.Invested._.Capital." hidden="1">{#N/A,#N/A,FALSE,"Invested Capital-Total";#N/A,#N/A,FALSE,"Invested Capital-SEI";#N/A,#N/A,FALSE,"Invested Capital-Utah";#N/A,#N/A,FALSE,"Invested Capital-Raton"}</definedName>
    <definedName name="wrn.Liab." hidden="1">{"LIAB",#N/A,FALSE,"Liab"}</definedName>
    <definedName name="wrn.limit_reports." hidden="1">{#N/A,#N/A,FALSE,"Schedule F";#N/A,#N/A,FALSE,"Schedule G"}</definedName>
    <definedName name="wrn.MARGIN_WO_QTR." hidden="1">{#N/A,#N/A,FALSE,"Month ";#N/A,#N/A,FALSE,"YTD";#N/A,#N/A,FALSE,"12 mo ended"}</definedName>
    <definedName name="wrn.Monthly_Yr1." hidden="1">{"ISP1Y1",#N/A,TRUE,"Template";"ISP2Y1",#N/A,TRUE,"Template";"BSY1",#N/A,TRUE,"Template";"ICFY1",#N/A,TRUE,"Template";"TPY1",#N/A,TRUE,"Template";"CtrlY1",#N/A,TRUE,"Template"}</definedName>
    <definedName name="wrn.monthly_yr2" hidden="1">{"ISP1Y1",#N/A,TRUE,"Template";"ISP2Y1",#N/A,TRUE,"Template";"BSY1",#N/A,TRUE,"Template";"ICFY1",#N/A,TRUE,"Template";"TPY1",#N/A,TRUE,"Template";"CtrlY1",#N/A,TRUE,"Template"}</definedName>
    <definedName name="wrn.Monthly_Yr2." hidden="1">{"ISP1Y2",#N/A,TRUE,"Template";"ISP2Y2",#N/A,TRUE,"Template";"BSY2",#N/A,TRUE,"Template";"ICFY2",#N/A,TRUE,"Template";"TPY2",#N/A,TRUE,"Template";"CtrlY2",#N/A,TRUE,"Template"}</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tWorth." hidden="1">{"NW",#N/A,FALSE,"STMT"}</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utput3Column." hidden="1">{"Output-3Column",#N/A,FALSE,"Output"}</definedName>
    <definedName name="wrn.OutputAll." hidden="1">{"Output-All",#N/A,FALSE,"Output"}</definedName>
    <definedName name="wrn.OutputBaseYear." hidden="1">{"Output-BaseYear",#N/A,FALSE,"Output"}</definedName>
    <definedName name="wrn.OutputMin." hidden="1">{"Output-Min",#N/A,FALSE,"Output"}</definedName>
    <definedName name="wrn.OutputPercent." hidden="1">{"Output%",#N/A,FALSE,"Output"}</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d." hidden="1">{"Pfd",#N/A,FALSE,"Pfd"}</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ivot1." hidden="1">{"Pivot1",#N/A,FALSE,"Redemption_Maturity Extract"}</definedName>
    <definedName name="wrn.Pivot2." hidden="1">{"Pivot2",#N/A,FALSE,"Redemption_Maturity Extract"}</definedName>
    <definedName name="wrn.Plan._.2004." hidden="1">{#N/A,#N/A,TRUE,"Title Page";#N/A,#N/A,TRUE,"Net Cash Flow";#N/A,#N/A,TRUE,"Balance Sheet";#N/A,#N/A,TRUE,"Cash Flow";#N/A,#N/A,TRUE,"III X Capital";#N/A,#N/A,TRUE,"Monthly Summary-Consolidated";#N/A,#N/A,TRUE,"Monthly Summary-Other";#N/A,#N/A,TRUE,"Monthly Summary-IIIXIILP";#N/A,#N/A,TRUE,"Monthly Summary-SEI";#N/A,#N/A,TRUE,"Monthly Summary-Raton";#N/A,#N/A,TRUE,"Monthly Summary-Utah";#N/A,#N/A,TRUE,"Monthly Summary-Corp G&amp;A";#N/A,#N/A,TRUE,"Monthly Summary-Capital Plan";#N/A,#N/A,TRUE,"Drilling Prog Current";#N/A,#N/A,TRUE,"IIIX Debt";#N/A,#N/A,TRUE,"Income Tax Provision"}</definedName>
    <definedName name="wrn.PPMCoCodeView." hidden="1">{"PPM Co Code View",#N/A,FALSE,"Comp Codes"}</definedName>
    <definedName name="wrn.PPMreconview." hidden="1">{"PPM Recon View",#N/A,FALSE,"Hyperion Proof"}</definedName>
    <definedName name="wrn.PrintAll." hidden="1">{"PA1",#N/A,TRUE,"BORDMW";"pa2",#N/A,TRUE,"BORDMW";"PA3",#N/A,TRUE,"BORDMW";"PA4",#N/A,TRUE,"BORDMW"}</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quarterly." hidden="1">{"quarterly",#N/A,FALSE,"Pro Forma"}</definedName>
    <definedName name="wrn.Reformat._.only." hidden="1">{#N/A,#N/A,FALSE,"Dec 1999 mapping"}</definedName>
    <definedName name="wrn.Releases._.Cash._.Accrual." hidden="1">{"a_releases",#N/A,FALSE,"Summary";"a_cash",#N/A,FALSE,"Summary";"a_accrual",#N/A,FALSE,"Summary"}</definedName>
    <definedName name="wrn.rpt96." hidden="1">{"rmrev1",#N/A,FALSE,"Forecast96";"rmrev2",#N/A,FALSE,"Forecast96";"rmrev3",#N/A,FALSE,"Forecast96"}</definedName>
    <definedName name="wrn.sales." hidden="1">{"sales",#N/A,FALSE,"Sales";"sales existing",#N/A,FALSE,"Sales";"sales rd1",#N/A,FALSE,"Sales";"sales rd2",#N/A,FALSE,"Sales"}</definedName>
    <definedName name="wrn.Sales._.and._.Debt." hidden="1">{"a_sales",#N/A,FALSE,"Summary";"a_debt",#N/A,FALSE,"Summary"}</definedName>
    <definedName name="wrn.SALES._.VAR._.95._.BUDGET." hidden="1">{"PRINT",#N/A,TRUE,"APPA";"PRINT",#N/A,TRUE,"APS";"PRINT",#N/A,TRUE,"BHPL";"PRINT",#N/A,TRUE,"BHPL2";"PRINT",#N/A,TRUE,"CDWR";"PRINT",#N/A,TRUE,"EWEB";"PRINT",#N/A,TRUE,"LADWP";"PRINT",#N/A,TRUE,"NEVBASE"}</definedName>
    <definedName name="wrn.SCHED._.BC." hidden="1">{"SCHED_B&amp;C",#N/A,FALSE,"A"}</definedName>
    <definedName name="wrn.SCHED._.DE." hidden="1">{"SCHED_D&amp;E",#N/A,FALSE,"A"}</definedName>
    <definedName name="wrn.SCHEDULE." hidden="1">{#N/A,#N/A,FALSE,"7617 Fab";#N/A,#N/A,FALSE,"7617 NSK"}</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hared._.Costs." hidden="1">{"cash flow",#N/A,FALSE,"Shared Costs";"allocations",#N/A,FALSE,"Shared Costs"}</definedName>
    <definedName name="wrn.SHEDA." hidden="1">{"SCHED_A",#N/A,FALSE,"A"}</definedName>
    <definedName name="wrn.SLB." hidden="1">{#N/A,#N/A,FALSE,"SUMMARY";#N/A,#N/A,FALSE,"AE7616";#N/A,#N/A,FALSE,"AE7617";#N/A,#N/A,FALSE,"AE7618";#N/A,#N/A,FALSE,"AE7619";#N/A,#N/A,FALSE,"Target Materials"}</definedName>
    <definedName name="wrn.Small._.Tools._.Overhead." hidden="1">{#N/A,#N/A,FALSE,"2002 Small Tool OH";#N/A,#N/A,FALSE,"QA"}</definedName>
    <definedName name="wrn.STAND_ALONE_BOTH." hidden="1">{"FCB_ALL",#N/A,FALSE,"FCB";"GREY_ALL",#N/A,FALSE,"GREY"}</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{#N/A,#N/A,FALSE,"Summ";#N/A,#N/A,FALSE,"General"}</definedName>
    <definedName name="wrn.Summary._.View." hidden="1">{#N/A,#N/A,FALSE,"Consltd-For contngcy"}</definedName>
    <definedName name="wrn.Tariff99." hidden="1">{"103Decup",#N/A,TRUE,"TRF103";"101Refund",#N/A,TRUE,"TRF101A";"101EEAAcct",#N/A,TRUE,"TRF101C";"107DSMRef",#N/A,TRUE,"TRF107";"107Amort",#N/A,TRUE,"DSM Amort";"102RPAInt",#N/A,TRUE,"TRF102B";"111Price1",#N/A,TRUE,"TRF111A";"111Price2",#N/A,TRUE,"TRF111B"}</definedName>
    <definedName name="wrn.UK._.Conversion._.Only." hidden="1">{#N/A,#N/A,FALSE,"Dec 1999 UK Continuing Ops"}</definedName>
    <definedName name="wrn.Wacc." hidden="1">{"Area1",#N/A,FALSE,"OREWACC";"Area2",#N/A,FALSE,"OREWACC"}</definedName>
    <definedName name="wrn.YearEnd." hidden="1">{"Factors Pages 1-2",#N/A,FALSE,"Variables";"Factors Page 3",#N/A,FALSE,"Variables";"Factors Page 4",#N/A,FALSE,"Variables";"Factors Page 5",#N/A,FALSE,"Variables";"YE Pages 7-26",#N/A,FALSE,"Variables"}</definedName>
    <definedName name="wrng" hidden="1">{"Output-BaseYear",#N/A,FALSE,"Output"}</definedName>
    <definedName name="wrnh" hidden="1">{"Output-All",#N/A,FALSE,"Output"}</definedName>
    <definedName name="wvu.allocations." hidden="1">{TRUE,TRUE,-1.41610738255034,-14.9463087248322,497.718120805369,308.295302013423,FALSE,TRUE,TRUE,TRUE,0,1,1,1,40,3,2.68,4,TRUE,TRUE,3,TRUE,1,FALSE,100,"Swvu.allocations.","ACwvu.allocations.",#N/A,FALSE,FALSE,0.5,0.5,0.5,0.5,1,"","&amp;L&amp;F   &amp;A&amp;R&amp;D   &amp;T",TRUE,FALSE,FALSE,FALSE,1,100,#N/A,#N/A,"=R1C1:R118C10","=R1:R2","Rwvu.allocations.",#N/A,FALSE,FALSE,TRUE,1,4294967292,300,FALSE,FALSE,TRUE,TRUE,TRUE}</definedName>
    <definedName name="wvu.annual." hidden="1">{TRUE,TRUE,-1.41610738255034,-14.9463087248322,497.718120805369,308.295302013423,FALSE,TRUE,TRUE,TRUE,0,1,#N/A,1,1,9.97,4.21739130434783,3,FALSE,TRUE,3,TRUE,1,FALSE,100,"Swvu.annual.","ACwvu.annual.",#N/A,FALSE,FALSE,0.5,0.5,0.5,0.5,2,"","&amp;L&amp;""Palatino,Regular""&amp;9&amp;F&amp;C&amp;""Palatino,Regular""&amp;9LAND SALES DETAIL - Page &amp;P of &amp;N&amp;R&amp;""Palatino,Regular""&amp;9&amp;D   &amp;T",TRUE,FALSE,FALSE,FALSE,2,90,#N/A,#N/A,"=R1C1:R174C16","=R1:R3","Rwvu.annual.","Cwvu.annual.",FALSE,FALSE,FALSE,1,4294967292,300,FALSE,FALSE,TRUE,TRUE,TRUE}</definedName>
    <definedName name="wvu.annual._.hotel." hidden="1">{TRUE,TRUE,-1.41610738255034,-14.9463087248322,497.718120805369,308.295302013423,FALSE,TRUE,TRUE,TRUE,0,1,1,1,1,1,2.08695652173913,4,TRUE,TRUE,3,TRUE,1,FALSE,100,"Swvu.annual._.hotel.","ACwvu.annual._.hotel.",#N/A,FALSE,FALSE,0.5,0.5,0.5,0.5,2,"","&amp;L&amp;8&amp;F&amp;C&amp;8HOTEL DEVELOPMENT - Page &amp;P of &amp;N&amp;R&amp;8&amp;D   &amp;T",TRUE,FALSE,FALSE,FALSE,2,#N/A,1,#N/A,#DIV/0!,"=R1:R2","Rwvu.annual._.hotel.","Cwvu.annual._.hotel.",FALSE,FALSE,FALSE,1,4294967292,300,FALSE,FALSE,TRUE,TRUE,TRUE}</definedName>
    <definedName name="wvu.bottom._.line." hidden="1">{TRUE,TRUE,-1.41610738255034,-14.9463087248322,497.718120805369,308.295302013423,FALSE,TRUE,TRUE,TRUE,0,1,1,1,280,1,2.17391304347826,4,TRUE,TRUE,3,TRUE,1,FALSE,100,"Swvu.bottom._.line.","ACwvu.bottom._.line.",#N/A,FALSE,FALSE,0.5,0.5,0.5,0.5,2,"","&amp;L&amp;8&amp;F   &amp;A&amp;R&amp;8&amp;D   &amp;T",TRUE,FALSE,FALSE,FALSE,2,#N/A,1,#N/A,#DIV/0!,"=R1:R2","Rwvu.bottom._.line.","Cwvu.bottom._.line.",FALSE,FALSE,FALSE,1,4294967292,300,FALSE,FALSE,TRUE,TRUE,TRUE}</definedName>
    <definedName name="wvu.cash._.flow." hidden="1">{TRUE,TRUE,-1.41610738255034,-14.9463087248322,497.718120805369,308.295302013423,FALSE,TRUE,TRUE,TRUE,0,1,1,1,1,1,2.40816326530612,4,TRUE,TRUE,3,TRUE,1,FALSE,100,"Swvu.cash._.flow.","ACwvu.cash._.flow.",#N/A,FALSE,FALSE,0.5,0.5,0.5,0.5,2,"","&amp;L&amp;""Palatino,Regular""&amp;8&amp;F&amp;C&amp;""Palatino,Regular""&amp;8SHARED COSTS&amp;R&amp;""Palatino,Regular""&amp;8&amp;D   &amp;T",TRUE,FALSE,FALSE,FALSE,1,#N/A,1,1,"=R1C1:R120C22",FALSE,"Rwvu.cash._.flow.","Cwvu.cash._.flow.",FALSE,FALSE,FALSE,1,4294967292,300,FALSE,FALSE,TRUE,TRUE,TRUE}</definedName>
    <definedName name="wvu.combo." hidden="1">{TRUE,TRUE,-1.41610738255034,-14.9463087248322,497.718120805369,308.295302013423,FALSE,TRUE,TRUE,TRUE,0,1,3,1,170,1,1.07142857142857,3,TRUE,TRUE,3,TRUE,1,FALSE,100,"Swvu.combo.","ACwvu.combo.",#N/A,FALSE,FALSE,0.5,0.5,0.5,0.5,2,"","&amp;L&amp;8&amp;F   &amp;A&amp;R&amp;8&amp;D   &amp;T",TRUE,FALSE,FALSE,FALSE,2,#N/A,1,#N/A,#DIV/0!,"=R1:R2","Rwvu.combo.","Cwvu.combo.",FALSE,FALSE,FALSE,1,4294967292,300,FALSE,FALSE,TRUE,TRUE,TRUE}</definedName>
    <definedName name="wvu.full." hidden="1">{TRUE,TRUE,-1.41610738255034,-14.9463087248322,497.718120805369,308.295302013423,FALSE,TRUE,TRUE,TRUE,0,1,#N/A,1,1,8.41904761904762,2.4,3,FALSE,TRUE,3,TRUE,1,FALSE,100,"Swvu.full.","ACwvu.full.",#N/A,FALSE,FALSE,0.5,0.5,0.5,0.5,2,"","&amp;L&amp;F&amp;R&amp;D   &amp;T",TRUE,FALSE,FALSE,FALSE,1,#N/A,1,1,"=R1C1:R97C24",FALSE,#N/A,#N/A,FALSE,FALSE,FALSE,1,4294967292,300,FALSE,FALSE,TRUE,TRUE,TRUE}</definedName>
    <definedName name="wvu.offsite." hidden="1">{TRUE,TRUE,-1.41610738255034,-14.9463087248322,497.718120805369,308.295302013423,FALSE,TRUE,TRUE,TRUE,0,1,1,1,1,3,2.91836734693878,4,TRUE,TRUE,3,TRUE,1,FALSE,100,"Swvu.offsite.","ACwvu.offsite.",#N/A,FALSE,FALSE,0.5,0.5,0.5,0.5,1,"","&amp;L&amp;""Palatino,Regular""&amp;8&amp;F&amp;C&amp;""Palatino,Regular""&amp;8SHARED COSTS&amp;R&amp;""Palatino,Regular""&amp;8&amp;D   &amp;T",TRUE,FALSE,FALSE,FALSE,1,#N/A,1,1,#DIV/0!,"=R1:R2","Rwvu.offsite.",#N/A,FALSE,FALSE,FALSE,1,4294967292,300,FALSE,FALSE,TRUE,TRUE,TRUE}</definedName>
    <definedName name="wvu.onsite." hidden="1">{TRUE,TRUE,-1.41610738255034,-14.9463087248322,497.718120805369,308.295302013423,FALSE,TRUE,TRUE,TRUE,0,1,1,1,1,3,2.83673469387755,4,TRUE,TRUE,3,TRUE,1,FALSE,100,"Swvu.onsite.","ACwvu.onsite.",#N/A,FALSE,FALSE,0.5,0.5,0.5,0.5,1,"","&amp;L&amp;""Palatino,Regular""&amp;8&amp;F&amp;C&amp;""Palatino,Regular""&amp;8SHARED COSTS&amp;R&amp;""Palatino,Regular""&amp;8&amp;D   &amp;T",TRUE,FALSE,FALSE,FALSE,1,#N/A,1,1,#DIV/0!,"=R1:R2","Rwvu.onsite.",#N/A,FALSE,FALSE,FALSE,1,4294967292,300,FALSE,FALSE,TRUE,TRUE,TRUE}</definedName>
    <definedName name="wvu.quarterly." hidden="1">{TRUE,TRUE,-1.25,-15.5,484.5,270,FALSE,TRUE,TRUE,TRUE,0,1,2,2,1,3,1.93333333333333,4,TRUE,TRUE,3,TRUE,1,FALSE,75,"Swvu.quarterly.","ACwvu.quarterly.",#N/A,FALSE,FALSE,0.25,0.25,0.5,0.5,2,"","&amp;L&amp;10&amp;F   &amp;A&amp;C&amp;10Page &amp;P&amp;R&amp;10&amp;D   &amp;T",FALSE,FALSE,FALSE,FALSE,2,71,#N/A,#N/A,"=R1C1:R153C72","=C1:C4,R1:R3","Rwvu.quarterly.",#N/A,FALSE,FALSE,TRUE,1,65532,65532,FALSE,FALSE,TRUE,TRUE,TRUE}</definedName>
    <definedName name="xxx" localSheetId="1" hidden="1">#REF!</definedName>
    <definedName name="xxx" hidden="1">#REF!</definedName>
    <definedName name="y" localSheetId="1" hidden="1">#REF!</definedName>
    <definedName name="y" hidden="1">#REF!</definedName>
    <definedName name="z" hidden="1">'[1]DSM Output'!$G$21:$G$23</definedName>
    <definedName name="Z_01844156_6462_4A28_9785_1A86F4D0C834_.wvu.PrintTitles" localSheetId="1" hidden="1">#REF!</definedName>
    <definedName name="Z_01844156_6462_4A28_9785_1A86F4D0C834_.wvu.PrintTitles" hidden="1">#REF!</definedName>
  </definedNames>
  <calcPr calcId="162913"/>
  <pivotCaches>
    <pivotCache cacheId="0" r:id="rId34"/>
  </pivotCaches>
</workbook>
</file>

<file path=xl/calcChain.xml><?xml version="1.0" encoding="utf-8"?>
<calcChain xmlns="http://schemas.openxmlformats.org/spreadsheetml/2006/main">
  <c r="M67" i="18" l="1"/>
  <c r="L67" i="18"/>
  <c r="K67" i="18"/>
  <c r="I67" i="18"/>
  <c r="H67" i="18"/>
  <c r="E67" i="18"/>
  <c r="D67" i="18"/>
  <c r="G67" i="18"/>
  <c r="C67" i="18"/>
  <c r="D62" i="35"/>
  <c r="C62" i="35"/>
  <c r="D61" i="35"/>
  <c r="C61" i="35"/>
  <c r="D38" i="35"/>
  <c r="C38" i="35"/>
  <c r="D30" i="35"/>
  <c r="C30" i="35"/>
  <c r="E30" i="35" s="1"/>
  <c r="D29" i="35"/>
  <c r="C29" i="35"/>
  <c r="E29" i="35" s="1"/>
  <c r="D25" i="35"/>
  <c r="C25" i="35"/>
  <c r="E25" i="35" s="1"/>
  <c r="D24" i="35"/>
  <c r="C24" i="35"/>
  <c r="D23" i="35"/>
  <c r="C23" i="35"/>
  <c r="E23" i="35" s="1"/>
  <c r="D22" i="35"/>
  <c r="C22" i="35"/>
  <c r="E22" i="35" s="1"/>
  <c r="D21" i="35"/>
  <c r="C21" i="35"/>
  <c r="E17" i="35"/>
  <c r="D17" i="35"/>
  <c r="C17" i="35"/>
  <c r="D16" i="35"/>
  <c r="C16" i="35"/>
  <c r="D15" i="35"/>
  <c r="C15" i="35"/>
  <c r="D14" i="35"/>
  <c r="C14" i="35"/>
  <c r="D13" i="35"/>
  <c r="C13" i="35"/>
  <c r="D12" i="35"/>
  <c r="C12" i="35"/>
  <c r="E11" i="35"/>
  <c r="E10" i="35"/>
  <c r="D9" i="35"/>
  <c r="E9" i="35" s="1"/>
  <c r="C9" i="35"/>
  <c r="B24" i="34"/>
  <c r="B23" i="34"/>
  <c r="B22" i="34"/>
  <c r="B21" i="34"/>
  <c r="B20" i="34"/>
  <c r="B19" i="34"/>
  <c r="F18" i="34"/>
  <c r="F20" i="34" s="1"/>
  <c r="F22" i="34" s="1"/>
  <c r="F23" i="34" s="1"/>
  <c r="F24" i="34" s="1"/>
  <c r="B18" i="34"/>
  <c r="B17" i="34"/>
  <c r="B16" i="34"/>
  <c r="E14" i="35" l="1"/>
  <c r="E38" i="35"/>
  <c r="E39" i="35" s="1"/>
  <c r="E15" i="35"/>
  <c r="E21" i="35"/>
  <c r="D39" i="35"/>
  <c r="E12" i="35"/>
  <c r="E61" i="35"/>
  <c r="E13" i="35"/>
  <c r="E16" i="35"/>
  <c r="C31" i="35"/>
  <c r="E62" i="35"/>
  <c r="D31" i="35"/>
  <c r="E24" i="35"/>
  <c r="E31" i="35"/>
  <c r="C39" i="35"/>
  <c r="E2" i="22"/>
  <c r="E2" i="28"/>
  <c r="I42" i="33"/>
  <c r="G42" i="33"/>
  <c r="K42" i="33" s="1"/>
  <c r="F42" i="33"/>
  <c r="J42" i="33" s="1"/>
  <c r="C42" i="33"/>
  <c r="C41" i="33"/>
  <c r="J41" i="33" s="1"/>
  <c r="K40" i="33"/>
  <c r="G40" i="33"/>
  <c r="F40" i="33"/>
  <c r="C40" i="33"/>
  <c r="J40" i="33" s="1"/>
  <c r="K34" i="33"/>
  <c r="I34" i="33"/>
  <c r="G34" i="33"/>
  <c r="F34" i="33"/>
  <c r="J34" i="33" s="1"/>
  <c r="C28" i="33"/>
  <c r="C37" i="33" s="1"/>
  <c r="E24" i="33"/>
  <c r="I24" i="33" s="1"/>
  <c r="P15" i="33"/>
  <c r="R15" i="33" s="1"/>
  <c r="R16" i="33" s="1"/>
  <c r="R17" i="33" s="1"/>
  <c r="G14" i="33" s="1"/>
  <c r="K14" i="33" s="1"/>
  <c r="P14" i="33"/>
  <c r="P16" i="33" s="1"/>
  <c r="C14" i="33"/>
  <c r="C16" i="33" s="1"/>
  <c r="H43" i="32"/>
  <c r="J43" i="32" s="1"/>
  <c r="G43" i="32"/>
  <c r="G42" i="32"/>
  <c r="H42" i="32" s="1"/>
  <c r="J42" i="32" s="1"/>
  <c r="G41" i="32"/>
  <c r="H41" i="32" s="1"/>
  <c r="J41" i="32" s="1"/>
  <c r="G40" i="32"/>
  <c r="H40" i="32" s="1"/>
  <c r="J40" i="32" s="1"/>
  <c r="G39" i="32"/>
  <c r="H39" i="32" s="1"/>
  <c r="J39" i="32" s="1"/>
  <c r="J38" i="32"/>
  <c r="H38" i="32"/>
  <c r="G38" i="32"/>
  <c r="G37" i="32"/>
  <c r="H37" i="32" s="1"/>
  <c r="J37" i="32" s="1"/>
  <c r="G36" i="32"/>
  <c r="H36" i="32" s="1"/>
  <c r="J36" i="32" s="1"/>
  <c r="H35" i="32"/>
  <c r="J35" i="32" s="1"/>
  <c r="G35" i="32"/>
  <c r="G34" i="32"/>
  <c r="H34" i="32" s="1"/>
  <c r="J34" i="32" s="1"/>
  <c r="G33" i="32"/>
  <c r="H33" i="32" s="1"/>
  <c r="J33" i="32" s="1"/>
  <c r="G32" i="32"/>
  <c r="H32" i="32" s="1"/>
  <c r="J32" i="32" s="1"/>
  <c r="G31" i="32"/>
  <c r="H31" i="32" s="1"/>
  <c r="J31" i="32" s="1"/>
  <c r="J30" i="32"/>
  <c r="H30" i="32"/>
  <c r="G30" i="32"/>
  <c r="G29" i="32"/>
  <c r="H29" i="32" s="1"/>
  <c r="J29" i="32" s="1"/>
  <c r="G28" i="32"/>
  <c r="H28" i="32" s="1"/>
  <c r="J28" i="32" s="1"/>
  <c r="J25" i="32"/>
  <c r="F25" i="32"/>
  <c r="E25" i="32"/>
  <c r="D25" i="32" s="1"/>
  <c r="J24" i="32"/>
  <c r="E24" i="32"/>
  <c r="F24" i="32" s="1"/>
  <c r="D24" i="32"/>
  <c r="J23" i="32"/>
  <c r="E23" i="32"/>
  <c r="F23" i="32" s="1"/>
  <c r="D23" i="32"/>
  <c r="J22" i="32"/>
  <c r="E22" i="32"/>
  <c r="F22" i="32" s="1"/>
  <c r="D22" i="32"/>
  <c r="J21" i="32"/>
  <c r="F21" i="32"/>
  <c r="E21" i="32"/>
  <c r="D21" i="32" s="1"/>
  <c r="J20" i="32"/>
  <c r="E20" i="32"/>
  <c r="F20" i="32" s="1"/>
  <c r="D20" i="32"/>
  <c r="J19" i="32"/>
  <c r="E19" i="32"/>
  <c r="F19" i="32" s="1"/>
  <c r="D19" i="32"/>
  <c r="J18" i="32"/>
  <c r="E18" i="32"/>
  <c r="F18" i="32" s="1"/>
  <c r="D18" i="32"/>
  <c r="J17" i="32"/>
  <c r="F17" i="32"/>
  <c r="E17" i="32"/>
  <c r="D17" i="32" s="1"/>
  <c r="J16" i="32"/>
  <c r="E16" i="32"/>
  <c r="F16" i="32" s="1"/>
  <c r="D16" i="32"/>
  <c r="J15" i="32"/>
  <c r="E15" i="32"/>
  <c r="F15" i="32" s="1"/>
  <c r="D15" i="32"/>
  <c r="J14" i="32"/>
  <c r="E14" i="32"/>
  <c r="F14" i="32" s="1"/>
  <c r="D14" i="32"/>
  <c r="J13" i="32"/>
  <c r="F13" i="32"/>
  <c r="E13" i="32"/>
  <c r="D13" i="32" s="1"/>
  <c r="J12" i="32"/>
  <c r="E12" i="32"/>
  <c r="F12" i="32" s="1"/>
  <c r="D12" i="32"/>
  <c r="J11" i="32"/>
  <c r="E11" i="32"/>
  <c r="F11" i="32" s="1"/>
  <c r="D11" i="32"/>
  <c r="J10" i="32"/>
  <c r="E10" i="32"/>
  <c r="F10" i="32" s="1"/>
  <c r="D10" i="32"/>
  <c r="J9" i="32"/>
  <c r="F9" i="32"/>
  <c r="E9" i="32"/>
  <c r="D9" i="32" s="1"/>
  <c r="J8" i="32"/>
  <c r="E8" i="32"/>
  <c r="F8" i="32" s="1"/>
  <c r="D8" i="32"/>
  <c r="J7" i="32"/>
  <c r="E7" i="32"/>
  <c r="F7" i="32" s="1"/>
  <c r="D7" i="32"/>
  <c r="J6" i="32"/>
  <c r="E6" i="32"/>
  <c r="F6" i="32" s="1"/>
  <c r="D6" i="32"/>
  <c r="L34" i="33" l="1"/>
  <c r="J35" i="33"/>
  <c r="K17" i="33"/>
  <c r="C47" i="33"/>
  <c r="K16" i="33"/>
  <c r="J16" i="33"/>
  <c r="I16" i="33"/>
  <c r="K35" i="33"/>
  <c r="J43" i="33"/>
  <c r="L42" i="33"/>
  <c r="F24" i="33"/>
  <c r="J24" i="33" s="1"/>
  <c r="L24" i="33" s="1"/>
  <c r="I25" i="33" s="1"/>
  <c r="G24" i="33"/>
  <c r="K24" i="33" s="1"/>
  <c r="Q14" i="33"/>
  <c r="Q15" i="33"/>
  <c r="K41" i="33"/>
  <c r="K43" i="33" s="1"/>
  <c r="I40" i="33"/>
  <c r="C43" i="33"/>
  <c r="I41" i="33"/>
  <c r="L41" i="33" s="1"/>
  <c r="I14" i="33"/>
  <c r="I43" i="33" l="1"/>
  <c r="L40" i="33"/>
  <c r="L43" i="33" s="1"/>
  <c r="K44" i="33" s="1"/>
  <c r="I35" i="33"/>
  <c r="J36" i="33" s="1"/>
  <c r="K28" i="33"/>
  <c r="K25" i="33"/>
  <c r="J25" i="33"/>
  <c r="J26" i="33" s="1"/>
  <c r="Q16" i="33"/>
  <c r="Q17" i="33" s="1"/>
  <c r="F14" i="33" s="1"/>
  <c r="J14" i="33" s="1"/>
  <c r="J17" i="33" s="1"/>
  <c r="I17" i="33"/>
  <c r="J28" i="33" l="1"/>
  <c r="I44" i="33"/>
  <c r="J45" i="33" s="1"/>
  <c r="K37" i="33"/>
  <c r="K47" i="33" s="1"/>
  <c r="L17" i="33"/>
  <c r="I28" i="33"/>
  <c r="J44" i="33"/>
  <c r="L28" i="33" l="1"/>
  <c r="K18" i="33"/>
  <c r="I18" i="33"/>
  <c r="J19" i="33" s="1"/>
  <c r="J18" i="33"/>
  <c r="I29" i="33"/>
  <c r="J30" i="33" s="1"/>
  <c r="I37" i="33"/>
  <c r="I47" i="33" s="1"/>
  <c r="K6" i="32"/>
  <c r="J29" i="33"/>
  <c r="J37" i="33"/>
  <c r="J47" i="33" s="1"/>
  <c r="K28" i="32" l="1"/>
  <c r="K7" i="32"/>
  <c r="L37" i="33"/>
  <c r="L47" i="33" s="1"/>
  <c r="K49" i="33" s="1"/>
  <c r="K29" i="33"/>
  <c r="J49" i="33" l="1"/>
  <c r="I49" i="33"/>
  <c r="J50" i="33" s="1"/>
  <c r="K8" i="32"/>
  <c r="K29" i="32"/>
  <c r="K9" i="32" l="1"/>
  <c r="K30" i="32"/>
  <c r="K31" i="32" l="1"/>
  <c r="K10" i="32"/>
  <c r="M4" i="32" l="1"/>
  <c r="K11" i="32"/>
  <c r="M10" i="32"/>
  <c r="M31" i="32"/>
  <c r="K32" i="32"/>
  <c r="M32" i="32" l="1"/>
  <c r="K33" i="32"/>
  <c r="M11" i="32"/>
  <c r="K12" i="32"/>
  <c r="M6" i="32"/>
  <c r="M7" i="32"/>
  <c r="M28" i="32"/>
  <c r="M8" i="32"/>
  <c r="M29" i="32"/>
  <c r="M30" i="32"/>
  <c r="M9" i="32"/>
  <c r="M12" i="32" l="1"/>
  <c r="K13" i="32"/>
  <c r="M33" i="32"/>
  <c r="K34" i="32"/>
  <c r="M34" i="32" l="1"/>
  <c r="K35" i="32"/>
  <c r="M13" i="32"/>
  <c r="K14" i="32"/>
  <c r="M14" i="32" l="1"/>
  <c r="K15" i="32"/>
  <c r="K36" i="32"/>
  <c r="M35" i="32"/>
  <c r="M36" i="32" l="1"/>
  <c r="K37" i="32"/>
  <c r="M15" i="32"/>
  <c r="K16" i="32"/>
  <c r="M16" i="32" l="1"/>
  <c r="K17" i="32"/>
  <c r="M37" i="32"/>
  <c r="K38" i="32"/>
  <c r="K39" i="32" l="1"/>
  <c r="M38" i="32"/>
  <c r="K18" i="32"/>
  <c r="M17" i="32"/>
  <c r="M18" i="32" l="1"/>
  <c r="K19" i="32"/>
  <c r="M39" i="32"/>
  <c r="K40" i="32"/>
  <c r="M40" i="32" l="1"/>
  <c r="K41" i="32"/>
  <c r="M19" i="32"/>
  <c r="K20" i="32"/>
  <c r="M20" i="32" l="1"/>
  <c r="K21" i="32"/>
  <c r="K42" i="32"/>
  <c r="M41" i="32"/>
  <c r="K43" i="32" l="1"/>
  <c r="M43" i="32" s="1"/>
  <c r="M42" i="32"/>
  <c r="K22" i="32"/>
  <c r="M21" i="32"/>
  <c r="K23" i="32" l="1"/>
  <c r="M22" i="32"/>
  <c r="M23" i="32" l="1"/>
  <c r="K24" i="32"/>
  <c r="K25" i="32" l="1"/>
  <c r="M25" i="32" s="1"/>
  <c r="M24" i="32"/>
  <c r="G25" i="3" l="1"/>
  <c r="G27" i="24" s="1"/>
  <c r="G24" i="24"/>
  <c r="FI30" i="29"/>
  <c r="FH30" i="29"/>
  <c r="FF30" i="29"/>
  <c r="FE30" i="29"/>
  <c r="FC30" i="29"/>
  <c r="FB30" i="29"/>
  <c r="EZ30" i="29"/>
  <c r="EY30" i="29"/>
  <c r="EW30" i="29"/>
  <c r="EV30" i="29"/>
  <c r="ET30" i="29"/>
  <c r="ES30" i="29"/>
  <c r="EQ30" i="29"/>
  <c r="EP30" i="29"/>
  <c r="EN30" i="29"/>
  <c r="EM30" i="29"/>
  <c r="EK30" i="29"/>
  <c r="EJ30" i="29"/>
  <c r="EH30" i="29"/>
  <c r="EG30" i="29"/>
  <c r="EE30" i="29"/>
  <c r="ED30" i="29"/>
  <c r="EB30" i="29"/>
  <c r="EA30" i="29"/>
  <c r="DY30" i="29"/>
  <c r="DX30" i="29"/>
  <c r="DV30" i="29"/>
  <c r="DU30" i="29"/>
  <c r="DS30" i="29"/>
  <c r="DR30" i="29"/>
  <c r="DP30" i="29"/>
  <c r="DO30" i="29"/>
  <c r="DM30" i="29"/>
  <c r="DL30" i="29"/>
  <c r="DJ30" i="29"/>
  <c r="DI30" i="29"/>
  <c r="DG30" i="29"/>
  <c r="DF30" i="29"/>
  <c r="DD30" i="29"/>
  <c r="DC30" i="29"/>
  <c r="DA30" i="29"/>
  <c r="CZ30" i="29"/>
  <c r="CX30" i="29"/>
  <c r="CW30" i="29"/>
  <c r="CU30" i="29"/>
  <c r="CT30" i="29"/>
  <c r="CR30" i="29"/>
  <c r="CQ30" i="29"/>
  <c r="CO30" i="29"/>
  <c r="CN30" i="29"/>
  <c r="CL30" i="29"/>
  <c r="CK30" i="29"/>
  <c r="CI30" i="29"/>
  <c r="CH30" i="29"/>
  <c r="CF30" i="29"/>
  <c r="CE30" i="29"/>
  <c r="CC30" i="29"/>
  <c r="CB30" i="29"/>
  <c r="BZ30" i="29"/>
  <c r="BY30" i="29"/>
  <c r="BW30" i="29"/>
  <c r="BV30" i="29"/>
  <c r="BT30" i="29"/>
  <c r="BS30" i="29"/>
  <c r="BQ30" i="29"/>
  <c r="BP30" i="29"/>
  <c r="BN30" i="29"/>
  <c r="BM30" i="29"/>
  <c r="BK30" i="29"/>
  <c r="BJ30" i="29"/>
  <c r="BH30" i="29"/>
  <c r="BG30" i="29"/>
  <c r="BE30" i="29"/>
  <c r="BD30" i="29"/>
  <c r="BB30" i="29"/>
  <c r="BA30" i="29"/>
  <c r="AY30" i="29"/>
  <c r="AX30" i="29"/>
  <c r="AV30" i="29"/>
  <c r="AU30" i="29"/>
  <c r="AS30" i="29"/>
  <c r="AR30" i="29"/>
  <c r="AP30" i="29"/>
  <c r="AO30" i="29"/>
  <c r="AM30" i="29"/>
  <c r="AL30" i="29"/>
  <c r="AJ30" i="29"/>
  <c r="AI30" i="29"/>
  <c r="AG30" i="29"/>
  <c r="AF30" i="29"/>
  <c r="AD30" i="29"/>
  <c r="AC30" i="29"/>
  <c r="AA30" i="29"/>
  <c r="Z30" i="29"/>
  <c r="X30" i="29"/>
  <c r="W30" i="29"/>
  <c r="U30" i="29"/>
  <c r="T30" i="29"/>
  <c r="R30" i="29"/>
  <c r="Q30" i="29"/>
  <c r="O30" i="29"/>
  <c r="N30" i="29"/>
  <c r="L30" i="29"/>
  <c r="K30" i="29"/>
  <c r="I30" i="29"/>
  <c r="H30" i="29"/>
  <c r="F30" i="29"/>
  <c r="E30" i="29"/>
  <c r="FI29" i="29"/>
  <c r="FH29" i="29"/>
  <c r="FF29" i="29"/>
  <c r="FE29" i="29"/>
  <c r="FC29" i="29"/>
  <c r="FB29" i="29"/>
  <c r="EZ29" i="29"/>
  <c r="EY29" i="29"/>
  <c r="EW29" i="29"/>
  <c r="EV29" i="29"/>
  <c r="ET29" i="29"/>
  <c r="ES29" i="29"/>
  <c r="EQ29" i="29"/>
  <c r="EP29" i="29"/>
  <c r="EN29" i="29"/>
  <c r="EM29" i="29"/>
  <c r="EK29" i="29"/>
  <c r="EJ29" i="29"/>
  <c r="EH29" i="29"/>
  <c r="EG29" i="29"/>
  <c r="EE29" i="29"/>
  <c r="ED29" i="29"/>
  <c r="EB29" i="29"/>
  <c r="EA29" i="29"/>
  <c r="DY29" i="29"/>
  <c r="DX29" i="29"/>
  <c r="DV29" i="29"/>
  <c r="DU29" i="29"/>
  <c r="DS29" i="29"/>
  <c r="DR29" i="29"/>
  <c r="DP29" i="29"/>
  <c r="DO29" i="29"/>
  <c r="DM29" i="29"/>
  <c r="DL29" i="29"/>
  <c r="DJ29" i="29"/>
  <c r="DI29" i="29"/>
  <c r="DG29" i="29"/>
  <c r="DF29" i="29"/>
  <c r="DD29" i="29"/>
  <c r="DC29" i="29"/>
  <c r="DA29" i="29"/>
  <c r="CZ29" i="29"/>
  <c r="CX29" i="29"/>
  <c r="CW29" i="29"/>
  <c r="CU29" i="29"/>
  <c r="CT29" i="29"/>
  <c r="CR29" i="29"/>
  <c r="CQ29" i="29"/>
  <c r="CO29" i="29"/>
  <c r="CN29" i="29"/>
  <c r="CL29" i="29"/>
  <c r="CK29" i="29"/>
  <c r="CI29" i="29"/>
  <c r="CH29" i="29"/>
  <c r="CF29" i="29"/>
  <c r="CE29" i="29"/>
  <c r="CC29" i="29"/>
  <c r="CB29" i="29"/>
  <c r="BZ29" i="29"/>
  <c r="BY29" i="29"/>
  <c r="BW29" i="29"/>
  <c r="BV29" i="29"/>
  <c r="BT29" i="29"/>
  <c r="BS29" i="29"/>
  <c r="BQ29" i="29"/>
  <c r="BP29" i="29"/>
  <c r="BN29" i="29"/>
  <c r="BM29" i="29"/>
  <c r="BK29" i="29"/>
  <c r="BJ29" i="29"/>
  <c r="BH29" i="29"/>
  <c r="BG29" i="29"/>
  <c r="BE29" i="29"/>
  <c r="BD29" i="29"/>
  <c r="BB29" i="29"/>
  <c r="BA29" i="29"/>
  <c r="AY29" i="29"/>
  <c r="AX29" i="29"/>
  <c r="AV29" i="29"/>
  <c r="AU29" i="29"/>
  <c r="AS29" i="29"/>
  <c r="AR29" i="29"/>
  <c r="AP29" i="29"/>
  <c r="AO29" i="29"/>
  <c r="AM29" i="29"/>
  <c r="AL29" i="29"/>
  <c r="AJ29" i="29"/>
  <c r="AI29" i="29"/>
  <c r="AG29" i="29"/>
  <c r="AF29" i="29"/>
  <c r="AD29" i="29"/>
  <c r="AC29" i="29"/>
  <c r="AA29" i="29"/>
  <c r="Z29" i="29"/>
  <c r="X29" i="29"/>
  <c r="W29" i="29"/>
  <c r="U29" i="29"/>
  <c r="T29" i="29"/>
  <c r="R29" i="29"/>
  <c r="Q29" i="29"/>
  <c r="O29" i="29"/>
  <c r="N29" i="29"/>
  <c r="L29" i="29"/>
  <c r="K29" i="29"/>
  <c r="I29" i="29"/>
  <c r="H29" i="29"/>
  <c r="F29" i="29"/>
  <c r="E29" i="29"/>
  <c r="FI28" i="29"/>
  <c r="FH28" i="29"/>
  <c r="FF28" i="29"/>
  <c r="FE28" i="29"/>
  <c r="FC28" i="29"/>
  <c r="FB28" i="29"/>
  <c r="EZ28" i="29"/>
  <c r="EY28" i="29"/>
  <c r="EW28" i="29"/>
  <c r="EV28" i="29"/>
  <c r="ET28" i="29"/>
  <c r="ES28" i="29"/>
  <c r="EQ28" i="29"/>
  <c r="EP28" i="29"/>
  <c r="EN28" i="29"/>
  <c r="EM28" i="29"/>
  <c r="EK28" i="29"/>
  <c r="EJ28" i="29"/>
  <c r="EH28" i="29"/>
  <c r="EG28" i="29"/>
  <c r="EE28" i="29"/>
  <c r="ED28" i="29"/>
  <c r="EB28" i="29"/>
  <c r="EA28" i="29"/>
  <c r="DY28" i="29"/>
  <c r="DX28" i="29"/>
  <c r="DV28" i="29"/>
  <c r="DU28" i="29"/>
  <c r="DS28" i="29"/>
  <c r="DR28" i="29"/>
  <c r="DP28" i="29"/>
  <c r="DO28" i="29"/>
  <c r="DM28" i="29"/>
  <c r="DL28" i="29"/>
  <c r="DJ28" i="29"/>
  <c r="DI28" i="29"/>
  <c r="DG28" i="29"/>
  <c r="DF28" i="29"/>
  <c r="DD28" i="29"/>
  <c r="DC28" i="29"/>
  <c r="DA28" i="29"/>
  <c r="CZ28" i="29"/>
  <c r="CX28" i="29"/>
  <c r="CW28" i="29"/>
  <c r="CU28" i="29"/>
  <c r="CT28" i="29"/>
  <c r="CR28" i="29"/>
  <c r="CQ28" i="29"/>
  <c r="CO28" i="29"/>
  <c r="CN28" i="29"/>
  <c r="CL28" i="29"/>
  <c r="CK28" i="29"/>
  <c r="CI28" i="29"/>
  <c r="CH28" i="29"/>
  <c r="CF28" i="29"/>
  <c r="CE28" i="29"/>
  <c r="CC28" i="29"/>
  <c r="CB28" i="29"/>
  <c r="BZ28" i="29"/>
  <c r="BY28" i="29"/>
  <c r="BW28" i="29"/>
  <c r="BV28" i="29"/>
  <c r="BT28" i="29"/>
  <c r="BS28" i="29"/>
  <c r="BQ28" i="29"/>
  <c r="BP28" i="29"/>
  <c r="BN28" i="29"/>
  <c r="BM28" i="29"/>
  <c r="BK28" i="29"/>
  <c r="BJ28" i="29"/>
  <c r="BH28" i="29"/>
  <c r="BG28" i="29"/>
  <c r="BE28" i="29"/>
  <c r="BD28" i="29"/>
  <c r="BB28" i="29"/>
  <c r="BA28" i="29"/>
  <c r="AY28" i="29"/>
  <c r="AX28" i="29"/>
  <c r="AV28" i="29"/>
  <c r="AU28" i="29"/>
  <c r="AS28" i="29"/>
  <c r="AR28" i="29"/>
  <c r="AP28" i="29"/>
  <c r="AO28" i="29"/>
  <c r="AM28" i="29"/>
  <c r="AL28" i="29"/>
  <c r="AJ28" i="29"/>
  <c r="AI28" i="29"/>
  <c r="AG28" i="29"/>
  <c r="AF28" i="29"/>
  <c r="AD28" i="29"/>
  <c r="AC28" i="29"/>
  <c r="AA28" i="29"/>
  <c r="Z28" i="29"/>
  <c r="X28" i="29"/>
  <c r="W28" i="29"/>
  <c r="U28" i="29"/>
  <c r="T28" i="29"/>
  <c r="R28" i="29"/>
  <c r="Q28" i="29"/>
  <c r="O28" i="29"/>
  <c r="N28" i="29"/>
  <c r="L28" i="29"/>
  <c r="K28" i="29"/>
  <c r="I28" i="29"/>
  <c r="H28" i="29"/>
  <c r="F28" i="29"/>
  <c r="E28" i="29"/>
  <c r="FI27" i="29"/>
  <c r="FH27" i="29"/>
  <c r="FF27" i="29"/>
  <c r="FE27" i="29"/>
  <c r="FC27" i="29"/>
  <c r="FB27" i="29"/>
  <c r="EZ27" i="29"/>
  <c r="EY27" i="29"/>
  <c r="EW27" i="29"/>
  <c r="EV27" i="29"/>
  <c r="ET27" i="29"/>
  <c r="ES27" i="29"/>
  <c r="EQ27" i="29"/>
  <c r="EP27" i="29"/>
  <c r="EN27" i="29"/>
  <c r="EM27" i="29"/>
  <c r="EK27" i="29"/>
  <c r="EJ27" i="29"/>
  <c r="EH27" i="29"/>
  <c r="EG27" i="29"/>
  <c r="EE27" i="29"/>
  <c r="ED27" i="29"/>
  <c r="EB27" i="29"/>
  <c r="EA27" i="29"/>
  <c r="DY27" i="29"/>
  <c r="DX27" i="29"/>
  <c r="DV27" i="29"/>
  <c r="DU27" i="29"/>
  <c r="DS27" i="29"/>
  <c r="DR27" i="29"/>
  <c r="DP27" i="29"/>
  <c r="DO27" i="29"/>
  <c r="DM27" i="29"/>
  <c r="DL27" i="29"/>
  <c r="DJ27" i="29"/>
  <c r="DI27" i="29"/>
  <c r="DG27" i="29"/>
  <c r="DF27" i="29"/>
  <c r="DD27" i="29"/>
  <c r="DC27" i="29"/>
  <c r="DA27" i="29"/>
  <c r="CZ27" i="29"/>
  <c r="CX27" i="29"/>
  <c r="CW27" i="29"/>
  <c r="CU27" i="29"/>
  <c r="CT27" i="29"/>
  <c r="CR27" i="29"/>
  <c r="CQ27" i="29"/>
  <c r="CO27" i="29"/>
  <c r="CN27" i="29"/>
  <c r="CL27" i="29"/>
  <c r="CK27" i="29"/>
  <c r="CI27" i="29"/>
  <c r="CH27" i="29"/>
  <c r="CF27" i="29"/>
  <c r="CE27" i="29"/>
  <c r="CC27" i="29"/>
  <c r="CB27" i="29"/>
  <c r="BZ27" i="29"/>
  <c r="BY27" i="29"/>
  <c r="BW27" i="29"/>
  <c r="BV27" i="29"/>
  <c r="BT27" i="29"/>
  <c r="BS27" i="29"/>
  <c r="BQ27" i="29"/>
  <c r="BP27" i="29"/>
  <c r="BN27" i="29"/>
  <c r="BM27" i="29"/>
  <c r="BK27" i="29"/>
  <c r="BJ27" i="29"/>
  <c r="BH27" i="29"/>
  <c r="BG27" i="29"/>
  <c r="BE27" i="29"/>
  <c r="BD27" i="29"/>
  <c r="BB27" i="29"/>
  <c r="BA27" i="29"/>
  <c r="AY27" i="29"/>
  <c r="AX27" i="29"/>
  <c r="AV27" i="29"/>
  <c r="AU27" i="29"/>
  <c r="AS27" i="29"/>
  <c r="AR27" i="29"/>
  <c r="AP27" i="29"/>
  <c r="AO27" i="29"/>
  <c r="AM27" i="29"/>
  <c r="AL27" i="29"/>
  <c r="AJ27" i="29"/>
  <c r="AI27" i="29"/>
  <c r="AG27" i="29"/>
  <c r="AF27" i="29"/>
  <c r="AD27" i="29"/>
  <c r="AC27" i="29"/>
  <c r="AA27" i="29"/>
  <c r="Z27" i="29"/>
  <c r="X27" i="29"/>
  <c r="W27" i="29"/>
  <c r="U27" i="29"/>
  <c r="T27" i="29"/>
  <c r="R27" i="29"/>
  <c r="Q27" i="29"/>
  <c r="O27" i="29"/>
  <c r="N27" i="29"/>
  <c r="L27" i="29"/>
  <c r="K27" i="29"/>
  <c r="I27" i="29"/>
  <c r="H27" i="29"/>
  <c r="F27" i="29"/>
  <c r="E27" i="29"/>
  <c r="FJ26" i="29"/>
  <c r="FI26" i="29"/>
  <c r="FH26" i="29"/>
  <c r="FG26" i="29"/>
  <c r="FF26" i="29"/>
  <c r="FE26" i="29"/>
  <c r="FD26" i="29"/>
  <c r="FC26" i="29"/>
  <c r="FB26" i="29"/>
  <c r="FA26" i="29"/>
  <c r="EZ26" i="29"/>
  <c r="EY26" i="29"/>
  <c r="EX26" i="29"/>
  <c r="EW26" i="29"/>
  <c r="EV26" i="29"/>
  <c r="EU26" i="29"/>
  <c r="ET26" i="29"/>
  <c r="ES26" i="29"/>
  <c r="ER26" i="29"/>
  <c r="EQ26" i="29"/>
  <c r="EP26" i="29"/>
  <c r="EO26" i="29"/>
  <c r="EN26" i="29"/>
  <c r="EM26" i="29"/>
  <c r="EL26" i="29"/>
  <c r="EK26" i="29"/>
  <c r="EJ26" i="29"/>
  <c r="EI26" i="29"/>
  <c r="EH26" i="29"/>
  <c r="EG26" i="29"/>
  <c r="EF26" i="29"/>
  <c r="EE26" i="29"/>
  <c r="ED26" i="29"/>
  <c r="EC26" i="29"/>
  <c r="EB26" i="29"/>
  <c r="EA26" i="29"/>
  <c r="DZ26" i="29"/>
  <c r="DY26" i="29"/>
  <c r="DX26" i="29"/>
  <c r="DW26" i="29"/>
  <c r="DV26" i="29"/>
  <c r="DU26" i="29"/>
  <c r="DT26" i="29"/>
  <c r="DS26" i="29"/>
  <c r="DR26" i="29"/>
  <c r="DQ26" i="29"/>
  <c r="DP26" i="29"/>
  <c r="DO26" i="29"/>
  <c r="DN26" i="29"/>
  <c r="DM26" i="29"/>
  <c r="DL26" i="29"/>
  <c r="DK26" i="29"/>
  <c r="DJ26" i="29"/>
  <c r="DI26" i="29"/>
  <c r="DH26" i="29"/>
  <c r="DG26" i="29"/>
  <c r="DF26" i="29"/>
  <c r="DE26" i="29"/>
  <c r="DD26" i="29"/>
  <c r="DC26" i="29"/>
  <c r="DB26" i="29"/>
  <c r="DA26" i="29"/>
  <c r="CZ26" i="29"/>
  <c r="CY26" i="29"/>
  <c r="CX26" i="29"/>
  <c r="CW26" i="29"/>
  <c r="CV26" i="29"/>
  <c r="CU26" i="29"/>
  <c r="CT26" i="29"/>
  <c r="CS26" i="29"/>
  <c r="CR26" i="29"/>
  <c r="CQ26" i="29"/>
  <c r="CP26" i="29"/>
  <c r="CO26" i="29"/>
  <c r="CN26" i="29"/>
  <c r="CM26" i="29"/>
  <c r="CL26" i="29"/>
  <c r="CK26" i="29"/>
  <c r="CJ26" i="29"/>
  <c r="CI26" i="29"/>
  <c r="CH26" i="29"/>
  <c r="CG26" i="29"/>
  <c r="CF26" i="29"/>
  <c r="CE26" i="29"/>
  <c r="CD26" i="29"/>
  <c r="CC26" i="29"/>
  <c r="CB26" i="29"/>
  <c r="CA26" i="29"/>
  <c r="BZ26" i="29"/>
  <c r="BY26" i="29"/>
  <c r="BX26" i="29"/>
  <c r="BW26" i="29"/>
  <c r="BV26" i="29"/>
  <c r="BU26" i="29"/>
  <c r="BT26" i="29"/>
  <c r="BS26" i="29"/>
  <c r="BR26" i="29"/>
  <c r="BQ26" i="29"/>
  <c r="BP26" i="29"/>
  <c r="BO26" i="29"/>
  <c r="BN26" i="29"/>
  <c r="BM26" i="29"/>
  <c r="BL26" i="29"/>
  <c r="BK26" i="29"/>
  <c r="BJ26" i="29"/>
  <c r="BI26" i="29"/>
  <c r="BH26" i="29"/>
  <c r="BG26" i="29"/>
  <c r="BF26" i="29"/>
  <c r="BE26" i="29"/>
  <c r="BD26" i="29"/>
  <c r="BC26" i="29"/>
  <c r="BB26" i="29"/>
  <c r="BA26" i="29"/>
  <c r="AZ26" i="29"/>
  <c r="AY26" i="29"/>
  <c r="AX26" i="29"/>
  <c r="AW26" i="29"/>
  <c r="AV26" i="29"/>
  <c r="AU26" i="29"/>
  <c r="AT26" i="29"/>
  <c r="AS26" i="29"/>
  <c r="AR26" i="29"/>
  <c r="AQ26" i="29"/>
  <c r="AP26" i="29"/>
  <c r="AO26" i="29"/>
  <c r="AN26" i="29"/>
  <c r="AM26" i="29"/>
  <c r="AL26" i="29"/>
  <c r="AK26" i="29"/>
  <c r="AJ26" i="29"/>
  <c r="AI26" i="29"/>
  <c r="AH26" i="29"/>
  <c r="AG26"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E26" i="29"/>
  <c r="D26" i="29"/>
  <c r="FJ25" i="29"/>
  <c r="FI25" i="29"/>
  <c r="FH25" i="29"/>
  <c r="FG25" i="29"/>
  <c r="FF25" i="29"/>
  <c r="FE25" i="29"/>
  <c r="FD25" i="29"/>
  <c r="FC25" i="29"/>
  <c r="FB25" i="29"/>
  <c r="FA25" i="29"/>
  <c r="EZ25" i="29"/>
  <c r="EY25" i="29"/>
  <c r="EX25" i="29"/>
  <c r="EW25" i="29"/>
  <c r="EV25" i="29"/>
  <c r="EU25" i="29"/>
  <c r="ET25" i="29"/>
  <c r="ES25" i="29"/>
  <c r="ER25" i="29"/>
  <c r="EQ25" i="29"/>
  <c r="EP25" i="29"/>
  <c r="EO25" i="29"/>
  <c r="EN25" i="29"/>
  <c r="EM25" i="29"/>
  <c r="EL25" i="29"/>
  <c r="EK25" i="29"/>
  <c r="EJ25" i="29"/>
  <c r="EI25" i="29"/>
  <c r="EH25" i="29"/>
  <c r="EG25" i="29"/>
  <c r="EF25" i="29"/>
  <c r="EE25" i="29"/>
  <c r="ED25" i="29"/>
  <c r="EC25" i="29"/>
  <c r="EB25" i="29"/>
  <c r="EA25" i="29"/>
  <c r="DZ25" i="29"/>
  <c r="DY25" i="29"/>
  <c r="DX25" i="29"/>
  <c r="DW25" i="29"/>
  <c r="DV25" i="29"/>
  <c r="DU25" i="29"/>
  <c r="DT25" i="29"/>
  <c r="DS25" i="29"/>
  <c r="DR25" i="29"/>
  <c r="DQ25" i="29"/>
  <c r="DP25" i="29"/>
  <c r="DO25" i="29"/>
  <c r="DN25" i="29"/>
  <c r="DM25" i="29"/>
  <c r="DL25" i="29"/>
  <c r="DK25" i="29"/>
  <c r="DJ25" i="29"/>
  <c r="DI25" i="29"/>
  <c r="DH25" i="29"/>
  <c r="DG25" i="29"/>
  <c r="DF25" i="29"/>
  <c r="DE25" i="29"/>
  <c r="DD25" i="29"/>
  <c r="DC25" i="29"/>
  <c r="DB25" i="29"/>
  <c r="DA25" i="29"/>
  <c r="CZ25" i="29"/>
  <c r="CY25" i="29"/>
  <c r="CX25" i="29"/>
  <c r="CW25" i="29"/>
  <c r="CV25" i="29"/>
  <c r="CU25" i="29"/>
  <c r="CT25" i="29"/>
  <c r="CS25" i="29"/>
  <c r="CR25" i="29"/>
  <c r="CQ25" i="29"/>
  <c r="CP25" i="29"/>
  <c r="CO25" i="29"/>
  <c r="CN25" i="29"/>
  <c r="CM25" i="29"/>
  <c r="CL25" i="29"/>
  <c r="CK25" i="29"/>
  <c r="CJ25" i="29"/>
  <c r="CI25" i="29"/>
  <c r="CH25" i="29"/>
  <c r="CG25" i="29"/>
  <c r="CF25" i="29"/>
  <c r="CE25" i="29"/>
  <c r="CD25" i="29"/>
  <c r="CC25" i="29"/>
  <c r="CB25" i="29"/>
  <c r="CA25" i="29"/>
  <c r="BZ25" i="29"/>
  <c r="BY25" i="29"/>
  <c r="BX25" i="29"/>
  <c r="BW25" i="29"/>
  <c r="BV25" i="29"/>
  <c r="BU25" i="29"/>
  <c r="BT25" i="29"/>
  <c r="BS25" i="29"/>
  <c r="BR25" i="29"/>
  <c r="BQ25" i="29"/>
  <c r="BP25" i="29"/>
  <c r="BO25" i="29"/>
  <c r="BN25" i="29"/>
  <c r="BM25" i="29"/>
  <c r="BL25" i="29"/>
  <c r="BK25" i="29"/>
  <c r="BJ25" i="29"/>
  <c r="BI25" i="29"/>
  <c r="BH25" i="29"/>
  <c r="BG25" i="29"/>
  <c r="BF25" i="29"/>
  <c r="BE25" i="29"/>
  <c r="BD25" i="29"/>
  <c r="BC25" i="29"/>
  <c r="BB25" i="29"/>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FJ24" i="29"/>
  <c r="FI24" i="29"/>
  <c r="FH24" i="29"/>
  <c r="FG24" i="29"/>
  <c r="FF24" i="29"/>
  <c r="FE24" i="29"/>
  <c r="FD24" i="29"/>
  <c r="FC24" i="29"/>
  <c r="FB24" i="29"/>
  <c r="FA24" i="29"/>
  <c r="EZ24" i="29"/>
  <c r="EY24" i="29"/>
  <c r="EX24" i="29"/>
  <c r="EW24" i="29"/>
  <c r="EV24" i="29"/>
  <c r="EU24" i="29"/>
  <c r="ET24" i="29"/>
  <c r="ES24" i="29"/>
  <c r="ER24" i="29"/>
  <c r="EQ24" i="29"/>
  <c r="EP24" i="29"/>
  <c r="EO24" i="29"/>
  <c r="EN24" i="29"/>
  <c r="EM24" i="29"/>
  <c r="EL24" i="29"/>
  <c r="EK24" i="29"/>
  <c r="EJ24" i="29"/>
  <c r="EI24" i="29"/>
  <c r="EH24" i="29"/>
  <c r="EG24" i="29"/>
  <c r="EF24" i="29"/>
  <c r="EE24" i="29"/>
  <c r="ED24" i="29"/>
  <c r="EC24" i="29"/>
  <c r="EB24" i="29"/>
  <c r="EA24" i="29"/>
  <c r="DZ24" i="29"/>
  <c r="DY24" i="29"/>
  <c r="DX24" i="29"/>
  <c r="DW24" i="29"/>
  <c r="DV24" i="29"/>
  <c r="DU24" i="29"/>
  <c r="DT24" i="29"/>
  <c r="DS24" i="29"/>
  <c r="DR24" i="29"/>
  <c r="DQ24" i="29"/>
  <c r="DP24" i="29"/>
  <c r="DO24" i="29"/>
  <c r="DN24" i="29"/>
  <c r="DM24" i="29"/>
  <c r="DL24" i="29"/>
  <c r="DK24" i="29"/>
  <c r="DJ24" i="29"/>
  <c r="DI24" i="29"/>
  <c r="DH24" i="29"/>
  <c r="DG24" i="29"/>
  <c r="DF24" i="29"/>
  <c r="DE24" i="29"/>
  <c r="DD24" i="29"/>
  <c r="DC24" i="29"/>
  <c r="DB24" i="29"/>
  <c r="DA24" i="29"/>
  <c r="CZ24" i="29"/>
  <c r="CY24" i="29"/>
  <c r="CX24" i="29"/>
  <c r="CW24" i="29"/>
  <c r="CV24" i="29"/>
  <c r="CU24" i="29"/>
  <c r="CT24" i="29"/>
  <c r="CS24" i="29"/>
  <c r="CR24" i="29"/>
  <c r="CQ24" i="29"/>
  <c r="CP24" i="29"/>
  <c r="CO24" i="29"/>
  <c r="CN24" i="29"/>
  <c r="CM24" i="29"/>
  <c r="CL24" i="29"/>
  <c r="CK24" i="29"/>
  <c r="CJ24" i="29"/>
  <c r="CI24" i="29"/>
  <c r="CH24" i="29"/>
  <c r="CG24" i="29"/>
  <c r="CF24" i="29"/>
  <c r="CE24" i="29"/>
  <c r="CD24" i="29"/>
  <c r="CC24" i="29"/>
  <c r="CB24" i="29"/>
  <c r="CA24" i="29"/>
  <c r="BZ24" i="29"/>
  <c r="BY24" i="29"/>
  <c r="BX24" i="29"/>
  <c r="BW24" i="29"/>
  <c r="BV24" i="29"/>
  <c r="BU24" i="29"/>
  <c r="BT24" i="29"/>
  <c r="BS24" i="29"/>
  <c r="BR24" i="29"/>
  <c r="BQ24" i="29"/>
  <c r="BP24" i="29"/>
  <c r="BO24" i="29"/>
  <c r="BN24" i="29"/>
  <c r="BM24" i="29"/>
  <c r="BL24" i="29"/>
  <c r="BK24" i="29"/>
  <c r="BJ24" i="29"/>
  <c r="BI24" i="29"/>
  <c r="BH24" i="29"/>
  <c r="BG24" i="29"/>
  <c r="BF24" i="29"/>
  <c r="BE24" i="29"/>
  <c r="BD24" i="29"/>
  <c r="BC24"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I23" i="29"/>
  <c r="FH23" i="29"/>
  <c r="FF23" i="29"/>
  <c r="FE23" i="29"/>
  <c r="FC23" i="29"/>
  <c r="FB23" i="29"/>
  <c r="EZ23" i="29"/>
  <c r="EY23" i="29"/>
  <c r="EW23" i="29"/>
  <c r="EV23" i="29"/>
  <c r="ET23" i="29"/>
  <c r="ES23" i="29"/>
  <c r="EQ23" i="29"/>
  <c r="EP23" i="29"/>
  <c r="EN23" i="29"/>
  <c r="EM23" i="29"/>
  <c r="EK23" i="29"/>
  <c r="EJ23" i="29"/>
  <c r="EH23" i="29"/>
  <c r="EG23" i="29"/>
  <c r="EE23" i="29"/>
  <c r="ED23" i="29"/>
  <c r="EB23" i="29"/>
  <c r="EA23" i="29"/>
  <c r="DY23" i="29"/>
  <c r="DX23" i="29"/>
  <c r="DV23" i="29"/>
  <c r="DU23" i="29"/>
  <c r="DS23" i="29"/>
  <c r="DR23" i="29"/>
  <c r="DP23" i="29"/>
  <c r="DO23" i="29"/>
  <c r="DM23" i="29"/>
  <c r="DL23" i="29"/>
  <c r="DJ23" i="29"/>
  <c r="DI23" i="29"/>
  <c r="DG23" i="29"/>
  <c r="DF23" i="29"/>
  <c r="DD23" i="29"/>
  <c r="DC23" i="29"/>
  <c r="DA23" i="29"/>
  <c r="CZ23" i="29"/>
  <c r="CX23" i="29"/>
  <c r="CW23" i="29"/>
  <c r="CU23" i="29"/>
  <c r="CT23" i="29"/>
  <c r="CR23" i="29"/>
  <c r="CQ23" i="29"/>
  <c r="CO23" i="29"/>
  <c r="CN23" i="29"/>
  <c r="CL23" i="29"/>
  <c r="CK23" i="29"/>
  <c r="CI23" i="29"/>
  <c r="CH23" i="29"/>
  <c r="CF23" i="29"/>
  <c r="CE23" i="29"/>
  <c r="CC23" i="29"/>
  <c r="CB23" i="29"/>
  <c r="BZ23" i="29"/>
  <c r="BY23" i="29"/>
  <c r="BW23" i="29"/>
  <c r="BV23" i="29"/>
  <c r="BT23" i="29"/>
  <c r="BS23" i="29"/>
  <c r="BQ23" i="29"/>
  <c r="BP23" i="29"/>
  <c r="BN23" i="29"/>
  <c r="BM23" i="29"/>
  <c r="BK23" i="29"/>
  <c r="BJ23" i="29"/>
  <c r="BH23" i="29"/>
  <c r="BG23" i="29"/>
  <c r="BE23" i="29"/>
  <c r="BD23" i="29"/>
  <c r="BB23" i="29"/>
  <c r="BA23" i="29"/>
  <c r="AY23" i="29"/>
  <c r="AX23" i="29"/>
  <c r="AV23" i="29"/>
  <c r="AU23" i="29"/>
  <c r="AS23" i="29"/>
  <c r="AR23" i="29"/>
  <c r="AP23" i="29"/>
  <c r="AO23" i="29"/>
  <c r="AM23" i="29"/>
  <c r="AL23" i="29"/>
  <c r="AJ23" i="29"/>
  <c r="AI23" i="29"/>
  <c r="AG23" i="29"/>
  <c r="AF23" i="29"/>
  <c r="AD23" i="29"/>
  <c r="AC23" i="29"/>
  <c r="AA23" i="29"/>
  <c r="Z23" i="29"/>
  <c r="X23" i="29"/>
  <c r="W23" i="29"/>
  <c r="U23" i="29"/>
  <c r="T23" i="29"/>
  <c r="R23" i="29"/>
  <c r="Q23" i="29"/>
  <c r="O23" i="29"/>
  <c r="N23" i="29"/>
  <c r="L23" i="29"/>
  <c r="K23" i="29"/>
  <c r="I23" i="29"/>
  <c r="H23" i="29"/>
  <c r="F23" i="29"/>
  <c r="E23" i="29"/>
  <c r="FJ22" i="29"/>
  <c r="FI22" i="29"/>
  <c r="FH22" i="29"/>
  <c r="FG22" i="29"/>
  <c r="FF22" i="29"/>
  <c r="FE22" i="29"/>
  <c r="FD22" i="29"/>
  <c r="FC22" i="29"/>
  <c r="FB22" i="29"/>
  <c r="FA22" i="29"/>
  <c r="EZ22" i="29"/>
  <c r="EY22" i="29"/>
  <c r="EX22" i="29"/>
  <c r="EW22" i="29"/>
  <c r="EV22" i="29"/>
  <c r="EU22" i="29"/>
  <c r="ET22" i="29"/>
  <c r="ES22" i="29"/>
  <c r="ER22" i="29"/>
  <c r="EQ22" i="29"/>
  <c r="EP22" i="29"/>
  <c r="EO22" i="29"/>
  <c r="EN22" i="29"/>
  <c r="EM22" i="29"/>
  <c r="EL22" i="29"/>
  <c r="EK22" i="29"/>
  <c r="EJ22" i="29"/>
  <c r="EI22" i="29"/>
  <c r="EH22" i="29"/>
  <c r="EG22" i="29"/>
  <c r="EF22" i="29"/>
  <c r="EE22" i="29"/>
  <c r="ED22" i="29"/>
  <c r="EC22" i="29"/>
  <c r="EB22" i="29"/>
  <c r="EA22" i="29"/>
  <c r="DZ22" i="29"/>
  <c r="DY22" i="29"/>
  <c r="DX22" i="29"/>
  <c r="DW22" i="29"/>
  <c r="DV22" i="29"/>
  <c r="DU22" i="29"/>
  <c r="DT22" i="29"/>
  <c r="DS22" i="29"/>
  <c r="DR22" i="29"/>
  <c r="DQ22" i="29"/>
  <c r="DP22" i="29"/>
  <c r="DO22" i="29"/>
  <c r="DN22" i="29"/>
  <c r="DM22" i="29"/>
  <c r="DL22" i="29"/>
  <c r="DK22" i="29"/>
  <c r="DJ22" i="29"/>
  <c r="DI22" i="29"/>
  <c r="DH22" i="29"/>
  <c r="DG22" i="29"/>
  <c r="DF22" i="29"/>
  <c r="DE22" i="29"/>
  <c r="DD22" i="29"/>
  <c r="DC22" i="29"/>
  <c r="DB22" i="29"/>
  <c r="DA22" i="29"/>
  <c r="CZ22" i="29"/>
  <c r="CY22" i="29"/>
  <c r="CX22" i="29"/>
  <c r="CW22" i="29"/>
  <c r="CV22" i="29"/>
  <c r="CU22" i="29"/>
  <c r="CT22" i="29"/>
  <c r="CS22" i="29"/>
  <c r="CR22" i="29"/>
  <c r="CQ22" i="29"/>
  <c r="CP22" i="29"/>
  <c r="CO22" i="29"/>
  <c r="CN22" i="29"/>
  <c r="CM22" i="29"/>
  <c r="CL22" i="29"/>
  <c r="CK22" i="29"/>
  <c r="CJ22" i="29"/>
  <c r="CI22" i="29"/>
  <c r="CH22" i="29"/>
  <c r="CG22" i="29"/>
  <c r="CF22" i="29"/>
  <c r="CE22" i="29"/>
  <c r="CD22" i="29"/>
  <c r="CC22" i="29"/>
  <c r="CB22" i="29"/>
  <c r="CA22" i="29"/>
  <c r="BZ22" i="29"/>
  <c r="BY22" i="29"/>
  <c r="BX22" i="29"/>
  <c r="BW22" i="29"/>
  <c r="BV22" i="29"/>
  <c r="BU22" i="29"/>
  <c r="BT22" i="29"/>
  <c r="BS22" i="29"/>
  <c r="BR22" i="29"/>
  <c r="BQ22" i="29"/>
  <c r="BP22" i="29"/>
  <c r="BO22" i="29"/>
  <c r="BN22" i="29"/>
  <c r="BM22" i="29"/>
  <c r="BL22" i="29"/>
  <c r="BK22" i="29"/>
  <c r="BJ22" i="29"/>
  <c r="BI22" i="29"/>
  <c r="BH22" i="29"/>
  <c r="BG22" i="29"/>
  <c r="BF22" i="29"/>
  <c r="BE22" i="29"/>
  <c r="BD22" i="29"/>
  <c r="BC22" i="29"/>
  <c r="BB22" i="29"/>
  <c r="BA22" i="29"/>
  <c r="AZ22" i="29"/>
  <c r="AY22" i="29"/>
  <c r="AX22" i="29"/>
  <c r="AW22" i="29"/>
  <c r="AV22" i="29"/>
  <c r="AU22" i="29"/>
  <c r="AT22" i="29"/>
  <c r="AS22" i="29"/>
  <c r="AR22" i="29"/>
  <c r="AQ22" i="29"/>
  <c r="AP22" i="29"/>
  <c r="AO22" i="29"/>
  <c r="AN22"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FJ21" i="29"/>
  <c r="FI21" i="29"/>
  <c r="FH21" i="29"/>
  <c r="FG21" i="29"/>
  <c r="FF21" i="29"/>
  <c r="FE21" i="29"/>
  <c r="FD21" i="29"/>
  <c r="FC21" i="29"/>
  <c r="FB21" i="29"/>
  <c r="FA21" i="29"/>
  <c r="EZ21" i="29"/>
  <c r="EY21" i="29"/>
  <c r="EX21" i="29"/>
  <c r="EW21" i="29"/>
  <c r="EV21" i="29"/>
  <c r="EU21" i="29"/>
  <c r="ET21" i="29"/>
  <c r="ES21" i="29"/>
  <c r="ER21" i="29"/>
  <c r="EQ21" i="29"/>
  <c r="EP21" i="29"/>
  <c r="EO21" i="29"/>
  <c r="EN21" i="29"/>
  <c r="EM21" i="29"/>
  <c r="EL21" i="29"/>
  <c r="EK21" i="29"/>
  <c r="EJ21" i="29"/>
  <c r="EI21" i="29"/>
  <c r="EH21" i="29"/>
  <c r="EG21" i="29"/>
  <c r="EF21" i="29"/>
  <c r="EE21" i="29"/>
  <c r="ED21" i="29"/>
  <c r="EC21" i="29"/>
  <c r="EB21" i="29"/>
  <c r="EA21" i="29"/>
  <c r="DZ21" i="29"/>
  <c r="DY21" i="29"/>
  <c r="DX21" i="29"/>
  <c r="DW21" i="29"/>
  <c r="DV21" i="29"/>
  <c r="DU21" i="29"/>
  <c r="DT21" i="29"/>
  <c r="DS21" i="29"/>
  <c r="DR21" i="29"/>
  <c r="DQ21" i="29"/>
  <c r="DP21" i="29"/>
  <c r="DO21" i="29"/>
  <c r="DN21" i="29"/>
  <c r="DM21" i="29"/>
  <c r="DL21" i="29"/>
  <c r="DK21" i="29"/>
  <c r="DJ21" i="29"/>
  <c r="DI21" i="29"/>
  <c r="DH21" i="29"/>
  <c r="DG21" i="29"/>
  <c r="DF21" i="29"/>
  <c r="DE21" i="29"/>
  <c r="DD21" i="29"/>
  <c r="DC21" i="29"/>
  <c r="DB21" i="29"/>
  <c r="DA21" i="29"/>
  <c r="CZ21" i="29"/>
  <c r="CY21" i="29"/>
  <c r="CX21" i="29"/>
  <c r="CW21" i="29"/>
  <c r="CV21" i="29"/>
  <c r="CU21" i="29"/>
  <c r="CT21" i="29"/>
  <c r="CS21" i="29"/>
  <c r="CR21" i="29"/>
  <c r="CQ21" i="29"/>
  <c r="CP21" i="29"/>
  <c r="CO21" i="29"/>
  <c r="CN21" i="29"/>
  <c r="CM21" i="29"/>
  <c r="CL21" i="29"/>
  <c r="CK21" i="29"/>
  <c r="CJ21" i="29"/>
  <c r="CI21" i="29"/>
  <c r="CH21" i="29"/>
  <c r="CG21" i="29"/>
  <c r="CF21" i="29"/>
  <c r="CE21" i="29"/>
  <c r="CD21" i="29"/>
  <c r="CC21" i="29"/>
  <c r="CB21" i="29"/>
  <c r="CA21" i="29"/>
  <c r="BZ21" i="29"/>
  <c r="BY21" i="29"/>
  <c r="BX21" i="29"/>
  <c r="BW21" i="29"/>
  <c r="BV21" i="29"/>
  <c r="BU21" i="29"/>
  <c r="BT21" i="29"/>
  <c r="BS21" i="29"/>
  <c r="BR21" i="29"/>
  <c r="BQ21" i="29"/>
  <c r="BP21" i="29"/>
  <c r="BO21" i="29"/>
  <c r="BN21" i="29"/>
  <c r="BM21" i="29"/>
  <c r="BL21" i="29"/>
  <c r="BK21" i="29"/>
  <c r="BJ21" i="29"/>
  <c r="BI21" i="29"/>
  <c r="BH21" i="29"/>
  <c r="BG21" i="29"/>
  <c r="BF21" i="29"/>
  <c r="BE21" i="29"/>
  <c r="BD21" i="29"/>
  <c r="BC21" i="29"/>
  <c r="BB21" i="29"/>
  <c r="BA21" i="29"/>
  <c r="AZ21" i="29"/>
  <c r="AY21" i="29"/>
  <c r="AX21" i="29"/>
  <c r="AW21" i="29"/>
  <c r="AV21" i="29"/>
  <c r="AU21" i="29"/>
  <c r="AT21" i="29"/>
  <c r="AS21" i="29"/>
  <c r="AR21" i="29"/>
  <c r="AQ21" i="29"/>
  <c r="AP21" i="29"/>
  <c r="AO21" i="29"/>
  <c r="AN21"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FJ20" i="29"/>
  <c r="FI20" i="29"/>
  <c r="FH20" i="29"/>
  <c r="FG20" i="29"/>
  <c r="FF20" i="29"/>
  <c r="FE20" i="29"/>
  <c r="FD20" i="29"/>
  <c r="FC20" i="29"/>
  <c r="FB20" i="29"/>
  <c r="FA20" i="29"/>
  <c r="EZ20" i="29"/>
  <c r="EY20" i="29"/>
  <c r="EX20" i="29"/>
  <c r="EW20" i="29"/>
  <c r="EV20" i="29"/>
  <c r="EU20" i="29"/>
  <c r="ET20" i="29"/>
  <c r="ES20" i="29"/>
  <c r="ER20" i="29"/>
  <c r="EQ20" i="29"/>
  <c r="EP20" i="29"/>
  <c r="EO20" i="29"/>
  <c r="EN20" i="29"/>
  <c r="EM20" i="29"/>
  <c r="EL20" i="29"/>
  <c r="EK20" i="29"/>
  <c r="EJ20" i="29"/>
  <c r="EI20" i="29"/>
  <c r="EH20" i="29"/>
  <c r="EG20" i="29"/>
  <c r="EF20" i="29"/>
  <c r="EE20" i="29"/>
  <c r="ED20" i="29"/>
  <c r="EC20" i="29"/>
  <c r="EB20" i="29"/>
  <c r="EA20" i="29"/>
  <c r="DZ20" i="29"/>
  <c r="DY20" i="29"/>
  <c r="DX20" i="29"/>
  <c r="DW20" i="29"/>
  <c r="DV20" i="29"/>
  <c r="DU20" i="29"/>
  <c r="DT20" i="29"/>
  <c r="DS20" i="29"/>
  <c r="DR20" i="29"/>
  <c r="DQ20" i="29"/>
  <c r="DP20" i="29"/>
  <c r="DO20" i="29"/>
  <c r="DN20" i="29"/>
  <c r="DM20" i="29"/>
  <c r="DL20" i="29"/>
  <c r="DK20" i="29"/>
  <c r="DJ20" i="29"/>
  <c r="DI20" i="29"/>
  <c r="DH20" i="29"/>
  <c r="DG20" i="29"/>
  <c r="DF20" i="29"/>
  <c r="DE20" i="29"/>
  <c r="DD20" i="29"/>
  <c r="DC20" i="29"/>
  <c r="DB20" i="29"/>
  <c r="DA20" i="29"/>
  <c r="CZ20" i="29"/>
  <c r="CY20" i="29"/>
  <c r="CX20" i="29"/>
  <c r="CW20" i="29"/>
  <c r="CV20" i="29"/>
  <c r="CU20" i="29"/>
  <c r="CT20" i="29"/>
  <c r="CS20" i="29"/>
  <c r="CR20" i="29"/>
  <c r="CQ20" i="29"/>
  <c r="CP20" i="29"/>
  <c r="CO20" i="29"/>
  <c r="CN20" i="29"/>
  <c r="CM20" i="29"/>
  <c r="CL20" i="29"/>
  <c r="CK20" i="29"/>
  <c r="CJ20" i="29"/>
  <c r="CI20" i="29"/>
  <c r="CH20" i="29"/>
  <c r="CG20" i="29"/>
  <c r="CF20" i="29"/>
  <c r="CE20" i="29"/>
  <c r="CD20" i="29"/>
  <c r="CC20" i="29"/>
  <c r="CB20" i="29"/>
  <c r="CA20" i="29"/>
  <c r="BZ20" i="29"/>
  <c r="BY20" i="29"/>
  <c r="BX20" i="29"/>
  <c r="BW20" i="29"/>
  <c r="BV20" i="29"/>
  <c r="BU20" i="29"/>
  <c r="BT20" i="29"/>
  <c r="BS20" i="29"/>
  <c r="BR20" i="29"/>
  <c r="BQ20" i="29"/>
  <c r="BP20" i="29"/>
  <c r="BO20" i="29"/>
  <c r="BN20" i="29"/>
  <c r="BM20" i="29"/>
  <c r="BL20" i="29"/>
  <c r="BK20" i="29"/>
  <c r="BJ20" i="29"/>
  <c r="BI20" i="29"/>
  <c r="BH20" i="29"/>
  <c r="BG20" i="29"/>
  <c r="BF20" i="29"/>
  <c r="BE20" i="29"/>
  <c r="BD20" i="29"/>
  <c r="BC20" i="29"/>
  <c r="BB20" i="29"/>
  <c r="BA20" i="29"/>
  <c r="AZ20" i="29"/>
  <c r="AY20" i="29"/>
  <c r="AX20" i="29"/>
  <c r="AW20" i="29"/>
  <c r="AV20" i="29"/>
  <c r="AU20" i="29"/>
  <c r="AT20" i="29"/>
  <c r="AS20" i="29"/>
  <c r="AR20" i="29"/>
  <c r="AQ20" i="29"/>
  <c r="AP20" i="29"/>
  <c r="AO20" i="29"/>
  <c r="AN20" i="29"/>
  <c r="AM20" i="29"/>
  <c r="AL20" i="29"/>
  <c r="AK20" i="29"/>
  <c r="AJ20" i="29"/>
  <c r="AI20" i="29"/>
  <c r="AH20" i="29"/>
  <c r="AG20" i="29"/>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FJ19" i="29"/>
  <c r="FI19" i="29"/>
  <c r="FH19" i="29"/>
  <c r="FG19" i="29"/>
  <c r="FF19" i="29"/>
  <c r="FE19" i="29"/>
  <c r="FD19" i="29"/>
  <c r="FC19" i="29"/>
  <c r="FB19" i="29"/>
  <c r="FA19" i="29"/>
  <c r="EZ19" i="29"/>
  <c r="EY19" i="29"/>
  <c r="EX19" i="29"/>
  <c r="EW19" i="29"/>
  <c r="EV19" i="29"/>
  <c r="EU19" i="29"/>
  <c r="ET19" i="29"/>
  <c r="ES19" i="29"/>
  <c r="ER19" i="29"/>
  <c r="EQ19" i="29"/>
  <c r="EP19" i="29"/>
  <c r="EO19" i="29"/>
  <c r="EN19" i="29"/>
  <c r="EM19" i="29"/>
  <c r="EL19" i="29"/>
  <c r="EK19" i="29"/>
  <c r="EJ19" i="29"/>
  <c r="EI19" i="29"/>
  <c r="EH19" i="29"/>
  <c r="EG19" i="29"/>
  <c r="EF19" i="29"/>
  <c r="EE19" i="29"/>
  <c r="ED19" i="29"/>
  <c r="EC19" i="29"/>
  <c r="EB19" i="29"/>
  <c r="EA19" i="29"/>
  <c r="DZ19" i="29"/>
  <c r="DY19" i="29"/>
  <c r="DX19" i="29"/>
  <c r="DW19" i="29"/>
  <c r="DV19" i="29"/>
  <c r="DU19" i="29"/>
  <c r="DT19" i="29"/>
  <c r="DS19" i="29"/>
  <c r="DR19" i="29"/>
  <c r="DQ19" i="29"/>
  <c r="DP19" i="29"/>
  <c r="DO19" i="29"/>
  <c r="DN19" i="29"/>
  <c r="DM19" i="29"/>
  <c r="DL19" i="29"/>
  <c r="DK19" i="29"/>
  <c r="DJ19" i="29"/>
  <c r="DI19" i="29"/>
  <c r="DH19" i="29"/>
  <c r="DG19" i="29"/>
  <c r="DF19" i="29"/>
  <c r="DE19" i="29"/>
  <c r="DD19" i="29"/>
  <c r="DC19" i="29"/>
  <c r="DB19" i="29"/>
  <c r="DA19" i="29"/>
  <c r="CZ19" i="29"/>
  <c r="CY19" i="29"/>
  <c r="CX19" i="29"/>
  <c r="CW19" i="29"/>
  <c r="CV19" i="29"/>
  <c r="CU19" i="29"/>
  <c r="CT19" i="29"/>
  <c r="CS19" i="29"/>
  <c r="CR19" i="29"/>
  <c r="CQ19" i="29"/>
  <c r="CP19" i="29"/>
  <c r="CO19" i="29"/>
  <c r="CN19" i="29"/>
  <c r="CM19" i="29"/>
  <c r="CL19" i="29"/>
  <c r="CK19" i="29"/>
  <c r="CJ19" i="29"/>
  <c r="CI19" i="29"/>
  <c r="CH19" i="29"/>
  <c r="CG19" i="29"/>
  <c r="CF19" i="29"/>
  <c r="CE19" i="29"/>
  <c r="CD19" i="29"/>
  <c r="CC19" i="29"/>
  <c r="CB19" i="29"/>
  <c r="CA19" i="29"/>
  <c r="BZ19" i="29"/>
  <c r="BY19" i="29"/>
  <c r="BX19" i="29"/>
  <c r="BW19" i="29"/>
  <c r="BV19" i="29"/>
  <c r="BU19" i="29"/>
  <c r="BT19" i="29"/>
  <c r="BS19" i="29"/>
  <c r="BR19" i="29"/>
  <c r="BQ19" i="29"/>
  <c r="BP19" i="29"/>
  <c r="BO19" i="29"/>
  <c r="BN19" i="29"/>
  <c r="BM19" i="29"/>
  <c r="BL19" i="29"/>
  <c r="BK19" i="29"/>
  <c r="BJ19" i="29"/>
  <c r="BI19" i="29"/>
  <c r="BH19" i="29"/>
  <c r="BG19" i="29"/>
  <c r="BF19" i="29"/>
  <c r="BE19" i="29"/>
  <c r="BD19" i="29"/>
  <c r="BC19" i="29"/>
  <c r="BB19" i="29"/>
  <c r="BA19" i="29"/>
  <c r="AZ19" i="29"/>
  <c r="AY19" i="29"/>
  <c r="AX19" i="29"/>
  <c r="AW19" i="29"/>
  <c r="AV19" i="29"/>
  <c r="AU19"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FI18" i="29"/>
  <c r="FH18" i="29"/>
  <c r="FF18" i="29"/>
  <c r="FE18" i="29"/>
  <c r="FC18" i="29"/>
  <c r="FB18" i="29"/>
  <c r="EZ18" i="29"/>
  <c r="EY18" i="29"/>
  <c r="EW18" i="29"/>
  <c r="EV18" i="29"/>
  <c r="ET18" i="29"/>
  <c r="ES18" i="29"/>
  <c r="EQ18" i="29"/>
  <c r="EP18" i="29"/>
  <c r="EN18" i="29"/>
  <c r="EM18" i="29"/>
  <c r="EK18" i="29"/>
  <c r="EJ18" i="29"/>
  <c r="EH18" i="29"/>
  <c r="EG18" i="29"/>
  <c r="EE18" i="29"/>
  <c r="ED18" i="29"/>
  <c r="EB18" i="29"/>
  <c r="EA18" i="29"/>
  <c r="DY18" i="29"/>
  <c r="DX18" i="29"/>
  <c r="DV18" i="29"/>
  <c r="DU18" i="29"/>
  <c r="DS18" i="29"/>
  <c r="DR18" i="29"/>
  <c r="DP18" i="29"/>
  <c r="DO18" i="29"/>
  <c r="DM18" i="29"/>
  <c r="DL18" i="29"/>
  <c r="DJ18" i="29"/>
  <c r="DI18" i="29"/>
  <c r="DG18" i="29"/>
  <c r="DF18" i="29"/>
  <c r="DD18" i="29"/>
  <c r="DC18" i="29"/>
  <c r="DA18" i="29"/>
  <c r="CZ18" i="29"/>
  <c r="CX18" i="29"/>
  <c r="CW18" i="29"/>
  <c r="CU18" i="29"/>
  <c r="CT18" i="29"/>
  <c r="CR18" i="29"/>
  <c r="CQ18" i="29"/>
  <c r="CO18" i="29"/>
  <c r="CN18" i="29"/>
  <c r="CL18" i="29"/>
  <c r="CK18" i="29"/>
  <c r="CI18" i="29"/>
  <c r="CH18" i="29"/>
  <c r="CF18" i="29"/>
  <c r="CE18" i="29"/>
  <c r="CC18" i="29"/>
  <c r="CB18" i="29"/>
  <c r="BZ18" i="29"/>
  <c r="BY18" i="29"/>
  <c r="BW18" i="29"/>
  <c r="BV18" i="29"/>
  <c r="BT18" i="29"/>
  <c r="BS18" i="29"/>
  <c r="BQ18" i="29"/>
  <c r="BP18" i="29"/>
  <c r="BN18" i="29"/>
  <c r="BM18" i="29"/>
  <c r="BK18" i="29"/>
  <c r="BJ18" i="29"/>
  <c r="BH18" i="29"/>
  <c r="BG18" i="29"/>
  <c r="BE18" i="29"/>
  <c r="BD18" i="29"/>
  <c r="BB18" i="29"/>
  <c r="BA18" i="29"/>
  <c r="AY18" i="29"/>
  <c r="AX18" i="29"/>
  <c r="AV18" i="29"/>
  <c r="AU18" i="29"/>
  <c r="AS18" i="29"/>
  <c r="AR18" i="29"/>
  <c r="AP18" i="29"/>
  <c r="AO18" i="29"/>
  <c r="AM18" i="29"/>
  <c r="AL18" i="29"/>
  <c r="AJ18" i="29"/>
  <c r="AI18" i="29"/>
  <c r="AG18" i="29"/>
  <c r="AF18" i="29"/>
  <c r="AD18" i="29"/>
  <c r="AC18" i="29"/>
  <c r="AA18" i="29"/>
  <c r="Z18" i="29"/>
  <c r="X18" i="29"/>
  <c r="W18" i="29"/>
  <c r="U18" i="29"/>
  <c r="T18" i="29"/>
  <c r="R18" i="29"/>
  <c r="Q18" i="29"/>
  <c r="O18" i="29"/>
  <c r="N18" i="29"/>
  <c r="L18" i="29"/>
  <c r="K18" i="29"/>
  <c r="I18" i="29"/>
  <c r="H18" i="29"/>
  <c r="F18" i="29"/>
  <c r="E18" i="29"/>
  <c r="FI17" i="29"/>
  <c r="FH17" i="29"/>
  <c r="FF17" i="29"/>
  <c r="FE17" i="29"/>
  <c r="FC17" i="29"/>
  <c r="FB17" i="29"/>
  <c r="EZ17" i="29"/>
  <c r="EY17" i="29"/>
  <c r="EW17" i="29"/>
  <c r="EV17" i="29"/>
  <c r="ET17" i="29"/>
  <c r="ES17" i="29"/>
  <c r="EQ17" i="29"/>
  <c r="EP17" i="29"/>
  <c r="EN17" i="29"/>
  <c r="EM17" i="29"/>
  <c r="EK17" i="29"/>
  <c r="EJ17" i="29"/>
  <c r="EH17" i="29"/>
  <c r="EG17" i="29"/>
  <c r="EE17" i="29"/>
  <c r="ED17" i="29"/>
  <c r="EB17" i="29"/>
  <c r="EA17" i="29"/>
  <c r="DY17" i="29"/>
  <c r="DX17" i="29"/>
  <c r="DV17" i="29"/>
  <c r="DU17" i="29"/>
  <c r="DS17" i="29"/>
  <c r="DR17" i="29"/>
  <c r="DP17" i="29"/>
  <c r="DO17" i="29"/>
  <c r="DM17" i="29"/>
  <c r="DL17" i="29"/>
  <c r="DJ17" i="29"/>
  <c r="DI17" i="29"/>
  <c r="DG17" i="29"/>
  <c r="DF17" i="29"/>
  <c r="DD17" i="29"/>
  <c r="DC17" i="29"/>
  <c r="DA17" i="29"/>
  <c r="CZ17" i="29"/>
  <c r="CX17" i="29"/>
  <c r="CW17" i="29"/>
  <c r="CU17" i="29"/>
  <c r="CT17" i="29"/>
  <c r="CR17" i="29"/>
  <c r="CQ17" i="29"/>
  <c r="CO17" i="29"/>
  <c r="CN17" i="29"/>
  <c r="CL17" i="29"/>
  <c r="CK17" i="29"/>
  <c r="CI17" i="29"/>
  <c r="CH17" i="29"/>
  <c r="CF17" i="29"/>
  <c r="CE17" i="29"/>
  <c r="CC17" i="29"/>
  <c r="CB17" i="29"/>
  <c r="BZ17" i="29"/>
  <c r="BY17" i="29"/>
  <c r="BW17" i="29"/>
  <c r="BV17" i="29"/>
  <c r="BT17" i="29"/>
  <c r="BS17" i="29"/>
  <c r="BQ17" i="29"/>
  <c r="BP17" i="29"/>
  <c r="BN17" i="29"/>
  <c r="BM17" i="29"/>
  <c r="BK17" i="29"/>
  <c r="BJ17" i="29"/>
  <c r="BH17" i="29"/>
  <c r="BG17" i="29"/>
  <c r="BE17" i="29"/>
  <c r="BD17" i="29"/>
  <c r="BB17" i="29"/>
  <c r="BA17" i="29"/>
  <c r="AY17" i="29"/>
  <c r="AX17" i="29"/>
  <c r="AV17" i="29"/>
  <c r="AU17" i="29"/>
  <c r="AS17" i="29"/>
  <c r="AR17" i="29"/>
  <c r="AP17" i="29"/>
  <c r="AO17" i="29"/>
  <c r="AM17" i="29"/>
  <c r="AL17" i="29"/>
  <c r="AJ17" i="29"/>
  <c r="AI17" i="29"/>
  <c r="AG17" i="29"/>
  <c r="AF17" i="29"/>
  <c r="AD17" i="29"/>
  <c r="AC17" i="29"/>
  <c r="AA17" i="29"/>
  <c r="Z17" i="29"/>
  <c r="X17" i="29"/>
  <c r="W17" i="29"/>
  <c r="U17" i="29"/>
  <c r="T17" i="29"/>
  <c r="R17" i="29"/>
  <c r="Q17" i="29"/>
  <c r="O17" i="29"/>
  <c r="N17" i="29"/>
  <c r="L17" i="29"/>
  <c r="K17" i="29"/>
  <c r="I17" i="29"/>
  <c r="H17" i="29"/>
  <c r="F17" i="29"/>
  <c r="E17" i="29"/>
  <c r="FI16" i="29"/>
  <c r="FH16" i="29"/>
  <c r="FF16" i="29"/>
  <c r="FE16" i="29"/>
  <c r="FC16" i="29"/>
  <c r="FB16" i="29"/>
  <c r="EZ16" i="29"/>
  <c r="EY16" i="29"/>
  <c r="EW16" i="29"/>
  <c r="EV16" i="29"/>
  <c r="ET16" i="29"/>
  <c r="ES16" i="29"/>
  <c r="EQ16" i="29"/>
  <c r="EP16" i="29"/>
  <c r="EN16" i="29"/>
  <c r="EM16" i="29"/>
  <c r="EK16" i="29"/>
  <c r="EJ16" i="29"/>
  <c r="EH16" i="29"/>
  <c r="EG16" i="29"/>
  <c r="EE16" i="29"/>
  <c r="ED16" i="29"/>
  <c r="EB16" i="29"/>
  <c r="EA16" i="29"/>
  <c r="DY16" i="29"/>
  <c r="DX16" i="29"/>
  <c r="DV16" i="29"/>
  <c r="DU16" i="29"/>
  <c r="DS16" i="29"/>
  <c r="DR16" i="29"/>
  <c r="DP16" i="29"/>
  <c r="DO16" i="29"/>
  <c r="DM16" i="29"/>
  <c r="DL16" i="29"/>
  <c r="DJ16" i="29"/>
  <c r="DI16" i="29"/>
  <c r="DG16" i="29"/>
  <c r="DF16" i="29"/>
  <c r="DD16" i="29"/>
  <c r="DC16" i="29"/>
  <c r="DA16" i="29"/>
  <c r="CZ16" i="29"/>
  <c r="CX16" i="29"/>
  <c r="CW16" i="29"/>
  <c r="CU16" i="29"/>
  <c r="CT16" i="29"/>
  <c r="CR16" i="29"/>
  <c r="CQ16" i="29"/>
  <c r="CO16" i="29"/>
  <c r="CN16" i="29"/>
  <c r="CL16" i="29"/>
  <c r="CK16" i="29"/>
  <c r="CI16" i="29"/>
  <c r="CH16" i="29"/>
  <c r="CF16" i="29"/>
  <c r="CE16" i="29"/>
  <c r="CC16" i="29"/>
  <c r="CB16" i="29"/>
  <c r="BZ16" i="29"/>
  <c r="BY16" i="29"/>
  <c r="BW16" i="29"/>
  <c r="BV16" i="29"/>
  <c r="BT16" i="29"/>
  <c r="BS16" i="29"/>
  <c r="BQ16" i="29"/>
  <c r="BP16" i="29"/>
  <c r="BN16" i="29"/>
  <c r="BM16" i="29"/>
  <c r="BK16" i="29"/>
  <c r="BJ16" i="29"/>
  <c r="BH16" i="29"/>
  <c r="BG16" i="29"/>
  <c r="BE16" i="29"/>
  <c r="BD16" i="29"/>
  <c r="BB16" i="29"/>
  <c r="BA16" i="29"/>
  <c r="AY16" i="29"/>
  <c r="AX16" i="29"/>
  <c r="AV16" i="29"/>
  <c r="AU16" i="29"/>
  <c r="AS16" i="29"/>
  <c r="AR16" i="29"/>
  <c r="AP16" i="29"/>
  <c r="AO16" i="29"/>
  <c r="AM16" i="29"/>
  <c r="AL16" i="29"/>
  <c r="AJ16" i="29"/>
  <c r="AI16" i="29"/>
  <c r="AG16" i="29"/>
  <c r="AF16" i="29"/>
  <c r="AD16" i="29"/>
  <c r="AC16" i="29"/>
  <c r="AA16" i="29"/>
  <c r="Z16" i="29"/>
  <c r="X16" i="29"/>
  <c r="W16" i="29"/>
  <c r="U16" i="29"/>
  <c r="T16" i="29"/>
  <c r="R16" i="29"/>
  <c r="Q16" i="29"/>
  <c r="O16" i="29"/>
  <c r="N16" i="29"/>
  <c r="L16" i="29"/>
  <c r="K16" i="29"/>
  <c r="I16" i="29"/>
  <c r="H16" i="29"/>
  <c r="F16" i="29"/>
  <c r="E16" i="29"/>
  <c r="FI15" i="29"/>
  <c r="FH15" i="29"/>
  <c r="FF15" i="29"/>
  <c r="FE15" i="29"/>
  <c r="FC15" i="29"/>
  <c r="FB15" i="29"/>
  <c r="EZ15" i="29"/>
  <c r="EY15" i="29"/>
  <c r="EW15" i="29"/>
  <c r="EV15" i="29"/>
  <c r="ET15" i="29"/>
  <c r="ES15" i="29"/>
  <c r="EQ15" i="29"/>
  <c r="EP15" i="29"/>
  <c r="EN15" i="29"/>
  <c r="EM15" i="29"/>
  <c r="EK15" i="29"/>
  <c r="EJ15" i="29"/>
  <c r="EH15" i="29"/>
  <c r="EG15" i="29"/>
  <c r="EE15" i="29"/>
  <c r="ED15" i="29"/>
  <c r="EB15" i="29"/>
  <c r="EA15" i="29"/>
  <c r="DY15" i="29"/>
  <c r="DX15" i="29"/>
  <c r="DV15" i="29"/>
  <c r="DU15" i="29"/>
  <c r="DS15" i="29"/>
  <c r="DR15" i="29"/>
  <c r="DP15" i="29"/>
  <c r="DO15" i="29"/>
  <c r="DM15" i="29"/>
  <c r="DL15" i="29"/>
  <c r="DJ15" i="29"/>
  <c r="DI15" i="29"/>
  <c r="DG15" i="29"/>
  <c r="DF15" i="29"/>
  <c r="DD15" i="29"/>
  <c r="DC15" i="29"/>
  <c r="DA15" i="29"/>
  <c r="CZ15" i="29"/>
  <c r="CX15" i="29"/>
  <c r="CW15" i="29"/>
  <c r="CU15" i="29"/>
  <c r="CT15" i="29"/>
  <c r="CR15" i="29"/>
  <c r="CQ15" i="29"/>
  <c r="CO15" i="29"/>
  <c r="CN15" i="29"/>
  <c r="CL15" i="29"/>
  <c r="CK15" i="29"/>
  <c r="CI15" i="29"/>
  <c r="CH15" i="29"/>
  <c r="CF15" i="29"/>
  <c r="CE15" i="29"/>
  <c r="CC15" i="29"/>
  <c r="CB15" i="29"/>
  <c r="BZ15" i="29"/>
  <c r="BY15" i="29"/>
  <c r="BW15" i="29"/>
  <c r="BV15" i="29"/>
  <c r="BT15" i="29"/>
  <c r="BS15" i="29"/>
  <c r="BQ15" i="29"/>
  <c r="BP15" i="29"/>
  <c r="BN15" i="29"/>
  <c r="BM15" i="29"/>
  <c r="BK15" i="29"/>
  <c r="BJ15" i="29"/>
  <c r="BH15" i="29"/>
  <c r="BG15" i="29"/>
  <c r="BE15" i="29"/>
  <c r="BD15" i="29"/>
  <c r="BB15" i="29"/>
  <c r="BA15" i="29"/>
  <c r="AY15" i="29"/>
  <c r="AX15" i="29"/>
  <c r="AV15" i="29"/>
  <c r="AU15" i="29"/>
  <c r="AS15" i="29"/>
  <c r="AR15" i="29"/>
  <c r="AP15" i="29"/>
  <c r="AO15" i="29"/>
  <c r="AM15" i="29"/>
  <c r="AL15" i="29"/>
  <c r="AJ15" i="29"/>
  <c r="AI15" i="29"/>
  <c r="AG15" i="29"/>
  <c r="AF15" i="29"/>
  <c r="AD15" i="29"/>
  <c r="AC15" i="29"/>
  <c r="AA15" i="29"/>
  <c r="Z15" i="29"/>
  <c r="X15" i="29"/>
  <c r="W15" i="29"/>
  <c r="U15" i="29"/>
  <c r="T15" i="29"/>
  <c r="R15" i="29"/>
  <c r="Q15" i="29"/>
  <c r="O15" i="29"/>
  <c r="N15" i="29"/>
  <c r="L15" i="29"/>
  <c r="K15" i="29"/>
  <c r="I15" i="29"/>
  <c r="H15" i="29"/>
  <c r="F15" i="29"/>
  <c r="E15" i="29"/>
  <c r="FI14" i="29"/>
  <c r="FH14" i="29"/>
  <c r="FF14" i="29"/>
  <c r="FE14" i="29"/>
  <c r="FC14" i="29"/>
  <c r="FB14" i="29"/>
  <c r="EZ14" i="29"/>
  <c r="EY14" i="29"/>
  <c r="EW14" i="29"/>
  <c r="EV14" i="29"/>
  <c r="ET14" i="29"/>
  <c r="ES14" i="29"/>
  <c r="EQ14" i="29"/>
  <c r="EP14" i="29"/>
  <c r="EN14" i="29"/>
  <c r="EM14" i="29"/>
  <c r="EK14" i="29"/>
  <c r="EJ14" i="29"/>
  <c r="EH14" i="29"/>
  <c r="EG14" i="29"/>
  <c r="EE14" i="29"/>
  <c r="ED14" i="29"/>
  <c r="EB14" i="29"/>
  <c r="EA14" i="29"/>
  <c r="DY14" i="29"/>
  <c r="DX14" i="29"/>
  <c r="DV14" i="29"/>
  <c r="DU14" i="29"/>
  <c r="DS14" i="29"/>
  <c r="DR14" i="29"/>
  <c r="DP14" i="29"/>
  <c r="DO14" i="29"/>
  <c r="DM14" i="29"/>
  <c r="DL14" i="29"/>
  <c r="DJ14" i="29"/>
  <c r="DI14" i="29"/>
  <c r="DG14" i="29"/>
  <c r="DF14" i="29"/>
  <c r="DD14" i="29"/>
  <c r="DC14" i="29"/>
  <c r="DA14" i="29"/>
  <c r="CZ14" i="29"/>
  <c r="CX14" i="29"/>
  <c r="CW14" i="29"/>
  <c r="CU14" i="29"/>
  <c r="CT14" i="29"/>
  <c r="CR14" i="29"/>
  <c r="CQ14" i="29"/>
  <c r="CO14" i="29"/>
  <c r="CN14" i="29"/>
  <c r="CL14" i="29"/>
  <c r="CK14" i="29"/>
  <c r="CI14" i="29"/>
  <c r="CH14" i="29"/>
  <c r="CF14" i="29"/>
  <c r="CE14" i="29"/>
  <c r="CC14" i="29"/>
  <c r="CB14" i="29"/>
  <c r="BZ14" i="29"/>
  <c r="BY14" i="29"/>
  <c r="BW14" i="29"/>
  <c r="BV14" i="29"/>
  <c r="BT14" i="29"/>
  <c r="BS14" i="29"/>
  <c r="BQ14" i="29"/>
  <c r="BP14" i="29"/>
  <c r="BN14" i="29"/>
  <c r="BM14" i="29"/>
  <c r="BK14" i="29"/>
  <c r="BJ14" i="29"/>
  <c r="BH14" i="29"/>
  <c r="BG14" i="29"/>
  <c r="BE14" i="29"/>
  <c r="BD14" i="29"/>
  <c r="BB14" i="29"/>
  <c r="BA14" i="29"/>
  <c r="AY14" i="29"/>
  <c r="AX14" i="29"/>
  <c r="AV14" i="29"/>
  <c r="AU14" i="29"/>
  <c r="AS14" i="29"/>
  <c r="AR14" i="29"/>
  <c r="AP14" i="29"/>
  <c r="AO14" i="29"/>
  <c r="AM14" i="29"/>
  <c r="AL14" i="29"/>
  <c r="AJ14" i="29"/>
  <c r="AI14" i="29"/>
  <c r="AG14" i="29"/>
  <c r="AF14" i="29"/>
  <c r="AD14" i="29"/>
  <c r="AC14" i="29"/>
  <c r="AA14" i="29"/>
  <c r="Z14" i="29"/>
  <c r="X14" i="29"/>
  <c r="W14" i="29"/>
  <c r="U14" i="29"/>
  <c r="T14" i="29"/>
  <c r="R14" i="29"/>
  <c r="Q14" i="29"/>
  <c r="O14" i="29"/>
  <c r="N14" i="29"/>
  <c r="L14" i="29"/>
  <c r="K14" i="29"/>
  <c r="I14" i="29"/>
  <c r="H14" i="29"/>
  <c r="F14" i="29"/>
  <c r="E14" i="29"/>
  <c r="FI13" i="29"/>
  <c r="FH13" i="29"/>
  <c r="FF13" i="29"/>
  <c r="FE13" i="29"/>
  <c r="FC13" i="29"/>
  <c r="FB13" i="29"/>
  <c r="EZ13" i="29"/>
  <c r="EY13" i="29"/>
  <c r="EW13" i="29"/>
  <c r="EV13" i="29"/>
  <c r="ET13" i="29"/>
  <c r="ES13" i="29"/>
  <c r="EQ13" i="29"/>
  <c r="EP13" i="29"/>
  <c r="EN13" i="29"/>
  <c r="EM13" i="29"/>
  <c r="EK13" i="29"/>
  <c r="EJ13" i="29"/>
  <c r="EH13" i="29"/>
  <c r="EG13" i="29"/>
  <c r="EE13" i="29"/>
  <c r="ED13" i="29"/>
  <c r="EB13" i="29"/>
  <c r="EA13" i="29"/>
  <c r="DY13" i="29"/>
  <c r="DX13" i="29"/>
  <c r="DV13" i="29"/>
  <c r="DU13" i="29"/>
  <c r="DS13" i="29"/>
  <c r="DR13" i="29"/>
  <c r="DP13" i="29"/>
  <c r="DO13" i="29"/>
  <c r="DM13" i="29"/>
  <c r="DL13" i="29"/>
  <c r="DJ13" i="29"/>
  <c r="DI13" i="29"/>
  <c r="DG13" i="29"/>
  <c r="DF13" i="29"/>
  <c r="DD13" i="29"/>
  <c r="DC13" i="29"/>
  <c r="DA13" i="29"/>
  <c r="CZ13" i="29"/>
  <c r="CX13" i="29"/>
  <c r="CW13" i="29"/>
  <c r="CU13" i="29"/>
  <c r="CT13" i="29"/>
  <c r="CR13" i="29"/>
  <c r="CQ13" i="29"/>
  <c r="CO13" i="29"/>
  <c r="CN13" i="29"/>
  <c r="CL13" i="29"/>
  <c r="CK13" i="29"/>
  <c r="CI13" i="29"/>
  <c r="CH13" i="29"/>
  <c r="CF13" i="29"/>
  <c r="CE13" i="29"/>
  <c r="CC13" i="29"/>
  <c r="CB13" i="29"/>
  <c r="BZ13" i="29"/>
  <c r="BY13" i="29"/>
  <c r="BW13" i="29"/>
  <c r="BV13" i="29"/>
  <c r="BT13" i="29"/>
  <c r="BS13" i="29"/>
  <c r="BQ13" i="29"/>
  <c r="BP13" i="29"/>
  <c r="BN13" i="29"/>
  <c r="BM13" i="29"/>
  <c r="BK13" i="29"/>
  <c r="BJ13" i="29"/>
  <c r="BH13" i="29"/>
  <c r="BG13" i="29"/>
  <c r="BE13" i="29"/>
  <c r="BD13" i="29"/>
  <c r="BB13" i="29"/>
  <c r="BA13" i="29"/>
  <c r="AY13" i="29"/>
  <c r="AX13" i="29"/>
  <c r="AV13" i="29"/>
  <c r="AU13" i="29"/>
  <c r="AS13" i="29"/>
  <c r="AR13" i="29"/>
  <c r="AP13" i="29"/>
  <c r="AO13" i="29"/>
  <c r="AM13" i="29"/>
  <c r="AL13" i="29"/>
  <c r="AJ13" i="29"/>
  <c r="AI13" i="29"/>
  <c r="AG13" i="29"/>
  <c r="AF13" i="29"/>
  <c r="AD13" i="29"/>
  <c r="AC13" i="29"/>
  <c r="AA13" i="29"/>
  <c r="Z13" i="29"/>
  <c r="X13" i="29"/>
  <c r="W13" i="29"/>
  <c r="U13" i="29"/>
  <c r="T13" i="29"/>
  <c r="R13" i="29"/>
  <c r="Q13" i="29"/>
  <c r="O13" i="29"/>
  <c r="N13" i="29"/>
  <c r="L13" i="29"/>
  <c r="K13" i="29"/>
  <c r="I13" i="29"/>
  <c r="H13" i="29"/>
  <c r="F13" i="29"/>
  <c r="E13" i="29"/>
  <c r="FI12" i="29"/>
  <c r="FH12" i="29"/>
  <c r="FF12" i="29"/>
  <c r="FE12" i="29"/>
  <c r="FC12" i="29"/>
  <c r="FB12" i="29"/>
  <c r="EZ12" i="29"/>
  <c r="EY12" i="29"/>
  <c r="EW12" i="29"/>
  <c r="EV12" i="29"/>
  <c r="ET12" i="29"/>
  <c r="ES12" i="29"/>
  <c r="EQ12" i="29"/>
  <c r="EP12" i="29"/>
  <c r="EN12" i="29"/>
  <c r="EM12" i="29"/>
  <c r="EK12" i="29"/>
  <c r="EJ12" i="29"/>
  <c r="EH12" i="29"/>
  <c r="EG12" i="29"/>
  <c r="EE12" i="29"/>
  <c r="ED12" i="29"/>
  <c r="EB12" i="29"/>
  <c r="EA12" i="29"/>
  <c r="DY12" i="29"/>
  <c r="DX12" i="29"/>
  <c r="DV12" i="29"/>
  <c r="DU12" i="29"/>
  <c r="DS12" i="29"/>
  <c r="DR12" i="29"/>
  <c r="DP12" i="29"/>
  <c r="DO12" i="29"/>
  <c r="DM12" i="29"/>
  <c r="DL12" i="29"/>
  <c r="DJ12" i="29"/>
  <c r="DI12" i="29"/>
  <c r="DG12" i="29"/>
  <c r="DF12" i="29"/>
  <c r="DD12" i="29"/>
  <c r="DC12" i="29"/>
  <c r="DA12" i="29"/>
  <c r="CZ12" i="29"/>
  <c r="CX12" i="29"/>
  <c r="CW12" i="29"/>
  <c r="CU12" i="29"/>
  <c r="CT12" i="29"/>
  <c r="CR12" i="29"/>
  <c r="CQ12" i="29"/>
  <c r="CO12" i="29"/>
  <c r="CN12" i="29"/>
  <c r="CL12" i="29"/>
  <c r="CK12" i="29"/>
  <c r="CI12" i="29"/>
  <c r="CH12" i="29"/>
  <c r="CF12" i="29"/>
  <c r="CE12" i="29"/>
  <c r="CC12" i="29"/>
  <c r="CB12" i="29"/>
  <c r="BZ12" i="29"/>
  <c r="BY12" i="29"/>
  <c r="BW12" i="29"/>
  <c r="BV12" i="29"/>
  <c r="BT12" i="29"/>
  <c r="BS12" i="29"/>
  <c r="BQ12" i="29"/>
  <c r="BP12" i="29"/>
  <c r="BN12" i="29"/>
  <c r="BM12" i="29"/>
  <c r="BK12" i="29"/>
  <c r="BJ12" i="29"/>
  <c r="BH12" i="29"/>
  <c r="BG12" i="29"/>
  <c r="BE12" i="29"/>
  <c r="BD12" i="29"/>
  <c r="BB12" i="29"/>
  <c r="BA12" i="29"/>
  <c r="AY12" i="29"/>
  <c r="AX12" i="29"/>
  <c r="AV12" i="29"/>
  <c r="AU12" i="29"/>
  <c r="AS12" i="29"/>
  <c r="AR12" i="29"/>
  <c r="AP12" i="29"/>
  <c r="AO12" i="29"/>
  <c r="AM12" i="29"/>
  <c r="AL12" i="29"/>
  <c r="AJ12" i="29"/>
  <c r="AI12" i="29"/>
  <c r="AG12" i="29"/>
  <c r="AF12" i="29"/>
  <c r="AD12" i="29"/>
  <c r="AC12" i="29"/>
  <c r="AA12" i="29"/>
  <c r="Z12" i="29"/>
  <c r="X12" i="29"/>
  <c r="W12" i="29"/>
  <c r="U12" i="29"/>
  <c r="T12" i="29"/>
  <c r="R12" i="29"/>
  <c r="Q12" i="29"/>
  <c r="O12" i="29"/>
  <c r="N12" i="29"/>
  <c r="L12" i="29"/>
  <c r="K12" i="29"/>
  <c r="I12" i="29"/>
  <c r="H12" i="29"/>
  <c r="F12" i="29"/>
  <c r="E12" i="29"/>
  <c r="FI11" i="29"/>
  <c r="FH11" i="29"/>
  <c r="FF11" i="29"/>
  <c r="FE11" i="29"/>
  <c r="FC11" i="29"/>
  <c r="FB11" i="29"/>
  <c r="EZ11" i="29"/>
  <c r="EY11" i="29"/>
  <c r="EW11" i="29"/>
  <c r="EV11" i="29"/>
  <c r="ET11" i="29"/>
  <c r="ES11" i="29"/>
  <c r="EQ11" i="29"/>
  <c r="EP11" i="29"/>
  <c r="EN11" i="29"/>
  <c r="EM11" i="29"/>
  <c r="EK11" i="29"/>
  <c r="EJ11" i="29"/>
  <c r="EH11" i="29"/>
  <c r="EG11" i="29"/>
  <c r="EE11" i="29"/>
  <c r="ED11" i="29"/>
  <c r="EB11" i="29"/>
  <c r="EA11" i="29"/>
  <c r="DY11" i="29"/>
  <c r="DX11" i="29"/>
  <c r="DV11" i="29"/>
  <c r="DU11" i="29"/>
  <c r="DS11" i="29"/>
  <c r="DR11" i="29"/>
  <c r="DP11" i="29"/>
  <c r="DO11" i="29"/>
  <c r="DM11" i="29"/>
  <c r="DL11" i="29"/>
  <c r="DJ11" i="29"/>
  <c r="DI11" i="29"/>
  <c r="DG11" i="29"/>
  <c r="DF11" i="29"/>
  <c r="DD11" i="29"/>
  <c r="DC11" i="29"/>
  <c r="DA11" i="29"/>
  <c r="CZ11" i="29"/>
  <c r="CX11" i="29"/>
  <c r="CW11" i="29"/>
  <c r="CU11" i="29"/>
  <c r="CT11" i="29"/>
  <c r="CR11" i="29"/>
  <c r="CQ11" i="29"/>
  <c r="CO11" i="29"/>
  <c r="CN11" i="29"/>
  <c r="CL11" i="29"/>
  <c r="CK11" i="29"/>
  <c r="CI11" i="29"/>
  <c r="CH11" i="29"/>
  <c r="CF11" i="29"/>
  <c r="CE11" i="29"/>
  <c r="CC11" i="29"/>
  <c r="CB11" i="29"/>
  <c r="BZ11" i="29"/>
  <c r="BY11" i="29"/>
  <c r="BW11" i="29"/>
  <c r="BV11" i="29"/>
  <c r="BT11" i="29"/>
  <c r="BS11" i="29"/>
  <c r="BQ11" i="29"/>
  <c r="BP11" i="29"/>
  <c r="BN11" i="29"/>
  <c r="BM11" i="29"/>
  <c r="BK11" i="29"/>
  <c r="BJ11" i="29"/>
  <c r="BH11" i="29"/>
  <c r="BG11" i="29"/>
  <c r="BE11" i="29"/>
  <c r="BD11" i="29"/>
  <c r="BB11" i="29"/>
  <c r="BA11" i="29"/>
  <c r="AY11" i="29"/>
  <c r="AX11" i="29"/>
  <c r="AV11" i="29"/>
  <c r="AU11" i="29"/>
  <c r="AS11" i="29"/>
  <c r="AR11" i="29"/>
  <c r="AP11" i="29"/>
  <c r="AO11" i="29"/>
  <c r="AM11" i="29"/>
  <c r="AL11" i="29"/>
  <c r="AJ11" i="29"/>
  <c r="AI11" i="29"/>
  <c r="AG11" i="29"/>
  <c r="AF11" i="29"/>
  <c r="AD11" i="29"/>
  <c r="AC11" i="29"/>
  <c r="AA11" i="29"/>
  <c r="Z11" i="29"/>
  <c r="X11" i="29"/>
  <c r="W11" i="29"/>
  <c r="U11" i="29"/>
  <c r="T11" i="29"/>
  <c r="R11" i="29"/>
  <c r="Q11" i="29"/>
  <c r="O11" i="29"/>
  <c r="N11" i="29"/>
  <c r="L11" i="29"/>
  <c r="K11" i="29"/>
  <c r="I11" i="29"/>
  <c r="H11" i="29"/>
  <c r="F11" i="29"/>
  <c r="E11" i="29"/>
  <c r="FI10" i="29"/>
  <c r="FH10" i="29"/>
  <c r="FF10" i="29"/>
  <c r="FE10" i="29"/>
  <c r="FC10" i="29"/>
  <c r="FB10" i="29"/>
  <c r="EZ10" i="29"/>
  <c r="EY10" i="29"/>
  <c r="EW10" i="29"/>
  <c r="EV10" i="29"/>
  <c r="ET10" i="29"/>
  <c r="ES10" i="29"/>
  <c r="EQ10" i="29"/>
  <c r="EP10" i="29"/>
  <c r="EN10" i="29"/>
  <c r="EM10" i="29"/>
  <c r="EK10" i="29"/>
  <c r="EJ10" i="29"/>
  <c r="EH10" i="29"/>
  <c r="EG10" i="29"/>
  <c r="EE10" i="29"/>
  <c r="ED10" i="29"/>
  <c r="EB10" i="29"/>
  <c r="EA10" i="29"/>
  <c r="DY10" i="29"/>
  <c r="DX10" i="29"/>
  <c r="DV10" i="29"/>
  <c r="DU10" i="29"/>
  <c r="DS10" i="29"/>
  <c r="DR10" i="29"/>
  <c r="DP10" i="29"/>
  <c r="DO10" i="29"/>
  <c r="DM10" i="29"/>
  <c r="DL10" i="29"/>
  <c r="DJ10" i="29"/>
  <c r="DI10" i="29"/>
  <c r="DG10" i="29"/>
  <c r="DF10" i="29"/>
  <c r="DD10" i="29"/>
  <c r="DC10" i="29"/>
  <c r="DA10" i="29"/>
  <c r="CZ10" i="29"/>
  <c r="CX10" i="29"/>
  <c r="CW10" i="29"/>
  <c r="CU10" i="29"/>
  <c r="CT10" i="29"/>
  <c r="CR10" i="29"/>
  <c r="CQ10" i="29"/>
  <c r="CO10" i="29"/>
  <c r="CN10" i="29"/>
  <c r="CL10" i="29"/>
  <c r="CK10" i="29"/>
  <c r="CI10" i="29"/>
  <c r="CH10" i="29"/>
  <c r="CF10" i="29"/>
  <c r="CE10" i="29"/>
  <c r="CC10" i="29"/>
  <c r="CB10" i="29"/>
  <c r="BZ10" i="29"/>
  <c r="BY10" i="29"/>
  <c r="BW10" i="29"/>
  <c r="BV10" i="29"/>
  <c r="BT10" i="29"/>
  <c r="BS10" i="29"/>
  <c r="BQ10" i="29"/>
  <c r="BP10" i="29"/>
  <c r="BN10" i="29"/>
  <c r="BM10" i="29"/>
  <c r="BK10" i="29"/>
  <c r="BJ10" i="29"/>
  <c r="BH10" i="29"/>
  <c r="BG10" i="29"/>
  <c r="BE10" i="29"/>
  <c r="BD10" i="29"/>
  <c r="BB10" i="29"/>
  <c r="BA10" i="29"/>
  <c r="AY10" i="29"/>
  <c r="AX10" i="29"/>
  <c r="AV10" i="29"/>
  <c r="AU10" i="29"/>
  <c r="AS10" i="29"/>
  <c r="AR10" i="29"/>
  <c r="AP10" i="29"/>
  <c r="AO10" i="29"/>
  <c r="AM10" i="29"/>
  <c r="AL10" i="29"/>
  <c r="AJ10" i="29"/>
  <c r="AI10" i="29"/>
  <c r="AG10" i="29"/>
  <c r="AF10" i="29"/>
  <c r="AD10" i="29"/>
  <c r="AC10" i="29"/>
  <c r="AA10" i="29"/>
  <c r="Z10" i="29"/>
  <c r="X10" i="29"/>
  <c r="W10" i="29"/>
  <c r="U10" i="29"/>
  <c r="T10" i="29"/>
  <c r="R10" i="29"/>
  <c r="Q10" i="29"/>
  <c r="O10" i="29"/>
  <c r="N10" i="29"/>
  <c r="L10" i="29"/>
  <c r="K10" i="29"/>
  <c r="I10" i="29"/>
  <c r="H10" i="29"/>
  <c r="F10" i="29"/>
  <c r="E10" i="29"/>
  <c r="FI9" i="29"/>
  <c r="FH9" i="29"/>
  <c r="FF9" i="29"/>
  <c r="FE9" i="29"/>
  <c r="FC9" i="29"/>
  <c r="FB9" i="29"/>
  <c r="EZ9" i="29"/>
  <c r="EY9" i="29"/>
  <c r="EW9" i="29"/>
  <c r="EV9" i="29"/>
  <c r="ET9" i="29"/>
  <c r="ES9" i="29"/>
  <c r="EQ9" i="29"/>
  <c r="EP9" i="29"/>
  <c r="EN9" i="29"/>
  <c r="EM9" i="29"/>
  <c r="EK9" i="29"/>
  <c r="EJ9" i="29"/>
  <c r="EH9" i="29"/>
  <c r="EG9" i="29"/>
  <c r="EE9" i="29"/>
  <c r="ED9" i="29"/>
  <c r="EB9" i="29"/>
  <c r="EA9" i="29"/>
  <c r="DY9" i="29"/>
  <c r="DX9" i="29"/>
  <c r="DV9" i="29"/>
  <c r="DU9" i="29"/>
  <c r="DS9" i="29"/>
  <c r="DR9" i="29"/>
  <c r="DP9" i="29"/>
  <c r="DO9" i="29"/>
  <c r="DM9" i="29"/>
  <c r="DL9" i="29"/>
  <c r="DJ9" i="29"/>
  <c r="DI9" i="29"/>
  <c r="DG9" i="29"/>
  <c r="DF9" i="29"/>
  <c r="DD9" i="29"/>
  <c r="DC9" i="29"/>
  <c r="DA9" i="29"/>
  <c r="CZ9" i="29"/>
  <c r="CX9" i="29"/>
  <c r="CW9" i="29"/>
  <c r="CU9" i="29"/>
  <c r="CT9" i="29"/>
  <c r="CR9" i="29"/>
  <c r="CQ9" i="29"/>
  <c r="CO9" i="29"/>
  <c r="CN9" i="29"/>
  <c r="CL9" i="29"/>
  <c r="CK9" i="29"/>
  <c r="CI9" i="29"/>
  <c r="CH9" i="29"/>
  <c r="CF9" i="29"/>
  <c r="CE9" i="29"/>
  <c r="CC9" i="29"/>
  <c r="CB9" i="29"/>
  <c r="BZ9" i="29"/>
  <c r="BY9" i="29"/>
  <c r="BW9" i="29"/>
  <c r="BV9" i="29"/>
  <c r="BT9" i="29"/>
  <c r="BS9" i="29"/>
  <c r="BQ9" i="29"/>
  <c r="BP9" i="29"/>
  <c r="BN9" i="29"/>
  <c r="BM9" i="29"/>
  <c r="BK9" i="29"/>
  <c r="BJ9" i="29"/>
  <c r="BH9" i="29"/>
  <c r="BG9" i="29"/>
  <c r="BE9" i="29"/>
  <c r="BD9" i="29"/>
  <c r="BB9" i="29"/>
  <c r="BA9" i="29"/>
  <c r="AY9" i="29"/>
  <c r="AX9" i="29"/>
  <c r="AV9" i="29"/>
  <c r="AU9" i="29"/>
  <c r="AS9" i="29"/>
  <c r="AR9" i="29"/>
  <c r="AP9" i="29"/>
  <c r="AO9" i="29"/>
  <c r="AM9" i="29"/>
  <c r="AL9" i="29"/>
  <c r="AJ9" i="29"/>
  <c r="AI9" i="29"/>
  <c r="AG9" i="29"/>
  <c r="AF9" i="29"/>
  <c r="AD9" i="29"/>
  <c r="AC9" i="29"/>
  <c r="AA9" i="29"/>
  <c r="Z9" i="29"/>
  <c r="X9" i="29"/>
  <c r="W9" i="29"/>
  <c r="U9" i="29"/>
  <c r="T9" i="29"/>
  <c r="R9" i="29"/>
  <c r="Q9" i="29"/>
  <c r="O9" i="29"/>
  <c r="N9" i="29"/>
  <c r="L9" i="29"/>
  <c r="K9" i="29"/>
  <c r="I9" i="29"/>
  <c r="H9" i="29"/>
  <c r="F9" i="29"/>
  <c r="E9" i="29"/>
  <c r="FI8" i="29"/>
  <c r="FH8" i="29"/>
  <c r="FF8" i="29"/>
  <c r="FE8" i="29"/>
  <c r="FC8" i="29"/>
  <c r="FB8" i="29"/>
  <c r="EZ8" i="29"/>
  <c r="EY8" i="29"/>
  <c r="EW8" i="29"/>
  <c r="EV8" i="29"/>
  <c r="ET8" i="29"/>
  <c r="ES8" i="29"/>
  <c r="EQ8" i="29"/>
  <c r="EP8" i="29"/>
  <c r="EN8" i="29"/>
  <c r="EM8" i="29"/>
  <c r="EK8" i="29"/>
  <c r="EJ8" i="29"/>
  <c r="EH8" i="29"/>
  <c r="EG8" i="29"/>
  <c r="EE8" i="29"/>
  <c r="ED8" i="29"/>
  <c r="EB8" i="29"/>
  <c r="EA8" i="29"/>
  <c r="DY8" i="29"/>
  <c r="DX8" i="29"/>
  <c r="DV8" i="29"/>
  <c r="DU8" i="29"/>
  <c r="DS8" i="29"/>
  <c r="DR8" i="29"/>
  <c r="DP8" i="29"/>
  <c r="DO8" i="29"/>
  <c r="DM8" i="29"/>
  <c r="DL8" i="29"/>
  <c r="DJ8" i="29"/>
  <c r="DI8" i="29"/>
  <c r="DG8" i="29"/>
  <c r="DF8" i="29"/>
  <c r="DD8" i="29"/>
  <c r="DC8" i="29"/>
  <c r="DA8" i="29"/>
  <c r="CZ8" i="29"/>
  <c r="CX8" i="29"/>
  <c r="CW8" i="29"/>
  <c r="CU8" i="29"/>
  <c r="CT8" i="29"/>
  <c r="CR8" i="29"/>
  <c r="CQ8" i="29"/>
  <c r="CO8" i="29"/>
  <c r="CN8" i="29"/>
  <c r="CL8" i="29"/>
  <c r="CK8" i="29"/>
  <c r="CI8" i="29"/>
  <c r="CH8" i="29"/>
  <c r="CF8" i="29"/>
  <c r="CE8" i="29"/>
  <c r="CC8" i="29"/>
  <c r="CB8" i="29"/>
  <c r="BZ8" i="29"/>
  <c r="BY8" i="29"/>
  <c r="BW8" i="29"/>
  <c r="BV8" i="29"/>
  <c r="BT8" i="29"/>
  <c r="BS8" i="29"/>
  <c r="BQ8" i="29"/>
  <c r="BP8" i="29"/>
  <c r="BN8" i="29"/>
  <c r="BM8" i="29"/>
  <c r="BK8" i="29"/>
  <c r="BJ8" i="29"/>
  <c r="BH8" i="29"/>
  <c r="BG8" i="29"/>
  <c r="BE8" i="29"/>
  <c r="BD8" i="29"/>
  <c r="BB8" i="29"/>
  <c r="BA8" i="29"/>
  <c r="AY8" i="29"/>
  <c r="AX8" i="29"/>
  <c r="AV8" i="29"/>
  <c r="AU8" i="29"/>
  <c r="AS8" i="29"/>
  <c r="AR8" i="29"/>
  <c r="AP8" i="29"/>
  <c r="AO8" i="29"/>
  <c r="AM8" i="29"/>
  <c r="AL8" i="29"/>
  <c r="AJ8" i="29"/>
  <c r="AI8" i="29"/>
  <c r="AG8" i="29"/>
  <c r="AF8" i="29"/>
  <c r="AD8" i="29"/>
  <c r="AC8" i="29"/>
  <c r="AA8" i="29"/>
  <c r="Z8" i="29"/>
  <c r="X8" i="29"/>
  <c r="W8" i="29"/>
  <c r="U8" i="29"/>
  <c r="T8" i="29"/>
  <c r="R8" i="29"/>
  <c r="Q8" i="29"/>
  <c r="O8" i="29"/>
  <c r="N8" i="29"/>
  <c r="L8" i="29"/>
  <c r="K8" i="29"/>
  <c r="I8" i="29"/>
  <c r="H8" i="29"/>
  <c r="F8" i="29"/>
  <c r="E8" i="29"/>
  <c r="FI7" i="29"/>
  <c r="FH7" i="29"/>
  <c r="FF7" i="29"/>
  <c r="FE7" i="29"/>
  <c r="FC7" i="29"/>
  <c r="FB7" i="29"/>
  <c r="EZ7" i="29"/>
  <c r="EY7" i="29"/>
  <c r="EW7" i="29"/>
  <c r="EV7" i="29"/>
  <c r="ET7" i="29"/>
  <c r="ES7" i="29"/>
  <c r="EQ7" i="29"/>
  <c r="EP7" i="29"/>
  <c r="EN7" i="29"/>
  <c r="EM7" i="29"/>
  <c r="EK7" i="29"/>
  <c r="EJ7" i="29"/>
  <c r="EH7" i="29"/>
  <c r="EG7" i="29"/>
  <c r="EE7" i="29"/>
  <c r="ED7" i="29"/>
  <c r="EB7" i="29"/>
  <c r="EA7" i="29"/>
  <c r="DY7" i="29"/>
  <c r="DX7" i="29"/>
  <c r="DV7" i="29"/>
  <c r="DU7" i="29"/>
  <c r="DS7" i="29"/>
  <c r="DR7" i="29"/>
  <c r="DP7" i="29"/>
  <c r="DO7" i="29"/>
  <c r="DM7" i="29"/>
  <c r="DL7" i="29"/>
  <c r="DJ7" i="29"/>
  <c r="DI7" i="29"/>
  <c r="DG7" i="29"/>
  <c r="DF7" i="29"/>
  <c r="DD7" i="29"/>
  <c r="DC7" i="29"/>
  <c r="DA7" i="29"/>
  <c r="CZ7" i="29"/>
  <c r="CX7" i="29"/>
  <c r="CW7" i="29"/>
  <c r="CU7" i="29"/>
  <c r="CT7" i="29"/>
  <c r="CR7" i="29"/>
  <c r="CQ7" i="29"/>
  <c r="CO7" i="29"/>
  <c r="CN7" i="29"/>
  <c r="CL7" i="29"/>
  <c r="CK7" i="29"/>
  <c r="CI7" i="29"/>
  <c r="CH7" i="29"/>
  <c r="CF7" i="29"/>
  <c r="CE7" i="29"/>
  <c r="CC7" i="29"/>
  <c r="CB7" i="29"/>
  <c r="BZ7" i="29"/>
  <c r="BY7" i="29"/>
  <c r="BW7" i="29"/>
  <c r="BV7" i="29"/>
  <c r="BT7" i="29"/>
  <c r="BS7" i="29"/>
  <c r="BQ7" i="29"/>
  <c r="BP7" i="29"/>
  <c r="BN7" i="29"/>
  <c r="BM7" i="29"/>
  <c r="BK7" i="29"/>
  <c r="BJ7" i="29"/>
  <c r="BH7" i="29"/>
  <c r="BG7" i="29"/>
  <c r="BE7" i="29"/>
  <c r="BD7" i="29"/>
  <c r="BB7" i="29"/>
  <c r="BA7" i="29"/>
  <c r="AY7" i="29"/>
  <c r="AX7" i="29"/>
  <c r="AV7" i="29"/>
  <c r="AU7" i="29"/>
  <c r="AS7" i="29"/>
  <c r="AR7" i="29"/>
  <c r="AP7" i="29"/>
  <c r="AO7" i="29"/>
  <c r="AM7" i="29"/>
  <c r="AL7" i="29"/>
  <c r="AJ7" i="29"/>
  <c r="AI7" i="29"/>
  <c r="AG7" i="29"/>
  <c r="AF7" i="29"/>
  <c r="AD7" i="29"/>
  <c r="AC7" i="29"/>
  <c r="AA7" i="29"/>
  <c r="Z7" i="29"/>
  <c r="X7" i="29"/>
  <c r="W7" i="29"/>
  <c r="U7" i="29"/>
  <c r="T7" i="29"/>
  <c r="R7" i="29"/>
  <c r="Q7" i="29"/>
  <c r="O7" i="29"/>
  <c r="N7" i="29"/>
  <c r="L7" i="29"/>
  <c r="K7" i="29"/>
  <c r="I7" i="29"/>
  <c r="H7" i="29"/>
  <c r="F7" i="29"/>
  <c r="E7" i="29"/>
  <c r="FI6" i="29"/>
  <c r="FH6" i="29"/>
  <c r="FF6" i="29"/>
  <c r="FE6" i="29"/>
  <c r="FC6" i="29"/>
  <c r="FB6" i="29"/>
  <c r="EZ6" i="29"/>
  <c r="EY6" i="29"/>
  <c r="EW6" i="29"/>
  <c r="EV6" i="29"/>
  <c r="ET6" i="29"/>
  <c r="ES6" i="29"/>
  <c r="EQ6" i="29"/>
  <c r="EP6" i="29"/>
  <c r="EN6" i="29"/>
  <c r="EM6" i="29"/>
  <c r="EK6" i="29"/>
  <c r="EJ6" i="29"/>
  <c r="EH6" i="29"/>
  <c r="EG6" i="29"/>
  <c r="EE6" i="29"/>
  <c r="ED6" i="29"/>
  <c r="EB6" i="29"/>
  <c r="EA6" i="29"/>
  <c r="DY6" i="29"/>
  <c r="DX6" i="29"/>
  <c r="DV6" i="29"/>
  <c r="DU6" i="29"/>
  <c r="DS6" i="29"/>
  <c r="DR6" i="29"/>
  <c r="DP6" i="29"/>
  <c r="DO6" i="29"/>
  <c r="DM6" i="29"/>
  <c r="DL6" i="29"/>
  <c r="DJ6" i="29"/>
  <c r="DI6" i="29"/>
  <c r="DG6" i="29"/>
  <c r="DF6" i="29"/>
  <c r="DD6" i="29"/>
  <c r="DC6" i="29"/>
  <c r="DA6" i="29"/>
  <c r="CZ6" i="29"/>
  <c r="CX6" i="29"/>
  <c r="CW6" i="29"/>
  <c r="CU6" i="29"/>
  <c r="CT6" i="29"/>
  <c r="CR6" i="29"/>
  <c r="CQ6" i="29"/>
  <c r="CO6" i="29"/>
  <c r="CN6" i="29"/>
  <c r="CL6" i="29"/>
  <c r="CK6" i="29"/>
  <c r="CI6" i="29"/>
  <c r="CH6" i="29"/>
  <c r="CF6" i="29"/>
  <c r="CE6" i="29"/>
  <c r="CC6" i="29"/>
  <c r="CB6" i="29"/>
  <c r="BZ6" i="29"/>
  <c r="BY6" i="29"/>
  <c r="BW6" i="29"/>
  <c r="BV6" i="29"/>
  <c r="BT6" i="29"/>
  <c r="BS6" i="29"/>
  <c r="BQ6" i="29"/>
  <c r="BP6" i="29"/>
  <c r="BN6" i="29"/>
  <c r="BM6" i="29"/>
  <c r="BK6" i="29"/>
  <c r="BJ6" i="29"/>
  <c r="BH6" i="29"/>
  <c r="BG6" i="29"/>
  <c r="BE6" i="29"/>
  <c r="BD6" i="29"/>
  <c r="BB6" i="29"/>
  <c r="BA6" i="29"/>
  <c r="AY6" i="29"/>
  <c r="AX6" i="29"/>
  <c r="AV6" i="29"/>
  <c r="AU6" i="29"/>
  <c r="AS6" i="29"/>
  <c r="AR6" i="29"/>
  <c r="AP6" i="29"/>
  <c r="AO6" i="29"/>
  <c r="AM6" i="29"/>
  <c r="AL6" i="29"/>
  <c r="AJ6" i="29"/>
  <c r="AI6" i="29"/>
  <c r="AG6" i="29"/>
  <c r="AF6" i="29"/>
  <c r="AD6" i="29"/>
  <c r="AC6" i="29"/>
  <c r="AA6" i="29"/>
  <c r="Z6" i="29"/>
  <c r="X6" i="29"/>
  <c r="W6" i="29"/>
  <c r="U6" i="29"/>
  <c r="T6" i="29"/>
  <c r="R6" i="29"/>
  <c r="Q6" i="29"/>
  <c r="O6" i="29"/>
  <c r="N6" i="29"/>
  <c r="L6" i="29"/>
  <c r="K6" i="29"/>
  <c r="I6" i="29"/>
  <c r="H6" i="29"/>
  <c r="F6" i="29"/>
  <c r="E6" i="29"/>
  <c r="FI5" i="29"/>
  <c r="FH5" i="29"/>
  <c r="FF5" i="29"/>
  <c r="FE5" i="29"/>
  <c r="FC5" i="29"/>
  <c r="FB5" i="29"/>
  <c r="EZ5" i="29"/>
  <c r="EY5" i="29"/>
  <c r="EW5" i="29"/>
  <c r="EV5" i="29"/>
  <c r="ET5" i="29"/>
  <c r="ES5" i="29"/>
  <c r="EQ5" i="29"/>
  <c r="EP5" i="29"/>
  <c r="EN5" i="29"/>
  <c r="EM5" i="29"/>
  <c r="EK5" i="29"/>
  <c r="EJ5" i="29"/>
  <c r="EH5" i="29"/>
  <c r="EG5" i="29"/>
  <c r="EE5" i="29"/>
  <c r="ED5" i="29"/>
  <c r="EB5" i="29"/>
  <c r="EA5" i="29"/>
  <c r="DY5" i="29"/>
  <c r="DX5" i="29"/>
  <c r="DV5" i="29"/>
  <c r="DU5" i="29"/>
  <c r="DS5" i="29"/>
  <c r="DR5" i="29"/>
  <c r="DP5" i="29"/>
  <c r="DO5" i="29"/>
  <c r="DM5" i="29"/>
  <c r="DL5" i="29"/>
  <c r="DJ5" i="29"/>
  <c r="DI5" i="29"/>
  <c r="DG5" i="29"/>
  <c r="DF5" i="29"/>
  <c r="DD5" i="29"/>
  <c r="DC5" i="29"/>
  <c r="DA5" i="29"/>
  <c r="CZ5" i="29"/>
  <c r="CX5" i="29"/>
  <c r="CW5" i="29"/>
  <c r="CU5" i="29"/>
  <c r="CT5" i="29"/>
  <c r="CR5" i="29"/>
  <c r="CQ5" i="29"/>
  <c r="CO5" i="29"/>
  <c r="CN5" i="29"/>
  <c r="CL5" i="29"/>
  <c r="CK5" i="29"/>
  <c r="CI5" i="29"/>
  <c r="CH5" i="29"/>
  <c r="CF5" i="29"/>
  <c r="CE5" i="29"/>
  <c r="CC5" i="29"/>
  <c r="CB5" i="29"/>
  <c r="BZ5" i="29"/>
  <c r="BY5" i="29"/>
  <c r="BW5" i="29"/>
  <c r="BV5" i="29"/>
  <c r="BT5" i="29"/>
  <c r="BS5" i="29"/>
  <c r="BQ5" i="29"/>
  <c r="BP5" i="29"/>
  <c r="BN5" i="29"/>
  <c r="BM5" i="29"/>
  <c r="BK5" i="29"/>
  <c r="BJ5" i="29"/>
  <c r="BH5" i="29"/>
  <c r="BG5" i="29"/>
  <c r="BE5" i="29"/>
  <c r="BD5" i="29"/>
  <c r="BB5" i="29"/>
  <c r="BA5" i="29"/>
  <c r="AY5" i="29"/>
  <c r="AX5" i="29"/>
  <c r="AV5" i="29"/>
  <c r="AU5" i="29"/>
  <c r="AS5" i="29"/>
  <c r="AR5" i="29"/>
  <c r="AP5" i="29"/>
  <c r="AO5" i="29"/>
  <c r="AM5" i="29"/>
  <c r="AL5" i="29"/>
  <c r="AJ5" i="29"/>
  <c r="AI5" i="29"/>
  <c r="AG5" i="29"/>
  <c r="AF5" i="29"/>
  <c r="AD5" i="29"/>
  <c r="AC5" i="29"/>
  <c r="AA5" i="29"/>
  <c r="Z5" i="29"/>
  <c r="X5" i="29"/>
  <c r="W5" i="29"/>
  <c r="U5" i="29"/>
  <c r="T5" i="29"/>
  <c r="R5" i="29"/>
  <c r="Q5" i="29"/>
  <c r="O5" i="29"/>
  <c r="N5" i="29"/>
  <c r="L5" i="29"/>
  <c r="K5" i="29"/>
  <c r="I5" i="29"/>
  <c r="H5" i="29"/>
  <c r="F5" i="29"/>
  <c r="E5" i="29"/>
  <c r="E143" i="28"/>
  <c r="E142" i="28"/>
  <c r="E141" i="28"/>
  <c r="E124" i="28"/>
  <c r="E123" i="28"/>
  <c r="E122" i="28"/>
  <c r="BH113" i="28"/>
  <c r="BG113" i="28"/>
  <c r="BF113" i="28"/>
  <c r="BE113" i="28"/>
  <c r="BD113" i="28"/>
  <c r="BC113" i="28"/>
  <c r="BB113" i="28"/>
  <c r="BA113" i="28"/>
  <c r="AZ113" i="28"/>
  <c r="AY113" i="28"/>
  <c r="AX113" i="28"/>
  <c r="AW113" i="28"/>
  <c r="AV113" i="28"/>
  <c r="AU113" i="28"/>
  <c r="AT113" i="28"/>
  <c r="AS113" i="28"/>
  <c r="AR113" i="28"/>
  <c r="AQ113" i="28"/>
  <c r="AP113" i="28"/>
  <c r="AO113" i="28"/>
  <c r="AN113" i="28"/>
  <c r="AM113" i="28"/>
  <c r="AL113" i="28"/>
  <c r="AK113" i="28"/>
  <c r="AJ113" i="28"/>
  <c r="AI113" i="28"/>
  <c r="AH113" i="28"/>
  <c r="AG113" i="28"/>
  <c r="AF113" i="28"/>
  <c r="AE113" i="28"/>
  <c r="AD113" i="28"/>
  <c r="AC113" i="28"/>
  <c r="AB113" i="28"/>
  <c r="AA113" i="28"/>
  <c r="Z113" i="28"/>
  <c r="Y113" i="28"/>
  <c r="X113" i="28"/>
  <c r="W113" i="28"/>
  <c r="V113" i="28"/>
  <c r="U113" i="28"/>
  <c r="T113" i="28"/>
  <c r="S113" i="28"/>
  <c r="R113" i="28"/>
  <c r="Q113" i="28"/>
  <c r="P113" i="28"/>
  <c r="O113" i="28"/>
  <c r="N113" i="28"/>
  <c r="M113" i="28"/>
  <c r="L113" i="28"/>
  <c r="K113" i="28"/>
  <c r="J113" i="28"/>
  <c r="I113" i="28"/>
  <c r="H113" i="28"/>
  <c r="G113" i="28"/>
  <c r="E105" i="28"/>
  <c r="E104" i="28"/>
  <c r="E103" i="28"/>
  <c r="BH94" i="28"/>
  <c r="BG94" i="28"/>
  <c r="BF94" i="28"/>
  <c r="BE94" i="28"/>
  <c r="BD94" i="28"/>
  <c r="BC94" i="28"/>
  <c r="BB94" i="28"/>
  <c r="BA94" i="28"/>
  <c r="AZ94" i="28"/>
  <c r="AY94" i="28"/>
  <c r="AX94" i="28"/>
  <c r="AW94" i="28"/>
  <c r="AV94" i="28"/>
  <c r="AU94" i="28"/>
  <c r="AT94" i="28"/>
  <c r="AS94" i="28"/>
  <c r="AR94" i="28"/>
  <c r="AQ94" i="28"/>
  <c r="AP94" i="28"/>
  <c r="AO94" i="28"/>
  <c r="AN94" i="28"/>
  <c r="AM94" i="28"/>
  <c r="AL94" i="28"/>
  <c r="AK94" i="28"/>
  <c r="AJ94" i="28"/>
  <c r="AI94" i="28"/>
  <c r="AH94" i="28"/>
  <c r="AG94" i="28"/>
  <c r="AF94" i="28"/>
  <c r="AE94" i="28"/>
  <c r="AD94" i="28"/>
  <c r="AC94" i="28"/>
  <c r="AB94" i="28"/>
  <c r="AA94" i="28"/>
  <c r="Z94" i="28"/>
  <c r="Y94" i="28"/>
  <c r="X94" i="28"/>
  <c r="W94" i="28"/>
  <c r="V94" i="28"/>
  <c r="U94" i="28"/>
  <c r="T94" i="28"/>
  <c r="S94" i="28"/>
  <c r="R94" i="28"/>
  <c r="Q94" i="28"/>
  <c r="P94" i="28"/>
  <c r="O94" i="28"/>
  <c r="N94" i="28"/>
  <c r="M94" i="28"/>
  <c r="L94" i="28"/>
  <c r="K94" i="28"/>
  <c r="J94" i="28"/>
  <c r="I94" i="28"/>
  <c r="H94" i="28"/>
  <c r="G94" i="28"/>
  <c r="F94" i="28"/>
  <c r="E94" i="28"/>
  <c r="G79" i="28"/>
  <c r="F79" i="28"/>
  <c r="E79" i="28"/>
  <c r="G78" i="28"/>
  <c r="F78" i="28"/>
  <c r="E78" i="28"/>
  <c r="G77" i="28"/>
  <c r="F77" i="28"/>
  <c r="E77" i="28"/>
  <c r="G75" i="28"/>
  <c r="F75" i="28"/>
  <c r="E75" i="28"/>
  <c r="G74" i="28"/>
  <c r="F74" i="28"/>
  <c r="E74" i="28"/>
  <c r="G73" i="28"/>
  <c r="F73" i="28"/>
  <c r="E73" i="28"/>
  <c r="G72" i="28"/>
  <c r="F72" i="28"/>
  <c r="E72" i="28"/>
  <c r="G71" i="28"/>
  <c r="F71" i="28"/>
  <c r="E71" i="28"/>
  <c r="G70" i="28"/>
  <c r="F70" i="28"/>
  <c r="E70" i="28"/>
  <c r="G69" i="28"/>
  <c r="F69" i="28"/>
  <c r="E69" i="28"/>
  <c r="BH68" i="28"/>
  <c r="BG68" i="28"/>
  <c r="BF68" i="28"/>
  <c r="BE68" i="28"/>
  <c r="BD68" i="28"/>
  <c r="BC68" i="28"/>
  <c r="BB68" i="28"/>
  <c r="BA68" i="28"/>
  <c r="AZ68" i="28"/>
  <c r="AY68" i="28"/>
  <c r="AX68" i="28"/>
  <c r="AW68" i="28"/>
  <c r="AV68" i="28"/>
  <c r="AU68" i="28"/>
  <c r="AT68" i="28"/>
  <c r="AS68" i="28"/>
  <c r="AR68" i="28"/>
  <c r="AQ68" i="28"/>
  <c r="AP68" i="28"/>
  <c r="AO68" i="28"/>
  <c r="AN68" i="28"/>
  <c r="AM68" i="28"/>
  <c r="AL68" i="28"/>
  <c r="AK68" i="28"/>
  <c r="AJ68" i="28"/>
  <c r="AI68" i="28"/>
  <c r="AH68" i="28"/>
  <c r="AG68" i="28"/>
  <c r="AF68" i="28"/>
  <c r="AE68" i="28"/>
  <c r="AD68" i="28"/>
  <c r="AC68" i="28"/>
  <c r="AB68" i="28"/>
  <c r="AA68" i="28"/>
  <c r="Z68" i="28"/>
  <c r="Y68" i="28"/>
  <c r="X68" i="28"/>
  <c r="W68" i="28"/>
  <c r="V68" i="28"/>
  <c r="U68" i="28"/>
  <c r="T68" i="28"/>
  <c r="S68" i="28"/>
  <c r="R68" i="28"/>
  <c r="Q68" i="28"/>
  <c r="P68" i="28"/>
  <c r="O68" i="28"/>
  <c r="N68" i="28"/>
  <c r="M68" i="28"/>
  <c r="L68" i="28"/>
  <c r="K68" i="28"/>
  <c r="J68" i="28"/>
  <c r="I68" i="28"/>
  <c r="H68" i="28"/>
  <c r="G68" i="28"/>
  <c r="F68" i="28"/>
  <c r="E68" i="28"/>
  <c r="G62" i="28"/>
  <c r="F62" i="28"/>
  <c r="E62" i="28"/>
  <c r="G61" i="28"/>
  <c r="F61" i="28"/>
  <c r="E61" i="28"/>
  <c r="G60" i="28"/>
  <c r="F60" i="28"/>
  <c r="E60" i="28"/>
  <c r="G58" i="28"/>
  <c r="F58" i="28"/>
  <c r="E58" i="28"/>
  <c r="G57" i="28"/>
  <c r="F57" i="28"/>
  <c r="E57" i="28"/>
  <c r="G56" i="28"/>
  <c r="F56" i="28"/>
  <c r="E56" i="28"/>
  <c r="BH55" i="28"/>
  <c r="BG55" i="28"/>
  <c r="BF55" i="28"/>
  <c r="BE55" i="28"/>
  <c r="BD55" i="28"/>
  <c r="BC55" i="28"/>
  <c r="BB55" i="28"/>
  <c r="BA55" i="28"/>
  <c r="AZ55" i="28"/>
  <c r="AY55" i="28"/>
  <c r="AX55" i="28"/>
  <c r="AW55" i="28"/>
  <c r="AV55" i="28"/>
  <c r="AU55" i="28"/>
  <c r="AT55" i="28"/>
  <c r="AS55" i="28"/>
  <c r="AR55" i="28"/>
  <c r="AQ55" i="28"/>
  <c r="AP55" i="28"/>
  <c r="AO55" i="28"/>
  <c r="AN55" i="28"/>
  <c r="AM55" i="28"/>
  <c r="AL55" i="28"/>
  <c r="AK55" i="28"/>
  <c r="AJ55" i="28"/>
  <c r="AI55"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G55" i="28"/>
  <c r="F55" i="28"/>
  <c r="E55" i="28"/>
  <c r="BH54" i="28"/>
  <c r="BG54" i="28"/>
  <c r="BF54" i="28"/>
  <c r="BE54" i="28"/>
  <c r="BD54" i="28"/>
  <c r="BC54" i="28"/>
  <c r="BB54" i="28"/>
  <c r="BA54" i="28"/>
  <c r="AZ54" i="28"/>
  <c r="AY54" i="28"/>
  <c r="AX54" i="28"/>
  <c r="AW54" i="28"/>
  <c r="AV54" i="28"/>
  <c r="AU54" i="28"/>
  <c r="AT54" i="28"/>
  <c r="AS54" i="28"/>
  <c r="AR54" i="28"/>
  <c r="AQ54" i="28"/>
  <c r="AP54" i="28"/>
  <c r="AO54" i="28"/>
  <c r="AN54" i="28"/>
  <c r="AM54" i="28"/>
  <c r="AL54" i="28"/>
  <c r="AK54" i="28"/>
  <c r="AJ54" i="28"/>
  <c r="AI54" i="28"/>
  <c r="AH54" i="28"/>
  <c r="AG54" i="28"/>
  <c r="AF54" i="28"/>
  <c r="AE54" i="28"/>
  <c r="AD54" i="28"/>
  <c r="AC54" i="28"/>
  <c r="AB54" i="28"/>
  <c r="AA54" i="28"/>
  <c r="Z54" i="28"/>
  <c r="Y54" i="28"/>
  <c r="X54" i="28"/>
  <c r="W54" i="28"/>
  <c r="V54" i="28"/>
  <c r="U54" i="28"/>
  <c r="T54" i="28"/>
  <c r="S54" i="28"/>
  <c r="R54" i="28"/>
  <c r="Q54" i="28"/>
  <c r="P54" i="28"/>
  <c r="O54" i="28"/>
  <c r="N54" i="28"/>
  <c r="M54" i="28"/>
  <c r="L54" i="28"/>
  <c r="K54" i="28"/>
  <c r="J54" i="28"/>
  <c r="G54" i="28"/>
  <c r="F54" i="28"/>
  <c r="E54" i="28"/>
  <c r="BH53" i="28"/>
  <c r="BG53" i="28"/>
  <c r="BF53" i="28"/>
  <c r="BE53" i="28"/>
  <c r="BD53" i="28"/>
  <c r="BC53" i="28"/>
  <c r="BB53" i="28"/>
  <c r="BA53" i="28"/>
  <c r="AZ53" i="28"/>
  <c r="AY53" i="28"/>
  <c r="AX53" i="28"/>
  <c r="AW53" i="28"/>
  <c r="AV53" i="28"/>
  <c r="AU53" i="28"/>
  <c r="AT53" i="28"/>
  <c r="AS53" i="28"/>
  <c r="AR53" i="28"/>
  <c r="AQ53" i="28"/>
  <c r="AP53" i="28"/>
  <c r="AO53" i="28"/>
  <c r="AN53" i="28"/>
  <c r="AM53" i="28"/>
  <c r="AL53" i="28"/>
  <c r="AK53" i="28"/>
  <c r="AJ53" i="28"/>
  <c r="AI53" i="28"/>
  <c r="AH53" i="28"/>
  <c r="AG53" i="28"/>
  <c r="AF53" i="28"/>
  <c r="AE53" i="28"/>
  <c r="AD53" i="28"/>
  <c r="AC53" i="28"/>
  <c r="AB53" i="28"/>
  <c r="AA53" i="28"/>
  <c r="Z53" i="28"/>
  <c r="Y53" i="28"/>
  <c r="X53" i="28"/>
  <c r="W53" i="28"/>
  <c r="V53" i="28"/>
  <c r="U53" i="28"/>
  <c r="T53" i="28"/>
  <c r="S53" i="28"/>
  <c r="R53" i="28"/>
  <c r="Q53" i="28"/>
  <c r="P53" i="28"/>
  <c r="O53" i="28"/>
  <c r="N53" i="28"/>
  <c r="M53" i="28"/>
  <c r="L53" i="28"/>
  <c r="K53" i="28"/>
  <c r="J53" i="28"/>
  <c r="G53" i="28"/>
  <c r="F53" i="28"/>
  <c r="E53" i="28"/>
  <c r="BH52" i="28"/>
  <c r="BG52" i="28"/>
  <c r="BF52" i="28"/>
  <c r="BE52" i="28"/>
  <c r="BD52" i="28"/>
  <c r="BC52" i="28"/>
  <c r="BB52" i="28"/>
  <c r="BA52" i="28"/>
  <c r="AZ52" i="28"/>
  <c r="AY52" i="28"/>
  <c r="AX52" i="28"/>
  <c r="AW52" i="28"/>
  <c r="AV52" i="28"/>
  <c r="AU52" i="28"/>
  <c r="AT52" i="28"/>
  <c r="AS52" i="28"/>
  <c r="AR52" i="28"/>
  <c r="AQ52" i="28"/>
  <c r="AP52" i="28"/>
  <c r="AO52" i="28"/>
  <c r="AN52" i="28"/>
  <c r="AM52" i="28"/>
  <c r="AL52" i="28"/>
  <c r="AK52" i="28"/>
  <c r="AJ52" i="28"/>
  <c r="AI52" i="28"/>
  <c r="AH52" i="28"/>
  <c r="AG52" i="28"/>
  <c r="AF52" i="28"/>
  <c r="AE52" i="28"/>
  <c r="AD52" i="28"/>
  <c r="AC52" i="28"/>
  <c r="AB52" i="28"/>
  <c r="AA52" i="28"/>
  <c r="Z52" i="28"/>
  <c r="Y52" i="28"/>
  <c r="X52" i="28"/>
  <c r="W52" i="28"/>
  <c r="V52" i="28"/>
  <c r="U52" i="28"/>
  <c r="T52" i="28"/>
  <c r="S52" i="28"/>
  <c r="R52" i="28"/>
  <c r="Q52" i="28"/>
  <c r="P52" i="28"/>
  <c r="O52" i="28"/>
  <c r="N52" i="28"/>
  <c r="M52" i="28"/>
  <c r="L52" i="28"/>
  <c r="K52" i="28"/>
  <c r="J52" i="28"/>
  <c r="G52" i="28"/>
  <c r="F52" i="28"/>
  <c r="E52" i="28"/>
  <c r="BH51" i="28"/>
  <c r="BG51" i="28"/>
  <c r="BF51" i="28"/>
  <c r="BE51" i="28"/>
  <c r="BD51" i="28"/>
  <c r="BC51" i="28"/>
  <c r="BB51" i="28"/>
  <c r="BA51" i="28"/>
  <c r="AZ51" i="28"/>
  <c r="AY51" i="28"/>
  <c r="AX51" i="28"/>
  <c r="AW51" i="28"/>
  <c r="AV51" i="28"/>
  <c r="AU51" i="28"/>
  <c r="AT51" i="28"/>
  <c r="AS51" i="28"/>
  <c r="AR51" i="28"/>
  <c r="AQ51" i="28"/>
  <c r="AP51" i="28"/>
  <c r="AO51" i="28"/>
  <c r="AN51" i="28"/>
  <c r="AM51" i="28"/>
  <c r="AL51" i="28"/>
  <c r="AK51" i="28"/>
  <c r="AJ51" i="28"/>
  <c r="AI51" i="28"/>
  <c r="AH51" i="28"/>
  <c r="AG51" i="28"/>
  <c r="AF51" i="28"/>
  <c r="AE51" i="28"/>
  <c r="AD51" i="28"/>
  <c r="AC51" i="28"/>
  <c r="AB51" i="28"/>
  <c r="AA51" i="28"/>
  <c r="Z51" i="28"/>
  <c r="Y51" i="28"/>
  <c r="X51" i="28"/>
  <c r="W51" i="28"/>
  <c r="V51" i="28"/>
  <c r="U51" i="28"/>
  <c r="T51" i="28"/>
  <c r="S51" i="28"/>
  <c r="R51" i="28"/>
  <c r="Q51" i="28"/>
  <c r="P51" i="28"/>
  <c r="O51" i="28"/>
  <c r="N51" i="28"/>
  <c r="M51" i="28"/>
  <c r="L51" i="28"/>
  <c r="K51" i="28"/>
  <c r="J51" i="28"/>
  <c r="G51" i="28"/>
  <c r="F51" i="28"/>
  <c r="I46" i="28"/>
  <c r="H46" i="28"/>
  <c r="G46" i="28"/>
  <c r="F46" i="28"/>
  <c r="E46" i="28"/>
  <c r="I45" i="28"/>
  <c r="H45" i="28"/>
  <c r="G45" i="28"/>
  <c r="F45" i="28"/>
  <c r="E45" i="28"/>
  <c r="E44" i="28"/>
  <c r="E43" i="28"/>
  <c r="E42" i="28"/>
  <c r="H41" i="28"/>
  <c r="G41" i="28"/>
  <c r="F41" i="28"/>
  <c r="E41" i="28"/>
  <c r="BH33" i="28"/>
  <c r="BG33" i="28"/>
  <c r="BF33" i="28"/>
  <c r="BE33" i="28"/>
  <c r="BD33" i="28"/>
  <c r="BC33" i="28"/>
  <c r="BB33" i="28"/>
  <c r="BA33" i="28"/>
  <c r="AZ33" i="28"/>
  <c r="AY33" i="28"/>
  <c r="AX33" i="28"/>
  <c r="AW33" i="28"/>
  <c r="AV33" i="28"/>
  <c r="AU33" i="28"/>
  <c r="AT33" i="28"/>
  <c r="AS33" i="28"/>
  <c r="AR33" i="28"/>
  <c r="AQ33" i="28"/>
  <c r="AP33" i="28"/>
  <c r="AO33" i="28"/>
  <c r="AN33" i="28"/>
  <c r="AM33" i="28"/>
  <c r="AL33" i="28"/>
  <c r="AK33" i="28"/>
  <c r="AJ33" i="28"/>
  <c r="AI33"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BH22" i="28"/>
  <c r="BG22" i="28"/>
  <c r="BF22" i="28"/>
  <c r="BE22" i="28"/>
  <c r="BD22" i="28"/>
  <c r="BC22" i="28"/>
  <c r="BB22" i="28"/>
  <c r="BA22" i="28"/>
  <c r="AZ22" i="28"/>
  <c r="AY22" i="28"/>
  <c r="AX22" i="28"/>
  <c r="AW22" i="28"/>
  <c r="AV22" i="28"/>
  <c r="AU22" i="28"/>
  <c r="AT22" i="28"/>
  <c r="AS22" i="28"/>
  <c r="AR22" i="28"/>
  <c r="AQ22" i="28"/>
  <c r="AP22" i="28"/>
  <c r="AO22" i="28"/>
  <c r="AN22" i="28"/>
  <c r="AM22" i="28"/>
  <c r="AL22" i="28"/>
  <c r="AK22" i="28"/>
  <c r="AJ22" i="28"/>
  <c r="AI22" i="28"/>
  <c r="AH22" i="28"/>
  <c r="AG22"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E22" i="28"/>
  <c r="BH21" i="28"/>
  <c r="BG21" i="28"/>
  <c r="BF21" i="28"/>
  <c r="BE21" i="28"/>
  <c r="BD21" i="28"/>
  <c r="BC21" i="28"/>
  <c r="BB21" i="28"/>
  <c r="BA21" i="28"/>
  <c r="AZ21" i="28"/>
  <c r="AY21" i="28"/>
  <c r="AX21" i="28"/>
  <c r="AW21" i="28"/>
  <c r="AV21" i="28"/>
  <c r="AU21" i="28"/>
  <c r="AT21" i="28"/>
  <c r="AS21" i="28"/>
  <c r="AR21" i="28"/>
  <c r="AQ21" i="28"/>
  <c r="AP21" i="28"/>
  <c r="AO21" i="28"/>
  <c r="AN21" i="28"/>
  <c r="AM21" i="28"/>
  <c r="AL21" i="28"/>
  <c r="AK21" i="28"/>
  <c r="AJ21" i="28"/>
  <c r="AI21" i="28"/>
  <c r="AH21" i="28"/>
  <c r="AG21"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E21" i="28"/>
  <c r="BH20" i="28"/>
  <c r="BG20" i="28"/>
  <c r="BF20" i="28"/>
  <c r="BE20" i="28"/>
  <c r="BD20" i="28"/>
  <c r="BC20" i="28"/>
  <c r="BB20" i="28"/>
  <c r="BA20" i="28"/>
  <c r="AZ20" i="28"/>
  <c r="AY20" i="28"/>
  <c r="AX20" i="28"/>
  <c r="AW20" i="28"/>
  <c r="AV20" i="28"/>
  <c r="AU20" i="28"/>
  <c r="AT20" i="28"/>
  <c r="AS20" i="28"/>
  <c r="AR20" i="28"/>
  <c r="AQ20" i="28"/>
  <c r="AP20" i="28"/>
  <c r="AO20" i="28"/>
  <c r="AN20" i="28"/>
  <c r="AM20" i="28"/>
  <c r="AL20" i="28"/>
  <c r="AK20" i="28"/>
  <c r="AJ20" i="28"/>
  <c r="AI20" i="28"/>
  <c r="AH20" i="28"/>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BH19" i="28"/>
  <c r="BG19" i="28"/>
  <c r="BF19" i="28"/>
  <c r="BE19" i="28"/>
  <c r="BD19" i="28"/>
  <c r="BC19" i="28"/>
  <c r="BB19" i="28"/>
  <c r="BA19" i="28"/>
  <c r="AZ19" i="28"/>
  <c r="AY19" i="28"/>
  <c r="AX19" i="28"/>
  <c r="AW19" i="28"/>
  <c r="AV19" i="28"/>
  <c r="AU19" i="28"/>
  <c r="AT19" i="28"/>
  <c r="AS19" i="28"/>
  <c r="AR19" i="28"/>
  <c r="AQ19" i="28"/>
  <c r="AP19" i="28"/>
  <c r="AO19" i="28"/>
  <c r="AN19"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G16" i="28"/>
  <c r="F16" i="28"/>
  <c r="E16" i="28"/>
  <c r="G15" i="28"/>
  <c r="F15" i="28"/>
  <c r="E15" i="28"/>
  <c r="G14" i="28"/>
  <c r="F14" i="28"/>
  <c r="E14" i="28"/>
  <c r="G12" i="28"/>
  <c r="F12" i="28"/>
  <c r="E12" i="28"/>
  <c r="G11" i="28"/>
  <c r="F11" i="28"/>
  <c r="E11" i="28"/>
  <c r="G10" i="28"/>
  <c r="F10" i="28"/>
  <c r="E10" i="28"/>
  <c r="BH9" i="28"/>
  <c r="BG9" i="28"/>
  <c r="BF9" i="28"/>
  <c r="BE9" i="28"/>
  <c r="BD9" i="28"/>
  <c r="BC9" i="28"/>
  <c r="BB9" i="28"/>
  <c r="BA9" i="28"/>
  <c r="AZ9" i="28"/>
  <c r="AY9" i="28"/>
  <c r="AX9" i="28"/>
  <c r="AW9" i="28"/>
  <c r="AV9" i="28"/>
  <c r="AU9" i="28"/>
  <c r="AT9" i="28"/>
  <c r="AS9" i="28"/>
  <c r="AR9" i="28"/>
  <c r="AQ9" i="28"/>
  <c r="AP9" i="28"/>
  <c r="AO9" i="28"/>
  <c r="AN9" i="28"/>
  <c r="AM9" i="28"/>
  <c r="AL9" i="28"/>
  <c r="AK9" i="28"/>
  <c r="AJ9" i="28"/>
  <c r="AI9" i="28"/>
  <c r="AH9" i="28"/>
  <c r="AG9" i="28"/>
  <c r="AF9" i="28"/>
  <c r="AE9" i="28"/>
  <c r="AD9" i="28"/>
  <c r="AC9" i="28"/>
  <c r="AB9" i="28"/>
  <c r="AA9" i="28"/>
  <c r="Z9" i="28"/>
  <c r="Y9" i="28"/>
  <c r="X9" i="28"/>
  <c r="W9" i="28"/>
  <c r="V9" i="28"/>
  <c r="U9" i="28"/>
  <c r="T9" i="28"/>
  <c r="S9" i="28"/>
  <c r="R9" i="28"/>
  <c r="Q9" i="28"/>
  <c r="P9" i="28"/>
  <c r="O9" i="28"/>
  <c r="N9" i="28"/>
  <c r="M9" i="28"/>
  <c r="L9" i="28"/>
  <c r="K9" i="28"/>
  <c r="J9" i="28"/>
  <c r="G9" i="28"/>
  <c r="F9" i="28"/>
  <c r="E9" i="28"/>
  <c r="BH8" i="28"/>
  <c r="BG8" i="28"/>
  <c r="BF8" i="28"/>
  <c r="BF27" i="28" s="1"/>
  <c r="BE8" i="28"/>
  <c r="BD8" i="28"/>
  <c r="BC8" i="28"/>
  <c r="BB8" i="28"/>
  <c r="BA8" i="28"/>
  <c r="AZ8" i="28"/>
  <c r="AY8" i="28"/>
  <c r="AX8" i="28"/>
  <c r="AX27" i="28" s="1"/>
  <c r="AW8" i="28"/>
  <c r="AV8" i="28"/>
  <c r="AU8" i="28"/>
  <c r="AT8" i="28"/>
  <c r="AS8" i="28"/>
  <c r="AR8" i="28"/>
  <c r="AQ8" i="28"/>
  <c r="AP8" i="28"/>
  <c r="AO8" i="28"/>
  <c r="AN8" i="28"/>
  <c r="AM8" i="28"/>
  <c r="AL8" i="28"/>
  <c r="AK8" i="28"/>
  <c r="AJ8" i="28"/>
  <c r="AI8" i="28"/>
  <c r="AH8" i="28"/>
  <c r="AH27" i="28" s="1"/>
  <c r="AG8" i="28"/>
  <c r="AF8" i="28"/>
  <c r="AE8" i="28"/>
  <c r="AD8" i="28"/>
  <c r="AC8" i="28"/>
  <c r="AB8" i="28"/>
  <c r="AA8" i="28"/>
  <c r="Z8" i="28"/>
  <c r="Z27" i="28" s="1"/>
  <c r="Y8" i="28"/>
  <c r="X8" i="28"/>
  <c r="W8" i="28"/>
  <c r="V8" i="28"/>
  <c r="U8" i="28"/>
  <c r="T8" i="28"/>
  <c r="S8" i="28"/>
  <c r="R8" i="28"/>
  <c r="R27" i="28" s="1"/>
  <c r="Q8" i="28"/>
  <c r="P8" i="28"/>
  <c r="O8" i="28"/>
  <c r="N8" i="28"/>
  <c r="M8" i="28"/>
  <c r="L8" i="28"/>
  <c r="K8" i="28"/>
  <c r="J8" i="28"/>
  <c r="J27" i="28" s="1"/>
  <c r="G8" i="28"/>
  <c r="F8" i="28"/>
  <c r="E8" i="28"/>
  <c r="BH7" i="28"/>
  <c r="BG7" i="28"/>
  <c r="BF7" i="28"/>
  <c r="BE7" i="28"/>
  <c r="BD7" i="28"/>
  <c r="BD27" i="28" s="1"/>
  <c r="BC7" i="28"/>
  <c r="BB7" i="28"/>
  <c r="BA7" i="28"/>
  <c r="AZ7" i="28"/>
  <c r="AY7" i="28"/>
  <c r="AX7" i="28"/>
  <c r="AW7" i="28"/>
  <c r="AV7" i="28"/>
  <c r="AV27" i="28" s="1"/>
  <c r="AU7" i="28"/>
  <c r="AT7" i="28"/>
  <c r="AS7" i="28"/>
  <c r="AR7" i="28"/>
  <c r="AQ7" i="28"/>
  <c r="AP7" i="28"/>
  <c r="AO7" i="28"/>
  <c r="AN7" i="28"/>
  <c r="AN27" i="28" s="1"/>
  <c r="AM7" i="28"/>
  <c r="AL7" i="28"/>
  <c r="AK7" i="28"/>
  <c r="AJ7" i="28"/>
  <c r="AI7" i="28"/>
  <c r="AH7" i="28"/>
  <c r="AG7" i="28"/>
  <c r="AF7" i="28"/>
  <c r="AF27" i="28" s="1"/>
  <c r="AE7" i="28"/>
  <c r="AD7" i="28"/>
  <c r="AC7" i="28"/>
  <c r="AB7" i="28"/>
  <c r="AA7" i="28"/>
  <c r="Z7" i="28"/>
  <c r="Y7" i="28"/>
  <c r="X7" i="28"/>
  <c r="X27" i="28" s="1"/>
  <c r="W7" i="28"/>
  <c r="V7" i="28"/>
  <c r="U7" i="28"/>
  <c r="T7" i="28"/>
  <c r="S7" i="28"/>
  <c r="R7" i="28"/>
  <c r="Q7" i="28"/>
  <c r="P7" i="28"/>
  <c r="P27" i="28" s="1"/>
  <c r="O7" i="28"/>
  <c r="N7" i="28"/>
  <c r="M7" i="28"/>
  <c r="L7" i="28"/>
  <c r="K7" i="28"/>
  <c r="J7" i="28"/>
  <c r="G7" i="28"/>
  <c r="F7" i="28"/>
  <c r="E7" i="28"/>
  <c r="BH6" i="28"/>
  <c r="BG6" i="28"/>
  <c r="BF6" i="28"/>
  <c r="BE6" i="28"/>
  <c r="BD6" i="28"/>
  <c r="BC6" i="28"/>
  <c r="BB6" i="28"/>
  <c r="BA6" i="28"/>
  <c r="AZ6" i="28"/>
  <c r="AY6" i="28"/>
  <c r="AX6" i="28"/>
  <c r="AW6" i="28"/>
  <c r="AV6" i="28"/>
  <c r="AU6" i="28"/>
  <c r="AT6" i="28"/>
  <c r="AS6" i="28"/>
  <c r="AR6" i="28"/>
  <c r="AQ6" i="28"/>
  <c r="AP6" i="28"/>
  <c r="AO6" i="28"/>
  <c r="AN6" i="28"/>
  <c r="AM6" i="28"/>
  <c r="AL6" i="28"/>
  <c r="AK6" i="28"/>
  <c r="AJ6" i="28"/>
  <c r="AI6" i="28"/>
  <c r="AH6" i="28"/>
  <c r="AG6" i="28"/>
  <c r="AF6" i="28"/>
  <c r="AE6" i="28"/>
  <c r="AD6" i="28"/>
  <c r="AC6" i="28"/>
  <c r="AB6" i="28"/>
  <c r="AA6" i="28"/>
  <c r="Z6" i="28"/>
  <c r="Y6" i="28"/>
  <c r="X6" i="28"/>
  <c r="W6" i="28"/>
  <c r="V6" i="28"/>
  <c r="U6" i="28"/>
  <c r="T6" i="28"/>
  <c r="S6" i="28"/>
  <c r="R6" i="28"/>
  <c r="Q6" i="28"/>
  <c r="P6" i="28"/>
  <c r="O6" i="28"/>
  <c r="N6" i="28"/>
  <c r="M6" i="28"/>
  <c r="L6" i="28"/>
  <c r="K6" i="28"/>
  <c r="J6" i="28"/>
  <c r="G6" i="28"/>
  <c r="F6" i="28"/>
  <c r="E6" i="28"/>
  <c r="BH5" i="28"/>
  <c r="BH27" i="28" s="1"/>
  <c r="BG5" i="28"/>
  <c r="BF5" i="28"/>
  <c r="BE5" i="28"/>
  <c r="BD5" i="28"/>
  <c r="BC5" i="28"/>
  <c r="BB5" i="28"/>
  <c r="BA5" i="28"/>
  <c r="AZ5" i="28"/>
  <c r="AZ27" i="28" s="1"/>
  <c r="AY5" i="28"/>
  <c r="AX5" i="28"/>
  <c r="AW5" i="28"/>
  <c r="AV5" i="28"/>
  <c r="AU5" i="28"/>
  <c r="AT5" i="28"/>
  <c r="AS5" i="28"/>
  <c r="AR5" i="28"/>
  <c r="AR27" i="28" s="1"/>
  <c r="AQ5" i="28"/>
  <c r="AP5" i="28"/>
  <c r="AO5" i="28"/>
  <c r="AN5" i="28"/>
  <c r="AM5" i="28"/>
  <c r="AL5" i="28"/>
  <c r="AK5" i="28"/>
  <c r="AJ5" i="28"/>
  <c r="AJ27" i="28" s="1"/>
  <c r="AI5" i="28"/>
  <c r="AH5" i="28"/>
  <c r="AG5" i="28"/>
  <c r="AF5" i="28"/>
  <c r="AE5" i="28"/>
  <c r="AD5" i="28"/>
  <c r="AC5" i="28"/>
  <c r="AB5" i="28"/>
  <c r="AB27" i="28" s="1"/>
  <c r="AA5" i="28"/>
  <c r="Z5" i="28"/>
  <c r="Y5" i="28"/>
  <c r="X5" i="28"/>
  <c r="W5" i="28"/>
  <c r="V5" i="28"/>
  <c r="U5" i="28"/>
  <c r="T5" i="28"/>
  <c r="T27" i="28" s="1"/>
  <c r="S5" i="28"/>
  <c r="R5" i="28"/>
  <c r="Q5" i="28"/>
  <c r="P5" i="28"/>
  <c r="O5" i="28"/>
  <c r="N5" i="28"/>
  <c r="M5" i="28"/>
  <c r="L5" i="28"/>
  <c r="L27" i="28" s="1"/>
  <c r="K5" i="28"/>
  <c r="J5" i="28"/>
  <c r="G5" i="28"/>
  <c r="F5" i="28"/>
  <c r="E5" i="28"/>
  <c r="N21" i="30"/>
  <c r="M21" i="30"/>
  <c r="L21" i="30"/>
  <c r="K21" i="30"/>
  <c r="J21" i="30"/>
  <c r="E15" i="30"/>
  <c r="E14" i="30"/>
  <c r="E13" i="30"/>
  <c r="E12" i="30"/>
  <c r="E11" i="30"/>
  <c r="E10" i="30"/>
  <c r="E9" i="30"/>
  <c r="E8" i="30"/>
  <c r="E7" i="30"/>
  <c r="E6" i="30"/>
  <c r="E5" i="30"/>
  <c r="E4" i="30"/>
  <c r="E3" i="30"/>
  <c r="E2" i="30"/>
  <c r="J2" i="29"/>
  <c r="M2" i="29" s="1"/>
  <c r="P2" i="29" s="1"/>
  <c r="S2" i="29" s="1"/>
  <c r="V2" i="29" s="1"/>
  <c r="Y2" i="29" s="1"/>
  <c r="AB2" i="29" s="1"/>
  <c r="AE2" i="29" s="1"/>
  <c r="AH2" i="29" s="1"/>
  <c r="AK2" i="29" s="1"/>
  <c r="AN2" i="29" s="1"/>
  <c r="AQ2" i="29" s="1"/>
  <c r="AT2" i="29" s="1"/>
  <c r="AW2" i="29" s="1"/>
  <c r="AZ2" i="29" s="1"/>
  <c r="BC2" i="29" s="1"/>
  <c r="BF2" i="29" s="1"/>
  <c r="BI2" i="29" s="1"/>
  <c r="BL2" i="29" s="1"/>
  <c r="BO2" i="29" s="1"/>
  <c r="BR2" i="29" s="1"/>
  <c r="BU2" i="29" s="1"/>
  <c r="BX2" i="29" s="1"/>
  <c r="CA2" i="29" s="1"/>
  <c r="CD2" i="29" s="1"/>
  <c r="CG2" i="29" s="1"/>
  <c r="CJ2" i="29" s="1"/>
  <c r="CM2" i="29" s="1"/>
  <c r="CP2" i="29" s="1"/>
  <c r="CS2" i="29" s="1"/>
  <c r="CV2" i="29" s="1"/>
  <c r="CY2" i="29" s="1"/>
  <c r="DB2" i="29" s="1"/>
  <c r="DE2" i="29" s="1"/>
  <c r="DH2" i="29" s="1"/>
  <c r="DK2" i="29" s="1"/>
  <c r="DN2" i="29" s="1"/>
  <c r="DQ2" i="29" s="1"/>
  <c r="DT2" i="29" s="1"/>
  <c r="DW2" i="29" s="1"/>
  <c r="DZ2" i="29" s="1"/>
  <c r="EC2" i="29" s="1"/>
  <c r="EF2" i="29" s="1"/>
  <c r="EI2" i="29" s="1"/>
  <c r="EL2" i="29" s="1"/>
  <c r="EO2" i="29" s="1"/>
  <c r="ER2" i="29" s="1"/>
  <c r="EU2" i="29" s="1"/>
  <c r="EX2" i="29" s="1"/>
  <c r="FA2" i="29" s="1"/>
  <c r="F2" i="28"/>
  <c r="G2" i="28" s="1"/>
  <c r="H2" i="28" s="1"/>
  <c r="I2" i="28" s="1"/>
  <c r="I1" i="28"/>
  <c r="E1" i="28" s="1"/>
  <c r="I1" i="22"/>
  <c r="I13" i="7"/>
  <c r="M11" i="18"/>
  <c r="M10" i="18"/>
  <c r="I11" i="18"/>
  <c r="I10" i="18"/>
  <c r="E13" i="18"/>
  <c r="E12" i="18"/>
  <c r="E11" i="18"/>
  <c r="E10" i="18"/>
  <c r="E9" i="18"/>
  <c r="L63" i="18"/>
  <c r="K63" i="18"/>
  <c r="L11" i="18"/>
  <c r="K11" i="18"/>
  <c r="L10" i="18"/>
  <c r="K10" i="18"/>
  <c r="L30" i="18"/>
  <c r="L29" i="18"/>
  <c r="L25" i="18"/>
  <c r="L24" i="18"/>
  <c r="L23" i="18"/>
  <c r="L22" i="18"/>
  <c r="L21" i="18"/>
  <c r="F2" i="22"/>
  <c r="G2" i="22" s="1"/>
  <c r="H2" i="22" s="1"/>
  <c r="I2" i="22" s="1"/>
  <c r="J2" i="22" s="1"/>
  <c r="K2" i="22" s="1"/>
  <c r="L2" i="22" s="1"/>
  <c r="M2" i="22" s="1"/>
  <c r="N2" i="22" s="1"/>
  <c r="O2" i="22" s="1"/>
  <c r="P2" i="22" s="1"/>
  <c r="Q2" i="22" s="1"/>
  <c r="R2" i="22" s="1"/>
  <c r="S2" i="22" s="1"/>
  <c r="T2" i="22" s="1"/>
  <c r="U2" i="22" s="1"/>
  <c r="V2" i="22" s="1"/>
  <c r="W2" i="22" s="1"/>
  <c r="X2" i="22" s="1"/>
  <c r="Y2" i="22" s="1"/>
  <c r="Z2" i="22" s="1"/>
  <c r="AA2" i="22" s="1"/>
  <c r="AB2" i="22" s="1"/>
  <c r="AC2" i="22" s="1"/>
  <c r="AD2" i="22" s="1"/>
  <c r="AE2" i="22" s="1"/>
  <c r="AF2" i="22" s="1"/>
  <c r="AG2" i="22" s="1"/>
  <c r="AH2" i="22" s="1"/>
  <c r="AI2" i="22" s="1"/>
  <c r="AJ2" i="22" s="1"/>
  <c r="AK2" i="22" s="1"/>
  <c r="AL2" i="22" s="1"/>
  <c r="AM2" i="22" s="1"/>
  <c r="AN2" i="22" s="1"/>
  <c r="AO2" i="22" s="1"/>
  <c r="AP2" i="22" s="1"/>
  <c r="AQ2" i="22" s="1"/>
  <c r="AR2" i="22" s="1"/>
  <c r="AS2" i="22" s="1"/>
  <c r="AT2" i="22" s="1"/>
  <c r="AU2" i="22" s="1"/>
  <c r="AV2" i="22" s="1"/>
  <c r="AW2" i="22" s="1"/>
  <c r="AX2" i="22" s="1"/>
  <c r="AY2" i="22" s="1"/>
  <c r="AZ2" i="22" s="1"/>
  <c r="BA2" i="22" s="1"/>
  <c r="BB2" i="22" s="1"/>
  <c r="BC2" i="22" s="1"/>
  <c r="BD2" i="22" s="1"/>
  <c r="BE2" i="22" s="1"/>
  <c r="BF2" i="22" s="1"/>
  <c r="BG2" i="22" s="1"/>
  <c r="BH2" i="22" s="1"/>
  <c r="D13" i="18"/>
  <c r="D12" i="18"/>
  <c r="D9" i="18"/>
  <c r="C13" i="18"/>
  <c r="C12" i="18"/>
  <c r="C9" i="18"/>
  <c r="N21" i="24"/>
  <c r="M21" i="24"/>
  <c r="L21" i="24"/>
  <c r="K21" i="24"/>
  <c r="J21" i="24"/>
  <c r="I21" i="24"/>
  <c r="G15" i="24"/>
  <c r="G15" i="30" s="1"/>
  <c r="E15" i="24"/>
  <c r="C15" i="24"/>
  <c r="G14" i="24"/>
  <c r="G14" i="30" s="1"/>
  <c r="E14" i="24"/>
  <c r="C14" i="24"/>
  <c r="G13" i="24"/>
  <c r="G13" i="30" s="1"/>
  <c r="E13" i="24"/>
  <c r="C13" i="24"/>
  <c r="C13" i="30" s="1"/>
  <c r="G12" i="24"/>
  <c r="G12" i="30" s="1"/>
  <c r="E12" i="24"/>
  <c r="C12" i="24"/>
  <c r="C12" i="30" s="1"/>
  <c r="G11" i="24"/>
  <c r="G11" i="30" s="1"/>
  <c r="E11" i="24"/>
  <c r="C11" i="24"/>
  <c r="E10" i="24"/>
  <c r="N12" i="27" s="1"/>
  <c r="G9" i="24"/>
  <c r="G9" i="30" s="1"/>
  <c r="E9" i="24"/>
  <c r="C9" i="24"/>
  <c r="C9" i="30" s="1"/>
  <c r="G8" i="24"/>
  <c r="G8" i="30" s="1"/>
  <c r="E8" i="24"/>
  <c r="C8" i="24"/>
  <c r="C8" i="30" s="1"/>
  <c r="G7" i="24"/>
  <c r="G7" i="30" s="1"/>
  <c r="E7" i="24"/>
  <c r="C7" i="24"/>
  <c r="G6" i="24"/>
  <c r="G6" i="30" s="1"/>
  <c r="E6" i="24"/>
  <c r="C6" i="24"/>
  <c r="G5" i="24"/>
  <c r="G5" i="30" s="1"/>
  <c r="E5" i="24"/>
  <c r="C5" i="24"/>
  <c r="C5" i="30" s="1"/>
  <c r="G4" i="24"/>
  <c r="G4" i="30" s="1"/>
  <c r="E4" i="24"/>
  <c r="C4" i="24"/>
  <c r="C4" i="30" s="1"/>
  <c r="G3" i="24"/>
  <c r="G3" i="30" s="1"/>
  <c r="E3" i="24"/>
  <c r="C3" i="24"/>
  <c r="I6" i="22" s="1"/>
  <c r="H6" i="22" s="1"/>
  <c r="H6" i="28" s="1"/>
  <c r="G2" i="24"/>
  <c r="E2" i="24"/>
  <c r="C2" i="24"/>
  <c r="C2" i="30" s="1"/>
  <c r="FC29" i="23"/>
  <c r="FB29" i="23"/>
  <c r="EZ29" i="23"/>
  <c r="EY29" i="23"/>
  <c r="EW29" i="23"/>
  <c r="EV29" i="23"/>
  <c r="ET29" i="23"/>
  <c r="ES29" i="23"/>
  <c r="EQ29" i="23"/>
  <c r="EP29" i="23"/>
  <c r="EN29" i="23"/>
  <c r="EM29" i="23"/>
  <c r="EK29" i="23"/>
  <c r="EJ29" i="23"/>
  <c r="EH29" i="23"/>
  <c r="EG29" i="23"/>
  <c r="EE29" i="23"/>
  <c r="ED29" i="23"/>
  <c r="EB29" i="23"/>
  <c r="EA29" i="23"/>
  <c r="DY29" i="23"/>
  <c r="DX29" i="23"/>
  <c r="DV29" i="23"/>
  <c r="DU29" i="23"/>
  <c r="DS29" i="23"/>
  <c r="DR29" i="23"/>
  <c r="DP29" i="23"/>
  <c r="DO29" i="23"/>
  <c r="DM29" i="23"/>
  <c r="DL29" i="23"/>
  <c r="DJ29" i="23"/>
  <c r="DI29" i="23"/>
  <c r="DG29" i="23"/>
  <c r="DF29" i="23"/>
  <c r="DD29" i="23"/>
  <c r="DC29" i="23"/>
  <c r="DA29" i="23"/>
  <c r="CZ29" i="23"/>
  <c r="CX29" i="23"/>
  <c r="CW29" i="23"/>
  <c r="CU29" i="23"/>
  <c r="CT29" i="23"/>
  <c r="CR29" i="23"/>
  <c r="CQ29" i="23"/>
  <c r="CO29" i="23"/>
  <c r="CN29" i="23"/>
  <c r="CL29" i="23"/>
  <c r="CK29" i="23"/>
  <c r="CI29" i="23"/>
  <c r="CH29" i="23"/>
  <c r="CF29" i="23"/>
  <c r="CE29" i="23"/>
  <c r="CC29" i="23"/>
  <c r="CB29" i="23"/>
  <c r="BZ29" i="23"/>
  <c r="BY29" i="23"/>
  <c r="BW29" i="23"/>
  <c r="BV29" i="23"/>
  <c r="BT29" i="23"/>
  <c r="BS29" i="23"/>
  <c r="BQ29" i="23"/>
  <c r="BP29" i="23"/>
  <c r="BN29" i="23"/>
  <c r="BM29" i="23"/>
  <c r="BK29" i="23"/>
  <c r="BJ29" i="23"/>
  <c r="BH29" i="23"/>
  <c r="BG29" i="23"/>
  <c r="BE29" i="23"/>
  <c r="BD29" i="23"/>
  <c r="BB29" i="23"/>
  <c r="BA29" i="23"/>
  <c r="AY29" i="23"/>
  <c r="AX29" i="23"/>
  <c r="AV29" i="23"/>
  <c r="AU29" i="23"/>
  <c r="AS29" i="23"/>
  <c r="AR29" i="23"/>
  <c r="AP29" i="23"/>
  <c r="AO29" i="23"/>
  <c r="AM29" i="23"/>
  <c r="AL29" i="23"/>
  <c r="AJ29" i="23"/>
  <c r="AI29" i="23"/>
  <c r="AG29" i="23"/>
  <c r="AF29" i="23"/>
  <c r="AD29" i="23"/>
  <c r="AC29" i="23"/>
  <c r="AA29" i="23"/>
  <c r="Z29" i="23"/>
  <c r="X29" i="23"/>
  <c r="W29" i="23"/>
  <c r="U29" i="23"/>
  <c r="T29" i="23"/>
  <c r="R29" i="23"/>
  <c r="Q29" i="23"/>
  <c r="O29" i="23"/>
  <c r="N29" i="23"/>
  <c r="L29" i="23"/>
  <c r="K29" i="23"/>
  <c r="I29" i="23"/>
  <c r="H29" i="23"/>
  <c r="F29" i="23"/>
  <c r="E29" i="23"/>
  <c r="FC28" i="23"/>
  <c r="FB28" i="23"/>
  <c r="EZ28" i="23"/>
  <c r="EY28" i="23"/>
  <c r="EW28" i="23"/>
  <c r="EV28" i="23"/>
  <c r="ET28" i="23"/>
  <c r="ES28" i="23"/>
  <c r="EQ28" i="23"/>
  <c r="EP28" i="23"/>
  <c r="EN28" i="23"/>
  <c r="EM28" i="23"/>
  <c r="EK28" i="23"/>
  <c r="EJ28" i="23"/>
  <c r="EH28" i="23"/>
  <c r="EG28" i="23"/>
  <c r="EE28" i="23"/>
  <c r="ED28" i="23"/>
  <c r="EB28" i="23"/>
  <c r="EA28" i="23"/>
  <c r="DY28" i="23"/>
  <c r="DX28" i="23"/>
  <c r="DV28" i="23"/>
  <c r="DU28" i="23"/>
  <c r="DS28" i="23"/>
  <c r="DR28" i="23"/>
  <c r="DP28" i="23"/>
  <c r="DO28" i="23"/>
  <c r="DM28" i="23"/>
  <c r="DL28" i="23"/>
  <c r="DJ28" i="23"/>
  <c r="DI28" i="23"/>
  <c r="DG28" i="23"/>
  <c r="DF28" i="23"/>
  <c r="DD28" i="23"/>
  <c r="DC28" i="23"/>
  <c r="DA28" i="23"/>
  <c r="CZ28" i="23"/>
  <c r="CX28" i="23"/>
  <c r="CW28" i="23"/>
  <c r="CU28" i="23"/>
  <c r="CT28" i="23"/>
  <c r="CR28" i="23"/>
  <c r="CQ28" i="23"/>
  <c r="CO28" i="23"/>
  <c r="CN28" i="23"/>
  <c r="CL28" i="23"/>
  <c r="CK28" i="23"/>
  <c r="CI28" i="23"/>
  <c r="CH28" i="23"/>
  <c r="CF28" i="23"/>
  <c r="CE28" i="23"/>
  <c r="CC28" i="23"/>
  <c r="CB28" i="23"/>
  <c r="BZ28" i="23"/>
  <c r="BY28" i="23"/>
  <c r="BW28" i="23"/>
  <c r="BV28" i="23"/>
  <c r="BT28" i="23"/>
  <c r="BS28" i="23"/>
  <c r="BQ28" i="23"/>
  <c r="BP28" i="23"/>
  <c r="BN28" i="23"/>
  <c r="BM28" i="23"/>
  <c r="BK28" i="23"/>
  <c r="BJ28" i="23"/>
  <c r="BH28" i="23"/>
  <c r="BG28" i="23"/>
  <c r="BE28" i="23"/>
  <c r="BD28" i="23"/>
  <c r="BB28" i="23"/>
  <c r="BA28" i="23"/>
  <c r="AY28" i="23"/>
  <c r="AX28" i="23"/>
  <c r="AV28" i="23"/>
  <c r="AU28" i="23"/>
  <c r="AS28" i="23"/>
  <c r="AR28" i="23"/>
  <c r="AP28" i="23"/>
  <c r="AO28" i="23"/>
  <c r="AM28" i="23"/>
  <c r="AL28" i="23"/>
  <c r="AJ28" i="23"/>
  <c r="AI28" i="23"/>
  <c r="AG28" i="23"/>
  <c r="AF28" i="23"/>
  <c r="AD28" i="23"/>
  <c r="AC28" i="23"/>
  <c r="AA28" i="23"/>
  <c r="Z28" i="23"/>
  <c r="X28" i="23"/>
  <c r="W28" i="23"/>
  <c r="U28" i="23"/>
  <c r="T28" i="23"/>
  <c r="R28" i="23"/>
  <c r="Q28" i="23"/>
  <c r="O28" i="23"/>
  <c r="N28" i="23"/>
  <c r="L28" i="23"/>
  <c r="K28" i="23"/>
  <c r="I28" i="23"/>
  <c r="H28" i="23"/>
  <c r="F28" i="23"/>
  <c r="E28" i="23"/>
  <c r="FC27" i="23"/>
  <c r="FC30" i="23" s="1"/>
  <c r="FB27" i="23"/>
  <c r="FB30" i="23" s="1"/>
  <c r="EZ27" i="23"/>
  <c r="EZ30" i="23" s="1"/>
  <c r="EY27" i="23"/>
  <c r="EY30" i="23" s="1"/>
  <c r="EW27" i="23"/>
  <c r="EW30" i="23" s="1"/>
  <c r="EV27" i="23"/>
  <c r="EV30" i="23" s="1"/>
  <c r="ET27" i="23"/>
  <c r="ET30" i="23" s="1"/>
  <c r="ES27" i="23"/>
  <c r="ES30" i="23" s="1"/>
  <c r="EQ27" i="23"/>
  <c r="EQ30" i="23" s="1"/>
  <c r="EP27" i="23"/>
  <c r="EP30" i="23" s="1"/>
  <c r="EN27" i="23"/>
  <c r="EN30" i="23" s="1"/>
  <c r="EM27" i="23"/>
  <c r="EM30" i="23" s="1"/>
  <c r="EK27" i="23"/>
  <c r="EK30" i="23" s="1"/>
  <c r="EJ27" i="23"/>
  <c r="EJ30" i="23" s="1"/>
  <c r="EH27" i="23"/>
  <c r="EH30" i="23" s="1"/>
  <c r="EG27" i="23"/>
  <c r="EG30" i="23" s="1"/>
  <c r="EE27" i="23"/>
  <c r="EE30" i="23" s="1"/>
  <c r="ED27" i="23"/>
  <c r="ED30" i="23" s="1"/>
  <c r="EB27" i="23"/>
  <c r="EB30" i="23" s="1"/>
  <c r="EA27" i="23"/>
  <c r="EA30" i="23" s="1"/>
  <c r="DY27" i="23"/>
  <c r="DY30" i="23" s="1"/>
  <c r="DX27" i="23"/>
  <c r="DX30" i="23" s="1"/>
  <c r="DV27" i="23"/>
  <c r="DV30" i="23" s="1"/>
  <c r="DU27" i="23"/>
  <c r="DU30" i="23" s="1"/>
  <c r="DS27" i="23"/>
  <c r="DS30" i="23" s="1"/>
  <c r="DR27" i="23"/>
  <c r="DR30" i="23" s="1"/>
  <c r="DP27" i="23"/>
  <c r="DP30" i="23" s="1"/>
  <c r="DO27" i="23"/>
  <c r="DO30" i="23" s="1"/>
  <c r="DM27" i="23"/>
  <c r="DM30" i="23" s="1"/>
  <c r="DL27" i="23"/>
  <c r="DL30" i="23" s="1"/>
  <c r="DJ27" i="23"/>
  <c r="DJ30" i="23" s="1"/>
  <c r="DI27" i="23"/>
  <c r="DI30" i="23" s="1"/>
  <c r="DG27" i="23"/>
  <c r="DG30" i="23" s="1"/>
  <c r="DF27" i="23"/>
  <c r="DF30" i="23" s="1"/>
  <c r="DD27" i="23"/>
  <c r="DD30" i="23" s="1"/>
  <c r="DC27" i="23"/>
  <c r="DC30" i="23" s="1"/>
  <c r="DA27" i="23"/>
  <c r="DA30" i="23" s="1"/>
  <c r="CZ27" i="23"/>
  <c r="CZ30" i="23" s="1"/>
  <c r="CX27" i="23"/>
  <c r="CX30" i="23" s="1"/>
  <c r="CW27" i="23"/>
  <c r="CW30" i="23" s="1"/>
  <c r="CU27" i="23"/>
  <c r="CU30" i="23" s="1"/>
  <c r="CT27" i="23"/>
  <c r="CT30" i="23" s="1"/>
  <c r="CR27" i="23"/>
  <c r="CR30" i="23" s="1"/>
  <c r="CQ27" i="23"/>
  <c r="CQ30" i="23" s="1"/>
  <c r="CO27" i="23"/>
  <c r="CO30" i="23" s="1"/>
  <c r="CN27" i="23"/>
  <c r="CN30" i="23" s="1"/>
  <c r="CL27" i="23"/>
  <c r="CL30" i="23" s="1"/>
  <c r="CK27" i="23"/>
  <c r="CK30" i="23" s="1"/>
  <c r="CI27" i="23"/>
  <c r="CI30" i="23" s="1"/>
  <c r="CH27" i="23"/>
  <c r="CH30" i="23" s="1"/>
  <c r="CF27" i="23"/>
  <c r="CF30" i="23" s="1"/>
  <c r="CE27" i="23"/>
  <c r="CE30" i="23" s="1"/>
  <c r="CC27" i="23"/>
  <c r="CC30" i="23" s="1"/>
  <c r="CB27" i="23"/>
  <c r="CB30" i="23" s="1"/>
  <c r="BZ27" i="23"/>
  <c r="BZ30" i="23" s="1"/>
  <c r="BY27" i="23"/>
  <c r="BY30" i="23" s="1"/>
  <c r="BW27" i="23"/>
  <c r="BW30" i="23" s="1"/>
  <c r="BV27" i="23"/>
  <c r="BV30" i="23" s="1"/>
  <c r="BT27" i="23"/>
  <c r="BT30" i="23" s="1"/>
  <c r="BS27" i="23"/>
  <c r="BS30" i="23" s="1"/>
  <c r="BQ27" i="23"/>
  <c r="BQ30" i="23" s="1"/>
  <c r="BP27" i="23"/>
  <c r="BP30" i="23" s="1"/>
  <c r="BN27" i="23"/>
  <c r="BN30" i="23" s="1"/>
  <c r="BM27" i="23"/>
  <c r="BM30" i="23" s="1"/>
  <c r="BK27" i="23"/>
  <c r="BK30" i="23" s="1"/>
  <c r="BJ27" i="23"/>
  <c r="BJ30" i="23" s="1"/>
  <c r="BH27" i="23"/>
  <c r="BH30" i="23" s="1"/>
  <c r="BG27" i="23"/>
  <c r="BG30" i="23" s="1"/>
  <c r="BE27" i="23"/>
  <c r="BE30" i="23" s="1"/>
  <c r="BD27" i="23"/>
  <c r="BD30" i="23" s="1"/>
  <c r="BB27" i="23"/>
  <c r="BB30" i="23" s="1"/>
  <c r="BA27" i="23"/>
  <c r="BA30" i="23" s="1"/>
  <c r="AY27" i="23"/>
  <c r="AY30" i="23" s="1"/>
  <c r="AX27" i="23"/>
  <c r="AX30" i="23" s="1"/>
  <c r="AV27" i="23"/>
  <c r="AV30" i="23" s="1"/>
  <c r="AU27" i="23"/>
  <c r="AU30" i="23" s="1"/>
  <c r="AS27" i="23"/>
  <c r="AS30" i="23" s="1"/>
  <c r="AR27" i="23"/>
  <c r="AR30" i="23" s="1"/>
  <c r="AP27" i="23"/>
  <c r="AP30" i="23" s="1"/>
  <c r="AO27" i="23"/>
  <c r="AO30" i="23" s="1"/>
  <c r="AM27" i="23"/>
  <c r="AM30" i="23" s="1"/>
  <c r="AL27" i="23"/>
  <c r="AL30" i="23" s="1"/>
  <c r="AJ27" i="23"/>
  <c r="AJ30" i="23" s="1"/>
  <c r="AI27" i="23"/>
  <c r="AI30" i="23" s="1"/>
  <c r="AG27" i="23"/>
  <c r="AG30" i="23" s="1"/>
  <c r="AF27" i="23"/>
  <c r="AF30" i="23" s="1"/>
  <c r="AD27" i="23"/>
  <c r="AD30" i="23" s="1"/>
  <c r="AC27" i="23"/>
  <c r="AC30" i="23" s="1"/>
  <c r="AA27" i="23"/>
  <c r="AA30" i="23" s="1"/>
  <c r="Z27" i="23"/>
  <c r="Z30" i="23" s="1"/>
  <c r="X27" i="23"/>
  <c r="X30" i="23" s="1"/>
  <c r="W27" i="23"/>
  <c r="W30" i="23" s="1"/>
  <c r="U27" i="23"/>
  <c r="U30" i="23" s="1"/>
  <c r="T27" i="23"/>
  <c r="T30" i="23" s="1"/>
  <c r="R27" i="23"/>
  <c r="R30" i="23" s="1"/>
  <c r="Q27" i="23"/>
  <c r="Q30" i="23" s="1"/>
  <c r="O27" i="23"/>
  <c r="O30" i="23" s="1"/>
  <c r="N27" i="23"/>
  <c r="N30" i="23" s="1"/>
  <c r="L27" i="23"/>
  <c r="L30" i="23" s="1"/>
  <c r="K27" i="23"/>
  <c r="K30" i="23" s="1"/>
  <c r="I27" i="23"/>
  <c r="I30" i="23" s="1"/>
  <c r="H27" i="23"/>
  <c r="H30" i="23" s="1"/>
  <c r="F27" i="23"/>
  <c r="F30" i="23" s="1"/>
  <c r="E27" i="23"/>
  <c r="E30" i="23" s="1"/>
  <c r="E24" i="23"/>
  <c r="E24" i="29" s="1"/>
  <c r="FC23" i="23"/>
  <c r="FB23" i="23"/>
  <c r="EZ23" i="23"/>
  <c r="EY23" i="23"/>
  <c r="EW23" i="23"/>
  <c r="EV23" i="23"/>
  <c r="ET23" i="23"/>
  <c r="ES23" i="23"/>
  <c r="EQ23" i="23"/>
  <c r="EP23" i="23"/>
  <c r="EN23" i="23"/>
  <c r="EM23" i="23"/>
  <c r="EK23" i="23"/>
  <c r="EJ23" i="23"/>
  <c r="EH23" i="23"/>
  <c r="EG23" i="23"/>
  <c r="EE23" i="23"/>
  <c r="ED23" i="23"/>
  <c r="EB23" i="23"/>
  <c r="EA23" i="23"/>
  <c r="DY23" i="23"/>
  <c r="DX23" i="23"/>
  <c r="DV23" i="23"/>
  <c r="DU23" i="23"/>
  <c r="DS23" i="23"/>
  <c r="DR23" i="23"/>
  <c r="DP23" i="23"/>
  <c r="DO23" i="23"/>
  <c r="DM23" i="23"/>
  <c r="DL23" i="23"/>
  <c r="DJ23" i="23"/>
  <c r="DI23" i="23"/>
  <c r="DG23" i="23"/>
  <c r="DF23" i="23"/>
  <c r="DD23" i="23"/>
  <c r="DC23" i="23"/>
  <c r="DA23" i="23"/>
  <c r="CZ23" i="23"/>
  <c r="CX23" i="23"/>
  <c r="CW23" i="23"/>
  <c r="CU23" i="23"/>
  <c r="CT23" i="23"/>
  <c r="CR23" i="23"/>
  <c r="CQ23" i="23"/>
  <c r="CO23" i="23"/>
  <c r="CN23" i="23"/>
  <c r="CL23" i="23"/>
  <c r="CK23" i="23"/>
  <c r="CI23" i="23"/>
  <c r="CH23" i="23"/>
  <c r="CF23" i="23"/>
  <c r="CE23" i="23"/>
  <c r="CC23" i="23"/>
  <c r="CB23" i="23"/>
  <c r="BZ23" i="23"/>
  <c r="BY23" i="23"/>
  <c r="BW23" i="23"/>
  <c r="BV23" i="23"/>
  <c r="BT23" i="23"/>
  <c r="BS23" i="23"/>
  <c r="BQ23" i="23"/>
  <c r="BP23" i="23"/>
  <c r="BN23" i="23"/>
  <c r="BM23" i="23"/>
  <c r="BK23" i="23"/>
  <c r="BJ23" i="23"/>
  <c r="BH23" i="23"/>
  <c r="BG23" i="23"/>
  <c r="BE23" i="23"/>
  <c r="BD23" i="23"/>
  <c r="BB23" i="23"/>
  <c r="BA23" i="23"/>
  <c r="AY23" i="23"/>
  <c r="AX23" i="23"/>
  <c r="AV23" i="23"/>
  <c r="AU23" i="23"/>
  <c r="AS23" i="23"/>
  <c r="AR23" i="23"/>
  <c r="AP23" i="23"/>
  <c r="AO23" i="23"/>
  <c r="AM23" i="23"/>
  <c r="AL23" i="23"/>
  <c r="AJ23" i="23"/>
  <c r="AI23" i="23"/>
  <c r="AG23" i="23"/>
  <c r="AF23" i="23"/>
  <c r="AD23" i="23"/>
  <c r="AC23" i="23"/>
  <c r="AA23" i="23"/>
  <c r="Z23" i="23"/>
  <c r="X23" i="23"/>
  <c r="W23" i="23"/>
  <c r="U23" i="23"/>
  <c r="T23" i="23"/>
  <c r="R23" i="23"/>
  <c r="Q23" i="23"/>
  <c r="O23" i="23"/>
  <c r="N23" i="23"/>
  <c r="L23" i="23"/>
  <c r="K23" i="23"/>
  <c r="I23" i="23"/>
  <c r="H23" i="23"/>
  <c r="F23" i="23"/>
  <c r="F24" i="23" s="1"/>
  <c r="F24" i="29" s="1"/>
  <c r="E23" i="23"/>
  <c r="D16" i="23"/>
  <c r="D16" i="29" s="1"/>
  <c r="D15" i="23"/>
  <c r="D15" i="29" s="1"/>
  <c r="D14" i="23"/>
  <c r="D14" i="29" s="1"/>
  <c r="D12" i="23"/>
  <c r="D12" i="29" s="1"/>
  <c r="D11" i="23"/>
  <c r="D11" i="29" s="1"/>
  <c r="D10" i="23"/>
  <c r="D10" i="29" s="1"/>
  <c r="D5" i="23"/>
  <c r="D5" i="29" s="1"/>
  <c r="J2" i="23"/>
  <c r="M2" i="23" s="1"/>
  <c r="P2" i="23" s="1"/>
  <c r="S2" i="23" s="1"/>
  <c r="V2" i="23" s="1"/>
  <c r="Y2" i="23" s="1"/>
  <c r="AB2" i="23" s="1"/>
  <c r="AE2" i="23" s="1"/>
  <c r="AH2" i="23" s="1"/>
  <c r="AK2" i="23" s="1"/>
  <c r="AN2" i="23" s="1"/>
  <c r="AQ2" i="23" s="1"/>
  <c r="AT2" i="23" s="1"/>
  <c r="AW2" i="23" s="1"/>
  <c r="AZ2" i="23" s="1"/>
  <c r="BC2" i="23" s="1"/>
  <c r="BF2" i="23" s="1"/>
  <c r="BI2" i="23" s="1"/>
  <c r="BL2" i="23" s="1"/>
  <c r="BO2" i="23" s="1"/>
  <c r="BR2" i="23" s="1"/>
  <c r="BU2" i="23" s="1"/>
  <c r="BX2" i="23" s="1"/>
  <c r="CA2" i="23" s="1"/>
  <c r="CD2" i="23" s="1"/>
  <c r="CG2" i="23" s="1"/>
  <c r="CJ2" i="23" s="1"/>
  <c r="CM2" i="23" s="1"/>
  <c r="CP2" i="23" s="1"/>
  <c r="CS2" i="23" s="1"/>
  <c r="CV2" i="23" s="1"/>
  <c r="CY2" i="23" s="1"/>
  <c r="DB2" i="23" s="1"/>
  <c r="DE2" i="23" s="1"/>
  <c r="DH2" i="23" s="1"/>
  <c r="DK2" i="23" s="1"/>
  <c r="DN2" i="23" s="1"/>
  <c r="DQ2" i="23" s="1"/>
  <c r="DT2" i="23" s="1"/>
  <c r="DW2" i="23" s="1"/>
  <c r="DZ2" i="23" s="1"/>
  <c r="EC2" i="23" s="1"/>
  <c r="EF2" i="23" s="1"/>
  <c r="EI2" i="23" s="1"/>
  <c r="EL2" i="23" s="1"/>
  <c r="EO2" i="23" s="1"/>
  <c r="ER2" i="23" s="1"/>
  <c r="EU2" i="23" s="1"/>
  <c r="EX2" i="23" s="1"/>
  <c r="FA2" i="23" s="1"/>
  <c r="BC113" i="22"/>
  <c r="AD113" i="22"/>
  <c r="E105" i="22"/>
  <c r="E124" i="22" s="1"/>
  <c r="E143" i="22" s="1"/>
  <c r="E104" i="22"/>
  <c r="E123" i="22" s="1"/>
  <c r="E142" i="22" s="1"/>
  <c r="E103" i="22"/>
  <c r="E122" i="22" s="1"/>
  <c r="E141" i="22" s="1"/>
  <c r="BH94" i="22"/>
  <c r="BH113" i="22" s="1"/>
  <c r="BG94" i="22"/>
  <c r="BF94" i="22"/>
  <c r="BE94" i="22"/>
  <c r="BD94" i="22"/>
  <c r="BD113" i="22" s="1"/>
  <c r="BC94" i="22"/>
  <c r="BB94" i="22"/>
  <c r="BA94" i="22"/>
  <c r="AZ94" i="22"/>
  <c r="AZ113" i="22" s="1"/>
  <c r="AY94" i="22"/>
  <c r="AX94" i="22"/>
  <c r="AW94" i="22"/>
  <c r="AV94" i="22"/>
  <c r="AV113" i="22" s="1"/>
  <c r="AU94" i="22"/>
  <c r="AU113" i="22" s="1"/>
  <c r="AT94" i="22"/>
  <c r="AT113" i="22" s="1"/>
  <c r="AS94" i="22"/>
  <c r="AR94" i="22"/>
  <c r="AR113" i="22" s="1"/>
  <c r="AQ94" i="22"/>
  <c r="AP94" i="22"/>
  <c r="AO94" i="22"/>
  <c r="AN94" i="22"/>
  <c r="AN113" i="22" s="1"/>
  <c r="AM94" i="22"/>
  <c r="AM113" i="22" s="1"/>
  <c r="AL94" i="22"/>
  <c r="AL113" i="22" s="1"/>
  <c r="AK94" i="22"/>
  <c r="AJ94" i="22"/>
  <c r="AJ113" i="22" s="1"/>
  <c r="AI94" i="22"/>
  <c r="AH94" i="22"/>
  <c r="AG94" i="22"/>
  <c r="AF94" i="22"/>
  <c r="AF113" i="22" s="1"/>
  <c r="AE94" i="22"/>
  <c r="AD94" i="22"/>
  <c r="AC94" i="22"/>
  <c r="AB94" i="22"/>
  <c r="AB113" i="22" s="1"/>
  <c r="AA94" i="22"/>
  <c r="Z94" i="22"/>
  <c r="Y94" i="22"/>
  <c r="X94" i="22"/>
  <c r="W94" i="22"/>
  <c r="W113" i="22" s="1"/>
  <c r="V94" i="22"/>
  <c r="V113" i="22" s="1"/>
  <c r="U94" i="22"/>
  <c r="T94" i="22"/>
  <c r="T113" i="22" s="1"/>
  <c r="S94" i="22"/>
  <c r="R94" i="22"/>
  <c r="R113" i="22" s="1"/>
  <c r="Q94" i="22"/>
  <c r="P94" i="22"/>
  <c r="O94" i="22"/>
  <c r="O113" i="22" s="1"/>
  <c r="N94" i="22"/>
  <c r="N113" i="22" s="1"/>
  <c r="M94" i="22"/>
  <c r="L94" i="22"/>
  <c r="K94" i="22"/>
  <c r="J94" i="22"/>
  <c r="J113" i="22" s="1"/>
  <c r="I94" i="22"/>
  <c r="H94" i="22"/>
  <c r="G94" i="22"/>
  <c r="G113" i="22" s="1"/>
  <c r="F94" i="22"/>
  <c r="F113" i="22" s="1"/>
  <c r="F113" i="28" s="1"/>
  <c r="E94" i="22"/>
  <c r="BF72" i="22"/>
  <c r="BF72" i="28" s="1"/>
  <c r="BE72" i="22"/>
  <c r="BE72" i="28" s="1"/>
  <c r="AX72" i="22"/>
  <c r="AX72" i="28" s="1"/>
  <c r="AW72" i="22"/>
  <c r="AW72" i="28" s="1"/>
  <c r="AP72" i="22"/>
  <c r="AP72" i="28" s="1"/>
  <c r="AO72" i="22"/>
  <c r="AO72" i="28" s="1"/>
  <c r="AH72" i="22"/>
  <c r="AH72" i="28" s="1"/>
  <c r="AG72" i="22"/>
  <c r="AG72" i="28" s="1"/>
  <c r="Z72" i="22"/>
  <c r="Z72" i="28" s="1"/>
  <c r="Y72" i="22"/>
  <c r="Y72" i="28" s="1"/>
  <c r="R72" i="22"/>
  <c r="R72" i="28" s="1"/>
  <c r="Q72" i="22"/>
  <c r="Q72" i="28" s="1"/>
  <c r="J72" i="22"/>
  <c r="J72" i="28" s="1"/>
  <c r="BC71" i="22"/>
  <c r="BC71" i="28" s="1"/>
  <c r="BB71" i="22"/>
  <c r="BB71" i="28" s="1"/>
  <c r="AU71" i="22"/>
  <c r="AU71" i="28" s="1"/>
  <c r="AM71" i="22"/>
  <c r="AM71" i="28" s="1"/>
  <c r="AE71" i="22"/>
  <c r="AE71" i="28" s="1"/>
  <c r="W71" i="22"/>
  <c r="W71" i="28" s="1"/>
  <c r="V71" i="22"/>
  <c r="V71" i="28" s="1"/>
  <c r="O71" i="22"/>
  <c r="O71" i="28" s="1"/>
  <c r="BH70" i="22"/>
  <c r="BH70" i="28" s="1"/>
  <c r="AZ70" i="22"/>
  <c r="AZ70" i="28" s="1"/>
  <c r="AR70" i="22"/>
  <c r="AR70" i="28" s="1"/>
  <c r="AQ70" i="22"/>
  <c r="AQ70" i="28" s="1"/>
  <c r="AJ70" i="22"/>
  <c r="AJ70" i="28" s="1"/>
  <c r="AB70" i="22"/>
  <c r="AB70" i="28" s="1"/>
  <c r="T70" i="22"/>
  <c r="T70" i="28" s="1"/>
  <c r="L70" i="22"/>
  <c r="L70" i="28" s="1"/>
  <c r="K70" i="22"/>
  <c r="K70" i="28" s="1"/>
  <c r="BE69" i="22"/>
  <c r="BE69" i="28" s="1"/>
  <c r="BD69" i="22"/>
  <c r="BD69" i="28" s="1"/>
  <c r="AW69" i="22"/>
  <c r="AW69" i="28" s="1"/>
  <c r="AV69" i="22"/>
  <c r="AV69" i="28" s="1"/>
  <c r="AO69" i="22"/>
  <c r="AO69" i="28" s="1"/>
  <c r="AN69" i="22"/>
  <c r="AN69" i="28" s="1"/>
  <c r="AG69" i="22"/>
  <c r="AG69" i="28" s="1"/>
  <c r="AF69" i="22"/>
  <c r="AF69" i="28" s="1"/>
  <c r="Y69" i="22"/>
  <c r="Y69" i="28" s="1"/>
  <c r="X69" i="22"/>
  <c r="X69" i="28" s="1"/>
  <c r="Q69" i="22"/>
  <c r="Q69" i="28" s="1"/>
  <c r="P69" i="22"/>
  <c r="P69" i="28" s="1"/>
  <c r="G62" i="22"/>
  <c r="F62" i="22"/>
  <c r="E62" i="22"/>
  <c r="G61" i="22"/>
  <c r="F61" i="22"/>
  <c r="E61" i="22"/>
  <c r="G60" i="22"/>
  <c r="F60" i="22"/>
  <c r="E60" i="22"/>
  <c r="G58" i="22"/>
  <c r="F58" i="22"/>
  <c r="E58" i="22"/>
  <c r="G57" i="22"/>
  <c r="F57" i="22"/>
  <c r="E57" i="22"/>
  <c r="G56" i="22"/>
  <c r="F56" i="22"/>
  <c r="E56" i="22"/>
  <c r="BH55" i="22"/>
  <c r="BH72" i="22" s="1"/>
  <c r="BH72" i="28" s="1"/>
  <c r="BG55" i="22"/>
  <c r="BG72" i="22" s="1"/>
  <c r="BG72" i="28" s="1"/>
  <c r="BF55" i="22"/>
  <c r="BE55" i="22"/>
  <c r="BD55" i="22"/>
  <c r="BD72" i="22" s="1"/>
  <c r="BD72" i="28" s="1"/>
  <c r="BC55" i="22"/>
  <c r="BC72" i="22" s="1"/>
  <c r="BC72" i="28" s="1"/>
  <c r="BB55" i="22"/>
  <c r="BB72" i="22" s="1"/>
  <c r="BB72" i="28" s="1"/>
  <c r="BA55" i="22"/>
  <c r="BA72" i="22" s="1"/>
  <c r="BA72" i="28" s="1"/>
  <c r="AZ55" i="22"/>
  <c r="AZ72" i="22" s="1"/>
  <c r="AZ72" i="28" s="1"/>
  <c r="AY55" i="22"/>
  <c r="AY72" i="22" s="1"/>
  <c r="AY72" i="28" s="1"/>
  <c r="AX55" i="22"/>
  <c r="AW55" i="22"/>
  <c r="AV55" i="22"/>
  <c r="AV72" i="22" s="1"/>
  <c r="AV72" i="28" s="1"/>
  <c r="AU55" i="22"/>
  <c r="AU72" i="22" s="1"/>
  <c r="AU72" i="28" s="1"/>
  <c r="AT55" i="22"/>
  <c r="AT72" i="22" s="1"/>
  <c r="AT72" i="28" s="1"/>
  <c r="AS55" i="22"/>
  <c r="AS72" i="22" s="1"/>
  <c r="AS72" i="28" s="1"/>
  <c r="AR55" i="22"/>
  <c r="AR72" i="22" s="1"/>
  <c r="AR72" i="28" s="1"/>
  <c r="AQ55" i="22"/>
  <c r="AQ72" i="22" s="1"/>
  <c r="AQ72" i="28" s="1"/>
  <c r="AP55" i="22"/>
  <c r="AO55" i="22"/>
  <c r="AN55" i="22"/>
  <c r="AN72" i="22" s="1"/>
  <c r="AN72" i="28" s="1"/>
  <c r="AM55" i="22"/>
  <c r="AM72" i="22" s="1"/>
  <c r="AM72" i="28" s="1"/>
  <c r="AL55" i="22"/>
  <c r="AL72" i="22" s="1"/>
  <c r="AL72" i="28" s="1"/>
  <c r="AK55" i="22"/>
  <c r="AK72" i="22" s="1"/>
  <c r="AK72" i="28" s="1"/>
  <c r="AJ55" i="22"/>
  <c r="AJ72" i="22" s="1"/>
  <c r="AJ72" i="28" s="1"/>
  <c r="AI55" i="22"/>
  <c r="AI72" i="22" s="1"/>
  <c r="AI72" i="28" s="1"/>
  <c r="AH55" i="22"/>
  <c r="AG55" i="22"/>
  <c r="AF55" i="22"/>
  <c r="AF72" i="22" s="1"/>
  <c r="AF72" i="28" s="1"/>
  <c r="AE55" i="22"/>
  <c r="AE72" i="22" s="1"/>
  <c r="AE72" i="28" s="1"/>
  <c r="AD55" i="22"/>
  <c r="AD72" i="22" s="1"/>
  <c r="AD72" i="28" s="1"/>
  <c r="AC55" i="22"/>
  <c r="AC72" i="22" s="1"/>
  <c r="AC72" i="28" s="1"/>
  <c r="AB55" i="22"/>
  <c r="AB72" i="22" s="1"/>
  <c r="AB72" i="28" s="1"/>
  <c r="AA55" i="22"/>
  <c r="AA72" i="22" s="1"/>
  <c r="AA72" i="28" s="1"/>
  <c r="Z55" i="22"/>
  <c r="Y55" i="22"/>
  <c r="X55" i="22"/>
  <c r="X72" i="22" s="1"/>
  <c r="X72" i="28" s="1"/>
  <c r="W55" i="22"/>
  <c r="W72" i="22" s="1"/>
  <c r="W72" i="28" s="1"/>
  <c r="V55" i="22"/>
  <c r="V72" i="22" s="1"/>
  <c r="V72" i="28" s="1"/>
  <c r="U55" i="22"/>
  <c r="U72" i="22" s="1"/>
  <c r="U72" i="28" s="1"/>
  <c r="T55" i="22"/>
  <c r="T72" i="22" s="1"/>
  <c r="T72" i="28" s="1"/>
  <c r="S55" i="22"/>
  <c r="S72" i="22" s="1"/>
  <c r="S72" i="28" s="1"/>
  <c r="R55" i="22"/>
  <c r="Q55" i="22"/>
  <c r="P55" i="22"/>
  <c r="P72" i="22" s="1"/>
  <c r="P72" i="28" s="1"/>
  <c r="O55" i="22"/>
  <c r="O72" i="22" s="1"/>
  <c r="O72" i="28" s="1"/>
  <c r="N55" i="22"/>
  <c r="N72" i="22" s="1"/>
  <c r="N72" i="28" s="1"/>
  <c r="M55" i="22"/>
  <c r="M72" i="22" s="1"/>
  <c r="M72" i="28" s="1"/>
  <c r="L55" i="22"/>
  <c r="L72" i="22" s="1"/>
  <c r="L72" i="28" s="1"/>
  <c r="K55" i="22"/>
  <c r="K72" i="22" s="1"/>
  <c r="K72" i="28" s="1"/>
  <c r="J55" i="22"/>
  <c r="G55" i="22"/>
  <c r="F55" i="22"/>
  <c r="E55" i="22"/>
  <c r="BH54" i="22"/>
  <c r="BH71" i="22" s="1"/>
  <c r="BH71" i="28" s="1"/>
  <c r="BG54" i="22"/>
  <c r="BG71" i="22" s="1"/>
  <c r="BG71" i="28" s="1"/>
  <c r="BF54" i="22"/>
  <c r="BF71" i="22" s="1"/>
  <c r="BF71" i="28" s="1"/>
  <c r="BE54" i="22"/>
  <c r="BE71" i="22" s="1"/>
  <c r="BE71" i="28" s="1"/>
  <c r="BD54" i="22"/>
  <c r="BD71" i="22" s="1"/>
  <c r="BD71" i="28" s="1"/>
  <c r="BC54" i="22"/>
  <c r="BB54" i="22"/>
  <c r="BA54" i="22"/>
  <c r="BA71" i="22" s="1"/>
  <c r="BA71" i="28" s="1"/>
  <c r="AZ54" i="22"/>
  <c r="AZ71" i="22" s="1"/>
  <c r="AZ71" i="28" s="1"/>
  <c r="AY54" i="22"/>
  <c r="AY71" i="22" s="1"/>
  <c r="AY71" i="28" s="1"/>
  <c r="AX54" i="22"/>
  <c r="AX71" i="22" s="1"/>
  <c r="AX71" i="28" s="1"/>
  <c r="AW54" i="22"/>
  <c r="AW71" i="22" s="1"/>
  <c r="AW71" i="28" s="1"/>
  <c r="AV54" i="22"/>
  <c r="AV71" i="22" s="1"/>
  <c r="AV71" i="28" s="1"/>
  <c r="AU54" i="22"/>
  <c r="AT54" i="22"/>
  <c r="AT71" i="22" s="1"/>
  <c r="AT71" i="28" s="1"/>
  <c r="AS54" i="22"/>
  <c r="AS71" i="22" s="1"/>
  <c r="AS71" i="28" s="1"/>
  <c r="AR54" i="22"/>
  <c r="AR71" i="22" s="1"/>
  <c r="AR71" i="28" s="1"/>
  <c r="AQ54" i="22"/>
  <c r="AQ71" i="22" s="1"/>
  <c r="AQ71" i="28" s="1"/>
  <c r="AP54" i="22"/>
  <c r="AP71" i="22" s="1"/>
  <c r="AP71" i="28" s="1"/>
  <c r="AO54" i="22"/>
  <c r="AO71" i="22" s="1"/>
  <c r="AO71" i="28" s="1"/>
  <c r="AN54" i="22"/>
  <c r="AN71" i="22" s="1"/>
  <c r="AN71" i="28" s="1"/>
  <c r="AM54" i="22"/>
  <c r="AL54" i="22"/>
  <c r="AL71" i="22" s="1"/>
  <c r="AL71" i="28" s="1"/>
  <c r="AK54" i="22"/>
  <c r="AK71" i="22" s="1"/>
  <c r="AK71" i="28" s="1"/>
  <c r="AJ54" i="22"/>
  <c r="AJ71" i="22" s="1"/>
  <c r="AJ71" i="28" s="1"/>
  <c r="AI54" i="22"/>
  <c r="AI71" i="22" s="1"/>
  <c r="AI71" i="28" s="1"/>
  <c r="AH54" i="22"/>
  <c r="AH71" i="22" s="1"/>
  <c r="AH71" i="28" s="1"/>
  <c r="AG54" i="22"/>
  <c r="AG71" i="22" s="1"/>
  <c r="AG71" i="28" s="1"/>
  <c r="AF54" i="22"/>
  <c r="AF71" i="22" s="1"/>
  <c r="AF71" i="28" s="1"/>
  <c r="AE54" i="22"/>
  <c r="AD54" i="22"/>
  <c r="AD71" i="22" s="1"/>
  <c r="AD71" i="28" s="1"/>
  <c r="AC54" i="22"/>
  <c r="AC71" i="22" s="1"/>
  <c r="AC71" i="28" s="1"/>
  <c r="AB54" i="22"/>
  <c r="AB71" i="22" s="1"/>
  <c r="AB71" i="28" s="1"/>
  <c r="AA54" i="22"/>
  <c r="AA71" i="22" s="1"/>
  <c r="AA71" i="28" s="1"/>
  <c r="Z54" i="22"/>
  <c r="Z71" i="22" s="1"/>
  <c r="Z71" i="28" s="1"/>
  <c r="Y54" i="22"/>
  <c r="Y71" i="22" s="1"/>
  <c r="Y71" i="28" s="1"/>
  <c r="X54" i="22"/>
  <c r="X71" i="22" s="1"/>
  <c r="X71" i="28" s="1"/>
  <c r="W54" i="22"/>
  <c r="V54" i="22"/>
  <c r="U54" i="22"/>
  <c r="U71" i="22" s="1"/>
  <c r="U71" i="28" s="1"/>
  <c r="T54" i="22"/>
  <c r="T71" i="22" s="1"/>
  <c r="T71" i="28" s="1"/>
  <c r="S54" i="22"/>
  <c r="S71" i="22" s="1"/>
  <c r="S71" i="28" s="1"/>
  <c r="R54" i="22"/>
  <c r="R71" i="22" s="1"/>
  <c r="R71" i="28" s="1"/>
  <c r="Q54" i="22"/>
  <c r="Q71" i="22" s="1"/>
  <c r="Q71" i="28" s="1"/>
  <c r="P54" i="22"/>
  <c r="P71" i="22" s="1"/>
  <c r="P71" i="28" s="1"/>
  <c r="O54" i="22"/>
  <c r="N54" i="22"/>
  <c r="N71" i="22" s="1"/>
  <c r="N71" i="28" s="1"/>
  <c r="M54" i="22"/>
  <c r="M71" i="22" s="1"/>
  <c r="M71" i="28" s="1"/>
  <c r="L54" i="22"/>
  <c r="L71" i="22" s="1"/>
  <c r="L71" i="28" s="1"/>
  <c r="K54" i="22"/>
  <c r="K71" i="22" s="1"/>
  <c r="K71" i="28" s="1"/>
  <c r="J54" i="22"/>
  <c r="J71" i="22" s="1"/>
  <c r="J71" i="28" s="1"/>
  <c r="G54" i="22"/>
  <c r="F54" i="22"/>
  <c r="E54" i="22"/>
  <c r="BH53" i="22"/>
  <c r="BG53" i="22"/>
  <c r="BG70" i="22" s="1"/>
  <c r="BG70" i="28" s="1"/>
  <c r="BF53" i="22"/>
  <c r="BF70" i="22" s="1"/>
  <c r="BF70" i="28" s="1"/>
  <c r="BE53" i="22"/>
  <c r="BE70" i="22" s="1"/>
  <c r="BE70" i="28" s="1"/>
  <c r="BD53" i="22"/>
  <c r="BD70" i="22" s="1"/>
  <c r="BD70" i="28" s="1"/>
  <c r="BC53" i="22"/>
  <c r="BC70" i="22" s="1"/>
  <c r="BC70" i="28" s="1"/>
  <c r="BB53" i="22"/>
  <c r="BB70" i="22" s="1"/>
  <c r="BB70" i="28" s="1"/>
  <c r="BA53" i="22"/>
  <c r="BA70" i="22" s="1"/>
  <c r="BA70" i="28" s="1"/>
  <c r="AZ53" i="22"/>
  <c r="AY53" i="22"/>
  <c r="AY70" i="22" s="1"/>
  <c r="AY70" i="28" s="1"/>
  <c r="AX53" i="22"/>
  <c r="AX70" i="22" s="1"/>
  <c r="AX70" i="28" s="1"/>
  <c r="AW53" i="22"/>
  <c r="AW70" i="22" s="1"/>
  <c r="AW70" i="28" s="1"/>
  <c r="AV53" i="22"/>
  <c r="AV70" i="22" s="1"/>
  <c r="AV70" i="28" s="1"/>
  <c r="AU53" i="22"/>
  <c r="AU70" i="22" s="1"/>
  <c r="AU70" i="28" s="1"/>
  <c r="AT53" i="22"/>
  <c r="AT70" i="22" s="1"/>
  <c r="AT70" i="28" s="1"/>
  <c r="AS53" i="22"/>
  <c r="AS70" i="22" s="1"/>
  <c r="AS70" i="28" s="1"/>
  <c r="AR53" i="22"/>
  <c r="AQ53" i="22"/>
  <c r="AP53" i="22"/>
  <c r="AP70" i="22" s="1"/>
  <c r="AP70" i="28" s="1"/>
  <c r="AO53" i="22"/>
  <c r="AO70" i="22" s="1"/>
  <c r="AO70" i="28" s="1"/>
  <c r="AN53" i="22"/>
  <c r="AN70" i="22" s="1"/>
  <c r="AN70" i="28" s="1"/>
  <c r="AM53" i="22"/>
  <c r="AM70" i="22" s="1"/>
  <c r="AM70" i="28" s="1"/>
  <c r="AL53" i="22"/>
  <c r="AL70" i="22" s="1"/>
  <c r="AL70" i="28" s="1"/>
  <c r="AK53" i="22"/>
  <c r="AK70" i="22" s="1"/>
  <c r="AK70" i="28" s="1"/>
  <c r="AJ53" i="22"/>
  <c r="AI53" i="22"/>
  <c r="AI70" i="22" s="1"/>
  <c r="AI70" i="28" s="1"/>
  <c r="AH53" i="22"/>
  <c r="AH70" i="22" s="1"/>
  <c r="AH70" i="28" s="1"/>
  <c r="AG53" i="22"/>
  <c r="AG70" i="22" s="1"/>
  <c r="AG70" i="28" s="1"/>
  <c r="AF53" i="22"/>
  <c r="AF70" i="22" s="1"/>
  <c r="AF70" i="28" s="1"/>
  <c r="AE53" i="22"/>
  <c r="AE70" i="22" s="1"/>
  <c r="AE70" i="28" s="1"/>
  <c r="AD53" i="22"/>
  <c r="AD70" i="22" s="1"/>
  <c r="AD70" i="28" s="1"/>
  <c r="AC53" i="22"/>
  <c r="AC70" i="22" s="1"/>
  <c r="AC70" i="28" s="1"/>
  <c r="AB53" i="22"/>
  <c r="AA53" i="22"/>
  <c r="AA70" i="22" s="1"/>
  <c r="AA70" i="28" s="1"/>
  <c r="Z53" i="22"/>
  <c r="Z70" i="22" s="1"/>
  <c r="Z70" i="28" s="1"/>
  <c r="Y53" i="22"/>
  <c r="Y70" i="22" s="1"/>
  <c r="Y70" i="28" s="1"/>
  <c r="X53" i="22"/>
  <c r="X70" i="22" s="1"/>
  <c r="X70" i="28" s="1"/>
  <c r="W53" i="22"/>
  <c r="W70" i="22" s="1"/>
  <c r="W70" i="28" s="1"/>
  <c r="V53" i="22"/>
  <c r="V70" i="22" s="1"/>
  <c r="V70" i="28" s="1"/>
  <c r="U53" i="22"/>
  <c r="U70" i="22" s="1"/>
  <c r="U70" i="28" s="1"/>
  <c r="T53" i="22"/>
  <c r="S53" i="22"/>
  <c r="S70" i="22" s="1"/>
  <c r="S70" i="28" s="1"/>
  <c r="R53" i="22"/>
  <c r="R70" i="22" s="1"/>
  <c r="R70" i="28" s="1"/>
  <c r="Q53" i="22"/>
  <c r="Q70" i="22" s="1"/>
  <c r="Q70" i="28" s="1"/>
  <c r="P53" i="22"/>
  <c r="P70" i="22" s="1"/>
  <c r="P70" i="28" s="1"/>
  <c r="O53" i="22"/>
  <c r="O70" i="22" s="1"/>
  <c r="O70" i="28" s="1"/>
  <c r="N53" i="22"/>
  <c r="N70" i="22" s="1"/>
  <c r="N70" i="28" s="1"/>
  <c r="M53" i="22"/>
  <c r="M70" i="22" s="1"/>
  <c r="M70" i="28" s="1"/>
  <c r="L53" i="22"/>
  <c r="K53" i="22"/>
  <c r="J53" i="22"/>
  <c r="J70" i="22" s="1"/>
  <c r="J70" i="28" s="1"/>
  <c r="G53" i="22"/>
  <c r="F53" i="22"/>
  <c r="E53" i="22"/>
  <c r="BH52" i="22"/>
  <c r="BH69" i="22" s="1"/>
  <c r="BH69" i="28" s="1"/>
  <c r="BG52" i="22"/>
  <c r="BG69" i="22" s="1"/>
  <c r="BG69" i="28" s="1"/>
  <c r="BF52" i="22"/>
  <c r="BF69" i="22" s="1"/>
  <c r="BF69" i="28" s="1"/>
  <c r="BE52" i="22"/>
  <c r="BD52" i="22"/>
  <c r="BC52" i="22"/>
  <c r="BC69" i="22" s="1"/>
  <c r="BC69" i="28" s="1"/>
  <c r="BB52" i="22"/>
  <c r="BB69" i="22" s="1"/>
  <c r="BB69" i="28" s="1"/>
  <c r="BA52" i="22"/>
  <c r="BA69" i="22" s="1"/>
  <c r="BA69" i="28" s="1"/>
  <c r="AZ52" i="22"/>
  <c r="AZ69" i="22" s="1"/>
  <c r="AZ69" i="28" s="1"/>
  <c r="AY52" i="22"/>
  <c r="AY69" i="22" s="1"/>
  <c r="AY69" i="28" s="1"/>
  <c r="AX52" i="22"/>
  <c r="AX69" i="22" s="1"/>
  <c r="AX69" i="28" s="1"/>
  <c r="AW52" i="22"/>
  <c r="AV52" i="22"/>
  <c r="AU52" i="22"/>
  <c r="AU69" i="22" s="1"/>
  <c r="AU69" i="28" s="1"/>
  <c r="AT52" i="22"/>
  <c r="AT69" i="22" s="1"/>
  <c r="AT69" i="28" s="1"/>
  <c r="AS52" i="22"/>
  <c r="AS69" i="22" s="1"/>
  <c r="AS69" i="28" s="1"/>
  <c r="AR52" i="22"/>
  <c r="AR69" i="22" s="1"/>
  <c r="AR69" i="28" s="1"/>
  <c r="AQ52" i="22"/>
  <c r="AQ69" i="22" s="1"/>
  <c r="AQ69" i="28" s="1"/>
  <c r="AP52" i="22"/>
  <c r="AP69" i="22" s="1"/>
  <c r="AP69" i="28" s="1"/>
  <c r="AO52" i="22"/>
  <c r="AN52" i="22"/>
  <c r="AM52" i="22"/>
  <c r="AM69" i="22" s="1"/>
  <c r="AM69" i="28" s="1"/>
  <c r="AL52" i="22"/>
  <c r="AL69" i="22" s="1"/>
  <c r="AL69" i="28" s="1"/>
  <c r="AK52" i="22"/>
  <c r="AK69" i="22" s="1"/>
  <c r="AK69" i="28" s="1"/>
  <c r="AJ52" i="22"/>
  <c r="AJ69" i="22" s="1"/>
  <c r="AJ69" i="28" s="1"/>
  <c r="AI52" i="22"/>
  <c r="AI69" i="22" s="1"/>
  <c r="AI69" i="28" s="1"/>
  <c r="AH52" i="22"/>
  <c r="AH69" i="22" s="1"/>
  <c r="AH69" i="28" s="1"/>
  <c r="AG52" i="22"/>
  <c r="AF52" i="22"/>
  <c r="AE52" i="22"/>
  <c r="AE69" i="22" s="1"/>
  <c r="AE69" i="28" s="1"/>
  <c r="AD52" i="22"/>
  <c r="AD69" i="22" s="1"/>
  <c r="AD69" i="28" s="1"/>
  <c r="AC52" i="22"/>
  <c r="AC69" i="22" s="1"/>
  <c r="AC69" i="28" s="1"/>
  <c r="AB52" i="22"/>
  <c r="AB69" i="22" s="1"/>
  <c r="AB69" i="28" s="1"/>
  <c r="AA52" i="22"/>
  <c r="AA69" i="22" s="1"/>
  <c r="AA69" i="28" s="1"/>
  <c r="Z52" i="22"/>
  <c r="Z69" i="22" s="1"/>
  <c r="Z69" i="28" s="1"/>
  <c r="Y52" i="22"/>
  <c r="X52" i="22"/>
  <c r="W52" i="22"/>
  <c r="W69" i="22" s="1"/>
  <c r="W69" i="28" s="1"/>
  <c r="V52" i="22"/>
  <c r="V69" i="22" s="1"/>
  <c r="V69" i="28" s="1"/>
  <c r="U52" i="22"/>
  <c r="U69" i="22" s="1"/>
  <c r="U69" i="28" s="1"/>
  <c r="T52" i="22"/>
  <c r="T69" i="22" s="1"/>
  <c r="T69" i="28" s="1"/>
  <c r="S52" i="22"/>
  <c r="S69" i="22" s="1"/>
  <c r="S69" i="28" s="1"/>
  <c r="R52" i="22"/>
  <c r="R69" i="22" s="1"/>
  <c r="R69" i="28" s="1"/>
  <c r="Q52" i="22"/>
  <c r="P52" i="22"/>
  <c r="O52" i="22"/>
  <c r="O69" i="22" s="1"/>
  <c r="O69" i="28" s="1"/>
  <c r="N52" i="22"/>
  <c r="N69" i="22" s="1"/>
  <c r="N69" i="28" s="1"/>
  <c r="M52" i="22"/>
  <c r="M69" i="22" s="1"/>
  <c r="M69" i="28" s="1"/>
  <c r="L52" i="22"/>
  <c r="L69" i="22" s="1"/>
  <c r="L69" i="28" s="1"/>
  <c r="K52" i="22"/>
  <c r="K69" i="22" s="1"/>
  <c r="K69" i="28" s="1"/>
  <c r="J52" i="22"/>
  <c r="J69" i="22" s="1"/>
  <c r="J69" i="28" s="1"/>
  <c r="G52" i="22"/>
  <c r="F52" i="22"/>
  <c r="E52" i="22"/>
  <c r="BH51" i="22"/>
  <c r="BG51" i="22"/>
  <c r="BF51" i="22"/>
  <c r="BE51" i="22"/>
  <c r="BD51" i="22"/>
  <c r="BC51" i="22"/>
  <c r="BB51" i="22"/>
  <c r="BA51" i="22"/>
  <c r="AZ51" i="22"/>
  <c r="AY51" i="22"/>
  <c r="AX51" i="22"/>
  <c r="AW51" i="22"/>
  <c r="AV51" i="22"/>
  <c r="AU51" i="22"/>
  <c r="AT51" i="22"/>
  <c r="AS51" i="22"/>
  <c r="AR51" i="22"/>
  <c r="AQ51" i="22"/>
  <c r="AP51" i="22"/>
  <c r="AO51" i="22"/>
  <c r="AN51" i="22"/>
  <c r="AM51" i="22"/>
  <c r="AL51" i="22"/>
  <c r="AK51" i="22"/>
  <c r="AJ51"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G51" i="22"/>
  <c r="F51" i="22"/>
  <c r="E51" i="22"/>
  <c r="E51" i="28" s="1"/>
  <c r="G44" i="22"/>
  <c r="F44" i="22"/>
  <c r="G43" i="22"/>
  <c r="F43" i="22"/>
  <c r="G42" i="22"/>
  <c r="F42" i="22"/>
  <c r="G40" i="22"/>
  <c r="F40" i="22"/>
  <c r="E40" i="22"/>
  <c r="E101" i="22" s="1"/>
  <c r="G39" i="22"/>
  <c r="F39" i="22"/>
  <c r="E39" i="22"/>
  <c r="E100" i="22" s="1"/>
  <c r="G38" i="22"/>
  <c r="G99" i="22" s="1"/>
  <c r="G118" i="22" s="1"/>
  <c r="G118" i="28" s="1"/>
  <c r="F38" i="22"/>
  <c r="F99" i="22" s="1"/>
  <c r="F118" i="22" s="1"/>
  <c r="F118" i="28" s="1"/>
  <c r="E38" i="22"/>
  <c r="E99" i="22" s="1"/>
  <c r="E118" i="22" s="1"/>
  <c r="E137" i="22" s="1"/>
  <c r="G37" i="22"/>
  <c r="G98" i="22" s="1"/>
  <c r="G117" i="22" s="1"/>
  <c r="G117" i="28" s="1"/>
  <c r="F37" i="22"/>
  <c r="F98" i="22" s="1"/>
  <c r="F117" i="22" s="1"/>
  <c r="F117" i="28" s="1"/>
  <c r="E37" i="22"/>
  <c r="E37" i="28" s="1"/>
  <c r="G36" i="22"/>
  <c r="G97" i="22" s="1"/>
  <c r="G116" i="22" s="1"/>
  <c r="G116" i="28" s="1"/>
  <c r="F36" i="22"/>
  <c r="F97" i="22" s="1"/>
  <c r="F116" i="22" s="1"/>
  <c r="F116" i="28" s="1"/>
  <c r="E36" i="22"/>
  <c r="E97" i="22" s="1"/>
  <c r="E116" i="22" s="1"/>
  <c r="E135" i="22" s="1"/>
  <c r="G35" i="22"/>
  <c r="G96" i="22" s="1"/>
  <c r="G115" i="22" s="1"/>
  <c r="G115" i="28" s="1"/>
  <c r="F35" i="22"/>
  <c r="F96" i="22" s="1"/>
  <c r="F115" i="22" s="1"/>
  <c r="F115" i="28" s="1"/>
  <c r="E35" i="22"/>
  <c r="E96" i="22" s="1"/>
  <c r="E115" i="22" s="1"/>
  <c r="E134" i="22" s="1"/>
  <c r="G34" i="22"/>
  <c r="G95" i="22" s="1"/>
  <c r="G114" i="22" s="1"/>
  <c r="G114" i="28" s="1"/>
  <c r="F34" i="22"/>
  <c r="F95" i="22" s="1"/>
  <c r="F114" i="22" s="1"/>
  <c r="F114" i="28" s="1"/>
  <c r="E34" i="22"/>
  <c r="E95" i="22" s="1"/>
  <c r="E114" i="22" s="1"/>
  <c r="E133" i="22" s="1"/>
  <c r="BH27" i="22"/>
  <c r="BG27" i="22"/>
  <c r="BF27" i="22"/>
  <c r="BE27" i="22"/>
  <c r="BD27" i="22"/>
  <c r="BC27" i="22"/>
  <c r="BB27" i="22"/>
  <c r="BA27" i="22"/>
  <c r="AZ27" i="22"/>
  <c r="AY27" i="22"/>
  <c r="AX27" i="22"/>
  <c r="AW27" i="22"/>
  <c r="AV27" i="22"/>
  <c r="AU27" i="22"/>
  <c r="AT27" i="22"/>
  <c r="AS27" i="22"/>
  <c r="AR27" i="22"/>
  <c r="AQ27" i="22"/>
  <c r="AP27" i="22"/>
  <c r="AO27" i="22"/>
  <c r="AN27" i="22"/>
  <c r="AM27" i="22"/>
  <c r="AL27" i="22"/>
  <c r="AK27" i="22"/>
  <c r="AJ27" i="22"/>
  <c r="AI27" i="22"/>
  <c r="AH27" i="22"/>
  <c r="AG27" i="22"/>
  <c r="AF27" i="22"/>
  <c r="AE27" i="22"/>
  <c r="AD27" i="22"/>
  <c r="AC27" i="22"/>
  <c r="AB27" i="22"/>
  <c r="AA27" i="22"/>
  <c r="Z27" i="22"/>
  <c r="Y27" i="22"/>
  <c r="X27" i="22"/>
  <c r="W27" i="22"/>
  <c r="V27" i="22"/>
  <c r="U27" i="22"/>
  <c r="T27" i="22"/>
  <c r="S27" i="22"/>
  <c r="R27" i="22"/>
  <c r="Q27" i="22"/>
  <c r="P27" i="22"/>
  <c r="O27" i="22"/>
  <c r="N27" i="22"/>
  <c r="M27" i="22"/>
  <c r="L27" i="22"/>
  <c r="K27" i="22"/>
  <c r="J27" i="22"/>
  <c r="G27" i="22"/>
  <c r="F27" i="22"/>
  <c r="E27" i="22"/>
  <c r="I18" i="22"/>
  <c r="I17" i="22"/>
  <c r="I14" i="22"/>
  <c r="I60" i="22" s="1"/>
  <c r="I11" i="22"/>
  <c r="I57" i="22" s="1"/>
  <c r="I10" i="22"/>
  <c r="I56" i="22" s="1"/>
  <c r="I9" i="22"/>
  <c r="I55" i="22" s="1"/>
  <c r="I7" i="22"/>
  <c r="H7" i="22" s="1"/>
  <c r="H7" i="28" s="1"/>
  <c r="H23" i="21"/>
  <c r="C23" i="21"/>
  <c r="H22" i="21"/>
  <c r="C22" i="21"/>
  <c r="H21" i="21"/>
  <c r="C21" i="21"/>
  <c r="H20" i="21"/>
  <c r="C20" i="21"/>
  <c r="H19" i="21"/>
  <c r="C19" i="21"/>
  <c r="O27" i="28" l="1"/>
  <c r="W27" i="28"/>
  <c r="AE27" i="28"/>
  <c r="AM27" i="28"/>
  <c r="AU27" i="28"/>
  <c r="BC27" i="28"/>
  <c r="G27" i="28"/>
  <c r="Q27" i="28"/>
  <c r="Y27" i="28"/>
  <c r="AG27" i="28"/>
  <c r="AO27" i="28"/>
  <c r="AW27" i="28"/>
  <c r="BE27" i="28"/>
  <c r="K27" i="28"/>
  <c r="S27" i="28"/>
  <c r="AA27" i="28"/>
  <c r="AI27" i="28"/>
  <c r="AQ27" i="28"/>
  <c r="AY27" i="28"/>
  <c r="BG27" i="28"/>
  <c r="F134" i="22"/>
  <c r="F134" i="28" s="1"/>
  <c r="H22" i="27"/>
  <c r="F135" i="22"/>
  <c r="F135" i="28" s="1"/>
  <c r="C23" i="27"/>
  <c r="F133" i="22"/>
  <c r="G133" i="22" s="1"/>
  <c r="G133" i="28" s="1"/>
  <c r="AP27" i="28"/>
  <c r="C19" i="27"/>
  <c r="C22" i="27"/>
  <c r="F27" i="28"/>
  <c r="F137" i="22"/>
  <c r="E34" i="28"/>
  <c r="G36" i="28"/>
  <c r="G95" i="28"/>
  <c r="F98" i="28"/>
  <c r="E133" i="28"/>
  <c r="F34" i="28"/>
  <c r="E96" i="28"/>
  <c r="G98" i="28"/>
  <c r="E115" i="28"/>
  <c r="C10" i="24"/>
  <c r="C10" i="30" s="1"/>
  <c r="C21" i="27"/>
  <c r="H21" i="27"/>
  <c r="G34" i="28"/>
  <c r="F37" i="28"/>
  <c r="F96" i="28"/>
  <c r="E99" i="28"/>
  <c r="E118" i="28"/>
  <c r="E35" i="28"/>
  <c r="G37" i="28"/>
  <c r="G96" i="28"/>
  <c r="F99" i="28"/>
  <c r="E134" i="28"/>
  <c r="F35" i="28"/>
  <c r="E38" i="28"/>
  <c r="E97" i="28"/>
  <c r="G99" i="28"/>
  <c r="E116" i="28"/>
  <c r="E137" i="28"/>
  <c r="G35" i="28"/>
  <c r="F38" i="28"/>
  <c r="F97" i="28"/>
  <c r="E36" i="28"/>
  <c r="G38" i="28"/>
  <c r="E95" i="28"/>
  <c r="G97" i="28"/>
  <c r="E114" i="28"/>
  <c r="E135" i="28"/>
  <c r="E3" i="28"/>
  <c r="H23" i="27"/>
  <c r="F36" i="28"/>
  <c r="F95" i="28"/>
  <c r="I5" i="22"/>
  <c r="H5" i="22" s="1"/>
  <c r="H5" i="28" s="1"/>
  <c r="D7" i="23"/>
  <c r="D7" i="29" s="1"/>
  <c r="I8" i="22"/>
  <c r="H8" i="22" s="1"/>
  <c r="H8" i="28" s="1"/>
  <c r="D18" i="23"/>
  <c r="D18" i="29" s="1"/>
  <c r="I12" i="22"/>
  <c r="H12" i="22" s="1"/>
  <c r="H12" i="28" s="1"/>
  <c r="D9" i="23"/>
  <c r="D9" i="29" s="1"/>
  <c r="I15" i="22"/>
  <c r="H15" i="22" s="1"/>
  <c r="H15" i="28" s="1"/>
  <c r="D5" i="24"/>
  <c r="D8" i="24"/>
  <c r="D17" i="23"/>
  <c r="I16" i="22"/>
  <c r="J16" i="22" s="1"/>
  <c r="J16" i="28" s="1"/>
  <c r="E119" i="22"/>
  <c r="E100" i="28"/>
  <c r="G103" i="22"/>
  <c r="G42" i="28"/>
  <c r="D8" i="23"/>
  <c r="D8" i="29" s="1"/>
  <c r="D15" i="24"/>
  <c r="C15" i="30"/>
  <c r="G100" i="22"/>
  <c r="G39" i="28"/>
  <c r="G104" i="22"/>
  <c r="G43" i="28"/>
  <c r="D6" i="24"/>
  <c r="C6" i="30"/>
  <c r="D11" i="24"/>
  <c r="C11" i="30"/>
  <c r="D13" i="24"/>
  <c r="F104" i="22"/>
  <c r="F43" i="28"/>
  <c r="F8" i="24"/>
  <c r="F8" i="30" s="1"/>
  <c r="D8" i="30"/>
  <c r="I64" i="22"/>
  <c r="I18" i="28"/>
  <c r="I73" i="22"/>
  <c r="I73" i="28" s="1"/>
  <c r="I56" i="28"/>
  <c r="E120" i="22"/>
  <c r="E101" i="28"/>
  <c r="F105" i="22"/>
  <c r="F44" i="28"/>
  <c r="D4" i="24"/>
  <c r="D4" i="30" s="1"/>
  <c r="I74" i="22"/>
  <c r="I74" i="28" s="1"/>
  <c r="I57" i="28"/>
  <c r="F101" i="22"/>
  <c r="F40" i="28"/>
  <c r="G105" i="22"/>
  <c r="G44" i="28"/>
  <c r="E40" i="28"/>
  <c r="I72" i="22"/>
  <c r="I72" i="28" s="1"/>
  <c r="I55" i="28"/>
  <c r="G101" i="22"/>
  <c r="G40" i="28"/>
  <c r="D7" i="24"/>
  <c r="C7" i="30"/>
  <c r="D9" i="24"/>
  <c r="D14" i="24"/>
  <c r="C14" i="30"/>
  <c r="I6" i="28"/>
  <c r="I7" i="28"/>
  <c r="I9" i="28"/>
  <c r="I10" i="28"/>
  <c r="I11" i="28"/>
  <c r="I14" i="28"/>
  <c r="I77" i="22"/>
  <c r="I77" i="28" s="1"/>
  <c r="I60" i="28"/>
  <c r="D6" i="23"/>
  <c r="D6" i="29" s="1"/>
  <c r="G2" i="30"/>
  <c r="D12" i="24"/>
  <c r="D12" i="30" s="1"/>
  <c r="J17" i="22"/>
  <c r="J17" i="28" s="1"/>
  <c r="I17" i="28"/>
  <c r="F100" i="22"/>
  <c r="F39" i="28"/>
  <c r="F103" i="22"/>
  <c r="F42" i="28"/>
  <c r="D3" i="24"/>
  <c r="C3" i="30"/>
  <c r="F5" i="24"/>
  <c r="F5" i="30" s="1"/>
  <c r="D5" i="30"/>
  <c r="E39" i="28"/>
  <c r="H19" i="27"/>
  <c r="C20" i="27"/>
  <c r="H20" i="27"/>
  <c r="M27" i="28"/>
  <c r="U27" i="28"/>
  <c r="AC27" i="28"/>
  <c r="AK27" i="28"/>
  <c r="AS27" i="28"/>
  <c r="BA27" i="28"/>
  <c r="N27" i="28"/>
  <c r="V27" i="28"/>
  <c r="AD27" i="28"/>
  <c r="AL27" i="28"/>
  <c r="AT27" i="28"/>
  <c r="BB27" i="28"/>
  <c r="E27" i="28"/>
  <c r="J1" i="28"/>
  <c r="I3" i="28"/>
  <c r="J2" i="28"/>
  <c r="K2" i="28" s="1"/>
  <c r="L2" i="28" s="1"/>
  <c r="M2" i="28" s="1"/>
  <c r="N2" i="28" s="1"/>
  <c r="O2" i="28" s="1"/>
  <c r="P2" i="28" s="1"/>
  <c r="Q2" i="28" s="1"/>
  <c r="R2" i="28" s="1"/>
  <c r="S2" i="28" s="1"/>
  <c r="T2" i="28" s="1"/>
  <c r="U2" i="28" s="1"/>
  <c r="V2" i="28" s="1"/>
  <c r="W2" i="28" s="1"/>
  <c r="X2" i="28" s="1"/>
  <c r="Y2" i="28" s="1"/>
  <c r="Z2" i="28" s="1"/>
  <c r="AA2" i="28" s="1"/>
  <c r="AB2" i="28" s="1"/>
  <c r="AC2" i="28" s="1"/>
  <c r="AD2" i="28" s="1"/>
  <c r="AE2" i="28" s="1"/>
  <c r="AF2" i="28" s="1"/>
  <c r="AG2" i="28" s="1"/>
  <c r="AH2" i="28" s="1"/>
  <c r="AI2" i="28" s="1"/>
  <c r="AJ2" i="28" s="1"/>
  <c r="AK2" i="28" s="1"/>
  <c r="AL2" i="28" s="1"/>
  <c r="AM2" i="28" s="1"/>
  <c r="AN2" i="28" s="1"/>
  <c r="AO2" i="28" s="1"/>
  <c r="AP2" i="28" s="1"/>
  <c r="AQ2" i="28" s="1"/>
  <c r="AR2" i="28" s="1"/>
  <c r="AS2" i="28" s="1"/>
  <c r="AT2" i="28" s="1"/>
  <c r="AU2" i="28" s="1"/>
  <c r="AV2" i="28" s="1"/>
  <c r="AW2" i="28" s="1"/>
  <c r="AX2" i="28" s="1"/>
  <c r="AY2" i="28" s="1"/>
  <c r="AZ2" i="28" s="1"/>
  <c r="BA2" i="28" s="1"/>
  <c r="BB2" i="28" s="1"/>
  <c r="BC2" i="28" s="1"/>
  <c r="BD2" i="28" s="1"/>
  <c r="BE2" i="28" s="1"/>
  <c r="BF2" i="28" s="1"/>
  <c r="BG2" i="28" s="1"/>
  <c r="BH2" i="28" s="1"/>
  <c r="F1" i="28"/>
  <c r="J1" i="22"/>
  <c r="J3" i="22" s="1"/>
  <c r="D10" i="24"/>
  <c r="H9" i="22"/>
  <c r="H9" i="28" s="1"/>
  <c r="E47" i="22"/>
  <c r="E48" i="22" s="1"/>
  <c r="C21" i="24"/>
  <c r="E1" i="22"/>
  <c r="I3" i="22"/>
  <c r="J10" i="22"/>
  <c r="H11" i="22"/>
  <c r="J63" i="22"/>
  <c r="H52" i="22"/>
  <c r="H34" i="22"/>
  <c r="J18" i="22"/>
  <c r="J18" i="28" s="1"/>
  <c r="H53" i="22"/>
  <c r="H35" i="22"/>
  <c r="H35" i="28" s="1"/>
  <c r="I53" i="22"/>
  <c r="I63" i="22"/>
  <c r="I28" i="22"/>
  <c r="E17" i="22"/>
  <c r="E17" i="28" s="1"/>
  <c r="E18" i="22"/>
  <c r="E18" i="28" s="1"/>
  <c r="J11" i="22"/>
  <c r="J11" i="28" s="1"/>
  <c r="H14" i="22"/>
  <c r="H14" i="28" s="1"/>
  <c r="H10" i="22"/>
  <c r="H10" i="28" s="1"/>
  <c r="I52" i="22"/>
  <c r="J14" i="22"/>
  <c r="J14" i="28" s="1"/>
  <c r="H17" i="22"/>
  <c r="H17" i="28" s="1"/>
  <c r="H18" i="22"/>
  <c r="F47" i="22"/>
  <c r="H113" i="22"/>
  <c r="G47" i="22"/>
  <c r="I113" i="22"/>
  <c r="Q113" i="22"/>
  <c r="Y113" i="22"/>
  <c r="AG113" i="22"/>
  <c r="AO113" i="22"/>
  <c r="AW113" i="22"/>
  <c r="BE113" i="22"/>
  <c r="E98" i="22"/>
  <c r="L113" i="22"/>
  <c r="P113" i="22"/>
  <c r="X113" i="22"/>
  <c r="K113" i="22"/>
  <c r="S113" i="22"/>
  <c r="AA113" i="22"/>
  <c r="AI113" i="22"/>
  <c r="AY113" i="22"/>
  <c r="BG113" i="22"/>
  <c r="AQ113" i="22"/>
  <c r="E113" i="22"/>
  <c r="E113" i="28" s="1"/>
  <c r="M113" i="22"/>
  <c r="U113" i="22"/>
  <c r="AC113" i="22"/>
  <c r="AK113" i="22"/>
  <c r="AS113" i="22"/>
  <c r="BA113" i="22"/>
  <c r="AP113" i="22"/>
  <c r="BB113" i="22"/>
  <c r="AE113" i="22"/>
  <c r="BF113" i="22"/>
  <c r="AH113" i="22"/>
  <c r="AX113" i="22"/>
  <c r="Z113" i="22"/>
  <c r="G14" i="23"/>
  <c r="G11" i="23"/>
  <c r="G11" i="29" s="1"/>
  <c r="G10" i="23"/>
  <c r="G10" i="29" s="1"/>
  <c r="D2" i="24"/>
  <c r="D2" i="30" s="1"/>
  <c r="G134" i="22" l="1"/>
  <c r="G134" i="28" s="1"/>
  <c r="G135" i="22"/>
  <c r="G135" i="28" s="1"/>
  <c r="D29" i="23"/>
  <c r="D29" i="29" s="1"/>
  <c r="G12" i="23"/>
  <c r="G12" i="29" s="1"/>
  <c r="I8" i="28"/>
  <c r="I61" i="22"/>
  <c r="F133" i="28"/>
  <c r="G5" i="23"/>
  <c r="G5" i="29" s="1"/>
  <c r="I54" i="22"/>
  <c r="G7" i="23"/>
  <c r="H36" i="22"/>
  <c r="H36" i="28" s="1"/>
  <c r="H54" i="22"/>
  <c r="H71" i="22" s="1"/>
  <c r="G47" i="28"/>
  <c r="H37" i="22"/>
  <c r="H37" i="28" s="1"/>
  <c r="G9" i="23"/>
  <c r="I5" i="28"/>
  <c r="I27" i="28" s="1"/>
  <c r="I27" i="22"/>
  <c r="I51" i="22"/>
  <c r="I51" i="28" s="1"/>
  <c r="J12" i="22"/>
  <c r="J12" i="28" s="1"/>
  <c r="H40" i="22"/>
  <c r="H40" i="28" s="1"/>
  <c r="H51" i="22"/>
  <c r="H51" i="28" s="1"/>
  <c r="E117" i="22"/>
  <c r="E98" i="28"/>
  <c r="H58" i="22"/>
  <c r="H75" i="22" s="1"/>
  <c r="H75" i="28" s="1"/>
  <c r="G137" i="22"/>
  <c r="G137" i="28" s="1"/>
  <c r="F137" i="28"/>
  <c r="G8" i="23"/>
  <c r="G8" i="29" s="1"/>
  <c r="G18" i="23"/>
  <c r="G18" i="29" s="1"/>
  <c r="H43" i="22"/>
  <c r="H43" i="28" s="1"/>
  <c r="H61" i="22"/>
  <c r="H78" i="22" s="1"/>
  <c r="H78" i="28" s="1"/>
  <c r="K1" i="22"/>
  <c r="G15" i="23"/>
  <c r="G15" i="29" s="1"/>
  <c r="J15" i="22"/>
  <c r="J15" i="28" s="1"/>
  <c r="F12" i="24"/>
  <c r="F12" i="30" s="1"/>
  <c r="I15" i="28"/>
  <c r="I28" i="28"/>
  <c r="I58" i="22"/>
  <c r="I75" i="22" s="1"/>
  <c r="I75" i="28" s="1"/>
  <c r="I12" i="28"/>
  <c r="H16" i="22"/>
  <c r="H16" i="28" s="1"/>
  <c r="C21" i="30"/>
  <c r="F4" i="24"/>
  <c r="F4" i="30" s="1"/>
  <c r="G17" i="23"/>
  <c r="G17" i="29" s="1"/>
  <c r="K17" i="22"/>
  <c r="K17" i="28" s="1"/>
  <c r="D17" i="29"/>
  <c r="G16" i="23"/>
  <c r="G16" i="29" s="1"/>
  <c r="I69" i="22"/>
  <c r="I69" i="28" s="1"/>
  <c r="I52" i="28"/>
  <c r="I80" i="22"/>
  <c r="I63" i="28"/>
  <c r="J7" i="23"/>
  <c r="G7" i="29"/>
  <c r="H69" i="22"/>
  <c r="H69" i="28" s="1"/>
  <c r="H52" i="28"/>
  <c r="F9" i="24"/>
  <c r="F9" i="30" s="1"/>
  <c r="D9" i="30"/>
  <c r="I81" i="22"/>
  <c r="I64" i="28"/>
  <c r="J14" i="23"/>
  <c r="J14" i="29" s="1"/>
  <c r="G14" i="29"/>
  <c r="H70" i="22"/>
  <c r="H70" i="28" s="1"/>
  <c r="H53" i="28"/>
  <c r="J80" i="22"/>
  <c r="J80" i="28" s="1"/>
  <c r="J63" i="28"/>
  <c r="J56" i="22"/>
  <c r="J10" i="28"/>
  <c r="F7" i="24"/>
  <c r="F7" i="30" s="1"/>
  <c r="D7" i="30"/>
  <c r="F124" i="22"/>
  <c r="F105" i="28"/>
  <c r="F11" i="24"/>
  <c r="F11" i="30" s="1"/>
  <c r="D11" i="30"/>
  <c r="F119" i="22"/>
  <c r="F119" i="28" s="1"/>
  <c r="F100" i="28"/>
  <c r="G124" i="22"/>
  <c r="G124" i="28" s="1"/>
  <c r="G105" i="28"/>
  <c r="F6" i="24"/>
  <c r="F6" i="30" s="1"/>
  <c r="D6" i="30"/>
  <c r="I78" i="22"/>
  <c r="I78" i="28" s="1"/>
  <c r="I61" i="28"/>
  <c r="F48" i="22"/>
  <c r="G48" i="22" s="1"/>
  <c r="H64" i="22"/>
  <c r="H18" i="28"/>
  <c r="H28" i="28" s="1"/>
  <c r="I71" i="22"/>
  <c r="I71" i="28" s="1"/>
  <c r="I54" i="28"/>
  <c r="E139" i="22"/>
  <c r="E120" i="28"/>
  <c r="G122" i="22"/>
  <c r="G122" i="28" s="1"/>
  <c r="G103" i="28"/>
  <c r="D28" i="23"/>
  <c r="D28" i="29" s="1"/>
  <c r="H27" i="22"/>
  <c r="F10" i="24"/>
  <c r="G25" i="24" s="1"/>
  <c r="G26" i="24" s="1"/>
  <c r="G28" i="24" s="1"/>
  <c r="G10" i="24" s="1"/>
  <c r="D10" i="30"/>
  <c r="I10" i="30" s="1"/>
  <c r="G120" i="22"/>
  <c r="G120" i="28" s="1"/>
  <c r="G101" i="28"/>
  <c r="F120" i="22"/>
  <c r="F120" i="28" s="1"/>
  <c r="F101" i="28"/>
  <c r="G123" i="22"/>
  <c r="G123" i="28" s="1"/>
  <c r="G104" i="28"/>
  <c r="F15" i="24"/>
  <c r="F15" i="30" s="1"/>
  <c r="D15" i="30"/>
  <c r="H55" i="22"/>
  <c r="F123" i="22"/>
  <c r="F104" i="28"/>
  <c r="E138" i="22"/>
  <c r="E119" i="28"/>
  <c r="G6" i="23"/>
  <c r="H57" i="22"/>
  <c r="H11" i="28"/>
  <c r="F122" i="22"/>
  <c r="F103" i="28"/>
  <c r="I70" i="22"/>
  <c r="I70" i="28" s="1"/>
  <c r="I53" i="28"/>
  <c r="I34" i="22"/>
  <c r="I34" i="28" s="1"/>
  <c r="H34" i="28"/>
  <c r="F3" i="24"/>
  <c r="F3" i="30" s="1"/>
  <c r="D3" i="30"/>
  <c r="F14" i="24"/>
  <c r="F14" i="30" s="1"/>
  <c r="D14" i="30"/>
  <c r="F13" i="24"/>
  <c r="F13" i="30" s="1"/>
  <c r="D13" i="30"/>
  <c r="G119" i="22"/>
  <c r="G119" i="28" s="1"/>
  <c r="G100" i="28"/>
  <c r="I62" i="22"/>
  <c r="I16" i="28"/>
  <c r="E47" i="28"/>
  <c r="E48" i="28" s="1"/>
  <c r="F47" i="28"/>
  <c r="H27" i="28"/>
  <c r="K1" i="28"/>
  <c r="J3" i="28"/>
  <c r="J28" i="28"/>
  <c r="F3" i="28"/>
  <c r="G1" i="28"/>
  <c r="E28" i="28"/>
  <c r="H96" i="22"/>
  <c r="K10" i="22"/>
  <c r="K10" i="28" s="1"/>
  <c r="I13" i="22"/>
  <c r="I13" i="28" s="1"/>
  <c r="J11" i="23"/>
  <c r="J11" i="29" s="1"/>
  <c r="I35" i="22"/>
  <c r="H39" i="22"/>
  <c r="F1" i="22"/>
  <c r="E3" i="22"/>
  <c r="L1" i="22"/>
  <c r="K3" i="22"/>
  <c r="E64" i="22"/>
  <c r="F18" i="22"/>
  <c r="F18" i="28" s="1"/>
  <c r="J64" i="22"/>
  <c r="K18" i="22"/>
  <c r="J57" i="22"/>
  <c r="J57" i="28" s="1"/>
  <c r="K11" i="22"/>
  <c r="K11" i="28" s="1"/>
  <c r="E28" i="22"/>
  <c r="F17" i="22"/>
  <c r="F17" i="28" s="1"/>
  <c r="E63" i="22"/>
  <c r="J62" i="22"/>
  <c r="K16" i="22"/>
  <c r="H60" i="22"/>
  <c r="H42" i="22"/>
  <c r="H42" i="28" s="1"/>
  <c r="D21" i="24"/>
  <c r="F2" i="24"/>
  <c r="J10" i="23"/>
  <c r="J10" i="29" s="1"/>
  <c r="H63" i="22"/>
  <c r="H28" i="22"/>
  <c r="J61" i="22"/>
  <c r="K15" i="22"/>
  <c r="K15" i="28" s="1"/>
  <c r="H56" i="22"/>
  <c r="H38" i="22"/>
  <c r="H38" i="28" s="1"/>
  <c r="J60" i="22"/>
  <c r="K14" i="22"/>
  <c r="J28" i="22"/>
  <c r="E132" i="22"/>
  <c r="E132" i="28" s="1"/>
  <c r="H62" i="22" l="1"/>
  <c r="J15" i="23"/>
  <c r="J15" i="29" s="1"/>
  <c r="I37" i="22"/>
  <c r="I37" i="28" s="1"/>
  <c r="H58" i="28"/>
  <c r="J5" i="23"/>
  <c r="J5" i="29" s="1"/>
  <c r="H61" i="28"/>
  <c r="L17" i="22"/>
  <c r="L17" i="28" s="1"/>
  <c r="I58" i="28"/>
  <c r="K63" i="22"/>
  <c r="K63" i="28" s="1"/>
  <c r="K56" i="22"/>
  <c r="K56" i="28" s="1"/>
  <c r="I36" i="22"/>
  <c r="I36" i="28" s="1"/>
  <c r="K12" i="22"/>
  <c r="K12" i="28" s="1"/>
  <c r="I95" i="22"/>
  <c r="I95" i="28" s="1"/>
  <c r="H54" i="28"/>
  <c r="J12" i="23"/>
  <c r="J12" i="29" s="1"/>
  <c r="H71" i="28"/>
  <c r="H97" i="22"/>
  <c r="H116" i="22" s="1"/>
  <c r="I43" i="22"/>
  <c r="I104" i="22" s="1"/>
  <c r="H95" i="22"/>
  <c r="H95" i="28" s="1"/>
  <c r="G28" i="23"/>
  <c r="G28" i="29" s="1"/>
  <c r="H104" i="22"/>
  <c r="H104" i="28" s="1"/>
  <c r="D21" i="30"/>
  <c r="H44" i="22"/>
  <c r="H44" i="28" s="1"/>
  <c r="J16" i="23"/>
  <c r="J16" i="29" s="1"/>
  <c r="G9" i="29"/>
  <c r="J9" i="23"/>
  <c r="M9" i="23" s="1"/>
  <c r="H101" i="22"/>
  <c r="H120" i="22" s="1"/>
  <c r="F48" i="28"/>
  <c r="G48" i="28" s="1"/>
  <c r="J58" i="22"/>
  <c r="I40" i="22"/>
  <c r="I40" i="28" s="1"/>
  <c r="I98" i="22"/>
  <c r="I117" i="22" s="1"/>
  <c r="I117" i="28" s="1"/>
  <c r="J18" i="23"/>
  <c r="J18" i="29" s="1"/>
  <c r="J8" i="23"/>
  <c r="J8" i="29" s="1"/>
  <c r="E136" i="22"/>
  <c r="E117" i="28"/>
  <c r="I11" i="30"/>
  <c r="G10" i="30"/>
  <c r="G21" i="30" s="1"/>
  <c r="D13" i="23"/>
  <c r="G13" i="23" s="1"/>
  <c r="G13" i="29" s="1"/>
  <c r="G21" i="24"/>
  <c r="J17" i="23"/>
  <c r="J17" i="29" s="1"/>
  <c r="G29" i="23"/>
  <c r="G29" i="29" s="1"/>
  <c r="J81" i="22"/>
  <c r="J81" i="28" s="1"/>
  <c r="J64" i="28"/>
  <c r="J73" i="22"/>
  <c r="J73" i="28" s="1"/>
  <c r="J56" i="28"/>
  <c r="I107" i="22"/>
  <c r="I81" i="28"/>
  <c r="M7" i="23"/>
  <c r="J7" i="29"/>
  <c r="I26" i="28"/>
  <c r="I29" i="28" s="1"/>
  <c r="E138" i="28"/>
  <c r="F138" i="22"/>
  <c r="F21" i="24"/>
  <c r="F2" i="30"/>
  <c r="H77" i="22"/>
  <c r="H77" i="28" s="1"/>
  <c r="H60" i="28"/>
  <c r="F122" i="28"/>
  <c r="F141" i="22"/>
  <c r="F10" i="30"/>
  <c r="H81" i="22"/>
  <c r="H64" i="28"/>
  <c r="I106" i="22"/>
  <c r="I80" i="28"/>
  <c r="I79" i="22"/>
  <c r="I79" i="28" s="1"/>
  <c r="I62" i="28"/>
  <c r="H123" i="22"/>
  <c r="H73" i="22"/>
  <c r="H73" i="28" s="1"/>
  <c r="H56" i="28"/>
  <c r="H80" i="22"/>
  <c r="H63" i="28"/>
  <c r="E81" i="22"/>
  <c r="E64" i="28"/>
  <c r="K16" i="28"/>
  <c r="F123" i="28"/>
  <c r="F142" i="22"/>
  <c r="M14" i="23"/>
  <c r="M14" i="29" s="1"/>
  <c r="K14" i="28"/>
  <c r="H79" i="22"/>
  <c r="H79" i="28" s="1"/>
  <c r="H62" i="28"/>
  <c r="J75" i="22"/>
  <c r="J75" i="28" s="1"/>
  <c r="J58" i="28"/>
  <c r="J77" i="22"/>
  <c r="J77" i="28" s="1"/>
  <c r="J60" i="28"/>
  <c r="L10" i="22"/>
  <c r="L10" i="28" s="1"/>
  <c r="J79" i="22"/>
  <c r="J79" i="28" s="1"/>
  <c r="J62" i="28"/>
  <c r="I39" i="22"/>
  <c r="H39" i="28"/>
  <c r="H115" i="22"/>
  <c r="H96" i="28"/>
  <c r="H74" i="22"/>
  <c r="H74" i="28" s="1"/>
  <c r="H57" i="28"/>
  <c r="H72" i="22"/>
  <c r="H55" i="28"/>
  <c r="E139" i="28"/>
  <c r="F139" i="22"/>
  <c r="F124" i="28"/>
  <c r="F143" i="22"/>
  <c r="E80" i="22"/>
  <c r="E63" i="28"/>
  <c r="J78" i="22"/>
  <c r="J78" i="28" s="1"/>
  <c r="J61" i="28"/>
  <c r="K18" i="28"/>
  <c r="K28" i="28" s="1"/>
  <c r="I96" i="22"/>
  <c r="I35" i="28"/>
  <c r="J6" i="23"/>
  <c r="G6" i="29"/>
  <c r="I23" i="28"/>
  <c r="I24" i="28" s="1"/>
  <c r="H1" i="28"/>
  <c r="H3" i="28" s="1"/>
  <c r="G3" i="28"/>
  <c r="F28" i="28"/>
  <c r="K3" i="28"/>
  <c r="L1" i="28"/>
  <c r="M11" i="23"/>
  <c r="M11" i="29" s="1"/>
  <c r="J13" i="22"/>
  <c r="J13" i="28" s="1"/>
  <c r="J26" i="28" s="1"/>
  <c r="J29" i="28" s="1"/>
  <c r="I26" i="22"/>
  <c r="I29" i="22" s="1"/>
  <c r="I23" i="22"/>
  <c r="I24" i="22" s="1"/>
  <c r="E13" i="22"/>
  <c r="E13" i="28" s="1"/>
  <c r="E26" i="28" s="1"/>
  <c r="E29" i="28" s="1"/>
  <c r="I59" i="22"/>
  <c r="I59" i="28" s="1"/>
  <c r="M15" i="23"/>
  <c r="M15" i="29" s="1"/>
  <c r="K28" i="22"/>
  <c r="M1" i="22"/>
  <c r="L3" i="22"/>
  <c r="G1" i="22"/>
  <c r="F3" i="22"/>
  <c r="I44" i="22"/>
  <c r="K64" i="22"/>
  <c r="L18" i="22"/>
  <c r="K57" i="22"/>
  <c r="L11" i="22"/>
  <c r="L11" i="28" s="1"/>
  <c r="M10" i="23"/>
  <c r="M10" i="29" s="1"/>
  <c r="K61" i="22"/>
  <c r="L15" i="22"/>
  <c r="L15" i="28" s="1"/>
  <c r="F28" i="22"/>
  <c r="F63" i="22"/>
  <c r="G17" i="22"/>
  <c r="G17" i="28" s="1"/>
  <c r="F64" i="22"/>
  <c r="G18" i="22"/>
  <c r="K58" i="22"/>
  <c r="F132" i="22"/>
  <c r="K60" i="22"/>
  <c r="L14" i="22"/>
  <c r="L14" i="28" s="1"/>
  <c r="K62" i="22"/>
  <c r="L16" i="22"/>
  <c r="J74" i="22"/>
  <c r="J74" i="28" s="1"/>
  <c r="I38" i="22"/>
  <c r="I38" i="28" s="1"/>
  <c r="M5" i="23"/>
  <c r="M5" i="29" s="1"/>
  <c r="I42" i="22"/>
  <c r="I114" i="22"/>
  <c r="I114" i="28" s="1"/>
  <c r="H47" i="22" l="1"/>
  <c r="H48" i="22" s="1"/>
  <c r="M17" i="22"/>
  <c r="M17" i="28" s="1"/>
  <c r="L63" i="22"/>
  <c r="H47" i="28"/>
  <c r="K80" i="22"/>
  <c r="K80" i="28" s="1"/>
  <c r="I43" i="28"/>
  <c r="K73" i="22"/>
  <c r="K73" i="28" s="1"/>
  <c r="L12" i="22"/>
  <c r="L12" i="28" s="1"/>
  <c r="M16" i="23"/>
  <c r="M16" i="29" s="1"/>
  <c r="I97" i="22"/>
  <c r="I116" i="22" s="1"/>
  <c r="I116" i="28" s="1"/>
  <c r="M12" i="23"/>
  <c r="M12" i="29" s="1"/>
  <c r="M10" i="22"/>
  <c r="M10" i="28" s="1"/>
  <c r="L56" i="22"/>
  <c r="L56" i="28" s="1"/>
  <c r="H97" i="28"/>
  <c r="J28" i="23"/>
  <c r="J28" i="29" s="1"/>
  <c r="J9" i="29"/>
  <c r="M8" i="23"/>
  <c r="P8" i="23" s="1"/>
  <c r="H101" i="28"/>
  <c r="H114" i="22"/>
  <c r="H114" i="28" s="1"/>
  <c r="I101" i="22"/>
  <c r="I120" i="22" s="1"/>
  <c r="I120" i="28" s="1"/>
  <c r="H100" i="22"/>
  <c r="H100" i="28" s="1"/>
  <c r="J23" i="28"/>
  <c r="I65" i="28"/>
  <c r="H99" i="22"/>
  <c r="H99" i="28" s="1"/>
  <c r="M17" i="23"/>
  <c r="M17" i="29" s="1"/>
  <c r="J29" i="23"/>
  <c r="J29" i="29" s="1"/>
  <c r="M18" i="23"/>
  <c r="M18" i="29" s="1"/>
  <c r="I98" i="28"/>
  <c r="D27" i="23"/>
  <c r="D13" i="29"/>
  <c r="I41" i="22"/>
  <c r="I41" i="28" s="1"/>
  <c r="D23" i="23"/>
  <c r="F136" i="22"/>
  <c r="E136" i="28"/>
  <c r="H105" i="22"/>
  <c r="H105" i="28" s="1"/>
  <c r="H103" i="22"/>
  <c r="H103" i="28" s="1"/>
  <c r="K75" i="22"/>
  <c r="K75" i="28" s="1"/>
  <c r="K58" i="28"/>
  <c r="K78" i="22"/>
  <c r="K78" i="28" s="1"/>
  <c r="K61" i="28"/>
  <c r="I115" i="22"/>
  <c r="I96" i="28"/>
  <c r="E106" i="22"/>
  <c r="E80" i="28"/>
  <c r="F21" i="30"/>
  <c r="P7" i="23"/>
  <c r="M7" i="29"/>
  <c r="H120" i="28"/>
  <c r="L18" i="28"/>
  <c r="L28" i="28" s="1"/>
  <c r="E23" i="28"/>
  <c r="H134" i="22"/>
  <c r="H134" i="28" s="1"/>
  <c r="H115" i="28"/>
  <c r="G141" i="22"/>
  <c r="G141" i="28" s="1"/>
  <c r="F141" i="28"/>
  <c r="F138" i="28"/>
  <c r="G138" i="22"/>
  <c r="G138" i="28" s="1"/>
  <c r="I126" i="22"/>
  <c r="I126" i="28" s="1"/>
  <c r="I107" i="28"/>
  <c r="H135" i="22"/>
  <c r="H116" i="28"/>
  <c r="K81" i="22"/>
  <c r="K81" i="28" s="1"/>
  <c r="K64" i="28"/>
  <c r="G139" i="22"/>
  <c r="G139" i="28" s="1"/>
  <c r="F139" i="28"/>
  <c r="E107" i="22"/>
  <c r="E81" i="28"/>
  <c r="H119" i="22"/>
  <c r="G143" i="22"/>
  <c r="G143" i="28" s="1"/>
  <c r="F143" i="28"/>
  <c r="F80" i="22"/>
  <c r="F63" i="28"/>
  <c r="I105" i="22"/>
  <c r="I44" i="28"/>
  <c r="I100" i="22"/>
  <c r="I39" i="28"/>
  <c r="G142" i="22"/>
  <c r="G142" i="28" s="1"/>
  <c r="F142" i="28"/>
  <c r="G64" i="22"/>
  <c r="G18" i="28"/>
  <c r="G28" i="28" s="1"/>
  <c r="H123" i="28"/>
  <c r="L80" i="22"/>
  <c r="L80" i="28" s="1"/>
  <c r="L63" i="28"/>
  <c r="F81" i="22"/>
  <c r="F64" i="28"/>
  <c r="K77" i="22"/>
  <c r="K77" i="28" s="1"/>
  <c r="K60" i="28"/>
  <c r="H106" i="22"/>
  <c r="H80" i="28"/>
  <c r="I125" i="22"/>
  <c r="I125" i="28" s="1"/>
  <c r="I106" i="28"/>
  <c r="L16" i="28"/>
  <c r="G132" i="22"/>
  <c r="F132" i="28"/>
  <c r="M6" i="23"/>
  <c r="M28" i="23" s="1"/>
  <c r="M28" i="29" s="1"/>
  <c r="J6" i="29"/>
  <c r="I123" i="22"/>
  <c r="I123" i="28" s="1"/>
  <c r="I104" i="28"/>
  <c r="H72" i="28"/>
  <c r="H98" i="22"/>
  <c r="P9" i="23"/>
  <c r="M9" i="29"/>
  <c r="I103" i="22"/>
  <c r="I42" i="28"/>
  <c r="K79" i="22"/>
  <c r="K79" i="28" s="1"/>
  <c r="K62" i="28"/>
  <c r="K74" i="22"/>
  <c r="K74" i="28" s="1"/>
  <c r="K57" i="28"/>
  <c r="H107" i="22"/>
  <c r="H81" i="28"/>
  <c r="M8" i="29"/>
  <c r="M1" i="28"/>
  <c r="L3" i="28"/>
  <c r="H48" i="28"/>
  <c r="L28" i="22"/>
  <c r="J13" i="23"/>
  <c r="J13" i="29" s="1"/>
  <c r="G27" i="23"/>
  <c r="G23" i="23"/>
  <c r="G23" i="29" s="1"/>
  <c r="E23" i="22"/>
  <c r="E59" i="22"/>
  <c r="E59" i="28" s="1"/>
  <c r="E65" i="28" s="1"/>
  <c r="F13" i="22"/>
  <c r="F13" i="28" s="1"/>
  <c r="F26" i="28" s="1"/>
  <c r="F29" i="28" s="1"/>
  <c r="E26" i="22"/>
  <c r="E29" i="22" s="1"/>
  <c r="I76" i="22"/>
  <c r="I76" i="28" s="1"/>
  <c r="I82" i="28" s="1"/>
  <c r="I65" i="22"/>
  <c r="P11" i="23"/>
  <c r="P11" i="29" s="1"/>
  <c r="P39" i="29" s="1"/>
  <c r="J26" i="22"/>
  <c r="J29" i="22" s="1"/>
  <c r="K13" i="22"/>
  <c r="K13" i="28" s="1"/>
  <c r="K26" i="28" s="1"/>
  <c r="K29" i="28" s="1"/>
  <c r="J23" i="22"/>
  <c r="J59" i="22"/>
  <c r="J59" i="28" s="1"/>
  <c r="J65" i="28" s="1"/>
  <c r="P15" i="23"/>
  <c r="H1" i="22"/>
  <c r="H3" i="22" s="1"/>
  <c r="G3" i="22"/>
  <c r="N1" i="22"/>
  <c r="M3" i="22"/>
  <c r="M63" i="22"/>
  <c r="N17" i="22"/>
  <c r="N17" i="28" s="1"/>
  <c r="L60" i="22"/>
  <c r="M14" i="22"/>
  <c r="M14" i="28" s="1"/>
  <c r="L62" i="22"/>
  <c r="M16" i="22"/>
  <c r="L57" i="22"/>
  <c r="M11" i="22"/>
  <c r="P10" i="23"/>
  <c r="P10" i="29" s="1"/>
  <c r="G63" i="22"/>
  <c r="G28" i="22"/>
  <c r="I99" i="22"/>
  <c r="I99" i="28" s="1"/>
  <c r="L61" i="22"/>
  <c r="M15" i="22"/>
  <c r="M15" i="28" s="1"/>
  <c r="P5" i="23"/>
  <c r="P5" i="29" s="1"/>
  <c r="P14" i="23"/>
  <c r="P14" i="29" s="1"/>
  <c r="P42" i="29" s="1"/>
  <c r="L64" i="22"/>
  <c r="M18" i="22"/>
  <c r="M12" i="22" l="1"/>
  <c r="M12" i="28" s="1"/>
  <c r="H118" i="22"/>
  <c r="I47" i="22"/>
  <c r="I48" i="22" s="1"/>
  <c r="L58" i="22"/>
  <c r="P12" i="23"/>
  <c r="P12" i="29" s="1"/>
  <c r="P40" i="29" s="1"/>
  <c r="P16" i="23"/>
  <c r="P16" i="29" s="1"/>
  <c r="P44" i="29" s="1"/>
  <c r="I97" i="28"/>
  <c r="N10" i="22"/>
  <c r="N10" i="28" s="1"/>
  <c r="M56" i="22"/>
  <c r="M56" i="28" s="1"/>
  <c r="H122" i="22"/>
  <c r="L73" i="22"/>
  <c r="L73" i="28" s="1"/>
  <c r="H133" i="22"/>
  <c r="H133" i="28" s="1"/>
  <c r="P17" i="23"/>
  <c r="P17" i="29" s="1"/>
  <c r="M29" i="23"/>
  <c r="M29" i="29" s="1"/>
  <c r="P18" i="23"/>
  <c r="P29" i="23" s="1"/>
  <c r="P29" i="29" s="1"/>
  <c r="H124" i="22"/>
  <c r="H124" i="28" s="1"/>
  <c r="I101" i="28"/>
  <c r="G136" i="22"/>
  <c r="G136" i="28" s="1"/>
  <c r="F136" i="28"/>
  <c r="D23" i="29"/>
  <c r="D24" i="23"/>
  <c r="D24" i="29" s="1"/>
  <c r="D27" i="29"/>
  <c r="D30" i="23"/>
  <c r="D30" i="29" s="1"/>
  <c r="P39" i="23"/>
  <c r="J39" i="22" s="1"/>
  <c r="J39" i="28" s="1"/>
  <c r="I47" i="28"/>
  <c r="I48" i="28" s="1"/>
  <c r="F23" i="28"/>
  <c r="K23" i="28"/>
  <c r="M80" i="22"/>
  <c r="M80" i="28" s="1"/>
  <c r="M63" i="28"/>
  <c r="H139" i="22"/>
  <c r="H141" i="22"/>
  <c r="H122" i="28"/>
  <c r="L78" i="22"/>
  <c r="L78" i="28" s="1"/>
  <c r="L61" i="28"/>
  <c r="G80" i="22"/>
  <c r="G63" i="28"/>
  <c r="I122" i="22"/>
  <c r="I122" i="28" s="1"/>
  <c r="I103" i="28"/>
  <c r="P6" i="23"/>
  <c r="P28" i="23" s="1"/>
  <c r="P28" i="29" s="1"/>
  <c r="M6" i="29"/>
  <c r="F107" i="22"/>
  <c r="F81" i="28"/>
  <c r="F106" i="22"/>
  <c r="F80" i="28"/>
  <c r="L75" i="22"/>
  <c r="L75" i="28" s="1"/>
  <c r="L58" i="28"/>
  <c r="P7" i="29"/>
  <c r="P35" i="29" s="1"/>
  <c r="S7" i="23"/>
  <c r="P35" i="23"/>
  <c r="J35" i="22" s="1"/>
  <c r="G81" i="22"/>
  <c r="G64" i="28"/>
  <c r="P9" i="29"/>
  <c r="P37" i="29" s="1"/>
  <c r="P37" i="23"/>
  <c r="J37" i="22" s="1"/>
  <c r="S9" i="23"/>
  <c r="H132" i="22"/>
  <c r="G132" i="28"/>
  <c r="H125" i="22"/>
  <c r="H125" i="28" s="1"/>
  <c r="H106" i="28"/>
  <c r="I119" i="22"/>
  <c r="I119" i="28" s="1"/>
  <c r="I100" i="28"/>
  <c r="H138" i="22"/>
  <c r="H119" i="28"/>
  <c r="I135" i="22"/>
  <c r="I135" i="28" s="1"/>
  <c r="H135" i="28"/>
  <c r="I134" i="22"/>
  <c r="I134" i="28" s="1"/>
  <c r="I115" i="28"/>
  <c r="S11" i="23"/>
  <c r="S11" i="29" s="1"/>
  <c r="M11" i="28"/>
  <c r="L79" i="22"/>
  <c r="L79" i="28" s="1"/>
  <c r="L62" i="28"/>
  <c r="G30" i="23"/>
  <c r="G30" i="29" s="1"/>
  <c r="G27" i="29"/>
  <c r="H117" i="22"/>
  <c r="H98" i="28"/>
  <c r="L81" i="22"/>
  <c r="L81" i="28" s="1"/>
  <c r="L64" i="28"/>
  <c r="L77" i="22"/>
  <c r="L77" i="28" s="1"/>
  <c r="L60" i="28"/>
  <c r="P43" i="23"/>
  <c r="J43" i="22" s="1"/>
  <c r="J43" i="28" s="1"/>
  <c r="P15" i="29"/>
  <c r="P43" i="29" s="1"/>
  <c r="H126" i="22"/>
  <c r="H126" i="28" s="1"/>
  <c r="H107" i="28"/>
  <c r="M16" i="28"/>
  <c r="M28" i="22"/>
  <c r="M18" i="28"/>
  <c r="M28" i="28" s="1"/>
  <c r="L74" i="22"/>
  <c r="L74" i="28" s="1"/>
  <c r="L57" i="28"/>
  <c r="P8" i="29"/>
  <c r="P36" i="29" s="1"/>
  <c r="S8" i="23"/>
  <c r="P36" i="23"/>
  <c r="J36" i="22" s="1"/>
  <c r="H143" i="22"/>
  <c r="H142" i="22"/>
  <c r="I124" i="22"/>
  <c r="I124" i="28" s="1"/>
  <c r="I105" i="28"/>
  <c r="E126" i="22"/>
  <c r="E107" i="28"/>
  <c r="E125" i="22"/>
  <c r="E106" i="28"/>
  <c r="H137" i="22"/>
  <c r="H137" i="28" s="1"/>
  <c r="H118" i="28"/>
  <c r="P45" i="29"/>
  <c r="P38" i="29"/>
  <c r="M3" i="28"/>
  <c r="N1" i="28"/>
  <c r="J76" i="22"/>
  <c r="J65" i="22"/>
  <c r="F59" i="22"/>
  <c r="F59" i="28" s="1"/>
  <c r="F65" i="28" s="1"/>
  <c r="G13" i="22"/>
  <c r="G13" i="28" s="1"/>
  <c r="G26" i="28" s="1"/>
  <c r="G29" i="28" s="1"/>
  <c r="F26" i="22"/>
  <c r="F29" i="22" s="1"/>
  <c r="F23" i="22"/>
  <c r="E76" i="22"/>
  <c r="E76" i="28" s="1"/>
  <c r="E82" i="28" s="1"/>
  <c r="E83" i="28" s="1"/>
  <c r="E65" i="22"/>
  <c r="M13" i="23"/>
  <c r="M13" i="29" s="1"/>
  <c r="K23" i="22"/>
  <c r="K26" i="22"/>
  <c r="K29" i="22" s="1"/>
  <c r="K59" i="22"/>
  <c r="K59" i="28" s="1"/>
  <c r="K65" i="28" s="1"/>
  <c r="L13" i="22"/>
  <c r="L13" i="28" s="1"/>
  <c r="L26" i="28" s="1"/>
  <c r="L29" i="28" s="1"/>
  <c r="I102" i="22"/>
  <c r="I82" i="22"/>
  <c r="J23" i="23"/>
  <c r="J23" i="29" s="1"/>
  <c r="J27" i="23"/>
  <c r="O1" i="22"/>
  <c r="N3" i="22"/>
  <c r="M61" i="22"/>
  <c r="N15" i="22"/>
  <c r="N15" i="28" s="1"/>
  <c r="M60" i="22"/>
  <c r="N14" i="22"/>
  <c r="N14" i="28" s="1"/>
  <c r="P42" i="23"/>
  <c r="J42" i="22" s="1"/>
  <c r="J42" i="28" s="1"/>
  <c r="S14" i="23"/>
  <c r="S14" i="29" s="1"/>
  <c r="P38" i="23"/>
  <c r="S10" i="23"/>
  <c r="S10" i="29" s="1"/>
  <c r="N63" i="22"/>
  <c r="O17" i="22"/>
  <c r="O17" i="28" s="1"/>
  <c r="K43" i="22"/>
  <c r="K43" i="28" s="1"/>
  <c r="M73" i="22"/>
  <c r="M73" i="28" s="1"/>
  <c r="M57" i="22"/>
  <c r="N11" i="22"/>
  <c r="M62" i="22"/>
  <c r="N16" i="22"/>
  <c r="S18" i="23"/>
  <c r="S18" i="29" s="1"/>
  <c r="M58" i="22"/>
  <c r="N12" i="22"/>
  <c r="N12" i="28" s="1"/>
  <c r="S12" i="23"/>
  <c r="S12" i="29" s="1"/>
  <c r="S5" i="23"/>
  <c r="S5" i="29" s="1"/>
  <c r="I118" i="22"/>
  <c r="I118" i="28" s="1"/>
  <c r="N56" i="22"/>
  <c r="N56" i="28" s="1"/>
  <c r="O10" i="22"/>
  <c r="O10" i="28" s="1"/>
  <c r="S17" i="23"/>
  <c r="S17" i="29" s="1"/>
  <c r="P45" i="23"/>
  <c r="J45" i="22" s="1"/>
  <c r="J45" i="28" s="1"/>
  <c r="M64" i="22"/>
  <c r="N18" i="22"/>
  <c r="S15" i="23"/>
  <c r="S15" i="29" s="1"/>
  <c r="S16" i="23" l="1"/>
  <c r="S16" i="29" s="1"/>
  <c r="P44" i="23"/>
  <c r="J44" i="22" s="1"/>
  <c r="P40" i="23"/>
  <c r="J40" i="22" s="1"/>
  <c r="I133" i="22"/>
  <c r="I133" i="28" s="1"/>
  <c r="J105" i="22"/>
  <c r="P18" i="29"/>
  <c r="P46" i="29" s="1"/>
  <c r="P46" i="23"/>
  <c r="J46" i="22" s="1"/>
  <c r="J104" i="22"/>
  <c r="K39" i="22"/>
  <c r="K39" i="28" s="1"/>
  <c r="J100" i="22"/>
  <c r="J119" i="22" s="1"/>
  <c r="L23" i="28"/>
  <c r="M79" i="22"/>
  <c r="M79" i="28" s="1"/>
  <c r="M62" i="28"/>
  <c r="J124" i="22"/>
  <c r="J105" i="28"/>
  <c r="V11" i="23"/>
  <c r="V11" i="29" s="1"/>
  <c r="N11" i="28"/>
  <c r="I121" i="22"/>
  <c r="I121" i="28" s="1"/>
  <c r="I127" i="28" s="1"/>
  <c r="I102" i="28"/>
  <c r="I108" i="28" s="1"/>
  <c r="G23" i="28"/>
  <c r="H136" i="22"/>
  <c r="H117" i="28"/>
  <c r="J35" i="28"/>
  <c r="J96" i="22"/>
  <c r="K35" i="22"/>
  <c r="F126" i="22"/>
  <c r="F107" i="28"/>
  <c r="M78" i="22"/>
  <c r="M78" i="28" s="1"/>
  <c r="M61" i="28"/>
  <c r="H142" i="28"/>
  <c r="I142" i="22"/>
  <c r="I142" i="28" s="1"/>
  <c r="V7" i="23"/>
  <c r="S7" i="29"/>
  <c r="G107" i="22"/>
  <c r="G81" i="28"/>
  <c r="I132" i="22"/>
  <c r="H132" i="28"/>
  <c r="P6" i="29"/>
  <c r="P34" i="29" s="1"/>
  <c r="P34" i="23"/>
  <c r="J34" i="22" s="1"/>
  <c r="S6" i="23"/>
  <c r="S28" i="23" s="1"/>
  <c r="S28" i="29" s="1"/>
  <c r="H141" i="28"/>
  <c r="I141" i="22"/>
  <c r="I141" i="28" s="1"/>
  <c r="H143" i="28"/>
  <c r="I143" i="22"/>
  <c r="I143" i="28" s="1"/>
  <c r="V9" i="23"/>
  <c r="S9" i="29"/>
  <c r="H139" i="28"/>
  <c r="I139" i="22"/>
  <c r="I139" i="28" s="1"/>
  <c r="M74" i="22"/>
  <c r="M74" i="28" s="1"/>
  <c r="M57" i="28"/>
  <c r="M75" i="22"/>
  <c r="M75" i="28" s="1"/>
  <c r="M58" i="28"/>
  <c r="J123" i="22"/>
  <c r="J104" i="28"/>
  <c r="N28" i="22"/>
  <c r="N18" i="28"/>
  <c r="N28" i="28" s="1"/>
  <c r="N80" i="22"/>
  <c r="N80" i="28" s="1"/>
  <c r="N63" i="28"/>
  <c r="E144" i="22"/>
  <c r="E144" i="28" s="1"/>
  <c r="E125" i="28"/>
  <c r="J36" i="28"/>
  <c r="K36" i="22"/>
  <c r="J97" i="22"/>
  <c r="I138" i="22"/>
  <c r="I138" i="28" s="1"/>
  <c r="H138" i="28"/>
  <c r="J37" i="28"/>
  <c r="J98" i="22"/>
  <c r="K37" i="22"/>
  <c r="M81" i="22"/>
  <c r="M81" i="28" s="1"/>
  <c r="M64" i="28"/>
  <c r="M77" i="22"/>
  <c r="M77" i="28" s="1"/>
  <c r="M60" i="28"/>
  <c r="J30" i="23"/>
  <c r="J30" i="29" s="1"/>
  <c r="J27" i="29"/>
  <c r="J82" i="22"/>
  <c r="J76" i="28"/>
  <c r="J82" i="28" s="1"/>
  <c r="V8" i="23"/>
  <c r="S8" i="29"/>
  <c r="V16" i="23"/>
  <c r="V16" i="29" s="1"/>
  <c r="N16" i="28"/>
  <c r="E145" i="22"/>
  <c r="E145" i="28" s="1"/>
  <c r="E126" i="28"/>
  <c r="F125" i="22"/>
  <c r="F106" i="28"/>
  <c r="G106" i="22"/>
  <c r="G80" i="28"/>
  <c r="N3" i="28"/>
  <c r="O1" i="28"/>
  <c r="V12" i="23"/>
  <c r="V12" i="29" s="1"/>
  <c r="E102" i="22"/>
  <c r="E102" i="28" s="1"/>
  <c r="E108" i="28" s="1"/>
  <c r="E109" i="28" s="1"/>
  <c r="E110" i="28" s="1"/>
  <c r="E82" i="22"/>
  <c r="E83" i="22" s="1"/>
  <c r="K76" i="22"/>
  <c r="K65" i="22"/>
  <c r="G59" i="22"/>
  <c r="G59" i="28" s="1"/>
  <c r="G65" i="28" s="1"/>
  <c r="G26" i="22"/>
  <c r="G29" i="22" s="1"/>
  <c r="G23" i="22"/>
  <c r="H13" i="22"/>
  <c r="H13" i="28" s="1"/>
  <c r="H23" i="28" s="1"/>
  <c r="F76" i="22"/>
  <c r="F76" i="28" s="1"/>
  <c r="F82" i="28" s="1"/>
  <c r="F83" i="28" s="1"/>
  <c r="F65" i="22"/>
  <c r="V15" i="23"/>
  <c r="V15" i="29" s="1"/>
  <c r="M13" i="22"/>
  <c r="M13" i="28" s="1"/>
  <c r="M23" i="28" s="1"/>
  <c r="L23" i="22"/>
  <c r="L26" i="22"/>
  <c r="L29" i="22" s="1"/>
  <c r="L59" i="22"/>
  <c r="L59" i="28" s="1"/>
  <c r="L65" i="28" s="1"/>
  <c r="I108" i="22"/>
  <c r="M23" i="23"/>
  <c r="M23" i="29" s="1"/>
  <c r="P13" i="23"/>
  <c r="P13" i="29" s="1"/>
  <c r="P41" i="29" s="1"/>
  <c r="M27" i="23"/>
  <c r="V18" i="23"/>
  <c r="V18" i="29" s="1"/>
  <c r="V14" i="23"/>
  <c r="V14" i="29" s="1"/>
  <c r="P1" i="22"/>
  <c r="O3" i="22"/>
  <c r="N57" i="22"/>
  <c r="O11" i="22"/>
  <c r="O11" i="28" s="1"/>
  <c r="J103" i="22"/>
  <c r="K42" i="22"/>
  <c r="K42" i="28" s="1"/>
  <c r="N60" i="22"/>
  <c r="O14" i="22"/>
  <c r="O14" i="28" s="1"/>
  <c r="O63" i="22"/>
  <c r="P17" i="22"/>
  <c r="P17" i="28" s="1"/>
  <c r="J106" i="22"/>
  <c r="K45" i="22"/>
  <c r="K45" i="28" s="1"/>
  <c r="J38" i="22"/>
  <c r="J38" i="28" s="1"/>
  <c r="N61" i="22"/>
  <c r="O15" i="22"/>
  <c r="O15" i="28" s="1"/>
  <c r="N62" i="22"/>
  <c r="O16" i="22"/>
  <c r="K104" i="22"/>
  <c r="L43" i="22"/>
  <c r="K100" i="22"/>
  <c r="L39" i="22"/>
  <c r="V5" i="23"/>
  <c r="V5" i="29" s="1"/>
  <c r="V10" i="23"/>
  <c r="V10" i="29" s="1"/>
  <c r="S29" i="23"/>
  <c r="S29" i="29" s="1"/>
  <c r="V17" i="23"/>
  <c r="V17" i="29" s="1"/>
  <c r="O56" i="22"/>
  <c r="O56" i="28" s="1"/>
  <c r="P10" i="22"/>
  <c r="P10" i="28" s="1"/>
  <c r="N64" i="22"/>
  <c r="O18" i="22"/>
  <c r="N73" i="22"/>
  <c r="N73" i="28" s="1"/>
  <c r="I137" i="22"/>
  <c r="I137" i="28" s="1"/>
  <c r="N58" i="22"/>
  <c r="O12" i="22"/>
  <c r="O12" i="28" s="1"/>
  <c r="J40" i="28" l="1"/>
  <c r="J101" i="22"/>
  <c r="K40" i="22"/>
  <c r="J44" i="28"/>
  <c r="K44" i="22"/>
  <c r="J100" i="28"/>
  <c r="H26" i="28"/>
  <c r="H29" i="28" s="1"/>
  <c r="J46" i="28"/>
  <c r="K46" i="22"/>
  <c r="J107" i="22"/>
  <c r="P47" i="29"/>
  <c r="M26" i="28"/>
  <c r="M29" i="28" s="1"/>
  <c r="K36" i="28"/>
  <c r="K97" i="22"/>
  <c r="L36" i="22"/>
  <c r="K123" i="22"/>
  <c r="K104" i="28"/>
  <c r="K37" i="28"/>
  <c r="K98" i="22"/>
  <c r="L37" i="22"/>
  <c r="K35" i="28"/>
  <c r="K96" i="22"/>
  <c r="L35" i="22"/>
  <c r="L104" i="22"/>
  <c r="L43" i="28"/>
  <c r="J117" i="22"/>
  <c r="J98" i="28"/>
  <c r="J142" i="22"/>
  <c r="J142" i="28" s="1"/>
  <c r="J123" i="28"/>
  <c r="Y9" i="23"/>
  <c r="V9" i="29"/>
  <c r="V6" i="23"/>
  <c r="V28" i="23" s="1"/>
  <c r="V28" i="29" s="1"/>
  <c r="S6" i="29"/>
  <c r="Y7" i="23"/>
  <c r="V7" i="29"/>
  <c r="J115" i="22"/>
  <c r="J96" i="28"/>
  <c r="M30" i="23"/>
  <c r="M30" i="29" s="1"/>
  <c r="M27" i="29"/>
  <c r="N75" i="22"/>
  <c r="N75" i="28" s="1"/>
  <c r="N58" i="28"/>
  <c r="N79" i="22"/>
  <c r="N79" i="28" s="1"/>
  <c r="N62" i="28"/>
  <c r="J34" i="28"/>
  <c r="K34" i="22"/>
  <c r="J95" i="22"/>
  <c r="N81" i="22"/>
  <c r="N81" i="28" s="1"/>
  <c r="N64" i="28"/>
  <c r="J122" i="22"/>
  <c r="J103" i="28"/>
  <c r="N77" i="22"/>
  <c r="N77" i="28" s="1"/>
  <c r="N60" i="28"/>
  <c r="N74" i="22"/>
  <c r="N74" i="28" s="1"/>
  <c r="N57" i="28"/>
  <c r="K82" i="22"/>
  <c r="K76" i="28"/>
  <c r="K82" i="28" s="1"/>
  <c r="J125" i="22"/>
  <c r="J106" i="28"/>
  <c r="J143" i="22"/>
  <c r="J143" i="28" s="1"/>
  <c r="J124" i="28"/>
  <c r="K119" i="22"/>
  <c r="K100" i="28"/>
  <c r="F144" i="22"/>
  <c r="F144" i="28" s="1"/>
  <c r="F125" i="28"/>
  <c r="F145" i="22"/>
  <c r="F126" i="28"/>
  <c r="Y16" i="23"/>
  <c r="Y16" i="29" s="1"/>
  <c r="O16" i="28"/>
  <c r="I127" i="22"/>
  <c r="N78" i="22"/>
  <c r="N78" i="28" s="1"/>
  <c r="N61" i="28"/>
  <c r="I136" i="22"/>
  <c r="I136" i="28" s="1"/>
  <c r="H136" i="28"/>
  <c r="O28" i="22"/>
  <c r="O18" i="28"/>
  <c r="O28" i="28" s="1"/>
  <c r="Y8" i="23"/>
  <c r="V8" i="29"/>
  <c r="J138" i="22"/>
  <c r="J138" i="28" s="1"/>
  <c r="J119" i="28"/>
  <c r="G126" i="22"/>
  <c r="G126" i="28" s="1"/>
  <c r="G107" i="28"/>
  <c r="L100" i="22"/>
  <c r="L39" i="28"/>
  <c r="O80" i="22"/>
  <c r="O80" i="28" s="1"/>
  <c r="O63" i="28"/>
  <c r="G125" i="22"/>
  <c r="G106" i="28"/>
  <c r="J116" i="22"/>
  <c r="J97" i="28"/>
  <c r="J132" i="22"/>
  <c r="I132" i="28"/>
  <c r="P1" i="28"/>
  <c r="O3" i="28"/>
  <c r="Y12" i="23"/>
  <c r="Y12" i="29" s="1"/>
  <c r="G76" i="22"/>
  <c r="G76" i="28" s="1"/>
  <c r="G82" i="28" s="1"/>
  <c r="G83" i="28" s="1"/>
  <c r="G65" i="22"/>
  <c r="M23" i="22"/>
  <c r="N13" i="22"/>
  <c r="N13" i="28" s="1"/>
  <c r="N26" i="28" s="1"/>
  <c r="N29" i="28" s="1"/>
  <c r="M26" i="22"/>
  <c r="M29" i="22" s="1"/>
  <c r="M59" i="22"/>
  <c r="M59" i="28" s="1"/>
  <c r="M65" i="28" s="1"/>
  <c r="L76" i="22"/>
  <c r="L65" i="22"/>
  <c r="P41" i="23"/>
  <c r="P23" i="23"/>
  <c r="P23" i="29" s="1"/>
  <c r="S13" i="23"/>
  <c r="S13" i="29" s="1"/>
  <c r="P27" i="23"/>
  <c r="Y15" i="23"/>
  <c r="Y15" i="29" s="1"/>
  <c r="F102" i="22"/>
  <c r="F102" i="28" s="1"/>
  <c r="F108" i="28" s="1"/>
  <c r="F109" i="28" s="1"/>
  <c r="F110" i="28" s="1"/>
  <c r="F82" i="22"/>
  <c r="F83" i="22" s="1"/>
  <c r="H26" i="22"/>
  <c r="H29" i="22" s="1"/>
  <c r="H59" i="22"/>
  <c r="H59" i="28" s="1"/>
  <c r="H65" i="28" s="1"/>
  <c r="H23" i="22"/>
  <c r="E108" i="22"/>
  <c r="E109" i="22" s="1"/>
  <c r="E110" i="22" s="1"/>
  <c r="E121" i="22"/>
  <c r="E121" i="28" s="1"/>
  <c r="E127" i="28" s="1"/>
  <c r="E128" i="28" s="1"/>
  <c r="Y14" i="23"/>
  <c r="Y14" i="29" s="1"/>
  <c r="Y11" i="23"/>
  <c r="Y11" i="29" s="1"/>
  <c r="Y18" i="23"/>
  <c r="Y18" i="29" s="1"/>
  <c r="Q1" i="22"/>
  <c r="P3" i="22"/>
  <c r="P63" i="22"/>
  <c r="Q17" i="22"/>
  <c r="Q17" i="28" s="1"/>
  <c r="Y10" i="23"/>
  <c r="Y10" i="29" s="1"/>
  <c r="O73" i="22"/>
  <c r="O73" i="28" s="1"/>
  <c r="K103" i="22"/>
  <c r="L42" i="22"/>
  <c r="Y5" i="23"/>
  <c r="Y5" i="29" s="1"/>
  <c r="O64" i="22"/>
  <c r="P18" i="22"/>
  <c r="P18" i="28" s="1"/>
  <c r="O58" i="22"/>
  <c r="P12" i="22"/>
  <c r="P12" i="28" s="1"/>
  <c r="O61" i="22"/>
  <c r="P15" i="22"/>
  <c r="P15" i="28" s="1"/>
  <c r="K106" i="22"/>
  <c r="L45" i="22"/>
  <c r="J99" i="22"/>
  <c r="J99" i="28" s="1"/>
  <c r="K38" i="22"/>
  <c r="K38" i="28" s="1"/>
  <c r="V29" i="23"/>
  <c r="V29" i="29" s="1"/>
  <c r="Y17" i="23"/>
  <c r="Y17" i="29" s="1"/>
  <c r="O62" i="22"/>
  <c r="P16" i="22"/>
  <c r="P56" i="22"/>
  <c r="P56" i="28" s="1"/>
  <c r="Q10" i="22"/>
  <c r="Q10" i="28" s="1"/>
  <c r="O60" i="22"/>
  <c r="P14" i="22"/>
  <c r="P14" i="28" s="1"/>
  <c r="O57" i="22"/>
  <c r="P11" i="22"/>
  <c r="P11" i="28" s="1"/>
  <c r="K44" i="28" l="1"/>
  <c r="K105" i="22"/>
  <c r="L44" i="22"/>
  <c r="K40" i="28"/>
  <c r="L40" i="22"/>
  <c r="K101" i="22"/>
  <c r="J120" i="22"/>
  <c r="J101" i="28"/>
  <c r="J107" i="28"/>
  <c r="J126" i="22"/>
  <c r="J126" i="28" s="1"/>
  <c r="K46" i="28"/>
  <c r="K107" i="22"/>
  <c r="L46" i="22"/>
  <c r="N23" i="28"/>
  <c r="L82" i="22"/>
  <c r="L76" i="28"/>
  <c r="L82" i="28" s="1"/>
  <c r="J134" i="22"/>
  <c r="J134" i="28" s="1"/>
  <c r="J115" i="28"/>
  <c r="K115" i="22"/>
  <c r="K96" i="28"/>
  <c r="O74" i="22"/>
  <c r="O74" i="28" s="1"/>
  <c r="O57" i="28"/>
  <c r="K132" i="22"/>
  <c r="J132" i="28"/>
  <c r="L119" i="22"/>
  <c r="L119" i="28" s="1"/>
  <c r="L100" i="28"/>
  <c r="AB7" i="23"/>
  <c r="Y7" i="29"/>
  <c r="J136" i="22"/>
  <c r="J136" i="28" s="1"/>
  <c r="J117" i="28"/>
  <c r="L98" i="22"/>
  <c r="L37" i="28"/>
  <c r="L106" i="22"/>
  <c r="L45" i="28"/>
  <c r="K125" i="22"/>
  <c r="K106" i="28"/>
  <c r="O78" i="22"/>
  <c r="O78" i="28" s="1"/>
  <c r="O61" i="28"/>
  <c r="K122" i="22"/>
  <c r="K103" i="28"/>
  <c r="P30" i="23"/>
  <c r="P30" i="29" s="1"/>
  <c r="P27" i="29"/>
  <c r="K138" i="22"/>
  <c r="K119" i="28"/>
  <c r="J141" i="22"/>
  <c r="J141" i="28" s="1"/>
  <c r="J122" i="28"/>
  <c r="K117" i="22"/>
  <c r="K98" i="28"/>
  <c r="L103" i="22"/>
  <c r="L42" i="28"/>
  <c r="J135" i="22"/>
  <c r="J135" i="28" s="1"/>
  <c r="J116" i="28"/>
  <c r="AB8" i="23"/>
  <c r="Y8" i="29"/>
  <c r="Y6" i="23"/>
  <c r="Y28" i="23" s="1"/>
  <c r="Y28" i="29" s="1"/>
  <c r="V6" i="29"/>
  <c r="J125" i="28"/>
  <c r="L97" i="22"/>
  <c r="L36" i="28"/>
  <c r="AB16" i="23"/>
  <c r="AB16" i="29" s="1"/>
  <c r="P16" i="28"/>
  <c r="G144" i="22"/>
  <c r="G125" i="28"/>
  <c r="J95" i="28"/>
  <c r="J114" i="22"/>
  <c r="AB9" i="23"/>
  <c r="Y9" i="29"/>
  <c r="L123" i="22"/>
  <c r="L123" i="28" s="1"/>
  <c r="L104" i="28"/>
  <c r="K142" i="22"/>
  <c r="K123" i="28"/>
  <c r="K116" i="22"/>
  <c r="K97" i="28"/>
  <c r="O75" i="22"/>
  <c r="O75" i="28" s="1"/>
  <c r="O58" i="28"/>
  <c r="O77" i="22"/>
  <c r="O77" i="28" s="1"/>
  <c r="O60" i="28"/>
  <c r="O79" i="22"/>
  <c r="O79" i="28" s="1"/>
  <c r="O62" i="28"/>
  <c r="P80" i="22"/>
  <c r="P80" i="28" s="1"/>
  <c r="P63" i="28"/>
  <c r="O81" i="22"/>
  <c r="O81" i="28" s="1"/>
  <c r="O64" i="28"/>
  <c r="F145" i="28"/>
  <c r="G145" i="22"/>
  <c r="K34" i="28"/>
  <c r="L34" i="22"/>
  <c r="K95" i="22"/>
  <c r="L96" i="22"/>
  <c r="L35" i="28"/>
  <c r="P28" i="28"/>
  <c r="P3" i="28"/>
  <c r="Q1" i="28"/>
  <c r="AB14" i="23"/>
  <c r="AB14" i="29" s="1"/>
  <c r="M76" i="22"/>
  <c r="M65" i="22"/>
  <c r="AB15" i="23"/>
  <c r="F121" i="22"/>
  <c r="F108" i="22"/>
  <c r="F109" i="22" s="1"/>
  <c r="F110" i="22" s="1"/>
  <c r="N23" i="22"/>
  <c r="N26" i="22"/>
  <c r="N29" i="22" s="1"/>
  <c r="N59" i="22"/>
  <c r="N59" i="28" s="1"/>
  <c r="N65" i="28" s="1"/>
  <c r="O13" i="22"/>
  <c r="O13" i="28" s="1"/>
  <c r="O26" i="28" s="1"/>
  <c r="O29" i="28" s="1"/>
  <c r="H65" i="22"/>
  <c r="H76" i="22"/>
  <c r="H76" i="28" s="1"/>
  <c r="H82" i="28" s="1"/>
  <c r="H83" i="28" s="1"/>
  <c r="S27" i="23"/>
  <c r="V13" i="23"/>
  <c r="V13" i="29" s="1"/>
  <c r="S23" i="23"/>
  <c r="S23" i="29" s="1"/>
  <c r="E127" i="22"/>
  <c r="E128" i="22" s="1"/>
  <c r="E140" i="22"/>
  <c r="E140" i="28" s="1"/>
  <c r="E146" i="28" s="1"/>
  <c r="J41" i="22"/>
  <c r="J41" i="28" s="1"/>
  <c r="J47" i="28" s="1"/>
  <c r="J48" i="28" s="1"/>
  <c r="P47" i="23"/>
  <c r="G102" i="22"/>
  <c r="G102" i="28" s="1"/>
  <c r="G108" i="28" s="1"/>
  <c r="G109" i="28" s="1"/>
  <c r="G110" i="28" s="1"/>
  <c r="G82" i="22"/>
  <c r="G83" i="22" s="1"/>
  <c r="R1" i="22"/>
  <c r="Q3" i="22"/>
  <c r="P64" i="22"/>
  <c r="Q18" i="22"/>
  <c r="P57" i="22"/>
  <c r="Q11" i="22"/>
  <c r="Q11" i="28" s="1"/>
  <c r="P28" i="22"/>
  <c r="P62" i="22"/>
  <c r="Q16" i="22"/>
  <c r="K99" i="22"/>
  <c r="K99" i="28" s="1"/>
  <c r="L38" i="22"/>
  <c r="L38" i="28" s="1"/>
  <c r="P61" i="22"/>
  <c r="Q15" i="22"/>
  <c r="Q15" i="28" s="1"/>
  <c r="AB18" i="23"/>
  <c r="AB18" i="29" s="1"/>
  <c r="AB46" i="29" s="1"/>
  <c r="AB10" i="23"/>
  <c r="AB10" i="29" s="1"/>
  <c r="P73" i="22"/>
  <c r="P73" i="28" s="1"/>
  <c r="P60" i="22"/>
  <c r="Q14" i="22"/>
  <c r="AB17" i="23"/>
  <c r="AB17" i="29" s="1"/>
  <c r="Y29" i="23"/>
  <c r="Y29" i="29" s="1"/>
  <c r="P58" i="22"/>
  <c r="Q12" i="22"/>
  <c r="Q12" i="28" s="1"/>
  <c r="AB12" i="23"/>
  <c r="AB12" i="29" s="1"/>
  <c r="AB40" i="29" s="1"/>
  <c r="Q56" i="22"/>
  <c r="Q56" i="28" s="1"/>
  <c r="R10" i="22"/>
  <c r="R10" i="28" s="1"/>
  <c r="AB5" i="23"/>
  <c r="AB5" i="29" s="1"/>
  <c r="AB11" i="23"/>
  <c r="AB11" i="29" s="1"/>
  <c r="AB39" i="29" s="1"/>
  <c r="Q63" i="22"/>
  <c r="R17" i="22"/>
  <c r="R17" i="28" s="1"/>
  <c r="J118" i="22"/>
  <c r="J118" i="28" s="1"/>
  <c r="K101" i="28" l="1"/>
  <c r="K120" i="22"/>
  <c r="K120" i="28" s="1"/>
  <c r="L101" i="22"/>
  <c r="L40" i="28"/>
  <c r="L44" i="28"/>
  <c r="L105" i="22"/>
  <c r="K124" i="22"/>
  <c r="K105" i="28"/>
  <c r="J120" i="28"/>
  <c r="J139" i="22"/>
  <c r="L46" i="28"/>
  <c r="L107" i="22"/>
  <c r="K126" i="22"/>
  <c r="K126" i="28" s="1"/>
  <c r="K107" i="28"/>
  <c r="O23" i="28"/>
  <c r="AB42" i="23"/>
  <c r="M42" i="22" s="1"/>
  <c r="M42" i="28" s="1"/>
  <c r="AB44" i="23"/>
  <c r="M44" i="22" s="1"/>
  <c r="M44" i="28" s="1"/>
  <c r="L115" i="22"/>
  <c r="L115" i="28" s="1"/>
  <c r="L96" i="28"/>
  <c r="J133" i="22"/>
  <c r="J133" i="28" s="1"/>
  <c r="J114" i="28"/>
  <c r="L34" i="28"/>
  <c r="L95" i="22"/>
  <c r="K95" i="28"/>
  <c r="K114" i="22"/>
  <c r="AB7" i="29"/>
  <c r="AB35" i="29" s="1"/>
  <c r="AB35" i="23"/>
  <c r="M35" i="22" s="1"/>
  <c r="AE7" i="23"/>
  <c r="P81" i="22"/>
  <c r="P81" i="28" s="1"/>
  <c r="P64" i="28"/>
  <c r="P77" i="22"/>
  <c r="P77" i="28" s="1"/>
  <c r="P60" i="28"/>
  <c r="K142" i="28"/>
  <c r="L142" i="22"/>
  <c r="L142" i="28" s="1"/>
  <c r="K141" i="22"/>
  <c r="K122" i="28"/>
  <c r="K134" i="22"/>
  <c r="K115" i="28"/>
  <c r="Q28" i="22"/>
  <c r="Q18" i="28"/>
  <c r="M82" i="22"/>
  <c r="M76" i="28"/>
  <c r="M82" i="28" s="1"/>
  <c r="K135" i="22"/>
  <c r="K116" i="28"/>
  <c r="L116" i="22"/>
  <c r="L116" i="28" s="1"/>
  <c r="L97" i="28"/>
  <c r="AE14" i="23"/>
  <c r="AE14" i="29" s="1"/>
  <c r="Q14" i="28"/>
  <c r="Q80" i="22"/>
  <c r="Q80" i="28" s="1"/>
  <c r="Q63" i="28"/>
  <c r="AE16" i="23"/>
  <c r="AE16" i="29" s="1"/>
  <c r="Q16" i="28"/>
  <c r="H145" i="22"/>
  <c r="G145" i="28"/>
  <c r="P75" i="22"/>
  <c r="P75" i="28" s="1"/>
  <c r="P58" i="28"/>
  <c r="P79" i="22"/>
  <c r="P79" i="28" s="1"/>
  <c r="P62" i="28"/>
  <c r="S30" i="23"/>
  <c r="S30" i="29" s="1"/>
  <c r="S27" i="29"/>
  <c r="H144" i="22"/>
  <c r="G144" i="28"/>
  <c r="L117" i="22"/>
  <c r="L117" i="28" s="1"/>
  <c r="L98" i="28"/>
  <c r="L132" i="22"/>
  <c r="K132" i="28"/>
  <c r="AB8" i="29"/>
  <c r="AB36" i="29" s="1"/>
  <c r="AE8" i="23"/>
  <c r="AB36" i="23"/>
  <c r="M36" i="22" s="1"/>
  <c r="K136" i="22"/>
  <c r="K117" i="28"/>
  <c r="L125" i="22"/>
  <c r="L125" i="28" s="1"/>
  <c r="L106" i="28"/>
  <c r="F127" i="22"/>
  <c r="F128" i="22" s="1"/>
  <c r="F121" i="28"/>
  <c r="F127" i="28" s="1"/>
  <c r="F128" i="28" s="1"/>
  <c r="P74" i="22"/>
  <c r="P74" i="28" s="1"/>
  <c r="P57" i="28"/>
  <c r="P78" i="22"/>
  <c r="P78" i="28" s="1"/>
  <c r="P61" i="28"/>
  <c r="AB43" i="23"/>
  <c r="M43" i="22" s="1"/>
  <c r="M43" i="28" s="1"/>
  <c r="AB15" i="29"/>
  <c r="AB43" i="29" s="1"/>
  <c r="AB9" i="29"/>
  <c r="AB37" i="29" s="1"/>
  <c r="AB37" i="23"/>
  <c r="M37" i="22" s="1"/>
  <c r="AE9" i="23"/>
  <c r="AB6" i="23"/>
  <c r="AB28" i="23" s="1"/>
  <c r="AB28" i="29" s="1"/>
  <c r="Y6" i="29"/>
  <c r="L122" i="22"/>
  <c r="L122" i="28" s="1"/>
  <c r="L103" i="28"/>
  <c r="K138" i="28"/>
  <c r="L138" i="22"/>
  <c r="L138" i="28" s="1"/>
  <c r="K125" i="28"/>
  <c r="E147" i="28"/>
  <c r="AB38" i="29"/>
  <c r="Q28" i="28"/>
  <c r="AB42" i="29"/>
  <c r="I83" i="28"/>
  <c r="AB44" i="29"/>
  <c r="R1" i="28"/>
  <c r="Q3" i="28"/>
  <c r="AB45" i="29"/>
  <c r="G121" i="22"/>
  <c r="G108" i="22"/>
  <c r="G109" i="22" s="1"/>
  <c r="G110" i="22" s="1"/>
  <c r="H102" i="22"/>
  <c r="H102" i="28" s="1"/>
  <c r="H108" i="28" s="1"/>
  <c r="H109" i="28" s="1"/>
  <c r="H82" i="22"/>
  <c r="H83" i="22" s="1"/>
  <c r="I83" i="22" s="1"/>
  <c r="J83" i="22" s="1"/>
  <c r="J102" i="22"/>
  <c r="J102" i="28" s="1"/>
  <c r="J108" i="28" s="1"/>
  <c r="K41" i="22"/>
  <c r="K41" i="28" s="1"/>
  <c r="K47" i="28" s="1"/>
  <c r="K48" i="28" s="1"/>
  <c r="J47" i="22"/>
  <c r="J48" i="22" s="1"/>
  <c r="O23" i="22"/>
  <c r="P13" i="22"/>
  <c r="P13" i="28" s="1"/>
  <c r="P23" i="28" s="1"/>
  <c r="O59" i="22"/>
  <c r="O59" i="28" s="1"/>
  <c r="O65" i="28" s="1"/>
  <c r="O26" i="22"/>
  <c r="O29" i="22" s="1"/>
  <c r="Y13" i="23"/>
  <c r="Y13" i="29" s="1"/>
  <c r="V27" i="23"/>
  <c r="V23" i="23"/>
  <c r="V23" i="29" s="1"/>
  <c r="F140" i="22"/>
  <c r="E146" i="22"/>
  <c r="N76" i="22"/>
  <c r="N65" i="22"/>
  <c r="S1" i="22"/>
  <c r="R3" i="22"/>
  <c r="AB29" i="23"/>
  <c r="AB29" i="29" s="1"/>
  <c r="AB45" i="23"/>
  <c r="M45" i="22" s="1"/>
  <c r="M45" i="28" s="1"/>
  <c r="AE17" i="23"/>
  <c r="AE17" i="29" s="1"/>
  <c r="Q61" i="22"/>
  <c r="R15" i="22"/>
  <c r="R15" i="28" s="1"/>
  <c r="R56" i="22"/>
  <c r="R56" i="28" s="1"/>
  <c r="S10" i="22"/>
  <c r="S10" i="28" s="1"/>
  <c r="AB39" i="23"/>
  <c r="M39" i="22" s="1"/>
  <c r="M39" i="28" s="1"/>
  <c r="AE11" i="23"/>
  <c r="AE11" i="29" s="1"/>
  <c r="AE5" i="23"/>
  <c r="AE5" i="29" s="1"/>
  <c r="AB40" i="23"/>
  <c r="M40" i="22" s="1"/>
  <c r="M40" i="28" s="1"/>
  <c r="AE12" i="23"/>
  <c r="AE12" i="29" s="1"/>
  <c r="M105" i="22"/>
  <c r="AE15" i="23"/>
  <c r="Q64" i="22"/>
  <c r="R18" i="22"/>
  <c r="R63" i="22"/>
  <c r="S17" i="22"/>
  <c r="S17" i="28" s="1"/>
  <c r="AB38" i="23"/>
  <c r="AE10" i="23"/>
  <c r="AE10" i="29" s="1"/>
  <c r="L99" i="22"/>
  <c r="L99" i="28" s="1"/>
  <c r="Q73" i="22"/>
  <c r="Q73" i="28" s="1"/>
  <c r="Q58" i="22"/>
  <c r="R12" i="22"/>
  <c r="R12" i="28" s="1"/>
  <c r="M103" i="22"/>
  <c r="N42" i="22"/>
  <c r="N42" i="28" s="1"/>
  <c r="K118" i="22"/>
  <c r="K118" i="28" s="1"/>
  <c r="Q60" i="22"/>
  <c r="R14" i="22"/>
  <c r="R14" i="28" s="1"/>
  <c r="J137" i="22"/>
  <c r="J137" i="28" s="1"/>
  <c r="AB46" i="23"/>
  <c r="M46" i="22" s="1"/>
  <c r="M46" i="28" s="1"/>
  <c r="AE18" i="23"/>
  <c r="AE18" i="29" s="1"/>
  <c r="Q62" i="22"/>
  <c r="R16" i="22"/>
  <c r="R16" i="28" s="1"/>
  <c r="Q57" i="22"/>
  <c r="R11" i="22"/>
  <c r="R11" i="28" s="1"/>
  <c r="K124" i="28" l="1"/>
  <c r="K143" i="22"/>
  <c r="L105" i="28"/>
  <c r="L124" i="22"/>
  <c r="L124" i="28" s="1"/>
  <c r="L120" i="22"/>
  <c r="L120" i="28" s="1"/>
  <c r="L101" i="28"/>
  <c r="N43" i="22"/>
  <c r="N43" i="28" s="1"/>
  <c r="J139" i="28"/>
  <c r="K139" i="22"/>
  <c r="N44" i="22"/>
  <c r="N44" i="28" s="1"/>
  <c r="M104" i="22"/>
  <c r="L126" i="22"/>
  <c r="L126" i="28" s="1"/>
  <c r="L107" i="28"/>
  <c r="M123" i="22"/>
  <c r="M104" i="28"/>
  <c r="R28" i="22"/>
  <c r="R18" i="28"/>
  <c r="R28" i="28" s="1"/>
  <c r="M124" i="22"/>
  <c r="M105" i="28"/>
  <c r="N82" i="22"/>
  <c r="N76" i="28"/>
  <c r="N82" i="28" s="1"/>
  <c r="M132" i="22"/>
  <c r="L132" i="28"/>
  <c r="K135" i="28"/>
  <c r="L135" i="22"/>
  <c r="K141" i="28"/>
  <c r="L141" i="22"/>
  <c r="L141" i="28" s="1"/>
  <c r="Q81" i="22"/>
  <c r="Q81" i="28" s="1"/>
  <c r="Q64" i="28"/>
  <c r="Q78" i="22"/>
  <c r="Q78" i="28" s="1"/>
  <c r="Q61" i="28"/>
  <c r="AH7" i="23"/>
  <c r="AE7" i="29"/>
  <c r="G127" i="22"/>
  <c r="G128" i="22" s="1"/>
  <c r="G121" i="28"/>
  <c r="G127" i="28" s="1"/>
  <c r="G128" i="28" s="1"/>
  <c r="P26" i="28"/>
  <c r="P29" i="28" s="1"/>
  <c r="M35" i="28"/>
  <c r="N35" i="22"/>
  <c r="M96" i="22"/>
  <c r="AH15" i="23"/>
  <c r="AH15" i="29" s="1"/>
  <c r="AE15" i="29"/>
  <c r="G140" i="22"/>
  <c r="G140" i="28" s="1"/>
  <c r="F140" i="28"/>
  <c r="Q77" i="22"/>
  <c r="Q77" i="28" s="1"/>
  <c r="Q60" i="28"/>
  <c r="Q75" i="22"/>
  <c r="Q75" i="28" s="1"/>
  <c r="Q58" i="28"/>
  <c r="K136" i="28"/>
  <c r="L136" i="22"/>
  <c r="M122" i="22"/>
  <c r="M103" i="28"/>
  <c r="AB6" i="29"/>
  <c r="AB34" i="29" s="1"/>
  <c r="AB34" i="23"/>
  <c r="M34" i="22" s="1"/>
  <c r="AE6" i="23"/>
  <c r="AE28" i="23" s="1"/>
  <c r="AE28" i="29" s="1"/>
  <c r="M36" i="28"/>
  <c r="M97" i="22"/>
  <c r="N36" i="22"/>
  <c r="K133" i="22"/>
  <c r="K133" i="28" s="1"/>
  <c r="K114" i="28"/>
  <c r="R80" i="22"/>
  <c r="R80" i="28" s="1"/>
  <c r="R63" i="28"/>
  <c r="V30" i="23"/>
  <c r="V30" i="29" s="1"/>
  <c r="V27" i="29"/>
  <c r="AH9" i="23"/>
  <c r="AE9" i="29"/>
  <c r="AH8" i="23"/>
  <c r="AE8" i="29"/>
  <c r="F146" i="28"/>
  <c r="Q74" i="22"/>
  <c r="Q74" i="28" s="1"/>
  <c r="Q57" i="28"/>
  <c r="Q79" i="22"/>
  <c r="Q79" i="28" s="1"/>
  <c r="Q62" i="28"/>
  <c r="M37" i="28"/>
  <c r="M98" i="22"/>
  <c r="N37" i="22"/>
  <c r="I144" i="22"/>
  <c r="H144" i="28"/>
  <c r="I145" i="22"/>
  <c r="H145" i="28"/>
  <c r="K134" i="28"/>
  <c r="L134" i="22"/>
  <c r="L95" i="28"/>
  <c r="L114" i="22"/>
  <c r="I109" i="28"/>
  <c r="J109" i="28" s="1"/>
  <c r="H110" i="28"/>
  <c r="J83" i="28"/>
  <c r="S1" i="28"/>
  <c r="R3" i="28"/>
  <c r="Y27" i="23"/>
  <c r="AB13" i="23"/>
  <c r="AB13" i="29" s="1"/>
  <c r="AB41" i="29" s="1"/>
  <c r="Y23" i="23"/>
  <c r="Y23" i="29" s="1"/>
  <c r="O76" i="22"/>
  <c r="O65" i="22"/>
  <c r="H108" i="22"/>
  <c r="H109" i="22" s="1"/>
  <c r="H121" i="22"/>
  <c r="H121" i="28" s="1"/>
  <c r="H127" i="28" s="1"/>
  <c r="J121" i="22"/>
  <c r="J108" i="22"/>
  <c r="F146" i="22"/>
  <c r="G146" i="22" s="1"/>
  <c r="E147" i="22"/>
  <c r="P26" i="22"/>
  <c r="P29" i="22" s="1"/>
  <c r="Q13" i="22"/>
  <c r="Q13" i="28" s="1"/>
  <c r="Q23" i="28" s="1"/>
  <c r="P23" i="22"/>
  <c r="P59" i="22"/>
  <c r="P59" i="28" s="1"/>
  <c r="P65" i="28" s="1"/>
  <c r="K102" i="22"/>
  <c r="K102" i="28" s="1"/>
  <c r="K108" i="28" s="1"/>
  <c r="L41" i="22"/>
  <c r="L41" i="28" s="1"/>
  <c r="L47" i="28" s="1"/>
  <c r="L48" i="28" s="1"/>
  <c r="K47" i="22"/>
  <c r="K48" i="22" s="1"/>
  <c r="AH18" i="23"/>
  <c r="AH18" i="29" s="1"/>
  <c r="T1" i="22"/>
  <c r="S3" i="22"/>
  <c r="R57" i="22"/>
  <c r="S11" i="22"/>
  <c r="S11" i="28" s="1"/>
  <c r="AE29" i="23"/>
  <c r="AE29" i="29" s="1"/>
  <c r="AH17" i="23"/>
  <c r="AH17" i="29" s="1"/>
  <c r="R62" i="22"/>
  <c r="S16" i="22"/>
  <c r="S16" i="28" s="1"/>
  <c r="M106" i="22"/>
  <c r="N45" i="22"/>
  <c r="N45" i="28" s="1"/>
  <c r="K83" i="22"/>
  <c r="R58" i="22"/>
  <c r="S12" i="22"/>
  <c r="S12" i="28" s="1"/>
  <c r="S63" i="22"/>
  <c r="T17" i="22"/>
  <c r="T17" i="28" s="1"/>
  <c r="R73" i="22"/>
  <c r="R73" i="28" s="1"/>
  <c r="AH12" i="23"/>
  <c r="AH12" i="29" s="1"/>
  <c r="AH11" i="23"/>
  <c r="AH11" i="29" s="1"/>
  <c r="R60" i="22"/>
  <c r="S14" i="22"/>
  <c r="S14" i="28" s="1"/>
  <c r="M100" i="22"/>
  <c r="N39" i="22"/>
  <c r="N39" i="28" s="1"/>
  <c r="AH10" i="23"/>
  <c r="AH10" i="29" s="1"/>
  <c r="AH5" i="23"/>
  <c r="AH5" i="29" s="1"/>
  <c r="R64" i="22"/>
  <c r="S18" i="22"/>
  <c r="S18" i="28" s="1"/>
  <c r="N105" i="22"/>
  <c r="O44" i="22"/>
  <c r="O44" i="28" s="1"/>
  <c r="M107" i="22"/>
  <c r="N46" i="22"/>
  <c r="N46" i="28" s="1"/>
  <c r="AH16" i="23"/>
  <c r="AH16" i="29" s="1"/>
  <c r="L118" i="22"/>
  <c r="L118" i="28" s="1"/>
  <c r="M101" i="22"/>
  <c r="N40" i="22"/>
  <c r="N40" i="28" s="1"/>
  <c r="K137" i="22"/>
  <c r="K137" i="28" s="1"/>
  <c r="N103" i="22"/>
  <c r="O42" i="22"/>
  <c r="O42" i="28" s="1"/>
  <c r="S56" i="22"/>
  <c r="S56" i="28" s="1"/>
  <c r="T10" i="22"/>
  <c r="T10" i="28" s="1"/>
  <c r="R61" i="22"/>
  <c r="S15" i="22"/>
  <c r="AH14" i="23"/>
  <c r="AH14" i="29" s="1"/>
  <c r="M38" i="22"/>
  <c r="M38" i="28" s="1"/>
  <c r="O43" i="22" l="1"/>
  <c r="O43" i="28" s="1"/>
  <c r="N104" i="22"/>
  <c r="K143" i="28"/>
  <c r="L143" i="22"/>
  <c r="L143" i="28" s="1"/>
  <c r="K139" i="28"/>
  <c r="L139" i="22"/>
  <c r="L139" i="28" s="1"/>
  <c r="K109" i="28"/>
  <c r="AB47" i="29"/>
  <c r="I144" i="28"/>
  <c r="J144" i="22"/>
  <c r="F147" i="28"/>
  <c r="G146" i="28"/>
  <c r="O82" i="22"/>
  <c r="O76" i="28"/>
  <c r="O82" i="28" s="1"/>
  <c r="M117" i="22"/>
  <c r="M117" i="28" s="1"/>
  <c r="M98" i="28"/>
  <c r="AK8" i="23"/>
  <c r="AH8" i="29"/>
  <c r="M141" i="22"/>
  <c r="M141" i="28" s="1"/>
  <c r="M122" i="28"/>
  <c r="M143" i="22"/>
  <c r="M143" i="28" s="1"/>
  <c r="M124" i="28"/>
  <c r="Q26" i="28"/>
  <c r="Q29" i="28" s="1"/>
  <c r="L134" i="28"/>
  <c r="N36" i="28"/>
  <c r="N97" i="22"/>
  <c r="O36" i="22"/>
  <c r="L136" i="28"/>
  <c r="L135" i="28"/>
  <c r="M125" i="22"/>
  <c r="M106" i="28"/>
  <c r="N37" i="28"/>
  <c r="O37" i="22"/>
  <c r="N98" i="22"/>
  <c r="M126" i="22"/>
  <c r="M107" i="28"/>
  <c r="AK9" i="23"/>
  <c r="AH9" i="29"/>
  <c r="M116" i="22"/>
  <c r="M116" i="28" s="1"/>
  <c r="M97" i="28"/>
  <c r="AK7" i="23"/>
  <c r="AH7" i="29"/>
  <c r="L133" i="22"/>
  <c r="L114" i="28"/>
  <c r="R75" i="22"/>
  <c r="R75" i="28" s="1"/>
  <c r="R58" i="28"/>
  <c r="AK15" i="23"/>
  <c r="AK15" i="29" s="1"/>
  <c r="S15" i="28"/>
  <c r="Y30" i="23"/>
  <c r="Y30" i="29" s="1"/>
  <c r="Y27" i="29"/>
  <c r="M115" i="22"/>
  <c r="M115" i="28" s="1"/>
  <c r="M96" i="28"/>
  <c r="R81" i="22"/>
  <c r="R81" i="28" s="1"/>
  <c r="R64" i="28"/>
  <c r="M119" i="22"/>
  <c r="M100" i="28"/>
  <c r="M120" i="22"/>
  <c r="M101" i="28"/>
  <c r="S80" i="22"/>
  <c r="S80" i="28" s="1"/>
  <c r="S63" i="28"/>
  <c r="N123" i="22"/>
  <c r="N104" i="28"/>
  <c r="R78" i="22"/>
  <c r="R78" i="28" s="1"/>
  <c r="R61" i="28"/>
  <c r="N122" i="22"/>
  <c r="N103" i="28"/>
  <c r="N124" i="22"/>
  <c r="N105" i="28"/>
  <c r="R77" i="22"/>
  <c r="R77" i="28" s="1"/>
  <c r="R60" i="28"/>
  <c r="R74" i="22"/>
  <c r="R74" i="28" s="1"/>
  <c r="R57" i="28"/>
  <c r="J127" i="22"/>
  <c r="J121" i="28"/>
  <c r="J127" i="28" s="1"/>
  <c r="I145" i="28"/>
  <c r="J145" i="22"/>
  <c r="AH6" i="23"/>
  <c r="AH28" i="23" s="1"/>
  <c r="AH28" i="29" s="1"/>
  <c r="AE6" i="29"/>
  <c r="N35" i="28"/>
  <c r="N96" i="22"/>
  <c r="O35" i="22"/>
  <c r="N132" i="22"/>
  <c r="M132" i="28"/>
  <c r="M142" i="22"/>
  <c r="M142" i="28" s="1"/>
  <c r="M123" i="28"/>
  <c r="R79" i="22"/>
  <c r="R79" i="28" s="1"/>
  <c r="R62" i="28"/>
  <c r="H128" i="28"/>
  <c r="I128" i="28" s="1"/>
  <c r="M34" i="28"/>
  <c r="M95" i="22"/>
  <c r="N34" i="22"/>
  <c r="I110" i="28"/>
  <c r="S3" i="28"/>
  <c r="T1" i="28"/>
  <c r="S28" i="28"/>
  <c r="K83" i="28"/>
  <c r="J110" i="28"/>
  <c r="F147" i="22"/>
  <c r="AK12" i="23"/>
  <c r="AK12" i="29" s="1"/>
  <c r="G147" i="22"/>
  <c r="H127" i="22"/>
  <c r="H128" i="22" s="1"/>
  <c r="H140" i="22"/>
  <c r="R13" i="22"/>
  <c r="R13" i="28" s="1"/>
  <c r="Q23" i="22"/>
  <c r="Q26" i="22"/>
  <c r="Q29" i="22" s="1"/>
  <c r="Q59" i="22"/>
  <c r="Q59" i="28" s="1"/>
  <c r="Q65" i="28" s="1"/>
  <c r="I109" i="22"/>
  <c r="H110" i="22"/>
  <c r="K121" i="22"/>
  <c r="K108" i="22"/>
  <c r="L102" i="22"/>
  <c r="L102" i="28" s="1"/>
  <c r="L108" i="28" s="1"/>
  <c r="L109" i="28" s="1"/>
  <c r="L47" i="22"/>
  <c r="L48" i="22" s="1"/>
  <c r="AB41" i="23"/>
  <c r="AB23" i="23"/>
  <c r="AB23" i="29" s="1"/>
  <c r="AE13" i="23"/>
  <c r="AE13" i="29" s="1"/>
  <c r="AB27" i="23"/>
  <c r="P76" i="22"/>
  <c r="P65" i="22"/>
  <c r="AK18" i="23"/>
  <c r="AK18" i="29" s="1"/>
  <c r="AK16" i="23"/>
  <c r="AK11" i="23"/>
  <c r="AK11" i="29" s="1"/>
  <c r="U1" i="22"/>
  <c r="T3" i="22"/>
  <c r="O105" i="22"/>
  <c r="P44" i="22"/>
  <c r="P44" i="28" s="1"/>
  <c r="L83" i="22"/>
  <c r="T56" i="22"/>
  <c r="T56" i="28" s="1"/>
  <c r="U10" i="22"/>
  <c r="U10" i="28" s="1"/>
  <c r="N101" i="22"/>
  <c r="O40" i="22"/>
  <c r="O40" i="28" s="1"/>
  <c r="O104" i="22"/>
  <c r="P43" i="22"/>
  <c r="P43" i="28" s="1"/>
  <c r="AK10" i="23"/>
  <c r="AK10" i="29" s="1"/>
  <c r="N100" i="22"/>
  <c r="O39" i="22"/>
  <c r="O39" i="28" s="1"/>
  <c r="T63" i="22"/>
  <c r="U17" i="22"/>
  <c r="U17" i="28" s="1"/>
  <c r="S62" i="22"/>
  <c r="T16" i="22"/>
  <c r="T16" i="28" s="1"/>
  <c r="S73" i="22"/>
  <c r="S73" i="28" s="1"/>
  <c r="S28" i="22"/>
  <c r="S57" i="22"/>
  <c r="T11" i="22"/>
  <c r="T11" i="28" s="1"/>
  <c r="N106" i="22"/>
  <c r="O45" i="22"/>
  <c r="O45" i="28" s="1"/>
  <c r="AH29" i="23"/>
  <c r="AH29" i="29" s="1"/>
  <c r="AK17" i="23"/>
  <c r="AK17" i="29" s="1"/>
  <c r="AK14" i="23"/>
  <c r="AK14" i="29" s="1"/>
  <c r="L137" i="22"/>
  <c r="L137" i="28" s="1"/>
  <c r="S58" i="22"/>
  <c r="T12" i="22"/>
  <c r="T12" i="28" s="1"/>
  <c r="S60" i="22"/>
  <c r="T14" i="22"/>
  <c r="T14" i="28" s="1"/>
  <c r="S64" i="22"/>
  <c r="T18" i="22"/>
  <c r="T18" i="28" s="1"/>
  <c r="M99" i="22"/>
  <c r="M99" i="28" s="1"/>
  <c r="N38" i="22"/>
  <c r="N38" i="28" s="1"/>
  <c r="O103" i="22"/>
  <c r="P42" i="22"/>
  <c r="P42" i="28" s="1"/>
  <c r="N107" i="22"/>
  <c r="O46" i="22"/>
  <c r="O46" i="28" s="1"/>
  <c r="S61" i="22"/>
  <c r="T15" i="22"/>
  <c r="AK5" i="23"/>
  <c r="AK5" i="29" s="1"/>
  <c r="J128" i="28" l="1"/>
  <c r="M135" i="22"/>
  <c r="M135" i="28" s="1"/>
  <c r="H146" i="22"/>
  <c r="I146" i="22" s="1"/>
  <c r="J146" i="22" s="1"/>
  <c r="O122" i="22"/>
  <c r="O103" i="28"/>
  <c r="S74" i="22"/>
  <c r="S74" i="28" s="1"/>
  <c r="S57" i="28"/>
  <c r="O123" i="22"/>
  <c r="O104" i="28"/>
  <c r="N34" i="28"/>
  <c r="N95" i="22"/>
  <c r="O34" i="22"/>
  <c r="N143" i="22"/>
  <c r="N143" i="28" s="1"/>
  <c r="N124" i="28"/>
  <c r="M126" i="28"/>
  <c r="O35" i="28"/>
  <c r="O96" i="22"/>
  <c r="P35" i="22"/>
  <c r="N141" i="22"/>
  <c r="N141" i="28" s="1"/>
  <c r="N122" i="28"/>
  <c r="M139" i="22"/>
  <c r="M139" i="28" s="1"/>
  <c r="M120" i="28"/>
  <c r="N117" i="22"/>
  <c r="N117" i="28" s="1"/>
  <c r="N98" i="28"/>
  <c r="M136" i="22"/>
  <c r="O132" i="22"/>
  <c r="N132" i="28"/>
  <c r="T80" i="22"/>
  <c r="T80" i="28" s="1"/>
  <c r="T63" i="28"/>
  <c r="N115" i="22"/>
  <c r="N115" i="28" s="1"/>
  <c r="N96" i="28"/>
  <c r="AN7" i="23"/>
  <c r="AK7" i="29"/>
  <c r="O37" i="28"/>
  <c r="P37" i="22"/>
  <c r="O98" i="22"/>
  <c r="O36" i="28"/>
  <c r="P36" i="22"/>
  <c r="O97" i="22"/>
  <c r="G147" i="28"/>
  <c r="H146" i="28"/>
  <c r="I146" i="28" s="1"/>
  <c r="J146" i="28" s="1"/>
  <c r="M95" i="28"/>
  <c r="M114" i="22"/>
  <c r="M114" i="28" s="1"/>
  <c r="L133" i="28"/>
  <c r="AN16" i="23"/>
  <c r="AN16" i="29" s="1"/>
  <c r="AK16" i="29"/>
  <c r="R23" i="28"/>
  <c r="R26" i="28"/>
  <c r="R29" i="28" s="1"/>
  <c r="N116" i="22"/>
  <c r="N116" i="28" s="1"/>
  <c r="N97" i="28"/>
  <c r="N120" i="22"/>
  <c r="N101" i="28"/>
  <c r="S78" i="22"/>
  <c r="S78" i="28" s="1"/>
  <c r="S61" i="28"/>
  <c r="S75" i="22"/>
  <c r="S75" i="28" s="1"/>
  <c r="S58" i="28"/>
  <c r="N119" i="22"/>
  <c r="N100" i="28"/>
  <c r="P82" i="22"/>
  <c r="P76" i="28"/>
  <c r="P82" i="28" s="1"/>
  <c r="I140" i="22"/>
  <c r="H140" i="28"/>
  <c r="M138" i="22"/>
  <c r="M138" i="28" s="1"/>
  <c r="M119" i="28"/>
  <c r="J144" i="28"/>
  <c r="K144" i="22"/>
  <c r="S77" i="22"/>
  <c r="S77" i="28" s="1"/>
  <c r="S60" i="28"/>
  <c r="AN15" i="23"/>
  <c r="AN15" i="29" s="1"/>
  <c r="T15" i="28"/>
  <c r="S81" i="22"/>
  <c r="S81" i="28" s="1"/>
  <c r="S64" i="28"/>
  <c r="AB30" i="23"/>
  <c r="AB30" i="29" s="1"/>
  <c r="AB27" i="29"/>
  <c r="K127" i="22"/>
  <c r="K121" i="28"/>
  <c r="K127" i="28" s="1"/>
  <c r="AK6" i="23"/>
  <c r="AK28" i="23" s="1"/>
  <c r="AK28" i="29" s="1"/>
  <c r="AH6" i="29"/>
  <c r="N142" i="22"/>
  <c r="N142" i="28" s="1"/>
  <c r="N123" i="28"/>
  <c r="M125" i="28"/>
  <c r="AN8" i="23"/>
  <c r="AK8" i="29"/>
  <c r="N126" i="22"/>
  <c r="N107" i="28"/>
  <c r="N125" i="22"/>
  <c r="N106" i="28"/>
  <c r="O124" i="22"/>
  <c r="O105" i="28"/>
  <c r="S79" i="22"/>
  <c r="S79" i="28" s="1"/>
  <c r="S62" i="28"/>
  <c r="J145" i="28"/>
  <c r="K145" i="22"/>
  <c r="AN9" i="23"/>
  <c r="AK9" i="29"/>
  <c r="M134" i="22"/>
  <c r="L83" i="28"/>
  <c r="K110" i="28"/>
  <c r="T28" i="28"/>
  <c r="U1" i="28"/>
  <c r="T3" i="28"/>
  <c r="S23" i="28"/>
  <c r="M41" i="22"/>
  <c r="M41" i="28" s="1"/>
  <c r="M47" i="28" s="1"/>
  <c r="M48" i="28" s="1"/>
  <c r="AB47" i="23"/>
  <c r="J109" i="22"/>
  <c r="I110" i="22"/>
  <c r="AN14" i="23"/>
  <c r="AN14" i="29" s="1"/>
  <c r="L121" i="22"/>
  <c r="L108" i="22"/>
  <c r="Q76" i="22"/>
  <c r="Q65" i="22"/>
  <c r="R59" i="22"/>
  <c r="R59" i="28" s="1"/>
  <c r="R65" i="28" s="1"/>
  <c r="S13" i="22"/>
  <c r="S13" i="28" s="1"/>
  <c r="S26" i="28" s="1"/>
  <c r="S29" i="28" s="1"/>
  <c r="R23" i="22"/>
  <c r="R26" i="22"/>
  <c r="R29" i="22" s="1"/>
  <c r="AE23" i="23"/>
  <c r="AE23" i="29" s="1"/>
  <c r="AH13" i="23"/>
  <c r="AH13" i="29" s="1"/>
  <c r="AE27" i="23"/>
  <c r="I128" i="22"/>
  <c r="V1" i="22"/>
  <c r="U3" i="22"/>
  <c r="O107" i="22"/>
  <c r="P46" i="22"/>
  <c r="P46" i="28" s="1"/>
  <c r="O101" i="22"/>
  <c r="P40" i="22"/>
  <c r="P40" i="28" s="1"/>
  <c r="AN5" i="23"/>
  <c r="AN5" i="29" s="1"/>
  <c r="T64" i="22"/>
  <c r="U18" i="22"/>
  <c r="T57" i="22"/>
  <c r="U11" i="22"/>
  <c r="U11" i="28" s="1"/>
  <c r="AN10" i="23"/>
  <c r="AN10" i="29" s="1"/>
  <c r="M83" i="22"/>
  <c r="N83" i="22" s="1"/>
  <c r="O83" i="22" s="1"/>
  <c r="P83" i="22" s="1"/>
  <c r="U56" i="22"/>
  <c r="U56" i="28" s="1"/>
  <c r="V10" i="22"/>
  <c r="V10" i="28" s="1"/>
  <c r="T28" i="22"/>
  <c r="P104" i="22"/>
  <c r="Q43" i="22"/>
  <c r="Q43" i="28" s="1"/>
  <c r="AN11" i="23"/>
  <c r="AN11" i="29" s="1"/>
  <c r="AN18" i="23"/>
  <c r="T58" i="22"/>
  <c r="U12" i="22"/>
  <c r="U12" i="28" s="1"/>
  <c r="P103" i="22"/>
  <c r="Q42" i="22"/>
  <c r="Q42" i="28" s="1"/>
  <c r="AN12" i="23"/>
  <c r="AN12" i="29" s="1"/>
  <c r="U63" i="22"/>
  <c r="V17" i="22"/>
  <c r="V17" i="28" s="1"/>
  <c r="AK29" i="23"/>
  <c r="AK29" i="29" s="1"/>
  <c r="AN17" i="23"/>
  <c r="AN17" i="29" s="1"/>
  <c r="T62" i="22"/>
  <c r="U16" i="22"/>
  <c r="P105" i="22"/>
  <c r="Q44" i="22"/>
  <c r="Q44" i="28" s="1"/>
  <c r="N99" i="22"/>
  <c r="N99" i="28" s="1"/>
  <c r="O38" i="22"/>
  <c r="O38" i="28" s="1"/>
  <c r="T60" i="22"/>
  <c r="U14" i="22"/>
  <c r="T73" i="22"/>
  <c r="T73" i="28" s="1"/>
  <c r="T61" i="22"/>
  <c r="U15" i="22"/>
  <c r="U15" i="28" s="1"/>
  <c r="M118" i="22"/>
  <c r="M118" i="28" s="1"/>
  <c r="O106" i="22"/>
  <c r="P45" i="22"/>
  <c r="P45" i="28" s="1"/>
  <c r="O100" i="22"/>
  <c r="P39" i="22"/>
  <c r="P39" i="28" s="1"/>
  <c r="K128" i="28" l="1"/>
  <c r="K146" i="22"/>
  <c r="H147" i="22"/>
  <c r="K146" i="28"/>
  <c r="K147" i="28" s="1"/>
  <c r="AQ18" i="23"/>
  <c r="AQ18" i="29" s="1"/>
  <c r="AN18" i="29"/>
  <c r="M134" i="28"/>
  <c r="N134" i="22"/>
  <c r="O143" i="22"/>
  <c r="O143" i="28" s="1"/>
  <c r="O124" i="28"/>
  <c r="K144" i="28"/>
  <c r="L144" i="22"/>
  <c r="P37" i="28"/>
  <c r="P98" i="22"/>
  <c r="Q37" i="22"/>
  <c r="O142" i="22"/>
  <c r="O142" i="28" s="1"/>
  <c r="O123" i="28"/>
  <c r="O126" i="22"/>
  <c r="O107" i="28"/>
  <c r="N138" i="22"/>
  <c r="N138" i="28" s="1"/>
  <c r="N119" i="28"/>
  <c r="P35" i="28"/>
  <c r="P96" i="22"/>
  <c r="Q35" i="22"/>
  <c r="T77" i="22"/>
  <c r="T77" i="28" s="1"/>
  <c r="T60" i="28"/>
  <c r="M136" i="28"/>
  <c r="N136" i="22"/>
  <c r="O115" i="22"/>
  <c r="O115" i="28" s="1"/>
  <c r="O96" i="28"/>
  <c r="T78" i="22"/>
  <c r="T78" i="28" s="1"/>
  <c r="T61" i="28"/>
  <c r="P124" i="22"/>
  <c r="P105" i="28"/>
  <c r="AQ14" i="23"/>
  <c r="AQ14" i="29" s="1"/>
  <c r="U14" i="28"/>
  <c r="U80" i="22"/>
  <c r="U80" i="28" s="1"/>
  <c r="U63" i="28"/>
  <c r="P123" i="22"/>
  <c r="P104" i="28"/>
  <c r="K145" i="28"/>
  <c r="L145" i="22"/>
  <c r="AQ7" i="23"/>
  <c r="AN7" i="29"/>
  <c r="P132" i="22"/>
  <c r="O132" i="28"/>
  <c r="T74" i="22"/>
  <c r="T74" i="28" s="1"/>
  <c r="T57" i="28"/>
  <c r="N126" i="28"/>
  <c r="AN6" i="23"/>
  <c r="AN28" i="23" s="1"/>
  <c r="AN28" i="29" s="1"/>
  <c r="AK6" i="29"/>
  <c r="O116" i="22"/>
  <c r="O97" i="28"/>
  <c r="O34" i="28"/>
  <c r="O95" i="22"/>
  <c r="P34" i="22"/>
  <c r="O141" i="22"/>
  <c r="O141" i="28" s="1"/>
  <c r="O122" i="28"/>
  <c r="O119" i="22"/>
  <c r="O100" i="28"/>
  <c r="AQ9" i="23"/>
  <c r="AN9" i="29"/>
  <c r="AQ16" i="23"/>
  <c r="AQ16" i="29" s="1"/>
  <c r="U16" i="28"/>
  <c r="T79" i="22"/>
  <c r="T79" i="28" s="1"/>
  <c r="T62" i="28"/>
  <c r="O120" i="22"/>
  <c r="O101" i="28"/>
  <c r="H147" i="28"/>
  <c r="J140" i="22"/>
  <c r="I140" i="28"/>
  <c r="P36" i="28"/>
  <c r="P97" i="22"/>
  <c r="Q36" i="22"/>
  <c r="N95" i="28"/>
  <c r="N114" i="22"/>
  <c r="N114" i="28" s="1"/>
  <c r="N125" i="28"/>
  <c r="P122" i="22"/>
  <c r="P103" i="28"/>
  <c r="O125" i="22"/>
  <c r="O106" i="28"/>
  <c r="U28" i="22"/>
  <c r="U18" i="28"/>
  <c r="AQ8" i="23"/>
  <c r="AN8" i="29"/>
  <c r="I147" i="28"/>
  <c r="L127" i="22"/>
  <c r="L121" i="28"/>
  <c r="L127" i="28" s="1"/>
  <c r="L128" i="28" s="1"/>
  <c r="T75" i="22"/>
  <c r="T75" i="28" s="1"/>
  <c r="T58" i="28"/>
  <c r="T81" i="22"/>
  <c r="T81" i="28" s="1"/>
  <c r="T64" i="28"/>
  <c r="AE30" i="23"/>
  <c r="AE30" i="29" s="1"/>
  <c r="AE27" i="29"/>
  <c r="Q82" i="22"/>
  <c r="Q83" i="22" s="1"/>
  <c r="Q76" i="28"/>
  <c r="Q82" i="28" s="1"/>
  <c r="N139" i="22"/>
  <c r="N139" i="28" s="1"/>
  <c r="N120" i="28"/>
  <c r="M133" i="22"/>
  <c r="O117" i="22"/>
  <c r="O117" i="28" s="1"/>
  <c r="O98" i="28"/>
  <c r="N135" i="22"/>
  <c r="N135" i="28" s="1"/>
  <c r="J147" i="28"/>
  <c r="M83" i="28"/>
  <c r="L110" i="28"/>
  <c r="U28" i="28"/>
  <c r="V1" i="28"/>
  <c r="U3" i="28"/>
  <c r="AK13" i="23"/>
  <c r="AK13" i="29" s="1"/>
  <c r="AH23" i="23"/>
  <c r="AH23" i="29" s="1"/>
  <c r="AH27" i="23"/>
  <c r="I147" i="22"/>
  <c r="J128" i="22"/>
  <c r="S26" i="22"/>
  <c r="S29" i="22" s="1"/>
  <c r="S59" i="22"/>
  <c r="S59" i="28" s="1"/>
  <c r="S65" i="28" s="1"/>
  <c r="S23" i="22"/>
  <c r="T13" i="22"/>
  <c r="T13" i="28" s="1"/>
  <c r="J110" i="22"/>
  <c r="K109" i="22"/>
  <c r="R76" i="22"/>
  <c r="R65" i="22"/>
  <c r="M102" i="22"/>
  <c r="M102" i="28" s="1"/>
  <c r="M108" i="28" s="1"/>
  <c r="M109" i="28" s="1"/>
  <c r="N41" i="22"/>
  <c r="N41" i="28" s="1"/>
  <c r="N47" i="28" s="1"/>
  <c r="N48" i="28" s="1"/>
  <c r="M47" i="22"/>
  <c r="M48" i="22" s="1"/>
  <c r="AQ11" i="23"/>
  <c r="AQ11" i="29" s="1"/>
  <c r="AQ12" i="23"/>
  <c r="AQ12" i="29" s="1"/>
  <c r="W1" i="22"/>
  <c r="V3" i="22"/>
  <c r="M137" i="22"/>
  <c r="M137" i="28" s="1"/>
  <c r="P101" i="22"/>
  <c r="Q40" i="22"/>
  <c r="Q40" i="28" s="1"/>
  <c r="P100" i="22"/>
  <c r="Q39" i="22"/>
  <c r="Q39" i="28" s="1"/>
  <c r="U64" i="22"/>
  <c r="V18" i="22"/>
  <c r="P106" i="22"/>
  <c r="Q45" i="22"/>
  <c r="Q45" i="28" s="1"/>
  <c r="O99" i="22"/>
  <c r="O99" i="28" s="1"/>
  <c r="P38" i="22"/>
  <c r="P38" i="28" s="1"/>
  <c r="Q104" i="22"/>
  <c r="R43" i="22"/>
  <c r="R43" i="28" s="1"/>
  <c r="AQ17" i="23"/>
  <c r="AQ17" i="29" s="1"/>
  <c r="AN29" i="23"/>
  <c r="AN29" i="29" s="1"/>
  <c r="Q105" i="22"/>
  <c r="R44" i="22"/>
  <c r="R44" i="28" s="1"/>
  <c r="V63" i="22"/>
  <c r="W17" i="22"/>
  <c r="W17" i="28" s="1"/>
  <c r="AQ10" i="23"/>
  <c r="AQ10" i="29" s="1"/>
  <c r="AQ5" i="23"/>
  <c r="AQ5" i="29" s="1"/>
  <c r="U73" i="22"/>
  <c r="U73" i="28" s="1"/>
  <c r="N118" i="22"/>
  <c r="N118" i="28" s="1"/>
  <c r="V56" i="22"/>
  <c r="V56" i="28" s="1"/>
  <c r="W10" i="22"/>
  <c r="W10" i="28" s="1"/>
  <c r="U61" i="22"/>
  <c r="V15" i="22"/>
  <c r="V15" i="28" s="1"/>
  <c r="U62" i="22"/>
  <c r="V16" i="22"/>
  <c r="V16" i="28" s="1"/>
  <c r="Q103" i="22"/>
  <c r="R42" i="22"/>
  <c r="R42" i="28" s="1"/>
  <c r="AQ15" i="23"/>
  <c r="AQ15" i="29" s="1"/>
  <c r="U60" i="22"/>
  <c r="V14" i="22"/>
  <c r="U58" i="22"/>
  <c r="V12" i="22"/>
  <c r="V12" i="28" s="1"/>
  <c r="U57" i="22"/>
  <c r="V11" i="22"/>
  <c r="V11" i="28" s="1"/>
  <c r="P107" i="22"/>
  <c r="Q46" i="22"/>
  <c r="Q46" i="28" s="1"/>
  <c r="L146" i="22" l="1"/>
  <c r="P125" i="22"/>
  <c r="P106" i="28"/>
  <c r="P34" i="28"/>
  <c r="P95" i="22"/>
  <c r="Q34" i="22"/>
  <c r="P143" i="22"/>
  <c r="P143" i="28" s="1"/>
  <c r="P124" i="28"/>
  <c r="O126" i="28"/>
  <c r="J140" i="28"/>
  <c r="K140" i="22"/>
  <c r="P142" i="22"/>
  <c r="P142" i="28" s="1"/>
  <c r="P123" i="28"/>
  <c r="Q35" i="28"/>
  <c r="Q96" i="22"/>
  <c r="R35" i="22"/>
  <c r="N134" i="28"/>
  <c r="O134" i="22"/>
  <c r="P126" i="22"/>
  <c r="P107" i="28"/>
  <c r="AT14" i="23"/>
  <c r="AT14" i="29" s="1"/>
  <c r="V14" i="28"/>
  <c r="U77" i="22"/>
  <c r="U77" i="28" s="1"/>
  <c r="U60" i="28"/>
  <c r="V80" i="22"/>
  <c r="V80" i="28" s="1"/>
  <c r="V63" i="28"/>
  <c r="P120" i="22"/>
  <c r="P101" i="28"/>
  <c r="T26" i="28"/>
  <c r="T29" i="28" s="1"/>
  <c r="T23" i="28"/>
  <c r="M133" i="28"/>
  <c r="N133" i="22"/>
  <c r="AT8" i="23"/>
  <c r="AQ8" i="29"/>
  <c r="AT9" i="23"/>
  <c r="AQ9" i="29"/>
  <c r="P115" i="22"/>
  <c r="P115" i="28" s="1"/>
  <c r="P96" i="28"/>
  <c r="Q37" i="28"/>
  <c r="R37" i="22"/>
  <c r="Q98" i="22"/>
  <c r="AH30" i="23"/>
  <c r="AH30" i="29" s="1"/>
  <c r="AH27" i="29"/>
  <c r="U74" i="22"/>
  <c r="U74" i="28" s="1"/>
  <c r="U57" i="28"/>
  <c r="U79" i="22"/>
  <c r="U79" i="28" s="1"/>
  <c r="U62" i="28"/>
  <c r="O135" i="22"/>
  <c r="O135" i="28" s="1"/>
  <c r="O116" i="28"/>
  <c r="Q132" i="22"/>
  <c r="P132" i="28"/>
  <c r="P117" i="22"/>
  <c r="P117" i="28" s="1"/>
  <c r="P98" i="28"/>
  <c r="AT18" i="23"/>
  <c r="AT18" i="29" s="1"/>
  <c r="V18" i="28"/>
  <c r="V28" i="28" s="1"/>
  <c r="P141" i="22"/>
  <c r="P141" i="28" s="1"/>
  <c r="P122" i="28"/>
  <c r="U81" i="22"/>
  <c r="U81" i="28" s="1"/>
  <c r="U64" i="28"/>
  <c r="O139" i="22"/>
  <c r="O139" i="28" s="1"/>
  <c r="O120" i="28"/>
  <c r="O138" i="22"/>
  <c r="O138" i="28" s="1"/>
  <c r="O119" i="28"/>
  <c r="N136" i="28"/>
  <c r="O136" i="22"/>
  <c r="Q123" i="22"/>
  <c r="Q104" i="28"/>
  <c r="P119" i="22"/>
  <c r="P100" i="28"/>
  <c r="Q124" i="22"/>
  <c r="Q105" i="28"/>
  <c r="Q36" i="28"/>
  <c r="R36" i="22"/>
  <c r="Q97" i="22"/>
  <c r="AQ6" i="23"/>
  <c r="AQ28" i="23" s="1"/>
  <c r="AQ28" i="29" s="1"/>
  <c r="AN6" i="29"/>
  <c r="AT7" i="23"/>
  <c r="AQ7" i="29"/>
  <c r="L144" i="28"/>
  <c r="M144" i="22"/>
  <c r="Q122" i="22"/>
  <c r="Q103" i="28"/>
  <c r="O95" i="28"/>
  <c r="O114" i="22"/>
  <c r="O114" i="28" s="1"/>
  <c r="U75" i="22"/>
  <c r="U75" i="28" s="1"/>
  <c r="U58" i="28"/>
  <c r="U78" i="22"/>
  <c r="U78" i="28" s="1"/>
  <c r="U61" i="28"/>
  <c r="R82" i="22"/>
  <c r="R83" i="22" s="1"/>
  <c r="R76" i="28"/>
  <c r="R82" i="28" s="1"/>
  <c r="O125" i="28"/>
  <c r="P116" i="22"/>
  <c r="P97" i="28"/>
  <c r="L145" i="28"/>
  <c r="M145" i="22"/>
  <c r="L146" i="28"/>
  <c r="L147" i="28" s="1"/>
  <c r="V3" i="28"/>
  <c r="W1" i="28"/>
  <c r="N83" i="28"/>
  <c r="M110" i="28"/>
  <c r="AT11" i="23"/>
  <c r="AT11" i="29" s="1"/>
  <c r="V28" i="22"/>
  <c r="S76" i="22"/>
  <c r="S65" i="22"/>
  <c r="J147" i="22"/>
  <c r="K128" i="22"/>
  <c r="K110" i="22"/>
  <c r="L109" i="22"/>
  <c r="L110" i="22" s="1"/>
  <c r="N102" i="22"/>
  <c r="N102" i="28" s="1"/>
  <c r="N108" i="28" s="1"/>
  <c r="N109" i="28" s="1"/>
  <c r="O41" i="22"/>
  <c r="O41" i="28" s="1"/>
  <c r="O47" i="28" s="1"/>
  <c r="O48" i="28" s="1"/>
  <c r="N47" i="22"/>
  <c r="N48" i="22" s="1"/>
  <c r="M121" i="22"/>
  <c r="M121" i="28" s="1"/>
  <c r="M127" i="28" s="1"/>
  <c r="M128" i="28" s="1"/>
  <c r="M108" i="22"/>
  <c r="T23" i="22"/>
  <c r="T26" i="22"/>
  <c r="T29" i="22" s="1"/>
  <c r="T59" i="22"/>
  <c r="T59" i="28" s="1"/>
  <c r="T65" i="28" s="1"/>
  <c r="U13" i="22"/>
  <c r="U13" i="28" s="1"/>
  <c r="U26" i="28" s="1"/>
  <c r="U29" i="28" s="1"/>
  <c r="AN13" i="23"/>
  <c r="AN13" i="29" s="1"/>
  <c r="AK27" i="23"/>
  <c r="AK23" i="23"/>
  <c r="AK23" i="29" s="1"/>
  <c r="AT15" i="23"/>
  <c r="AT15" i="29" s="1"/>
  <c r="X1" i="22"/>
  <c r="W3" i="22"/>
  <c r="N137" i="22"/>
  <c r="N137" i="28" s="1"/>
  <c r="AT10" i="23"/>
  <c r="AT10" i="29" s="1"/>
  <c r="R104" i="22"/>
  <c r="S43" i="22"/>
  <c r="S43" i="28" s="1"/>
  <c r="Q101" i="22"/>
  <c r="R40" i="22"/>
  <c r="R40" i="28" s="1"/>
  <c r="V62" i="22"/>
  <c r="W16" i="22"/>
  <c r="W16" i="28" s="1"/>
  <c r="V57" i="22"/>
  <c r="W11" i="22"/>
  <c r="P99" i="22"/>
  <c r="P99" i="28" s="1"/>
  <c r="Q38" i="22"/>
  <c r="Q38" i="28" s="1"/>
  <c r="V61" i="22"/>
  <c r="W15" i="22"/>
  <c r="W15" i="28" s="1"/>
  <c r="W56" i="22"/>
  <c r="W56" i="28" s="1"/>
  <c r="X10" i="22"/>
  <c r="X10" i="28" s="1"/>
  <c r="V58" i="22"/>
  <c r="W12" i="22"/>
  <c r="W12" i="28" s="1"/>
  <c r="AQ29" i="23"/>
  <c r="AQ29" i="29" s="1"/>
  <c r="AT17" i="23"/>
  <c r="AT17" i="29" s="1"/>
  <c r="Q106" i="22"/>
  <c r="R45" i="22"/>
  <c r="R45" i="28" s="1"/>
  <c r="AT12" i="23"/>
  <c r="AT12" i="29" s="1"/>
  <c r="AT16" i="23"/>
  <c r="R103" i="22"/>
  <c r="S42" i="22"/>
  <c r="S42" i="28" s="1"/>
  <c r="W63" i="22"/>
  <c r="X17" i="22"/>
  <c r="X17" i="28" s="1"/>
  <c r="O118" i="22"/>
  <c r="O118" i="28" s="1"/>
  <c r="Q100" i="22"/>
  <c r="R39" i="22"/>
  <c r="R39" i="28" s="1"/>
  <c r="Q107" i="22"/>
  <c r="R46" i="22"/>
  <c r="R46" i="28" s="1"/>
  <c r="V60" i="22"/>
  <c r="W14" i="22"/>
  <c r="AT5" i="23"/>
  <c r="AT5" i="29" s="1"/>
  <c r="R105" i="22"/>
  <c r="S44" i="22"/>
  <c r="S44" i="28" s="1"/>
  <c r="V73" i="22"/>
  <c r="V73" i="28" s="1"/>
  <c r="V64" i="22"/>
  <c r="W18" i="22"/>
  <c r="U23" i="28" l="1"/>
  <c r="W28" i="22"/>
  <c r="W18" i="28"/>
  <c r="W28" i="28" s="1"/>
  <c r="V75" i="22"/>
  <c r="V75" i="28" s="1"/>
  <c r="V58" i="28"/>
  <c r="M146" i="28"/>
  <c r="M147" i="28" s="1"/>
  <c r="M144" i="28"/>
  <c r="N144" i="22"/>
  <c r="R37" i="28"/>
  <c r="R98" i="22"/>
  <c r="S37" i="22"/>
  <c r="N133" i="28"/>
  <c r="O133" i="22"/>
  <c r="R35" i="28"/>
  <c r="S35" i="22"/>
  <c r="R96" i="22"/>
  <c r="AK30" i="23"/>
  <c r="AK30" i="29" s="1"/>
  <c r="AK27" i="29"/>
  <c r="S82" i="22"/>
  <c r="S83" i="22" s="1"/>
  <c r="S76" i="28"/>
  <c r="S82" i="28" s="1"/>
  <c r="P135" i="22"/>
  <c r="P135" i="28" s="1"/>
  <c r="P116" i="28"/>
  <c r="Q143" i="22"/>
  <c r="Q143" i="28" s="1"/>
  <c r="Q124" i="28"/>
  <c r="V79" i="22"/>
  <c r="V79" i="28" s="1"/>
  <c r="V62" i="28"/>
  <c r="AW7" i="23"/>
  <c r="AT7" i="29"/>
  <c r="Q34" i="28"/>
  <c r="Q95" i="22"/>
  <c r="R34" i="22"/>
  <c r="Q125" i="22"/>
  <c r="Q106" i="28"/>
  <c r="Q120" i="22"/>
  <c r="Q101" i="28"/>
  <c r="P138" i="22"/>
  <c r="P138" i="28" s="1"/>
  <c r="P119" i="28"/>
  <c r="P95" i="28"/>
  <c r="P114" i="22"/>
  <c r="P114" i="28" s="1"/>
  <c r="W80" i="22"/>
  <c r="W80" i="28" s="1"/>
  <c r="W63" i="28"/>
  <c r="AW11" i="23"/>
  <c r="AW11" i="29" s="1"/>
  <c r="W11" i="28"/>
  <c r="AT6" i="23"/>
  <c r="AQ6" i="29"/>
  <c r="AW9" i="23"/>
  <c r="AT9" i="29"/>
  <c r="P139" i="22"/>
  <c r="P139" i="28" s="1"/>
  <c r="P120" i="28"/>
  <c r="P126" i="28"/>
  <c r="K140" i="28"/>
  <c r="L140" i="22"/>
  <c r="L140" i="28" s="1"/>
  <c r="Q115" i="22"/>
  <c r="Q96" i="28"/>
  <c r="AW14" i="23"/>
  <c r="AW14" i="29" s="1"/>
  <c r="W14" i="28"/>
  <c r="V78" i="22"/>
  <c r="V78" i="28" s="1"/>
  <c r="V61" i="28"/>
  <c r="AW18" i="23"/>
  <c r="AW18" i="29" s="1"/>
  <c r="R122" i="22"/>
  <c r="R103" i="28"/>
  <c r="Q116" i="22"/>
  <c r="Q97" i="28"/>
  <c r="Q142" i="22"/>
  <c r="Q142" i="28" s="1"/>
  <c r="Q123" i="28"/>
  <c r="R132" i="22"/>
  <c r="Q132" i="28"/>
  <c r="O134" i="28"/>
  <c r="P134" i="22"/>
  <c r="P134" i="28" s="1"/>
  <c r="V81" i="22"/>
  <c r="V81" i="28" s="1"/>
  <c r="V64" i="28"/>
  <c r="Q126" i="22"/>
  <c r="Q107" i="28"/>
  <c r="Q119" i="22"/>
  <c r="Q100" i="28"/>
  <c r="V77" i="22"/>
  <c r="V77" i="28" s="1"/>
  <c r="V60" i="28"/>
  <c r="V74" i="22"/>
  <c r="V74" i="28" s="1"/>
  <c r="V57" i="28"/>
  <c r="R123" i="22"/>
  <c r="R104" i="28"/>
  <c r="R124" i="22"/>
  <c r="R105" i="28"/>
  <c r="AW16" i="23"/>
  <c r="AW16" i="29" s="1"/>
  <c r="AT16" i="29"/>
  <c r="M145" i="28"/>
  <c r="N145" i="22"/>
  <c r="Q141" i="22"/>
  <c r="Q141" i="28" s="1"/>
  <c r="Q122" i="28"/>
  <c r="R36" i="28"/>
  <c r="R97" i="22"/>
  <c r="S36" i="22"/>
  <c r="O136" i="28"/>
  <c r="P136" i="22"/>
  <c r="Q117" i="22"/>
  <c r="Q117" i="28" s="1"/>
  <c r="Q98" i="28"/>
  <c r="AW8" i="23"/>
  <c r="AT8" i="29"/>
  <c r="P125" i="28"/>
  <c r="O83" i="28"/>
  <c r="N110" i="28"/>
  <c r="X1" i="28"/>
  <c r="W3" i="28"/>
  <c r="V26" i="28"/>
  <c r="V29" i="28" s="1"/>
  <c r="U59" i="22"/>
  <c r="U59" i="28" s="1"/>
  <c r="U65" i="28" s="1"/>
  <c r="V13" i="22"/>
  <c r="V13" i="28" s="1"/>
  <c r="V23" i="28" s="1"/>
  <c r="U23" i="22"/>
  <c r="U26" i="22"/>
  <c r="U29" i="22" s="1"/>
  <c r="N121" i="22"/>
  <c r="N121" i="28" s="1"/>
  <c r="N127" i="28" s="1"/>
  <c r="N128" i="28" s="1"/>
  <c r="N108" i="22"/>
  <c r="K147" i="22"/>
  <c r="L128" i="22"/>
  <c r="L147" i="22" s="1"/>
  <c r="M109" i="22"/>
  <c r="M110" i="22" s="1"/>
  <c r="AQ13" i="23"/>
  <c r="AQ13" i="29" s="1"/>
  <c r="AN27" i="23"/>
  <c r="AN23" i="23"/>
  <c r="AN23" i="29" s="1"/>
  <c r="M127" i="22"/>
  <c r="T76" i="22"/>
  <c r="T65" i="22"/>
  <c r="P41" i="22"/>
  <c r="P41" i="28" s="1"/>
  <c r="P47" i="28" s="1"/>
  <c r="P48" i="28" s="1"/>
  <c r="O102" i="22"/>
  <c r="O102" i="28" s="1"/>
  <c r="O108" i="28" s="1"/>
  <c r="O109" i="28" s="1"/>
  <c r="O47" i="22"/>
  <c r="O48" i="22" s="1"/>
  <c r="Y1" i="22"/>
  <c r="X3" i="22"/>
  <c r="W58" i="22"/>
  <c r="X12" i="22"/>
  <c r="X12" i="28" s="1"/>
  <c r="W61" i="22"/>
  <c r="X15" i="22"/>
  <c r="X15" i="28" s="1"/>
  <c r="Q99" i="22"/>
  <c r="Q99" i="28" s="1"/>
  <c r="R38" i="22"/>
  <c r="R38" i="28" s="1"/>
  <c r="P118" i="22"/>
  <c r="P118" i="28" s="1"/>
  <c r="S104" i="22"/>
  <c r="T43" i="22"/>
  <c r="T43" i="28" s="1"/>
  <c r="O137" i="22"/>
  <c r="O137" i="28" s="1"/>
  <c r="S103" i="22"/>
  <c r="T42" i="22"/>
  <c r="T42" i="28" s="1"/>
  <c r="R107" i="22"/>
  <c r="S46" i="22"/>
  <c r="S46" i="28" s="1"/>
  <c r="X56" i="22"/>
  <c r="X56" i="28" s="1"/>
  <c r="Y10" i="22"/>
  <c r="Y10" i="28" s="1"/>
  <c r="W62" i="22"/>
  <c r="X16" i="22"/>
  <c r="AW10" i="23"/>
  <c r="AW10" i="29" s="1"/>
  <c r="W73" i="22"/>
  <c r="W73" i="28" s="1"/>
  <c r="AW5" i="23"/>
  <c r="AW5" i="29" s="1"/>
  <c r="W60" i="22"/>
  <c r="X14" i="22"/>
  <c r="AW12" i="23"/>
  <c r="AW12" i="29" s="1"/>
  <c r="AT29" i="23"/>
  <c r="AT29" i="29" s="1"/>
  <c r="AW17" i="23"/>
  <c r="AW17" i="29" s="1"/>
  <c r="AW15" i="23"/>
  <c r="AW15" i="29" s="1"/>
  <c r="R106" i="22"/>
  <c r="S45" i="22"/>
  <c r="S45" i="28" s="1"/>
  <c r="W64" i="22"/>
  <c r="X18" i="22"/>
  <c r="S105" i="22"/>
  <c r="T44" i="22"/>
  <c r="T44" i="28" s="1"/>
  <c r="R100" i="22"/>
  <c r="S39" i="22"/>
  <c r="S39" i="28" s="1"/>
  <c r="X63" i="22"/>
  <c r="Y17" i="22"/>
  <c r="Y17" i="28" s="1"/>
  <c r="W57" i="22"/>
  <c r="X11" i="22"/>
  <c r="R101" i="22"/>
  <c r="S40" i="22"/>
  <c r="S40" i="28" s="1"/>
  <c r="M140" i="22" l="1"/>
  <c r="M140" i="28" s="1"/>
  <c r="N109" i="22"/>
  <c r="N110" i="22" s="1"/>
  <c r="AZ11" i="23"/>
  <c r="AZ11" i="29" s="1"/>
  <c r="X11" i="28"/>
  <c r="R117" i="22"/>
  <c r="R117" i="28" s="1"/>
  <c r="R98" i="28"/>
  <c r="R116" i="22"/>
  <c r="R97" i="28"/>
  <c r="R143" i="22"/>
  <c r="R143" i="28" s="1"/>
  <c r="R124" i="28"/>
  <c r="W81" i="22"/>
  <c r="W81" i="28" s="1"/>
  <c r="W64" i="28"/>
  <c r="R142" i="22"/>
  <c r="R142" i="28" s="1"/>
  <c r="R123" i="28"/>
  <c r="Q126" i="28"/>
  <c r="S123" i="22"/>
  <c r="S104" i="28"/>
  <c r="AW7" i="29"/>
  <c r="AZ7" i="23"/>
  <c r="AZ18" i="23"/>
  <c r="AZ18" i="29" s="1"/>
  <c r="X18" i="28"/>
  <c r="X28" i="28" s="1"/>
  <c r="AW8" i="29"/>
  <c r="AZ8" i="23"/>
  <c r="N145" i="28"/>
  <c r="O145" i="22"/>
  <c r="Q125" i="28"/>
  <c r="R115" i="22"/>
  <c r="R96" i="28"/>
  <c r="N144" i="28"/>
  <c r="O144" i="22"/>
  <c r="S124" i="22"/>
  <c r="S105" i="28"/>
  <c r="S132" i="22"/>
  <c r="R132" i="28"/>
  <c r="S37" i="28"/>
  <c r="S98" i="22"/>
  <c r="T37" i="22"/>
  <c r="W74" i="22"/>
  <c r="W74" i="28" s="1"/>
  <c r="W57" i="28"/>
  <c r="W78" i="22"/>
  <c r="W78" i="28" s="1"/>
  <c r="W61" i="28"/>
  <c r="X80" i="22"/>
  <c r="X80" i="28" s="1"/>
  <c r="X63" i="28"/>
  <c r="AZ16" i="23"/>
  <c r="AZ16" i="29" s="1"/>
  <c r="X16" i="28"/>
  <c r="AN30" i="23"/>
  <c r="AN30" i="29" s="1"/>
  <c r="AN27" i="29"/>
  <c r="P136" i="28"/>
  <c r="Q136" i="22"/>
  <c r="Q135" i="22"/>
  <c r="Q135" i="28" s="1"/>
  <c r="Q116" i="28"/>
  <c r="R34" i="28"/>
  <c r="R95" i="22"/>
  <c r="S34" i="22"/>
  <c r="S35" i="28"/>
  <c r="T35" i="22"/>
  <c r="S96" i="22"/>
  <c r="AW6" i="23"/>
  <c r="AW28" i="23" s="1"/>
  <c r="AW28" i="29" s="1"/>
  <c r="AT6" i="29"/>
  <c r="T82" i="22"/>
  <c r="T83" i="22" s="1"/>
  <c r="T76" i="28"/>
  <c r="T82" i="28" s="1"/>
  <c r="AT28" i="23"/>
  <c r="AT28" i="29" s="1"/>
  <c r="R126" i="22"/>
  <c r="R107" i="28"/>
  <c r="Q139" i="22"/>
  <c r="Q139" i="28" s="1"/>
  <c r="Q120" i="28"/>
  <c r="S122" i="22"/>
  <c r="S103" i="28"/>
  <c r="W75" i="22"/>
  <c r="W75" i="28" s="1"/>
  <c r="W58" i="28"/>
  <c r="Q134" i="22"/>
  <c r="Q134" i="28" s="1"/>
  <c r="Q115" i="28"/>
  <c r="AW9" i="29"/>
  <c r="AZ9" i="23"/>
  <c r="Q95" i="28"/>
  <c r="Q114" i="22"/>
  <c r="Q114" i="28" s="1"/>
  <c r="N146" i="28"/>
  <c r="R120" i="22"/>
  <c r="R101" i="28"/>
  <c r="R125" i="22"/>
  <c r="R106" i="28"/>
  <c r="Q138" i="22"/>
  <c r="Q138" i="28" s="1"/>
  <c r="Q119" i="28"/>
  <c r="AZ14" i="23"/>
  <c r="AZ14" i="29" s="1"/>
  <c r="X14" i="28"/>
  <c r="W79" i="22"/>
  <c r="W79" i="28" s="1"/>
  <c r="W62" i="28"/>
  <c r="R119" i="22"/>
  <c r="R100" i="28"/>
  <c r="W77" i="22"/>
  <c r="W77" i="28" s="1"/>
  <c r="W60" i="28"/>
  <c r="S36" i="28"/>
  <c r="T36" i="22"/>
  <c r="S97" i="22"/>
  <c r="R141" i="22"/>
  <c r="R141" i="28" s="1"/>
  <c r="R122" i="28"/>
  <c r="O133" i="28"/>
  <c r="P133" i="22"/>
  <c r="P83" i="28"/>
  <c r="O110" i="28"/>
  <c r="X3" i="28"/>
  <c r="Y1" i="28"/>
  <c r="M146" i="22"/>
  <c r="M128" i="22"/>
  <c r="N140" i="22"/>
  <c r="N140" i="28" s="1"/>
  <c r="N127" i="22"/>
  <c r="P102" i="22"/>
  <c r="P102" i="28" s="1"/>
  <c r="P108" i="28" s="1"/>
  <c r="P109" i="28" s="1"/>
  <c r="Q41" i="22"/>
  <c r="Q41" i="28" s="1"/>
  <c r="Q47" i="28" s="1"/>
  <c r="Q48" i="28" s="1"/>
  <c r="P47" i="22"/>
  <c r="P48" i="22" s="1"/>
  <c r="AQ23" i="23"/>
  <c r="AQ23" i="29" s="1"/>
  <c r="AQ27" i="23"/>
  <c r="AT13" i="23"/>
  <c r="AT13" i="29" s="1"/>
  <c r="W13" i="22"/>
  <c r="W13" i="28" s="1"/>
  <c r="W26" i="28" s="1"/>
  <c r="W29" i="28" s="1"/>
  <c r="V26" i="22"/>
  <c r="V29" i="22" s="1"/>
  <c r="V23" i="22"/>
  <c r="V59" i="22"/>
  <c r="V59" i="28" s="1"/>
  <c r="V65" i="28" s="1"/>
  <c r="O121" i="22"/>
  <c r="O121" i="28" s="1"/>
  <c r="O127" i="28" s="1"/>
  <c r="O128" i="28" s="1"/>
  <c r="O108" i="22"/>
  <c r="U76" i="22"/>
  <c r="U65" i="22"/>
  <c r="X28" i="22"/>
  <c r="Z1" i="22"/>
  <c r="Y3" i="22"/>
  <c r="P137" i="22"/>
  <c r="P137" i="28" s="1"/>
  <c r="AZ17" i="23"/>
  <c r="AZ17" i="29" s="1"/>
  <c r="AW29" i="23"/>
  <c r="AW29" i="29" s="1"/>
  <c r="T105" i="22"/>
  <c r="U44" i="22"/>
  <c r="U44" i="28" s="1"/>
  <c r="T104" i="22"/>
  <c r="U43" i="22"/>
  <c r="U43" i="28" s="1"/>
  <c r="Y56" i="22"/>
  <c r="Y56" i="28" s="1"/>
  <c r="Z10" i="22"/>
  <c r="Z10" i="28" s="1"/>
  <c r="R99" i="22"/>
  <c r="R99" i="28" s="1"/>
  <c r="S38" i="22"/>
  <c r="S38" i="28" s="1"/>
  <c r="S101" i="22"/>
  <c r="T40" i="22"/>
  <c r="T40" i="28" s="1"/>
  <c r="X64" i="22"/>
  <c r="Y18" i="22"/>
  <c r="T103" i="22"/>
  <c r="U42" i="22"/>
  <c r="U42" i="28" s="1"/>
  <c r="Q118" i="22"/>
  <c r="Q118" i="28" s="1"/>
  <c r="AZ10" i="23"/>
  <c r="AZ10" i="29" s="1"/>
  <c r="Y63" i="22"/>
  <c r="Z17" i="22"/>
  <c r="Z17" i="28" s="1"/>
  <c r="AZ12" i="23"/>
  <c r="AZ12" i="29" s="1"/>
  <c r="X57" i="22"/>
  <c r="Y11" i="22"/>
  <c r="X61" i="22"/>
  <c r="Y15" i="22"/>
  <c r="Y15" i="28" s="1"/>
  <c r="AZ5" i="23"/>
  <c r="AZ5" i="29" s="1"/>
  <c r="S106" i="22"/>
  <c r="T45" i="22"/>
  <c r="T45" i="28" s="1"/>
  <c r="X62" i="22"/>
  <c r="Y16" i="22"/>
  <c r="AZ15" i="23"/>
  <c r="AZ15" i="29" s="1"/>
  <c r="X73" i="22"/>
  <c r="X73" i="28" s="1"/>
  <c r="X60" i="22"/>
  <c r="Y14" i="22"/>
  <c r="Y14" i="28" s="1"/>
  <c r="S100" i="22"/>
  <c r="T39" i="22"/>
  <c r="T39" i="28" s="1"/>
  <c r="S107" i="22"/>
  <c r="T46" i="22"/>
  <c r="T46" i="28" s="1"/>
  <c r="X58" i="22"/>
  <c r="Y12" i="22"/>
  <c r="Y12" i="28" s="1"/>
  <c r="O109" i="22" l="1"/>
  <c r="O110" i="22" s="1"/>
  <c r="W23" i="28"/>
  <c r="T122" i="22"/>
  <c r="T103" i="28"/>
  <c r="S117" i="22"/>
  <c r="S98" i="28"/>
  <c r="BC9" i="23"/>
  <c r="AZ9" i="29"/>
  <c r="AW6" i="29"/>
  <c r="AZ6" i="23"/>
  <c r="AZ28" i="23" s="1"/>
  <c r="AZ28" i="29" s="1"/>
  <c r="BC11" i="23"/>
  <c r="BC11" i="29" s="1"/>
  <c r="Y11" i="28"/>
  <c r="X81" i="22"/>
  <c r="X81" i="28" s="1"/>
  <c r="X64" i="28"/>
  <c r="BC16" i="23"/>
  <c r="BC16" i="29" s="1"/>
  <c r="Y16" i="28"/>
  <c r="X74" i="22"/>
  <c r="X74" i="28" s="1"/>
  <c r="X57" i="28"/>
  <c r="R138" i="22"/>
  <c r="R138" i="28" s="1"/>
  <c r="R119" i="28"/>
  <c r="R125" i="28"/>
  <c r="S115" i="22"/>
  <c r="S96" i="28"/>
  <c r="Q136" i="28"/>
  <c r="R136" i="22"/>
  <c r="R136" i="28" s="1"/>
  <c r="T132" i="22"/>
  <c r="S132" i="28"/>
  <c r="P133" i="28"/>
  <c r="Q133" i="22"/>
  <c r="S141" i="22"/>
  <c r="S141" i="28" s="1"/>
  <c r="S122" i="28"/>
  <c r="R135" i="22"/>
  <c r="R135" i="28" s="1"/>
  <c r="R116" i="28"/>
  <c r="X79" i="22"/>
  <c r="X79" i="28" s="1"/>
  <c r="X62" i="28"/>
  <c r="S120" i="22"/>
  <c r="S101" i="28"/>
  <c r="N128" i="22"/>
  <c r="T35" i="28"/>
  <c r="U35" i="22"/>
  <c r="T96" i="22"/>
  <c r="O145" i="28"/>
  <c r="P145" i="22"/>
  <c r="BC7" i="23"/>
  <c r="AZ7" i="29"/>
  <c r="BC18" i="23"/>
  <c r="BC18" i="29" s="1"/>
  <c r="Y18" i="28"/>
  <c r="Y28" i="28" s="1"/>
  <c r="T123" i="22"/>
  <c r="T104" i="28"/>
  <c r="R134" i="22"/>
  <c r="R134" i="28" s="1"/>
  <c r="R115" i="28"/>
  <c r="X78" i="22"/>
  <c r="X78" i="28" s="1"/>
  <c r="X61" i="28"/>
  <c r="S116" i="22"/>
  <c r="S97" i="28"/>
  <c r="R139" i="22"/>
  <c r="R139" i="28" s="1"/>
  <c r="R120" i="28"/>
  <c r="R126" i="28"/>
  <c r="S143" i="22"/>
  <c r="S143" i="28" s="1"/>
  <c r="S124" i="28"/>
  <c r="X75" i="22"/>
  <c r="X75" i="28" s="1"/>
  <c r="X58" i="28"/>
  <c r="X77" i="22"/>
  <c r="X77" i="28" s="1"/>
  <c r="X60" i="28"/>
  <c r="Y80" i="22"/>
  <c r="Y80" i="28" s="1"/>
  <c r="Y63" i="28"/>
  <c r="T124" i="22"/>
  <c r="T105" i="28"/>
  <c r="T36" i="28"/>
  <c r="T97" i="22"/>
  <c r="U36" i="22"/>
  <c r="O146" i="28"/>
  <c r="S34" i="28"/>
  <c r="S95" i="22"/>
  <c r="T34" i="22"/>
  <c r="O144" i="28"/>
  <c r="P144" i="22"/>
  <c r="S119" i="22"/>
  <c r="S100" i="28"/>
  <c r="S126" i="22"/>
  <c r="S107" i="28"/>
  <c r="S125" i="22"/>
  <c r="S106" i="28"/>
  <c r="U82" i="22"/>
  <c r="U83" i="22" s="1"/>
  <c r="U76" i="28"/>
  <c r="U82" i="28" s="1"/>
  <c r="AQ30" i="23"/>
  <c r="AQ30" i="29" s="1"/>
  <c r="AQ27" i="29"/>
  <c r="R95" i="28"/>
  <c r="R114" i="22"/>
  <c r="R114" i="28" s="1"/>
  <c r="T37" i="28"/>
  <c r="T98" i="22"/>
  <c r="U37" i="22"/>
  <c r="BC8" i="23"/>
  <c r="AZ8" i="29"/>
  <c r="S142" i="22"/>
  <c r="S142" i="28" s="1"/>
  <c r="S123" i="28"/>
  <c r="N147" i="28"/>
  <c r="Q83" i="28"/>
  <c r="P110" i="28"/>
  <c r="Y3" i="28"/>
  <c r="Z1" i="28"/>
  <c r="M147" i="22"/>
  <c r="O140" i="22"/>
  <c r="O140" i="28" s="1"/>
  <c r="O127" i="22"/>
  <c r="P121" i="22"/>
  <c r="P121" i="28" s="1"/>
  <c r="P127" i="28" s="1"/>
  <c r="P128" i="28" s="1"/>
  <c r="P108" i="22"/>
  <c r="R41" i="22"/>
  <c r="R41" i="28" s="1"/>
  <c r="R47" i="28" s="1"/>
  <c r="R48" i="28" s="1"/>
  <c r="Q102" i="22"/>
  <c r="Q102" i="28" s="1"/>
  <c r="Q108" i="28" s="1"/>
  <c r="Q109" i="28" s="1"/>
  <c r="Q47" i="22"/>
  <c r="Q48" i="22" s="1"/>
  <c r="V76" i="22"/>
  <c r="V65" i="22"/>
  <c r="W59" i="22"/>
  <c r="W59" i="28" s="1"/>
  <c r="W65" i="28" s="1"/>
  <c r="W23" i="22"/>
  <c r="X13" i="22"/>
  <c r="X13" i="28" s="1"/>
  <c r="W26" i="22"/>
  <c r="W29" i="22" s="1"/>
  <c r="BC15" i="23"/>
  <c r="BC15" i="29" s="1"/>
  <c r="AW13" i="23"/>
  <c r="AW13" i="29" s="1"/>
  <c r="AT23" i="23"/>
  <c r="AT23" i="29" s="1"/>
  <c r="AT27" i="23"/>
  <c r="N146" i="22"/>
  <c r="BC12" i="23"/>
  <c r="BC12" i="29" s="1"/>
  <c r="AA1" i="22"/>
  <c r="Z3" i="22"/>
  <c r="T106" i="22"/>
  <c r="U45" i="22"/>
  <c r="U45" i="28" s="1"/>
  <c r="AZ29" i="23"/>
  <c r="AZ29" i="29" s="1"/>
  <c r="BC17" i="23"/>
  <c r="BC17" i="29" s="1"/>
  <c r="Z63" i="22"/>
  <c r="AA17" i="22"/>
  <c r="AA17" i="28" s="1"/>
  <c r="BC10" i="23"/>
  <c r="BC10" i="29" s="1"/>
  <c r="U103" i="22"/>
  <c r="V42" i="22"/>
  <c r="V42" i="28" s="1"/>
  <c r="U104" i="22"/>
  <c r="V43" i="22"/>
  <c r="V43" i="28" s="1"/>
  <c r="Y58" i="22"/>
  <c r="Z12" i="22"/>
  <c r="Z12" i="28" s="1"/>
  <c r="Y60" i="22"/>
  <c r="Z14" i="22"/>
  <c r="Z14" i="28" s="1"/>
  <c r="BC5" i="23"/>
  <c r="BC5" i="29" s="1"/>
  <c r="Y28" i="22"/>
  <c r="S99" i="22"/>
  <c r="S99" i="28" s="1"/>
  <c r="T38" i="22"/>
  <c r="T38" i="28" s="1"/>
  <c r="Q137" i="22"/>
  <c r="Q137" i="28" s="1"/>
  <c r="U105" i="22"/>
  <c r="V44" i="22"/>
  <c r="V44" i="28" s="1"/>
  <c r="T107" i="22"/>
  <c r="U46" i="22"/>
  <c r="U46" i="28" s="1"/>
  <c r="T100" i="22"/>
  <c r="U39" i="22"/>
  <c r="U39" i="28" s="1"/>
  <c r="Y61" i="22"/>
  <c r="Z15" i="22"/>
  <c r="Z15" i="28" s="1"/>
  <c r="Y64" i="22"/>
  <c r="Z18" i="22"/>
  <c r="Z18" i="28" s="1"/>
  <c r="R118" i="22"/>
  <c r="R118" i="28" s="1"/>
  <c r="Z56" i="22"/>
  <c r="Z56" i="28" s="1"/>
  <c r="AA10" i="22"/>
  <c r="AA10" i="28" s="1"/>
  <c r="BC14" i="23"/>
  <c r="BC14" i="29" s="1"/>
  <c r="Y62" i="22"/>
  <c r="Z16" i="22"/>
  <c r="Y57" i="22"/>
  <c r="Z11" i="22"/>
  <c r="T101" i="22"/>
  <c r="U40" i="22"/>
  <c r="U40" i="28" s="1"/>
  <c r="Y73" i="22"/>
  <c r="Y73" i="28" s="1"/>
  <c r="P109" i="22" l="1"/>
  <c r="P110" i="22" s="1"/>
  <c r="O146" i="22"/>
  <c r="U36" i="28"/>
  <c r="U97" i="22"/>
  <c r="V36" i="22"/>
  <c r="T115" i="22"/>
  <c r="T96" i="28"/>
  <c r="S136" i="22"/>
  <c r="S136" i="28" s="1"/>
  <c r="S117" i="28"/>
  <c r="BF8" i="23"/>
  <c r="BC8" i="29"/>
  <c r="P144" i="28"/>
  <c r="Q144" i="22"/>
  <c r="BC6" i="23"/>
  <c r="AZ6" i="29"/>
  <c r="T141" i="22"/>
  <c r="T141" i="28" s="1"/>
  <c r="T122" i="28"/>
  <c r="Y78" i="22"/>
  <c r="Y78" i="28" s="1"/>
  <c r="Y61" i="28"/>
  <c r="V82" i="22"/>
  <c r="V83" i="22" s="1"/>
  <c r="V76" i="28"/>
  <c r="V82" i="28" s="1"/>
  <c r="S138" i="22"/>
  <c r="S138" i="28" s="1"/>
  <c r="S119" i="28"/>
  <c r="T119" i="22"/>
  <c r="T100" i="28"/>
  <c r="Z80" i="22"/>
  <c r="Z80" i="28" s="1"/>
  <c r="Z63" i="28"/>
  <c r="U37" i="28"/>
  <c r="V37" i="22"/>
  <c r="U98" i="22"/>
  <c r="S135" i="22"/>
  <c r="S135" i="28" s="1"/>
  <c r="S116" i="28"/>
  <c r="S134" i="22"/>
  <c r="S134" i="28" s="1"/>
  <c r="S115" i="28"/>
  <c r="T116" i="22"/>
  <c r="T97" i="28"/>
  <c r="BF16" i="23"/>
  <c r="BF16" i="29" s="1"/>
  <c r="Z16" i="28"/>
  <c r="T117" i="22"/>
  <c r="T98" i="28"/>
  <c r="T34" i="28"/>
  <c r="T95" i="22"/>
  <c r="U34" i="22"/>
  <c r="T143" i="22"/>
  <c r="T143" i="28" s="1"/>
  <c r="T124" i="28"/>
  <c r="Q133" i="28"/>
  <c r="R133" i="22"/>
  <c r="U35" i="28"/>
  <c r="U96" i="22"/>
  <c r="V35" i="22"/>
  <c r="Y77" i="22"/>
  <c r="Y77" i="28" s="1"/>
  <c r="Y60" i="28"/>
  <c r="U122" i="22"/>
  <c r="U103" i="28"/>
  <c r="X26" i="28"/>
  <c r="X29" i="28" s="1"/>
  <c r="X23" i="28"/>
  <c r="S125" i="28"/>
  <c r="S95" i="28"/>
  <c r="S114" i="22"/>
  <c r="S114" i="28" s="1"/>
  <c r="BF7" i="23"/>
  <c r="BC7" i="29"/>
  <c r="S139" i="22"/>
  <c r="S139" i="28" s="1"/>
  <c r="S120" i="28"/>
  <c r="BF9" i="23"/>
  <c r="BC9" i="29"/>
  <c r="Y74" i="22"/>
  <c r="Y74" i="28" s="1"/>
  <c r="Y57" i="28"/>
  <c r="U123" i="22"/>
  <c r="U104" i="28"/>
  <c r="Y79" i="22"/>
  <c r="Y79" i="28" s="1"/>
  <c r="Y62" i="28"/>
  <c r="Y81" i="22"/>
  <c r="Y81" i="28" s="1"/>
  <c r="Y64" i="28"/>
  <c r="U124" i="22"/>
  <c r="U105" i="28"/>
  <c r="T125" i="22"/>
  <c r="T106" i="28"/>
  <c r="P145" i="28"/>
  <c r="Q145" i="22"/>
  <c r="BF11" i="23"/>
  <c r="BF11" i="29" s="1"/>
  <c r="Z11" i="28"/>
  <c r="T142" i="22"/>
  <c r="T142" i="28" s="1"/>
  <c r="T123" i="28"/>
  <c r="T126" i="22"/>
  <c r="T107" i="28"/>
  <c r="T120" i="22"/>
  <c r="T101" i="28"/>
  <c r="Y75" i="22"/>
  <c r="Y75" i="28" s="1"/>
  <c r="Y58" i="28"/>
  <c r="AT30" i="23"/>
  <c r="AT30" i="29" s="1"/>
  <c r="AT27" i="29"/>
  <c r="O128" i="22"/>
  <c r="S126" i="28"/>
  <c r="P146" i="28"/>
  <c r="U132" i="22"/>
  <c r="T132" i="28"/>
  <c r="O147" i="28"/>
  <c r="R83" i="28"/>
  <c r="Q110" i="28"/>
  <c r="Z28" i="28"/>
  <c r="AA1" i="28"/>
  <c r="Z3" i="28"/>
  <c r="BF14" i="23"/>
  <c r="BF14" i="29" s="1"/>
  <c r="BF15" i="23"/>
  <c r="BF15" i="29" s="1"/>
  <c r="R102" i="22"/>
  <c r="R102" i="28" s="1"/>
  <c r="R108" i="28" s="1"/>
  <c r="R109" i="28" s="1"/>
  <c r="S41" i="22"/>
  <c r="S41" i="28" s="1"/>
  <c r="S47" i="28" s="1"/>
  <c r="S48" i="28" s="1"/>
  <c r="R47" i="22"/>
  <c r="R48" i="22" s="1"/>
  <c r="W76" i="22"/>
  <c r="W65" i="22"/>
  <c r="AZ13" i="23"/>
  <c r="AZ13" i="29" s="1"/>
  <c r="X26" i="22"/>
  <c r="X29" i="22" s="1"/>
  <c r="X59" i="22"/>
  <c r="X59" i="28" s="1"/>
  <c r="X65" i="28" s="1"/>
  <c r="X23" i="22"/>
  <c r="Y13" i="22"/>
  <c r="Y13" i="28" s="1"/>
  <c r="Y23" i="28" s="1"/>
  <c r="P140" i="22"/>
  <c r="P140" i="28" s="1"/>
  <c r="P127" i="22"/>
  <c r="P128" i="22" s="1"/>
  <c r="Q121" i="22"/>
  <c r="Q121" i="28" s="1"/>
  <c r="Q127" i="28" s="1"/>
  <c r="Q128" i="28" s="1"/>
  <c r="Q108" i="22"/>
  <c r="Q109" i="22" s="1"/>
  <c r="Q110" i="22" s="1"/>
  <c r="AW23" i="23"/>
  <c r="AW23" i="29" s="1"/>
  <c r="AW27" i="23"/>
  <c r="N147" i="22"/>
  <c r="BF12" i="23"/>
  <c r="BF12" i="29" s="1"/>
  <c r="AB1" i="22"/>
  <c r="AA3" i="22"/>
  <c r="R137" i="22"/>
  <c r="R137" i="28" s="1"/>
  <c r="BC28" i="23"/>
  <c r="BC28" i="29" s="1"/>
  <c r="BF5" i="23"/>
  <c r="BF5" i="29" s="1"/>
  <c r="BC29" i="23"/>
  <c r="BC29" i="29" s="1"/>
  <c r="BF17" i="23"/>
  <c r="BF17" i="29" s="1"/>
  <c r="U107" i="22"/>
  <c r="V46" i="22"/>
  <c r="V46" i="28" s="1"/>
  <c r="Z64" i="22"/>
  <c r="AA18" i="22"/>
  <c r="V104" i="22"/>
  <c r="W43" i="22"/>
  <c r="W43" i="28" s="1"/>
  <c r="U101" i="22"/>
  <c r="V40" i="22"/>
  <c r="V40" i="28" s="1"/>
  <c r="T99" i="22"/>
  <c r="T99" i="28" s="1"/>
  <c r="U38" i="22"/>
  <c r="U38" i="28" s="1"/>
  <c r="BF10" i="23"/>
  <c r="BF10" i="29" s="1"/>
  <c r="Z73" i="22"/>
  <c r="Z73" i="28" s="1"/>
  <c r="BF18" i="23"/>
  <c r="BF18" i="29" s="1"/>
  <c r="Z60" i="22"/>
  <c r="AA14" i="22"/>
  <c r="AA14" i="28" s="1"/>
  <c r="Z61" i="22"/>
  <c r="AA15" i="22"/>
  <c r="AA15" i="28" s="1"/>
  <c r="V105" i="22"/>
  <c r="W44" i="22"/>
  <c r="W44" i="28" s="1"/>
  <c r="S118" i="22"/>
  <c r="S118" i="28" s="1"/>
  <c r="Z57" i="22"/>
  <c r="AA11" i="22"/>
  <c r="AA56" i="22"/>
  <c r="AA56" i="28" s="1"/>
  <c r="AB10" i="22"/>
  <c r="AB10" i="28" s="1"/>
  <c r="Z58" i="22"/>
  <c r="AA12" i="22"/>
  <c r="AA12" i="28" s="1"/>
  <c r="AA63" i="22"/>
  <c r="AB17" i="22"/>
  <c r="AB17" i="28" s="1"/>
  <c r="Z62" i="22"/>
  <c r="AA16" i="22"/>
  <c r="AA16" i="28" s="1"/>
  <c r="V39" i="22"/>
  <c r="V39" i="28" s="1"/>
  <c r="U100" i="22"/>
  <c r="V103" i="22"/>
  <c r="W42" i="22"/>
  <c r="W42" i="28" s="1"/>
  <c r="Z28" i="22"/>
  <c r="U106" i="22"/>
  <c r="V45" i="22"/>
  <c r="V45" i="28" s="1"/>
  <c r="O147" i="22" l="1"/>
  <c r="U125" i="22"/>
  <c r="U106" i="28"/>
  <c r="U119" i="22"/>
  <c r="U100" i="28"/>
  <c r="AA80" i="22"/>
  <c r="AA80" i="28" s="1"/>
  <c r="AA63" i="28"/>
  <c r="Z74" i="22"/>
  <c r="Z74" i="28" s="1"/>
  <c r="Z57" i="28"/>
  <c r="P147" i="28"/>
  <c r="Q146" i="28"/>
  <c r="Q145" i="28"/>
  <c r="R145" i="22"/>
  <c r="R133" i="28"/>
  <c r="S133" i="22"/>
  <c r="T136" i="22"/>
  <c r="T136" i="28" s="1"/>
  <c r="T117" i="28"/>
  <c r="T138" i="22"/>
  <c r="T138" i="28" s="1"/>
  <c r="T119" i="28"/>
  <c r="AA28" i="22"/>
  <c r="AA18" i="28"/>
  <c r="Z81" i="22"/>
  <c r="Z81" i="28" s="1"/>
  <c r="Z64" i="28"/>
  <c r="Z75" i="22"/>
  <c r="Z75" i="28" s="1"/>
  <c r="Z58" i="28"/>
  <c r="T126" i="28"/>
  <c r="T125" i="28"/>
  <c r="U142" i="22"/>
  <c r="U142" i="28" s="1"/>
  <c r="U123" i="28"/>
  <c r="BI7" i="23"/>
  <c r="BF7" i="29"/>
  <c r="U141" i="22"/>
  <c r="U141" i="28" s="1"/>
  <c r="U122" i="28"/>
  <c r="U117" i="22"/>
  <c r="U98" i="28"/>
  <c r="BF6" i="23"/>
  <c r="BC6" i="29"/>
  <c r="T134" i="22"/>
  <c r="T134" i="28" s="1"/>
  <c r="T115" i="28"/>
  <c r="V122" i="22"/>
  <c r="V103" i="28"/>
  <c r="V124" i="22"/>
  <c r="V105" i="28"/>
  <c r="U120" i="22"/>
  <c r="U101" i="28"/>
  <c r="U126" i="22"/>
  <c r="U107" i="28"/>
  <c r="V37" i="28"/>
  <c r="W37" i="22"/>
  <c r="V98" i="22"/>
  <c r="Q144" i="28"/>
  <c r="R144" i="22"/>
  <c r="V36" i="28"/>
  <c r="V97" i="22"/>
  <c r="W36" i="22"/>
  <c r="AW30" i="23"/>
  <c r="AW30" i="29" s="1"/>
  <c r="AW27" i="29"/>
  <c r="T139" i="22"/>
  <c r="T139" i="28" s="1"/>
  <c r="T120" i="28"/>
  <c r="Z79" i="22"/>
  <c r="Z79" i="28" s="1"/>
  <c r="Z62" i="28"/>
  <c r="Z78" i="22"/>
  <c r="Z78" i="28" s="1"/>
  <c r="Z61" i="28"/>
  <c r="V123" i="22"/>
  <c r="V104" i="28"/>
  <c r="W82" i="22"/>
  <c r="W83" i="22" s="1"/>
  <c r="W76" i="28"/>
  <c r="W82" i="28" s="1"/>
  <c r="U143" i="22"/>
  <c r="U143" i="28" s="1"/>
  <c r="U124" i="28"/>
  <c r="U34" i="28"/>
  <c r="U95" i="22"/>
  <c r="V34" i="22"/>
  <c r="T135" i="22"/>
  <c r="T135" i="28" s="1"/>
  <c r="T116" i="28"/>
  <c r="U116" i="22"/>
  <c r="U97" i="28"/>
  <c r="V35" i="28"/>
  <c r="V96" i="22"/>
  <c r="W35" i="22"/>
  <c r="T95" i="28"/>
  <c r="T114" i="22"/>
  <c r="T114" i="28" s="1"/>
  <c r="BI11" i="23"/>
  <c r="BI11" i="29" s="1"/>
  <c r="AA11" i="28"/>
  <c r="Z77" i="22"/>
  <c r="Z77" i="28" s="1"/>
  <c r="Z60" i="28"/>
  <c r="Y26" i="28"/>
  <c r="Y29" i="28" s="1"/>
  <c r="V132" i="22"/>
  <c r="U132" i="28"/>
  <c r="BI9" i="23"/>
  <c r="BF9" i="29"/>
  <c r="U115" i="22"/>
  <c r="U96" i="28"/>
  <c r="BI8" i="23"/>
  <c r="BF8" i="29"/>
  <c r="AA28" i="28"/>
  <c r="S83" i="28"/>
  <c r="R110" i="28"/>
  <c r="AA3" i="28"/>
  <c r="AB1" i="28"/>
  <c r="BI14" i="23"/>
  <c r="BI14" i="29" s="1"/>
  <c r="Q140" i="22"/>
  <c r="Q140" i="28" s="1"/>
  <c r="Q127" i="22"/>
  <c r="Q128" i="22" s="1"/>
  <c r="Y23" i="22"/>
  <c r="Z13" i="22"/>
  <c r="Z13" i="28" s="1"/>
  <c r="Y59" i="22"/>
  <c r="Y59" i="28" s="1"/>
  <c r="Y65" i="28" s="1"/>
  <c r="Y26" i="22"/>
  <c r="Y29" i="22" s="1"/>
  <c r="S102" i="22"/>
  <c r="S102" i="28" s="1"/>
  <c r="S108" i="28" s="1"/>
  <c r="S109" i="28" s="1"/>
  <c r="T41" i="22"/>
  <c r="T41" i="28" s="1"/>
  <c r="T47" i="28" s="1"/>
  <c r="T48" i="28" s="1"/>
  <c r="S47" i="22"/>
  <c r="S48" i="22" s="1"/>
  <c r="BC13" i="23"/>
  <c r="BC13" i="29" s="1"/>
  <c r="AZ23" i="23"/>
  <c r="AZ23" i="29" s="1"/>
  <c r="AZ27" i="23"/>
  <c r="R121" i="22"/>
  <c r="R121" i="28" s="1"/>
  <c r="R127" i="28" s="1"/>
  <c r="R128" i="28" s="1"/>
  <c r="R108" i="22"/>
  <c r="R109" i="22" s="1"/>
  <c r="R110" i="22" s="1"/>
  <c r="X76" i="22"/>
  <c r="X65" i="22"/>
  <c r="P146" i="22"/>
  <c r="AC1" i="22"/>
  <c r="AB3" i="22"/>
  <c r="S137" i="22"/>
  <c r="S137" i="28" s="1"/>
  <c r="BI10" i="23"/>
  <c r="BI10" i="29" s="1"/>
  <c r="BF29" i="23"/>
  <c r="BF29" i="29" s="1"/>
  <c r="BI17" i="23"/>
  <c r="BI17" i="29" s="1"/>
  <c r="AA60" i="22"/>
  <c r="AB14" i="22"/>
  <c r="AB14" i="28" s="1"/>
  <c r="V100" i="22"/>
  <c r="W39" i="22"/>
  <c r="W39" i="28" s="1"/>
  <c r="AB63" i="22"/>
  <c r="AC17" i="22"/>
  <c r="AC17" i="28" s="1"/>
  <c r="AB56" i="22"/>
  <c r="AB56" i="28" s="1"/>
  <c r="AC10" i="22"/>
  <c r="AC10" i="28" s="1"/>
  <c r="BI18" i="23"/>
  <c r="BI18" i="29" s="1"/>
  <c r="T118" i="22"/>
  <c r="T118" i="28" s="1"/>
  <c r="AA61" i="22"/>
  <c r="AB15" i="22"/>
  <c r="AB15" i="28" s="1"/>
  <c r="V101" i="22"/>
  <c r="W40" i="22"/>
  <c r="W40" i="28" s="1"/>
  <c r="V107" i="22"/>
  <c r="W46" i="22"/>
  <c r="W46" i="28" s="1"/>
  <c r="W103" i="22"/>
  <c r="X42" i="22"/>
  <c r="AA64" i="22"/>
  <c r="AB18" i="22"/>
  <c r="AA73" i="22"/>
  <c r="AA73" i="28" s="1"/>
  <c r="W105" i="22"/>
  <c r="X44" i="22"/>
  <c r="U99" i="22"/>
  <c r="U99" i="28" s="1"/>
  <c r="V38" i="22"/>
  <c r="V38" i="28" s="1"/>
  <c r="V106" i="22"/>
  <c r="W45" i="22"/>
  <c r="W45" i="28" s="1"/>
  <c r="AA58" i="22"/>
  <c r="AB12" i="22"/>
  <c r="AB12" i="28" s="1"/>
  <c r="AA57" i="22"/>
  <c r="AB11" i="22"/>
  <c r="AB11" i="28" s="1"/>
  <c r="BI12" i="23"/>
  <c r="BI12" i="29" s="1"/>
  <c r="BF28" i="23"/>
  <c r="BF28" i="29" s="1"/>
  <c r="BI5" i="23"/>
  <c r="BI5" i="29" s="1"/>
  <c r="AA62" i="22"/>
  <c r="AB16" i="22"/>
  <c r="AB16" i="28" s="1"/>
  <c r="W104" i="22"/>
  <c r="X43" i="22"/>
  <c r="BI15" i="23"/>
  <c r="BI15" i="29" s="1"/>
  <c r="BI16" i="23"/>
  <c r="BI16" i="29" s="1"/>
  <c r="BL11" i="23" l="1"/>
  <c r="BL11" i="29" s="1"/>
  <c r="BL39" i="29" s="1"/>
  <c r="X105" i="22"/>
  <c r="X44" i="28"/>
  <c r="AA77" i="22"/>
  <c r="AA77" i="28" s="1"/>
  <c r="AA60" i="28"/>
  <c r="V115" i="22"/>
  <c r="V96" i="28"/>
  <c r="V116" i="22"/>
  <c r="V97" i="28"/>
  <c r="U126" i="28"/>
  <c r="BL7" i="23"/>
  <c r="BI7" i="29"/>
  <c r="BL8" i="23"/>
  <c r="BI8" i="29"/>
  <c r="S133" i="28"/>
  <c r="T133" i="22"/>
  <c r="W124" i="22"/>
  <c r="W105" i="28"/>
  <c r="V126" i="22"/>
  <c r="V107" i="28"/>
  <c r="X82" i="22"/>
  <c r="X83" i="22" s="1"/>
  <c r="X76" i="28"/>
  <c r="X82" i="28" s="1"/>
  <c r="R144" i="28"/>
  <c r="S144" i="22"/>
  <c r="U139" i="22"/>
  <c r="U139" i="28" s="1"/>
  <c r="U120" i="28"/>
  <c r="BI6" i="23"/>
  <c r="BF6" i="29"/>
  <c r="AA79" i="22"/>
  <c r="AA79" i="28" s="1"/>
  <c r="AA62" i="28"/>
  <c r="U134" i="22"/>
  <c r="U134" i="28" s="1"/>
  <c r="U115" i="28"/>
  <c r="U135" i="22"/>
  <c r="U135" i="28" s="1"/>
  <c r="U116" i="28"/>
  <c r="R145" i="28"/>
  <c r="S145" i="22"/>
  <c r="V125" i="22"/>
  <c r="V106" i="28"/>
  <c r="AB28" i="22"/>
  <c r="AB18" i="28"/>
  <c r="AB28" i="28" s="1"/>
  <c r="V117" i="22"/>
  <c r="V98" i="28"/>
  <c r="V143" i="22"/>
  <c r="V143" i="28" s="1"/>
  <c r="V124" i="28"/>
  <c r="U136" i="22"/>
  <c r="U136" i="28" s="1"/>
  <c r="U117" i="28"/>
  <c r="U138" i="22"/>
  <c r="U138" i="28" s="1"/>
  <c r="U119" i="28"/>
  <c r="AA81" i="22"/>
  <c r="AA81" i="28" s="1"/>
  <c r="AA64" i="28"/>
  <c r="AB80" i="22"/>
  <c r="AB80" i="28" s="1"/>
  <c r="AB63" i="28"/>
  <c r="X104" i="22"/>
  <c r="X43" i="28"/>
  <c r="AA74" i="22"/>
  <c r="AA74" i="28" s="1"/>
  <c r="AA57" i="28"/>
  <c r="X103" i="22"/>
  <c r="X42" i="28"/>
  <c r="Z23" i="28"/>
  <c r="Z26" i="28"/>
  <c r="Z29" i="28" s="1"/>
  <c r="BL9" i="23"/>
  <c r="BI9" i="29"/>
  <c r="W37" i="28"/>
  <c r="W98" i="22"/>
  <c r="X37" i="22"/>
  <c r="Q147" i="28"/>
  <c r="R146" i="28"/>
  <c r="AZ30" i="23"/>
  <c r="AZ30" i="29" s="1"/>
  <c r="AZ27" i="29"/>
  <c r="W123" i="22"/>
  <c r="W104" i="28"/>
  <c r="W122" i="22"/>
  <c r="W103" i="28"/>
  <c r="AA78" i="22"/>
  <c r="AA78" i="28" s="1"/>
  <c r="AA61" i="28"/>
  <c r="V119" i="22"/>
  <c r="V100" i="28"/>
  <c r="V34" i="28"/>
  <c r="V95" i="22"/>
  <c r="W34" i="22"/>
  <c r="V142" i="22"/>
  <c r="V142" i="28" s="1"/>
  <c r="V123" i="28"/>
  <c r="V141" i="22"/>
  <c r="V141" i="28" s="1"/>
  <c r="V122" i="28"/>
  <c r="U125" i="28"/>
  <c r="V120" i="22"/>
  <c r="V101" i="28"/>
  <c r="AA75" i="22"/>
  <c r="AA75" i="28" s="1"/>
  <c r="AA58" i="28"/>
  <c r="W132" i="22"/>
  <c r="V132" i="28"/>
  <c r="W35" i="28"/>
  <c r="X35" i="22"/>
  <c r="W96" i="22"/>
  <c r="U95" i="28"/>
  <c r="U114" i="22"/>
  <c r="U114" i="28" s="1"/>
  <c r="W36" i="28"/>
  <c r="W97" i="22"/>
  <c r="X36" i="22"/>
  <c r="T83" i="28"/>
  <c r="S110" i="28"/>
  <c r="AC1" i="28"/>
  <c r="AB3" i="28"/>
  <c r="Q146" i="22"/>
  <c r="Q147" i="22" s="1"/>
  <c r="P147" i="22"/>
  <c r="Z26" i="22"/>
  <c r="Z29" i="22" s="1"/>
  <c r="Z23" i="22"/>
  <c r="AA13" i="22"/>
  <c r="AA13" i="28" s="1"/>
  <c r="AA26" i="28" s="1"/>
  <c r="AA29" i="28" s="1"/>
  <c r="Z59" i="22"/>
  <c r="Z59" i="28" s="1"/>
  <c r="Z65" i="28" s="1"/>
  <c r="R140" i="22"/>
  <c r="R140" i="28" s="1"/>
  <c r="R127" i="22"/>
  <c r="R128" i="22" s="1"/>
  <c r="Y76" i="22"/>
  <c r="Y65" i="22"/>
  <c r="BL15" i="23"/>
  <c r="U41" i="22"/>
  <c r="U41" i="28" s="1"/>
  <c r="U47" i="28" s="1"/>
  <c r="U48" i="28" s="1"/>
  <c r="T102" i="22"/>
  <c r="T102" i="28" s="1"/>
  <c r="T108" i="28" s="1"/>
  <c r="T109" i="28" s="1"/>
  <c r="T47" i="22"/>
  <c r="T48" i="22" s="1"/>
  <c r="BF13" i="23"/>
  <c r="BF13" i="29" s="1"/>
  <c r="BC23" i="23"/>
  <c r="BC23" i="29" s="1"/>
  <c r="BC27" i="23"/>
  <c r="S121" i="22"/>
  <c r="S121" i="28" s="1"/>
  <c r="S127" i="28" s="1"/>
  <c r="S128" i="28" s="1"/>
  <c r="S108" i="22"/>
  <c r="S109" i="22" s="1"/>
  <c r="S110" i="22" s="1"/>
  <c r="BL16" i="23"/>
  <c r="BL18" i="23"/>
  <c r="AD1" i="22"/>
  <c r="AC3" i="22"/>
  <c r="T137" i="22"/>
  <c r="T137" i="28" s="1"/>
  <c r="AB62" i="22"/>
  <c r="AC16" i="22"/>
  <c r="AC16" i="28" s="1"/>
  <c r="AB57" i="22"/>
  <c r="AC11" i="22"/>
  <c r="AB61" i="22"/>
  <c r="AC15" i="22"/>
  <c r="AC15" i="28" s="1"/>
  <c r="BI29" i="23"/>
  <c r="BI29" i="29" s="1"/>
  <c r="BL17" i="23"/>
  <c r="BL17" i="29" s="1"/>
  <c r="AB60" i="22"/>
  <c r="AC14" i="22"/>
  <c r="AC14" i="28" s="1"/>
  <c r="BL5" i="23"/>
  <c r="BL5" i="29" s="1"/>
  <c r="W107" i="22"/>
  <c r="X46" i="22"/>
  <c r="AC56" i="22"/>
  <c r="AC56" i="28" s="1"/>
  <c r="AD10" i="22"/>
  <c r="AD10" i="28" s="1"/>
  <c r="BL10" i="23"/>
  <c r="BL10" i="29" s="1"/>
  <c r="BL14" i="23"/>
  <c r="BL14" i="29" s="1"/>
  <c r="BL42" i="29" s="1"/>
  <c r="U118" i="22"/>
  <c r="U118" i="28" s="1"/>
  <c r="AB58" i="22"/>
  <c r="AC12" i="22"/>
  <c r="AC12" i="28" s="1"/>
  <c r="W106" i="22"/>
  <c r="X45" i="22"/>
  <c r="AB64" i="22"/>
  <c r="AC18" i="22"/>
  <c r="W100" i="22"/>
  <c r="X39" i="22"/>
  <c r="AC63" i="22"/>
  <c r="AD17" i="22"/>
  <c r="AD17" i="28" s="1"/>
  <c r="BL12" i="23"/>
  <c r="BL12" i="29" s="1"/>
  <c r="BL40" i="29" s="1"/>
  <c r="V99" i="22"/>
  <c r="V99" i="28" s="1"/>
  <c r="W38" i="22"/>
  <c r="W38" i="28" s="1"/>
  <c r="W101" i="22"/>
  <c r="X40" i="22"/>
  <c r="AB73" i="22"/>
  <c r="AB73" i="28" s="1"/>
  <c r="BL39" i="23" l="1"/>
  <c r="Y39" i="22" s="1"/>
  <c r="Y39" i="28" s="1"/>
  <c r="BL9" i="29"/>
  <c r="BL37" i="29" s="1"/>
  <c r="BL37" i="23"/>
  <c r="Y37" i="22" s="1"/>
  <c r="BO9" i="23"/>
  <c r="X123" i="22"/>
  <c r="X123" i="28" s="1"/>
  <c r="X104" i="28"/>
  <c r="V125" i="28"/>
  <c r="BL8" i="29"/>
  <c r="BL36" i="29" s="1"/>
  <c r="BL36" i="23"/>
  <c r="Y36" i="22" s="1"/>
  <c r="BO8" i="23"/>
  <c r="V134" i="22"/>
  <c r="V134" i="28" s="1"/>
  <c r="V115" i="28"/>
  <c r="X97" i="22"/>
  <c r="X36" i="28"/>
  <c r="V138" i="22"/>
  <c r="V138" i="28" s="1"/>
  <c r="V119" i="28"/>
  <c r="S145" i="28"/>
  <c r="T145" i="22"/>
  <c r="W116" i="22"/>
  <c r="W97" i="28"/>
  <c r="R147" i="28"/>
  <c r="S146" i="28"/>
  <c r="S147" i="28" s="1"/>
  <c r="BL6" i="23"/>
  <c r="BL28" i="23" s="1"/>
  <c r="BL28" i="29" s="1"/>
  <c r="BI6" i="29"/>
  <c r="V126" i="28"/>
  <c r="BL7" i="29"/>
  <c r="BL35" i="29" s="1"/>
  <c r="BL35" i="23"/>
  <c r="Y35" i="22" s="1"/>
  <c r="BO7" i="23"/>
  <c r="BL43" i="23"/>
  <c r="Y43" i="22" s="1"/>
  <c r="Y43" i="28" s="1"/>
  <c r="BL15" i="29"/>
  <c r="BL43" i="29" s="1"/>
  <c r="X132" i="22"/>
  <c r="W132" i="28"/>
  <c r="AC28" i="22"/>
  <c r="AC18" i="28"/>
  <c r="AC28" i="28" s="1"/>
  <c r="AB77" i="22"/>
  <c r="AB77" i="28" s="1"/>
  <c r="AB60" i="28"/>
  <c r="X100" i="22"/>
  <c r="X39" i="28"/>
  <c r="AB81" i="22"/>
  <c r="AB81" i="28" s="1"/>
  <c r="AB64" i="28"/>
  <c r="X107" i="22"/>
  <c r="X46" i="28"/>
  <c r="AB78" i="22"/>
  <c r="AB78" i="28" s="1"/>
  <c r="AB61" i="28"/>
  <c r="BC30" i="23"/>
  <c r="BC30" i="29" s="1"/>
  <c r="BC27" i="29"/>
  <c r="Y82" i="22"/>
  <c r="Y83" i="22" s="1"/>
  <c r="Y76" i="28"/>
  <c r="Y82" i="28" s="1"/>
  <c r="X98" i="22"/>
  <c r="X37" i="28"/>
  <c r="X122" i="22"/>
  <c r="X122" i="28" s="1"/>
  <c r="X103" i="28"/>
  <c r="V136" i="22"/>
  <c r="V136" i="28" s="1"/>
  <c r="V117" i="28"/>
  <c r="W143" i="22"/>
  <c r="W124" i="28"/>
  <c r="X124" i="22"/>
  <c r="X124" i="28" s="1"/>
  <c r="X105" i="28"/>
  <c r="BL46" i="23"/>
  <c r="Y46" i="22" s="1"/>
  <c r="Y46" i="28" s="1"/>
  <c r="BL18" i="29"/>
  <c r="BL46" i="29" s="1"/>
  <c r="AB75" i="22"/>
  <c r="AB75" i="28" s="1"/>
  <c r="AB58" i="28"/>
  <c r="X101" i="22"/>
  <c r="X40" i="28"/>
  <c r="W126" i="22"/>
  <c r="W107" i="28"/>
  <c r="W34" i="28"/>
  <c r="W95" i="22"/>
  <c r="X34" i="22"/>
  <c r="W141" i="22"/>
  <c r="W122" i="28"/>
  <c r="W117" i="22"/>
  <c r="W98" i="28"/>
  <c r="S144" i="28"/>
  <c r="T144" i="22"/>
  <c r="T133" i="28"/>
  <c r="U133" i="22"/>
  <c r="AB79" i="22"/>
  <c r="AB79" i="28" s="1"/>
  <c r="AB62" i="28"/>
  <c r="W119" i="22"/>
  <c r="W100" i="28"/>
  <c r="X106" i="22"/>
  <c r="X45" i="28"/>
  <c r="W120" i="22"/>
  <c r="W101" i="28"/>
  <c r="AC80" i="22"/>
  <c r="AC80" i="28" s="1"/>
  <c r="AC63" i="28"/>
  <c r="W125" i="22"/>
  <c r="W106" i="28"/>
  <c r="BO11" i="23"/>
  <c r="BO11" i="29" s="1"/>
  <c r="AC11" i="28"/>
  <c r="AA23" i="28"/>
  <c r="W115" i="22"/>
  <c r="W96" i="28"/>
  <c r="V139" i="22"/>
  <c r="V139" i="28" s="1"/>
  <c r="V120" i="28"/>
  <c r="V95" i="28"/>
  <c r="V114" i="22"/>
  <c r="V114" i="28" s="1"/>
  <c r="V135" i="22"/>
  <c r="V135" i="28" s="1"/>
  <c r="V116" i="28"/>
  <c r="BL44" i="23"/>
  <c r="Y44" i="22" s="1"/>
  <c r="Y44" i="28" s="1"/>
  <c r="BL16" i="29"/>
  <c r="BL44" i="29" s="1"/>
  <c r="BI28" i="23"/>
  <c r="BI28" i="29" s="1"/>
  <c r="AB74" i="22"/>
  <c r="AB74" i="28" s="1"/>
  <c r="AB57" i="28"/>
  <c r="X96" i="22"/>
  <c r="X35" i="28"/>
  <c r="W142" i="22"/>
  <c r="W123" i="28"/>
  <c r="AD1" i="28"/>
  <c r="AC3" i="28"/>
  <c r="BL38" i="29"/>
  <c r="U83" i="28"/>
  <c r="T110" i="28"/>
  <c r="BL45" i="29"/>
  <c r="BO15" i="23"/>
  <c r="BO15" i="29" s="1"/>
  <c r="T121" i="22"/>
  <c r="T121" i="28" s="1"/>
  <c r="T127" i="28" s="1"/>
  <c r="T128" i="28" s="1"/>
  <c r="T108" i="22"/>
  <c r="T109" i="22" s="1"/>
  <c r="T110" i="22" s="1"/>
  <c r="U102" i="22"/>
  <c r="U102" i="28" s="1"/>
  <c r="U108" i="28" s="1"/>
  <c r="U109" i="28" s="1"/>
  <c r="V41" i="22"/>
  <c r="V41" i="28" s="1"/>
  <c r="V47" i="28" s="1"/>
  <c r="V48" i="28" s="1"/>
  <c r="U47" i="22"/>
  <c r="U48" i="22" s="1"/>
  <c r="Z76" i="22"/>
  <c r="Z65" i="22"/>
  <c r="S140" i="22"/>
  <c r="S140" i="28" s="1"/>
  <c r="S127" i="22"/>
  <c r="S128" i="22" s="1"/>
  <c r="R146" i="22"/>
  <c r="AA23" i="22"/>
  <c r="AA26" i="22"/>
  <c r="AA29" i="22" s="1"/>
  <c r="AA59" i="22"/>
  <c r="AA59" i="28" s="1"/>
  <c r="AA65" i="28" s="1"/>
  <c r="AB13" i="22"/>
  <c r="AB13" i="28" s="1"/>
  <c r="AB23" i="28" s="1"/>
  <c r="BF23" i="23"/>
  <c r="BF23" i="29" s="1"/>
  <c r="BF27" i="23"/>
  <c r="BI13" i="23"/>
  <c r="BI13" i="29" s="1"/>
  <c r="BO16" i="23"/>
  <c r="BO16" i="29" s="1"/>
  <c r="AE1" i="22"/>
  <c r="AD3" i="22"/>
  <c r="U137" i="22"/>
  <c r="U137" i="28" s="1"/>
  <c r="BL40" i="23"/>
  <c r="Y40" i="22" s="1"/>
  <c r="Y40" i="28" s="1"/>
  <c r="BO12" i="23"/>
  <c r="BO12" i="29" s="1"/>
  <c r="BL38" i="23"/>
  <c r="BO10" i="23"/>
  <c r="BO10" i="29" s="1"/>
  <c r="BL45" i="23"/>
  <c r="Y45" i="22" s="1"/>
  <c r="Y45" i="28" s="1"/>
  <c r="BO17" i="23"/>
  <c r="BO17" i="29" s="1"/>
  <c r="BL29" i="23"/>
  <c r="BL29" i="29" s="1"/>
  <c r="AD16" i="22"/>
  <c r="AD16" i="28" s="1"/>
  <c r="AC62" i="22"/>
  <c r="AE10" i="22"/>
  <c r="AE10" i="28" s="1"/>
  <c r="AD56" i="22"/>
  <c r="AD56" i="28" s="1"/>
  <c r="BO5" i="23"/>
  <c r="BO5" i="29" s="1"/>
  <c r="Y104" i="22"/>
  <c r="AC61" i="22"/>
  <c r="AD15" i="22"/>
  <c r="AD15" i="28" s="1"/>
  <c r="AC64" i="22"/>
  <c r="AD18" i="22"/>
  <c r="AC60" i="22"/>
  <c r="AD14" i="22"/>
  <c r="AD14" i="28" s="1"/>
  <c r="Y107" i="22"/>
  <c r="Z46" i="22"/>
  <c r="Z46" i="28" s="1"/>
  <c r="AC57" i="22"/>
  <c r="AD11" i="22"/>
  <c r="AD11" i="28" s="1"/>
  <c r="AD63" i="22"/>
  <c r="AE17" i="22"/>
  <c r="AE17" i="28" s="1"/>
  <c r="AC73" i="22"/>
  <c r="AC73" i="28" s="1"/>
  <c r="W99" i="22"/>
  <c r="W99" i="28" s="1"/>
  <c r="X38" i="22"/>
  <c r="X38" i="28" s="1"/>
  <c r="V118" i="22"/>
  <c r="V118" i="28" s="1"/>
  <c r="Y100" i="22"/>
  <c r="Z39" i="22"/>
  <c r="Z39" i="28" s="1"/>
  <c r="AC58" i="22"/>
  <c r="AD12" i="22"/>
  <c r="AD12" i="28" s="1"/>
  <c r="BL42" i="23"/>
  <c r="Y42" i="22" s="1"/>
  <c r="Y42" i="28" s="1"/>
  <c r="BO14" i="23"/>
  <c r="BO14" i="29" s="1"/>
  <c r="BO18" i="23"/>
  <c r="BO18" i="29" s="1"/>
  <c r="Z44" i="22" l="1"/>
  <c r="Z44" i="28" s="1"/>
  <c r="Y105" i="22"/>
  <c r="Z43" i="22"/>
  <c r="Z43" i="28" s="1"/>
  <c r="AB26" i="28"/>
  <c r="AB29" i="28" s="1"/>
  <c r="Y124" i="22"/>
  <c r="Y105" i="28"/>
  <c r="AC75" i="22"/>
  <c r="AC75" i="28" s="1"/>
  <c r="AC58" i="28"/>
  <c r="AC78" i="22"/>
  <c r="AC78" i="28" s="1"/>
  <c r="AC61" i="28"/>
  <c r="T144" i="28"/>
  <c r="U144" i="22"/>
  <c r="Y35" i="28"/>
  <c r="Z35" i="22"/>
  <c r="Y96" i="22"/>
  <c r="X115" i="22"/>
  <c r="X115" i="28" s="1"/>
  <c r="X96" i="28"/>
  <c r="X125" i="22"/>
  <c r="X125" i="28" s="1"/>
  <c r="X106" i="28"/>
  <c r="W135" i="22"/>
  <c r="W116" i="28"/>
  <c r="BR9" i="23"/>
  <c r="BO9" i="29"/>
  <c r="W126" i="28"/>
  <c r="X117" i="22"/>
  <c r="X117" i="28" s="1"/>
  <c r="X98" i="28"/>
  <c r="T145" i="28"/>
  <c r="U145" i="22"/>
  <c r="BR8" i="23"/>
  <c r="BO8" i="29"/>
  <c r="Y37" i="28"/>
  <c r="Y98" i="22"/>
  <c r="Z37" i="22"/>
  <c r="Y119" i="22"/>
  <c r="Y119" i="28" s="1"/>
  <c r="Y100" i="28"/>
  <c r="AD80" i="22"/>
  <c r="AD80" i="28" s="1"/>
  <c r="AD63" i="28"/>
  <c r="AC77" i="22"/>
  <c r="AC77" i="28" s="1"/>
  <c r="AC60" i="28"/>
  <c r="AC79" i="22"/>
  <c r="AC79" i="28" s="1"/>
  <c r="AC62" i="28"/>
  <c r="X126" i="22"/>
  <c r="X126" i="28" s="1"/>
  <c r="X107" i="28"/>
  <c r="Y123" i="22"/>
  <c r="Y104" i="28"/>
  <c r="W125" i="28"/>
  <c r="W138" i="22"/>
  <c r="W119" i="28"/>
  <c r="W136" i="22"/>
  <c r="W117" i="28"/>
  <c r="Y36" i="28"/>
  <c r="Z36" i="22"/>
  <c r="Y97" i="22"/>
  <c r="X120" i="22"/>
  <c r="X120" i="28" s="1"/>
  <c r="X101" i="28"/>
  <c r="W143" i="28"/>
  <c r="X143" i="22"/>
  <c r="X143" i="28" s="1"/>
  <c r="X132" i="28"/>
  <c r="Y132" i="22"/>
  <c r="BF30" i="23"/>
  <c r="BF30" i="29" s="1"/>
  <c r="BF27" i="29"/>
  <c r="W141" i="28"/>
  <c r="X141" i="22"/>
  <c r="X141" i="28" s="1"/>
  <c r="BL6" i="29"/>
  <c r="BL34" i="29" s="1"/>
  <c r="BL34" i="23"/>
  <c r="Y34" i="22" s="1"/>
  <c r="BO6" i="23"/>
  <c r="W134" i="22"/>
  <c r="W115" i="28"/>
  <c r="U133" i="28"/>
  <c r="V133" i="22"/>
  <c r="X34" i="28"/>
  <c r="X95" i="22"/>
  <c r="X119" i="22"/>
  <c r="X119" i="28" s="1"/>
  <c r="X100" i="28"/>
  <c r="T146" i="28"/>
  <c r="AC74" i="22"/>
  <c r="AC74" i="28" s="1"/>
  <c r="AC57" i="28"/>
  <c r="AD28" i="22"/>
  <c r="AD18" i="28"/>
  <c r="AD28" i="28" s="1"/>
  <c r="Y126" i="22"/>
  <c r="Y126" i="28" s="1"/>
  <c r="Y107" i="28"/>
  <c r="AC81" i="22"/>
  <c r="AC81" i="28" s="1"/>
  <c r="AC64" i="28"/>
  <c r="Z82" i="22"/>
  <c r="Z83" i="22" s="1"/>
  <c r="Z76" i="28"/>
  <c r="Z82" i="28" s="1"/>
  <c r="W142" i="28"/>
  <c r="X142" i="22"/>
  <c r="X142" i="28" s="1"/>
  <c r="W139" i="22"/>
  <c r="W120" i="28"/>
  <c r="W95" i="28"/>
  <c r="W114" i="22"/>
  <c r="W114" i="28" s="1"/>
  <c r="BR7" i="23"/>
  <c r="BO7" i="29"/>
  <c r="X116" i="22"/>
  <c r="X116" i="28" s="1"/>
  <c r="X97" i="28"/>
  <c r="V83" i="28"/>
  <c r="U110" i="28"/>
  <c r="AD3" i="28"/>
  <c r="AE1" i="28"/>
  <c r="BR15" i="23"/>
  <c r="BR15" i="29" s="1"/>
  <c r="T140" i="22"/>
  <c r="T140" i="28" s="1"/>
  <c r="T127" i="22"/>
  <c r="T128" i="22" s="1"/>
  <c r="AC13" i="22"/>
  <c r="AC13" i="28" s="1"/>
  <c r="AC26" i="28" s="1"/>
  <c r="AC29" i="28" s="1"/>
  <c r="AB23" i="22"/>
  <c r="AB26" i="22"/>
  <c r="AB29" i="22" s="1"/>
  <c r="AB59" i="22"/>
  <c r="AB59" i="28" s="1"/>
  <c r="AB65" i="28" s="1"/>
  <c r="AA76" i="22"/>
  <c r="AA65" i="22"/>
  <c r="V102" i="22"/>
  <c r="V102" i="28" s="1"/>
  <c r="V108" i="28" s="1"/>
  <c r="V109" i="28" s="1"/>
  <c r="W41" i="22"/>
  <c r="W41" i="28" s="1"/>
  <c r="W47" i="28" s="1"/>
  <c r="W48" i="28" s="1"/>
  <c r="V47" i="22"/>
  <c r="V48" i="22" s="1"/>
  <c r="U121" i="22"/>
  <c r="U121" i="28" s="1"/>
  <c r="U127" i="28" s="1"/>
  <c r="U128" i="28" s="1"/>
  <c r="U108" i="22"/>
  <c r="U109" i="22" s="1"/>
  <c r="U110" i="22" s="1"/>
  <c r="BI27" i="23"/>
  <c r="BL13" i="23"/>
  <c r="BL13" i="29" s="1"/>
  <c r="BL41" i="29" s="1"/>
  <c r="BI23" i="23"/>
  <c r="BI23" i="29" s="1"/>
  <c r="R147" i="22"/>
  <c r="S146" i="22"/>
  <c r="S147" i="22" s="1"/>
  <c r="AF1" i="22"/>
  <c r="AE3" i="22"/>
  <c r="V137" i="22"/>
  <c r="V137" i="28" s="1"/>
  <c r="BR10" i="23"/>
  <c r="BR10" i="29" s="1"/>
  <c r="Y103" i="22"/>
  <c r="Z42" i="22"/>
  <c r="Z42" i="28" s="1"/>
  <c r="AD73" i="22"/>
  <c r="AD73" i="28" s="1"/>
  <c r="AD57" i="22"/>
  <c r="AE11" i="22"/>
  <c r="AE11" i="28" s="1"/>
  <c r="Z100" i="22"/>
  <c r="AA39" i="22"/>
  <c r="AA39" i="28" s="1"/>
  <c r="BR12" i="23"/>
  <c r="BR12" i="29" s="1"/>
  <c r="AD58" i="22"/>
  <c r="AE12" i="22"/>
  <c r="AE12" i="28" s="1"/>
  <c r="AD61" i="22"/>
  <c r="AE15" i="22"/>
  <c r="AE15" i="28" s="1"/>
  <c r="AD62" i="22"/>
  <c r="AE16" i="22"/>
  <c r="AE16" i="28" s="1"/>
  <c r="Y101" i="22"/>
  <c r="Z40" i="22"/>
  <c r="Z40" i="28" s="1"/>
  <c r="Y38" i="22"/>
  <c r="Y38" i="28" s="1"/>
  <c r="X99" i="22"/>
  <c r="X99" i="28" s="1"/>
  <c r="AD64" i="22"/>
  <c r="AE18" i="22"/>
  <c r="AD60" i="22"/>
  <c r="AE14" i="22"/>
  <c r="AE14" i="28" s="1"/>
  <c r="Z104" i="22"/>
  <c r="AE56" i="22"/>
  <c r="AE56" i="28" s="1"/>
  <c r="AF10" i="22"/>
  <c r="AF10" i="28" s="1"/>
  <c r="BR11" i="23"/>
  <c r="BR11" i="29" s="1"/>
  <c r="BO29" i="23"/>
  <c r="BO29" i="29" s="1"/>
  <c r="BR17" i="23"/>
  <c r="BR17" i="29" s="1"/>
  <c r="W118" i="22"/>
  <c r="W118" i="28" s="1"/>
  <c r="Z107" i="22"/>
  <c r="AA46" i="22"/>
  <c r="AA46" i="28" s="1"/>
  <c r="BR18" i="23"/>
  <c r="BR18" i="29" s="1"/>
  <c r="BR14" i="23"/>
  <c r="BR14" i="29" s="1"/>
  <c r="AE63" i="22"/>
  <c r="AF17" i="22"/>
  <c r="AF17" i="28" s="1"/>
  <c r="BR16" i="23"/>
  <c r="BR16" i="29" s="1"/>
  <c r="BO28" i="23"/>
  <c r="BO28" i="29" s="1"/>
  <c r="BR5" i="23"/>
  <c r="BR5" i="29" s="1"/>
  <c r="Z45" i="22"/>
  <c r="Z45" i="28" s="1"/>
  <c r="Y106" i="22"/>
  <c r="AA44" i="22" l="1"/>
  <c r="AA44" i="28" s="1"/>
  <c r="Z105" i="22"/>
  <c r="AA43" i="22"/>
  <c r="AA43" i="28" s="1"/>
  <c r="BL47" i="29"/>
  <c r="BU15" i="23"/>
  <c r="BU15" i="29" s="1"/>
  <c r="AC23" i="28"/>
  <c r="Y120" i="22"/>
  <c r="Y101" i="28"/>
  <c r="AD75" i="22"/>
  <c r="AD75" i="28" s="1"/>
  <c r="AD58" i="28"/>
  <c r="Y122" i="22"/>
  <c r="Y103" i="28"/>
  <c r="W139" i="28"/>
  <c r="X139" i="22"/>
  <c r="X139" i="28" s="1"/>
  <c r="X95" i="28"/>
  <c r="X114" i="22"/>
  <c r="X114" i="28" s="1"/>
  <c r="Z37" i="28"/>
  <c r="Z98" i="22"/>
  <c r="AA37" i="22"/>
  <c r="W138" i="28"/>
  <c r="X138" i="22"/>
  <c r="Y117" i="22"/>
  <c r="Y117" i="28" s="1"/>
  <c r="Y98" i="28"/>
  <c r="Y125" i="22"/>
  <c r="Y106" i="28"/>
  <c r="AA82" i="22"/>
  <c r="AA83" i="22" s="1"/>
  <c r="AA76" i="28"/>
  <c r="AA82" i="28" s="1"/>
  <c r="V133" i="28"/>
  <c r="W133" i="22"/>
  <c r="AD81" i="22"/>
  <c r="AD81" i="28" s="1"/>
  <c r="AD64" i="28"/>
  <c r="Z119" i="22"/>
  <c r="Z119" i="28" s="1"/>
  <c r="Z100" i="28"/>
  <c r="BI30" i="23"/>
  <c r="BI30" i="29" s="1"/>
  <c r="BI27" i="29"/>
  <c r="Y116" i="22"/>
  <c r="Y116" i="28" s="1"/>
  <c r="Y97" i="28"/>
  <c r="Y115" i="22"/>
  <c r="Y115" i="28" s="1"/>
  <c r="Y96" i="28"/>
  <c r="AE28" i="22"/>
  <c r="AE18" i="28"/>
  <c r="AE28" i="28" s="1"/>
  <c r="AD79" i="22"/>
  <c r="AD79" i="28" s="1"/>
  <c r="AD62" i="28"/>
  <c r="BU7" i="23"/>
  <c r="BR7" i="29"/>
  <c r="Z36" i="28"/>
  <c r="Z97" i="22"/>
  <c r="AA36" i="22"/>
  <c r="BU8" i="23"/>
  <c r="BR8" i="29"/>
  <c r="BU9" i="23"/>
  <c r="BR9" i="29"/>
  <c r="Z35" i="28"/>
  <c r="Z96" i="22"/>
  <c r="AA35" i="22"/>
  <c r="T147" i="28"/>
  <c r="U146" i="28"/>
  <c r="W134" i="28"/>
  <c r="X134" i="22"/>
  <c r="Z132" i="22"/>
  <c r="Y132" i="28"/>
  <c r="Y142" i="22"/>
  <c r="Y142" i="28" s="1"/>
  <c r="Y123" i="28"/>
  <c r="U145" i="28"/>
  <c r="V145" i="22"/>
  <c r="Y143" i="22"/>
  <c r="Y143" i="28" s="1"/>
  <c r="Y124" i="28"/>
  <c r="AE80" i="22"/>
  <c r="AE80" i="28" s="1"/>
  <c r="AE63" i="28"/>
  <c r="Z126" i="22"/>
  <c r="Z126" i="28" s="1"/>
  <c r="Z107" i="28"/>
  <c r="Z123" i="22"/>
  <c r="Z104" i="28"/>
  <c r="AD74" i="22"/>
  <c r="AD74" i="28" s="1"/>
  <c r="AD57" i="28"/>
  <c r="AD78" i="22"/>
  <c r="AD78" i="28" s="1"/>
  <c r="AD61" i="28"/>
  <c r="BR6" i="23"/>
  <c r="BR28" i="23" s="1"/>
  <c r="BR28" i="29" s="1"/>
  <c r="BO6" i="29"/>
  <c r="W135" i="28"/>
  <c r="X135" i="22"/>
  <c r="U144" i="28"/>
  <c r="V144" i="22"/>
  <c r="Z124" i="22"/>
  <c r="Z105" i="28"/>
  <c r="AD77" i="22"/>
  <c r="AD77" i="28" s="1"/>
  <c r="AD60" i="28"/>
  <c r="Y34" i="28"/>
  <c r="Z34" i="22"/>
  <c r="Y95" i="22"/>
  <c r="W136" i="28"/>
  <c r="X136" i="22"/>
  <c r="W83" i="28"/>
  <c r="V110" i="28"/>
  <c r="AF1" i="28"/>
  <c r="AE3" i="28"/>
  <c r="BU11" i="23"/>
  <c r="BU11" i="29" s="1"/>
  <c r="BL41" i="23"/>
  <c r="BL27" i="23"/>
  <c r="BL23" i="23"/>
  <c r="BL23" i="29" s="1"/>
  <c r="BO13" i="23"/>
  <c r="BO13" i="29" s="1"/>
  <c r="AB76" i="22"/>
  <c r="AB65" i="22"/>
  <c r="U140" i="22"/>
  <c r="U140" i="28" s="1"/>
  <c r="U127" i="22"/>
  <c r="U128" i="22" s="1"/>
  <c r="T146" i="22"/>
  <c r="T147" i="22" s="1"/>
  <c r="AC26" i="22"/>
  <c r="AC29" i="22" s="1"/>
  <c r="AC59" i="22"/>
  <c r="AC59" i="28" s="1"/>
  <c r="AC65" i="28" s="1"/>
  <c r="AD13" i="22"/>
  <c r="AD13" i="28" s="1"/>
  <c r="AD23" i="28" s="1"/>
  <c r="AC23" i="22"/>
  <c r="X41" i="22"/>
  <c r="X41" i="28" s="1"/>
  <c r="X47" i="28" s="1"/>
  <c r="X48" i="28" s="1"/>
  <c r="W102" i="22"/>
  <c r="W102" i="28" s="1"/>
  <c r="W108" i="28" s="1"/>
  <c r="W109" i="28" s="1"/>
  <c r="W47" i="22"/>
  <c r="W48" i="22" s="1"/>
  <c r="V121" i="22"/>
  <c r="V121" i="28" s="1"/>
  <c r="V127" i="28" s="1"/>
  <c r="V128" i="28" s="1"/>
  <c r="V108" i="22"/>
  <c r="V109" i="22" s="1"/>
  <c r="V110" i="22" s="1"/>
  <c r="BU18" i="23"/>
  <c r="BU18" i="29" s="1"/>
  <c r="BU16" i="23"/>
  <c r="BU16" i="29" s="1"/>
  <c r="AG1" i="22"/>
  <c r="AF3" i="22"/>
  <c r="W137" i="22"/>
  <c r="W137" i="28" s="1"/>
  <c r="BU10" i="23"/>
  <c r="BU10" i="29" s="1"/>
  <c r="X118" i="22"/>
  <c r="X118" i="28" s="1"/>
  <c r="AE62" i="22"/>
  <c r="AF16" i="22"/>
  <c r="AF16" i="28" s="1"/>
  <c r="AE58" i="22"/>
  <c r="AF12" i="22"/>
  <c r="AF12" i="28" s="1"/>
  <c r="AE57" i="22"/>
  <c r="AF11" i="22"/>
  <c r="BU5" i="23"/>
  <c r="BU5" i="29" s="1"/>
  <c r="BU14" i="23"/>
  <c r="BU14" i="29" s="1"/>
  <c r="Z106" i="22"/>
  <c r="AA45" i="22"/>
  <c r="AA45" i="28" s="1"/>
  <c r="Z101" i="22"/>
  <c r="AA40" i="22"/>
  <c r="AA40" i="28" s="1"/>
  <c r="AA100" i="22"/>
  <c r="AB39" i="22"/>
  <c r="AB39" i="28" s="1"/>
  <c r="AF56" i="22"/>
  <c r="AF56" i="28" s="1"/>
  <c r="AG10" i="22"/>
  <c r="AG10" i="28" s="1"/>
  <c r="BU12" i="23"/>
  <c r="BU12" i="29" s="1"/>
  <c r="BR29" i="23"/>
  <c r="BR29" i="29" s="1"/>
  <c r="BU17" i="23"/>
  <c r="BU17" i="29" s="1"/>
  <c r="AE60" i="22"/>
  <c r="AF14" i="22"/>
  <c r="AF14" i="28" s="1"/>
  <c r="AA107" i="22"/>
  <c r="AB46" i="22"/>
  <c r="AB46" i="28" s="1"/>
  <c r="Y99" i="22"/>
  <c r="Y99" i="28" s="1"/>
  <c r="Z38" i="22"/>
  <c r="Z38" i="28" s="1"/>
  <c r="AA104" i="22"/>
  <c r="AB43" i="22"/>
  <c r="AB43" i="28" s="1"/>
  <c r="AE73" i="22"/>
  <c r="AE73" i="28" s="1"/>
  <c r="AA105" i="22"/>
  <c r="AB44" i="22"/>
  <c r="AB44" i="28" s="1"/>
  <c r="AF63" i="22"/>
  <c r="AG17" i="22"/>
  <c r="AG17" i="28" s="1"/>
  <c r="AE64" i="22"/>
  <c r="AF18" i="22"/>
  <c r="AF18" i="28" s="1"/>
  <c r="AE61" i="22"/>
  <c r="AF15" i="22"/>
  <c r="AF15" i="28" s="1"/>
  <c r="Z103" i="22"/>
  <c r="AA42" i="22"/>
  <c r="AA42" i="28" s="1"/>
  <c r="AE81" i="22" l="1"/>
  <c r="AE81" i="28" s="1"/>
  <c r="AE64" i="28"/>
  <c r="AA119" i="22"/>
  <c r="AA119" i="28" s="1"/>
  <c r="AA100" i="28"/>
  <c r="BX11" i="23"/>
  <c r="BX11" i="29" s="1"/>
  <c r="AF11" i="28"/>
  <c r="Y136" i="22"/>
  <c r="X136" i="28"/>
  <c r="Z143" i="22"/>
  <c r="Z143" i="28" s="1"/>
  <c r="Z124" i="28"/>
  <c r="W133" i="28"/>
  <c r="X133" i="22"/>
  <c r="X138" i="28"/>
  <c r="Y138" i="22"/>
  <c r="AE77" i="22"/>
  <c r="AE77" i="28" s="1"/>
  <c r="AE60" i="28"/>
  <c r="AE74" i="22"/>
  <c r="AE74" i="28" s="1"/>
  <c r="AE57" i="28"/>
  <c r="V144" i="28"/>
  <c r="W144" i="22"/>
  <c r="AA132" i="22"/>
  <c r="Z132" i="28"/>
  <c r="BX7" i="23"/>
  <c r="BU7" i="29"/>
  <c r="AF80" i="22"/>
  <c r="AF80" i="28" s="1"/>
  <c r="AF63" i="28"/>
  <c r="AA123" i="22"/>
  <c r="AA104" i="28"/>
  <c r="Z120" i="22"/>
  <c r="Z101" i="28"/>
  <c r="AD26" i="28"/>
  <c r="AD29" i="28" s="1"/>
  <c r="Y95" i="28"/>
  <c r="Y114" i="22"/>
  <c r="Y114" i="28" s="1"/>
  <c r="Y134" i="22"/>
  <c r="X134" i="28"/>
  <c r="BX9" i="23"/>
  <c r="BU9" i="29"/>
  <c r="AA37" i="28"/>
  <c r="AA98" i="22"/>
  <c r="AB37" i="22"/>
  <c r="Y141" i="22"/>
  <c r="Y141" i="28" s="1"/>
  <c r="Y122" i="28"/>
  <c r="AE75" i="22"/>
  <c r="AE75" i="28" s="1"/>
  <c r="AE58" i="28"/>
  <c r="Z34" i="28"/>
  <c r="Z95" i="22"/>
  <c r="AA34" i="22"/>
  <c r="Y135" i="22"/>
  <c r="X135" i="28"/>
  <c r="Z117" i="22"/>
  <c r="Z117" i="28" s="1"/>
  <c r="Z98" i="28"/>
  <c r="Z122" i="22"/>
  <c r="Z103" i="28"/>
  <c r="Z125" i="22"/>
  <c r="Z106" i="28"/>
  <c r="AB82" i="22"/>
  <c r="AB83" i="22" s="1"/>
  <c r="AB76" i="28"/>
  <c r="AB82" i="28" s="1"/>
  <c r="V145" i="28"/>
  <c r="W145" i="22"/>
  <c r="U147" i="28"/>
  <c r="V146" i="28"/>
  <c r="V147" i="28" s="1"/>
  <c r="BX8" i="23"/>
  <c r="BU8" i="29"/>
  <c r="AE79" i="22"/>
  <c r="AE79" i="28" s="1"/>
  <c r="AE62" i="28"/>
  <c r="Z142" i="22"/>
  <c r="Z142" i="28" s="1"/>
  <c r="Z123" i="28"/>
  <c r="AA36" i="28"/>
  <c r="AA97" i="22"/>
  <c r="AB36" i="22"/>
  <c r="Y125" i="28"/>
  <c r="AE78" i="22"/>
  <c r="AE78" i="28" s="1"/>
  <c r="AE61" i="28"/>
  <c r="AA124" i="22"/>
  <c r="AA105" i="28"/>
  <c r="AA35" i="28"/>
  <c r="AA96" i="22"/>
  <c r="AB35" i="22"/>
  <c r="Z116" i="22"/>
  <c r="Z116" i="28" s="1"/>
  <c r="Z97" i="28"/>
  <c r="Y139" i="22"/>
  <c r="Y139" i="28" s="1"/>
  <c r="Y120" i="28"/>
  <c r="AA126" i="22"/>
  <c r="AA126" i="28" s="1"/>
  <c r="AA107" i="28"/>
  <c r="BL30" i="23"/>
  <c r="BL30" i="29" s="1"/>
  <c r="BL27" i="29"/>
  <c r="BU6" i="23"/>
  <c r="BU28" i="23" s="1"/>
  <c r="BU28" i="29" s="1"/>
  <c r="BR6" i="29"/>
  <c r="Z115" i="22"/>
  <c r="Z115" i="28" s="1"/>
  <c r="Z96" i="28"/>
  <c r="X83" i="28"/>
  <c r="W110" i="28"/>
  <c r="AF3" i="28"/>
  <c r="AG1" i="28"/>
  <c r="AF28" i="28"/>
  <c r="U146" i="22"/>
  <c r="U147" i="22" s="1"/>
  <c r="BX12" i="23"/>
  <c r="BX12" i="29" s="1"/>
  <c r="W121" i="22"/>
  <c r="W121" i="28" s="1"/>
  <c r="W127" i="28" s="1"/>
  <c r="W128" i="28" s="1"/>
  <c r="W108" i="22"/>
  <c r="W109" i="22" s="1"/>
  <c r="W110" i="22" s="1"/>
  <c r="AE13" i="22"/>
  <c r="AE13" i="28" s="1"/>
  <c r="AE26" i="28" s="1"/>
  <c r="AE29" i="28" s="1"/>
  <c r="AD23" i="22"/>
  <c r="AD26" i="22"/>
  <c r="AD29" i="22" s="1"/>
  <c r="AD59" i="22"/>
  <c r="AD59" i="28" s="1"/>
  <c r="AD65" i="28" s="1"/>
  <c r="X102" i="22"/>
  <c r="X102" i="28" s="1"/>
  <c r="X108" i="28" s="1"/>
  <c r="X109" i="28" s="1"/>
  <c r="X47" i="22"/>
  <c r="X48" i="22" s="1"/>
  <c r="AC76" i="22"/>
  <c r="AC65" i="22"/>
  <c r="BO27" i="23"/>
  <c r="BR13" i="23"/>
  <c r="BR13" i="29" s="1"/>
  <c r="BO23" i="23"/>
  <c r="BO23" i="29" s="1"/>
  <c r="V140" i="22"/>
  <c r="V140" i="28" s="1"/>
  <c r="V127" i="22"/>
  <c r="V128" i="22" s="1"/>
  <c r="Y41" i="22"/>
  <c r="Y41" i="28" s="1"/>
  <c r="Y47" i="28" s="1"/>
  <c r="Y48" i="28" s="1"/>
  <c r="BL47" i="23"/>
  <c r="BX16" i="23"/>
  <c r="BX16" i="29" s="1"/>
  <c r="AH1" i="22"/>
  <c r="AG3" i="22"/>
  <c r="BX14" i="23"/>
  <c r="BX14" i="29" s="1"/>
  <c r="X137" i="22"/>
  <c r="X137" i="28" s="1"/>
  <c r="AF61" i="22"/>
  <c r="AG15" i="22"/>
  <c r="AG15" i="28" s="1"/>
  <c r="AB107" i="22"/>
  <c r="AC46" i="22"/>
  <c r="AC46" i="28" s="1"/>
  <c r="AB100" i="22"/>
  <c r="AC39" i="22"/>
  <c r="AC39" i="28" s="1"/>
  <c r="AF64" i="22"/>
  <c r="AG18" i="22"/>
  <c r="AA101" i="22"/>
  <c r="AB40" i="22"/>
  <c r="AB40" i="28" s="1"/>
  <c r="BX5" i="23"/>
  <c r="BX5" i="29" s="1"/>
  <c r="AF58" i="22"/>
  <c r="AG12" i="22"/>
  <c r="AG12" i="28" s="1"/>
  <c r="BX18" i="23"/>
  <c r="BX18" i="29" s="1"/>
  <c r="BX15" i="23"/>
  <c r="BX15" i="29" s="1"/>
  <c r="AF62" i="22"/>
  <c r="AG16" i="22"/>
  <c r="AG16" i="28" s="1"/>
  <c r="AF60" i="22"/>
  <c r="AG14" i="22"/>
  <c r="AG14" i="28" s="1"/>
  <c r="AG56" i="22"/>
  <c r="AG56" i="28" s="1"/>
  <c r="AH10" i="22"/>
  <c r="AH10" i="28" s="1"/>
  <c r="AA106" i="22"/>
  <c r="AB45" i="22"/>
  <c r="AB45" i="28" s="1"/>
  <c r="AG63" i="22"/>
  <c r="AH17" i="22"/>
  <c r="AH17" i="28" s="1"/>
  <c r="AB105" i="22"/>
  <c r="AC44" i="22"/>
  <c r="AC44" i="28" s="1"/>
  <c r="Z99" i="22"/>
  <c r="Z99" i="28" s="1"/>
  <c r="AA38" i="22"/>
  <c r="AA38" i="28" s="1"/>
  <c r="AA103" i="22"/>
  <c r="AB42" i="22"/>
  <c r="AB42" i="28" s="1"/>
  <c r="AF28" i="22"/>
  <c r="Y118" i="22"/>
  <c r="Y118" i="28" s="1"/>
  <c r="BX17" i="23"/>
  <c r="BX17" i="29" s="1"/>
  <c r="BU29" i="23"/>
  <c r="BU29" i="29" s="1"/>
  <c r="AB104" i="22"/>
  <c r="AC43" i="22"/>
  <c r="AC43" i="28" s="1"/>
  <c r="AF73" i="22"/>
  <c r="AF73" i="28" s="1"/>
  <c r="AF57" i="22"/>
  <c r="AG11" i="22"/>
  <c r="AG11" i="28" s="1"/>
  <c r="BX10" i="23"/>
  <c r="BX10" i="29" s="1"/>
  <c r="AG28" i="22" l="1"/>
  <c r="AG18" i="28"/>
  <c r="AC82" i="22"/>
  <c r="AC83" i="22" s="1"/>
  <c r="AC76" i="28"/>
  <c r="AC82" i="28" s="1"/>
  <c r="Z141" i="22"/>
  <c r="Z141" i="28" s="1"/>
  <c r="Z122" i="28"/>
  <c r="Y138" i="28"/>
  <c r="Z138" i="22"/>
  <c r="Z136" i="22"/>
  <c r="Y136" i="28"/>
  <c r="AA122" i="22"/>
  <c r="AA103" i="28"/>
  <c r="AA125" i="22"/>
  <c r="AA106" i="28"/>
  <c r="AF81" i="22"/>
  <c r="AF81" i="28" s="1"/>
  <c r="AF64" i="28"/>
  <c r="AA143" i="22"/>
  <c r="AA143" i="28" s="1"/>
  <c r="AA124" i="28"/>
  <c r="W145" i="28"/>
  <c r="X145" i="22"/>
  <c r="CA9" i="23"/>
  <c r="BX9" i="29"/>
  <c r="Z139" i="22"/>
  <c r="Z139" i="28" s="1"/>
  <c r="Z120" i="28"/>
  <c r="AB132" i="22"/>
  <c r="AA132" i="28"/>
  <c r="W144" i="28"/>
  <c r="X144" i="22"/>
  <c r="X133" i="28"/>
  <c r="Y133" i="22"/>
  <c r="AB123" i="22"/>
  <c r="AB104" i="28"/>
  <c r="AF75" i="22"/>
  <c r="AF75" i="28" s="1"/>
  <c r="AF58" i="28"/>
  <c r="AB119" i="22"/>
  <c r="AB119" i="28" s="1"/>
  <c r="AB100" i="28"/>
  <c r="BX6" i="23"/>
  <c r="BX28" i="23" s="1"/>
  <c r="BX28" i="29" s="1"/>
  <c r="BU6" i="29"/>
  <c r="AA142" i="22"/>
  <c r="AA142" i="28" s="1"/>
  <c r="AA123" i="28"/>
  <c r="Z134" i="22"/>
  <c r="Y134" i="28"/>
  <c r="AB126" i="22"/>
  <c r="AB126" i="28" s="1"/>
  <c r="AB107" i="28"/>
  <c r="AE23" i="28"/>
  <c r="AB35" i="28"/>
  <c r="AB96" i="22"/>
  <c r="AC35" i="22"/>
  <c r="Z135" i="22"/>
  <c r="Y135" i="28"/>
  <c r="AB37" i="28"/>
  <c r="AC37" i="22"/>
  <c r="AB98" i="22"/>
  <c r="AF77" i="22"/>
  <c r="AF77" i="28" s="1"/>
  <c r="AF60" i="28"/>
  <c r="BO30" i="23"/>
  <c r="BO30" i="29" s="1"/>
  <c r="BO27" i="29"/>
  <c r="AA115" i="22"/>
  <c r="AA115" i="28" s="1"/>
  <c r="AA96" i="28"/>
  <c r="AB36" i="28"/>
  <c r="AC36" i="22"/>
  <c r="AB97" i="22"/>
  <c r="CA8" i="23"/>
  <c r="BX8" i="29"/>
  <c r="Z125" i="28"/>
  <c r="AA34" i="28"/>
  <c r="AA95" i="22"/>
  <c r="AB34" i="22"/>
  <c r="AA117" i="22"/>
  <c r="AA117" i="28" s="1"/>
  <c r="AA98" i="28"/>
  <c r="AB124" i="22"/>
  <c r="AB105" i="28"/>
  <c r="AF74" i="22"/>
  <c r="AF74" i="28" s="1"/>
  <c r="AF57" i="28"/>
  <c r="AG80" i="22"/>
  <c r="AG80" i="28" s="1"/>
  <c r="AG63" i="28"/>
  <c r="AF79" i="22"/>
  <c r="AF79" i="28" s="1"/>
  <c r="AF62" i="28"/>
  <c r="AA120" i="22"/>
  <c r="AA101" i="28"/>
  <c r="AF78" i="22"/>
  <c r="AF78" i="28" s="1"/>
  <c r="AF61" i="28"/>
  <c r="AA116" i="22"/>
  <c r="AA116" i="28" s="1"/>
  <c r="AA97" i="28"/>
  <c r="W146" i="28"/>
  <c r="Z95" i="28"/>
  <c r="Z114" i="22"/>
  <c r="Z114" i="28" s="1"/>
  <c r="CA7" i="23"/>
  <c r="BX7" i="29"/>
  <c r="AG28" i="28"/>
  <c r="AH1" i="28"/>
  <c r="AG3" i="28"/>
  <c r="Y83" i="28"/>
  <c r="X110" i="28"/>
  <c r="CA15" i="23"/>
  <c r="CA15" i="29" s="1"/>
  <c r="X121" i="22"/>
  <c r="X108" i="22"/>
  <c r="X109" i="22" s="1"/>
  <c r="X110" i="22" s="1"/>
  <c r="BR23" i="23"/>
  <c r="BR23" i="29" s="1"/>
  <c r="BR27" i="23"/>
  <c r="BU13" i="23"/>
  <c r="BU13" i="29" s="1"/>
  <c r="AE26" i="22"/>
  <c r="AE29" i="22" s="1"/>
  <c r="AE23" i="22"/>
  <c r="AE59" i="22"/>
  <c r="AE59" i="28" s="1"/>
  <c r="AE65" i="28" s="1"/>
  <c r="AF13" i="22"/>
  <c r="AF13" i="28" s="1"/>
  <c r="AF26" i="28" s="1"/>
  <c r="AF29" i="28" s="1"/>
  <c r="Y102" i="22"/>
  <c r="Y102" i="28" s="1"/>
  <c r="Y108" i="28" s="1"/>
  <c r="Y109" i="28" s="1"/>
  <c r="Z41" i="22"/>
  <c r="Z41" i="28" s="1"/>
  <c r="Z47" i="28" s="1"/>
  <c r="Z48" i="28" s="1"/>
  <c r="Y47" i="22"/>
  <c r="Y48" i="22" s="1"/>
  <c r="CA14" i="23"/>
  <c r="CA14" i="29" s="1"/>
  <c r="V146" i="22"/>
  <c r="W140" i="22"/>
  <c r="W127" i="22"/>
  <c r="W128" i="22" s="1"/>
  <c r="AD76" i="22"/>
  <c r="AD65" i="22"/>
  <c r="CA18" i="23"/>
  <c r="CA16" i="23"/>
  <c r="CA16" i="29" s="1"/>
  <c r="AI1" i="22"/>
  <c r="AH3" i="22"/>
  <c r="Y137" i="22"/>
  <c r="Y137" i="28" s="1"/>
  <c r="AA99" i="22"/>
  <c r="AA99" i="28" s="1"/>
  <c r="AB38" i="22"/>
  <c r="AB38" i="28" s="1"/>
  <c r="AB106" i="22"/>
  <c r="AC45" i="22"/>
  <c r="AC45" i="28" s="1"/>
  <c r="AG58" i="22"/>
  <c r="AH12" i="22"/>
  <c r="AH12" i="28" s="1"/>
  <c r="AB103" i="22"/>
  <c r="AC42" i="22"/>
  <c r="AC42" i="28" s="1"/>
  <c r="Z118" i="22"/>
  <c r="Z118" i="28" s="1"/>
  <c r="AG62" i="22"/>
  <c r="AH16" i="22"/>
  <c r="AH16" i="28" s="1"/>
  <c r="AC107" i="22"/>
  <c r="AD46" i="22"/>
  <c r="AD46" i="28" s="1"/>
  <c r="CA11" i="23"/>
  <c r="CA11" i="29" s="1"/>
  <c r="CA12" i="23"/>
  <c r="CA12" i="29" s="1"/>
  <c r="CA5" i="23"/>
  <c r="CA5" i="29" s="1"/>
  <c r="AC105" i="22"/>
  <c r="AD44" i="22"/>
  <c r="AD44" i="28" s="1"/>
  <c r="BX29" i="23"/>
  <c r="BX29" i="29" s="1"/>
  <c r="CA17" i="23"/>
  <c r="CA17" i="29" s="1"/>
  <c r="AH63" i="22"/>
  <c r="AI17" i="22"/>
  <c r="AI17" i="28" s="1"/>
  <c r="AG64" i="22"/>
  <c r="AH18" i="22"/>
  <c r="AC100" i="22"/>
  <c r="AD39" i="22"/>
  <c r="AD39" i="28" s="1"/>
  <c r="AG57" i="22"/>
  <c r="AH11" i="22"/>
  <c r="AH11" i="28" s="1"/>
  <c r="AH56" i="22"/>
  <c r="AH56" i="28" s="1"/>
  <c r="AI10" i="22"/>
  <c r="AI10" i="28" s="1"/>
  <c r="AG61" i="22"/>
  <c r="AH15" i="22"/>
  <c r="AH15" i="28" s="1"/>
  <c r="AG73" i="22"/>
  <c r="AG73" i="28" s="1"/>
  <c r="CA10" i="23"/>
  <c r="CA10" i="29" s="1"/>
  <c r="AC104" i="22"/>
  <c r="AD43" i="22"/>
  <c r="AD43" i="28" s="1"/>
  <c r="AG60" i="22"/>
  <c r="AH14" i="22"/>
  <c r="AH14" i="28" s="1"/>
  <c r="AC40" i="22"/>
  <c r="AC40" i="28" s="1"/>
  <c r="AB101" i="22"/>
  <c r="AF23" i="28" l="1"/>
  <c r="AB120" i="22"/>
  <c r="AB101" i="28"/>
  <c r="AH28" i="22"/>
  <c r="AH18" i="28"/>
  <c r="AH28" i="28" s="1"/>
  <c r="AD82" i="22"/>
  <c r="AD83" i="22" s="1"/>
  <c r="AD76" i="28"/>
  <c r="AD82" i="28" s="1"/>
  <c r="X127" i="22"/>
  <c r="X128" i="22" s="1"/>
  <c r="X121" i="28"/>
  <c r="X127" i="28" s="1"/>
  <c r="X128" i="28" s="1"/>
  <c r="AB34" i="28"/>
  <c r="AC34" i="22"/>
  <c r="AB95" i="22"/>
  <c r="AC36" i="28"/>
  <c r="AC97" i="22"/>
  <c r="AD36" i="22"/>
  <c r="AB117" i="22"/>
  <c r="AB117" i="28" s="1"/>
  <c r="AB98" i="28"/>
  <c r="AB142" i="22"/>
  <c r="AB142" i="28" s="1"/>
  <c r="AB123" i="28"/>
  <c r="AA95" i="28"/>
  <c r="AA114" i="22"/>
  <c r="AA114" i="28" s="1"/>
  <c r="AC37" i="28"/>
  <c r="AD37" i="22"/>
  <c r="AC98" i="22"/>
  <c r="Z133" i="22"/>
  <c r="Y133" i="28"/>
  <c r="AB122" i="22"/>
  <c r="AB103" i="28"/>
  <c r="X140" i="22"/>
  <c r="X140" i="28" s="1"/>
  <c r="W140" i="28"/>
  <c r="CA6" i="23"/>
  <c r="CA28" i="23" s="1"/>
  <c r="CA28" i="29" s="1"/>
  <c r="BX6" i="29"/>
  <c r="CD9" i="23"/>
  <c r="CA9" i="29"/>
  <c r="AA125" i="28"/>
  <c r="X144" i="28"/>
  <c r="Y144" i="22"/>
  <c r="X145" i="28"/>
  <c r="Y145" i="22"/>
  <c r="AG78" i="22"/>
  <c r="AG78" i="28" s="1"/>
  <c r="AG61" i="28"/>
  <c r="AG77" i="22"/>
  <c r="AG77" i="28" s="1"/>
  <c r="AG60" i="28"/>
  <c r="AG75" i="22"/>
  <c r="AG75" i="28" s="1"/>
  <c r="AG58" i="28"/>
  <c r="CD7" i="23"/>
  <c r="CA7" i="29"/>
  <c r="AA135" i="22"/>
  <c r="Z135" i="28"/>
  <c r="AA134" i="22"/>
  <c r="Z134" i="28"/>
  <c r="AA141" i="22"/>
  <c r="AA141" i="28" s="1"/>
  <c r="AA122" i="28"/>
  <c r="AH80" i="22"/>
  <c r="AH80" i="28" s="1"/>
  <c r="AH63" i="28"/>
  <c r="AC123" i="22"/>
  <c r="AC104" i="28"/>
  <c r="AG74" i="22"/>
  <c r="AG74" i="28" s="1"/>
  <c r="AG57" i="28"/>
  <c r="BR30" i="23"/>
  <c r="BR30" i="29" s="1"/>
  <c r="BR27" i="29"/>
  <c r="AA139" i="22"/>
  <c r="AA139" i="28" s="1"/>
  <c r="AA120" i="28"/>
  <c r="AB143" i="22"/>
  <c r="AB143" i="28" s="1"/>
  <c r="AB124" i="28"/>
  <c r="AC35" i="28"/>
  <c r="AC96" i="22"/>
  <c r="AD35" i="22"/>
  <c r="CD18" i="23"/>
  <c r="CD18" i="29" s="1"/>
  <c r="CA18" i="29"/>
  <c r="CD8" i="23"/>
  <c r="CA8" i="29"/>
  <c r="AB115" i="22"/>
  <c r="AB115" i="28" s="1"/>
  <c r="AB96" i="28"/>
  <c r="AC132" i="22"/>
  <c r="AB132" i="28"/>
  <c r="AA136" i="22"/>
  <c r="Z136" i="28"/>
  <c r="AG81" i="22"/>
  <c r="AG81" i="28" s="1"/>
  <c r="AG64" i="28"/>
  <c r="AC126" i="22"/>
  <c r="AC126" i="28" s="1"/>
  <c r="AC107" i="28"/>
  <c r="AB125" i="22"/>
  <c r="AB106" i="28"/>
  <c r="AC119" i="22"/>
  <c r="AC100" i="28"/>
  <c r="AC124" i="22"/>
  <c r="AC105" i="28"/>
  <c r="AG79" i="22"/>
  <c r="AG79" i="28" s="1"/>
  <c r="AG62" i="28"/>
  <c r="W147" i="28"/>
  <c r="AB116" i="22"/>
  <c r="AB116" i="28" s="1"/>
  <c r="AB97" i="28"/>
  <c r="Z138" i="28"/>
  <c r="AA138" i="22"/>
  <c r="Z83" i="28"/>
  <c r="Y110" i="28"/>
  <c r="AI1" i="28"/>
  <c r="AH3" i="28"/>
  <c r="CD14" i="23"/>
  <c r="CD14" i="29" s="1"/>
  <c r="BU23" i="23"/>
  <c r="BU23" i="29" s="1"/>
  <c r="BX13" i="23"/>
  <c r="BX13" i="29" s="1"/>
  <c r="BU27" i="23"/>
  <c r="Z102" i="22"/>
  <c r="Z102" i="28" s="1"/>
  <c r="Z108" i="28" s="1"/>
  <c r="Z109" i="28" s="1"/>
  <c r="AA41" i="22"/>
  <c r="AA41" i="28" s="1"/>
  <c r="AA47" i="28" s="1"/>
  <c r="AA48" i="28" s="1"/>
  <c r="Z47" i="22"/>
  <c r="Z48" i="22" s="1"/>
  <c r="Y121" i="22"/>
  <c r="Y108" i="22"/>
  <c r="Y109" i="22" s="1"/>
  <c r="Y110" i="22" s="1"/>
  <c r="AF59" i="22"/>
  <c r="AF59" i="28" s="1"/>
  <c r="AF65" i="28" s="1"/>
  <c r="AG13" i="22"/>
  <c r="AG13" i="28" s="1"/>
  <c r="AG26" i="28" s="1"/>
  <c r="AG29" i="28" s="1"/>
  <c r="AF23" i="22"/>
  <c r="AF26" i="22"/>
  <c r="AF29" i="22" s="1"/>
  <c r="V147" i="22"/>
  <c r="W146" i="22"/>
  <c r="AE76" i="22"/>
  <c r="AE65" i="22"/>
  <c r="CD11" i="23"/>
  <c r="CD11" i="29" s="1"/>
  <c r="CD12" i="23"/>
  <c r="CD12" i="29" s="1"/>
  <c r="AJ1" i="22"/>
  <c r="AI3" i="22"/>
  <c r="AD105" i="22"/>
  <c r="AE44" i="22"/>
  <c r="AE44" i="28" s="1"/>
  <c r="AH62" i="22"/>
  <c r="AI16" i="22"/>
  <c r="AI16" i="28" s="1"/>
  <c r="AH61" i="22"/>
  <c r="AI15" i="22"/>
  <c r="AI15" i="28" s="1"/>
  <c r="AH73" i="22"/>
  <c r="AH73" i="28" s="1"/>
  <c r="AI63" i="22"/>
  <c r="AJ17" i="22"/>
  <c r="AJ17" i="28" s="1"/>
  <c r="AC106" i="22"/>
  <c r="AD45" i="22"/>
  <c r="AD45" i="28" s="1"/>
  <c r="AD104" i="22"/>
  <c r="AE43" i="22"/>
  <c r="AE43" i="28" s="1"/>
  <c r="AH57" i="22"/>
  <c r="AI11" i="22"/>
  <c r="AI11" i="28" s="1"/>
  <c r="AC103" i="22"/>
  <c r="AD42" i="22"/>
  <c r="AD42" i="28" s="1"/>
  <c r="AB99" i="22"/>
  <c r="AB99" i="28" s="1"/>
  <c r="AC38" i="22"/>
  <c r="AC38" i="28" s="1"/>
  <c r="CA29" i="23"/>
  <c r="CA29" i="29" s="1"/>
  <c r="CD17" i="23"/>
  <c r="CD17" i="29" s="1"/>
  <c r="AA118" i="22"/>
  <c r="AA118" i="28" s="1"/>
  <c r="CD5" i="23"/>
  <c r="CD5" i="29" s="1"/>
  <c r="AC101" i="22"/>
  <c r="AD40" i="22"/>
  <c r="AD40" i="28" s="1"/>
  <c r="CD15" i="23"/>
  <c r="CD15" i="29" s="1"/>
  <c r="AD107" i="22"/>
  <c r="AE46" i="22"/>
  <c r="AE46" i="28" s="1"/>
  <c r="CD10" i="23"/>
  <c r="CD10" i="29" s="1"/>
  <c r="Z137" i="22"/>
  <c r="Z137" i="28" s="1"/>
  <c r="AD100" i="22"/>
  <c r="AE39" i="22"/>
  <c r="AE39" i="28" s="1"/>
  <c r="AH60" i="22"/>
  <c r="AI14" i="22"/>
  <c r="AI56" i="22"/>
  <c r="AI56" i="28" s="1"/>
  <c r="AJ10" i="22"/>
  <c r="AJ10" i="28" s="1"/>
  <c r="AH64" i="22"/>
  <c r="AI18" i="22"/>
  <c r="CD16" i="23"/>
  <c r="CD16" i="29" s="1"/>
  <c r="AH58" i="22"/>
  <c r="AI12" i="22"/>
  <c r="AI12" i="28" s="1"/>
  <c r="X146" i="28" l="1"/>
  <c r="X147" i="28" s="1"/>
  <c r="CG7" i="23"/>
  <c r="CD7" i="29"/>
  <c r="AC117" i="22"/>
  <c r="AC117" i="28" s="1"/>
  <c r="AC98" i="28"/>
  <c r="AC119" i="28"/>
  <c r="AB136" i="22"/>
  <c r="AA136" i="28"/>
  <c r="Y144" i="28"/>
  <c r="Z144" i="22"/>
  <c r="CD6" i="23"/>
  <c r="CA6" i="29"/>
  <c r="AD37" i="28"/>
  <c r="AD98" i="22"/>
  <c r="AE37" i="22"/>
  <c r="AD36" i="28"/>
  <c r="AD97" i="22"/>
  <c r="AE36" i="22"/>
  <c r="BU30" i="23"/>
  <c r="BU30" i="29" s="1"/>
  <c r="BU27" i="29"/>
  <c r="AD35" i="28"/>
  <c r="AE35" i="22"/>
  <c r="AD96" i="22"/>
  <c r="AC116" i="22"/>
  <c r="AC116" i="28" s="1"/>
  <c r="AC97" i="28"/>
  <c r="AC122" i="22"/>
  <c r="AC103" i="28"/>
  <c r="AI28" i="22"/>
  <c r="AI18" i="28"/>
  <c r="AI28" i="28" s="1"/>
  <c r="AH78" i="22"/>
  <c r="AH78" i="28" s="1"/>
  <c r="AH61" i="28"/>
  <c r="AB125" i="28"/>
  <c r="AD132" i="22"/>
  <c r="AC132" i="28"/>
  <c r="AC115" i="22"/>
  <c r="AC115" i="28" s="1"/>
  <c r="AC96" i="28"/>
  <c r="AD119" i="22"/>
  <c r="AD100" i="28"/>
  <c r="AI80" i="22"/>
  <c r="AI80" i="28" s="1"/>
  <c r="AI63" i="28"/>
  <c r="AH81" i="22"/>
  <c r="AH81" i="28" s="1"/>
  <c r="AH64" i="28"/>
  <c r="AH74" i="22"/>
  <c r="AH74" i="28" s="1"/>
  <c r="AH57" i="28"/>
  <c r="AD126" i="22"/>
  <c r="AD126" i="28" s="1"/>
  <c r="AD107" i="28"/>
  <c r="AG23" i="28"/>
  <c r="AB134" i="22"/>
  <c r="AA134" i="28"/>
  <c r="AB95" i="28"/>
  <c r="AB114" i="22"/>
  <c r="AB114" i="28" s="1"/>
  <c r="CG14" i="23"/>
  <c r="CG14" i="29" s="1"/>
  <c r="AI14" i="28"/>
  <c r="AH79" i="22"/>
  <c r="AH79" i="28" s="1"/>
  <c r="AH62" i="28"/>
  <c r="AE82" i="22"/>
  <c r="AE83" i="22" s="1"/>
  <c r="AE76" i="28"/>
  <c r="AE82" i="28" s="1"/>
  <c r="Y127" i="22"/>
  <c r="Y128" i="22" s="1"/>
  <c r="Y121" i="28"/>
  <c r="Y127" i="28" s="1"/>
  <c r="Y128" i="28" s="1"/>
  <c r="AB141" i="22"/>
  <c r="AB141" i="28" s="1"/>
  <c r="AB122" i="28"/>
  <c r="AC34" i="28"/>
  <c r="AC95" i="22"/>
  <c r="AD34" i="22"/>
  <c r="AD123" i="22"/>
  <c r="AD104" i="28"/>
  <c r="AH77" i="22"/>
  <c r="AH77" i="28" s="1"/>
  <c r="AH60" i="28"/>
  <c r="AC125" i="22"/>
  <c r="AC106" i="28"/>
  <c r="AA138" i="28"/>
  <c r="AB138" i="22"/>
  <c r="AB138" i="28" s="1"/>
  <c r="AC142" i="22"/>
  <c r="AC142" i="28" s="1"/>
  <c r="AC123" i="28"/>
  <c r="AB135" i="22"/>
  <c r="AA135" i="28"/>
  <c r="CG9" i="23"/>
  <c r="CD9" i="29"/>
  <c r="AB139" i="22"/>
  <c r="AB139" i="28" s="1"/>
  <c r="AB120" i="28"/>
  <c r="AH75" i="22"/>
  <c r="AH75" i="28" s="1"/>
  <c r="AH58" i="28"/>
  <c r="AC120" i="22"/>
  <c r="AC101" i="28"/>
  <c r="AD124" i="22"/>
  <c r="AD105" i="28"/>
  <c r="AC143" i="22"/>
  <c r="AC143" i="28" s="1"/>
  <c r="AC124" i="28"/>
  <c r="CG8" i="23"/>
  <c r="CD8" i="29"/>
  <c r="Y145" i="28"/>
  <c r="Z145" i="22"/>
  <c r="AA133" i="22"/>
  <c r="Z133" i="28"/>
  <c r="AI3" i="28"/>
  <c r="AJ1" i="28"/>
  <c r="AA83" i="28"/>
  <c r="Z110" i="28"/>
  <c r="CG12" i="23"/>
  <c r="AA102" i="22"/>
  <c r="AA102" i="28" s="1"/>
  <c r="AA108" i="28" s="1"/>
  <c r="AA109" i="28" s="1"/>
  <c r="AB41" i="22"/>
  <c r="AB41" i="28" s="1"/>
  <c r="AB47" i="28" s="1"/>
  <c r="AB48" i="28" s="1"/>
  <c r="AA47" i="22"/>
  <c r="AA48" i="22" s="1"/>
  <c r="Z121" i="22"/>
  <c r="Z121" i="28" s="1"/>
  <c r="Z127" i="28" s="1"/>
  <c r="Z108" i="22"/>
  <c r="Z109" i="22" s="1"/>
  <c r="Z110" i="22" s="1"/>
  <c r="AF76" i="22"/>
  <c r="AF65" i="22"/>
  <c r="BX27" i="23"/>
  <c r="CA13" i="23"/>
  <c r="CA13" i="29" s="1"/>
  <c r="BX23" i="23"/>
  <c r="BX23" i="29" s="1"/>
  <c r="AG23" i="22"/>
  <c r="AG59" i="22"/>
  <c r="AG59" i="28" s="1"/>
  <c r="AG65" i="28" s="1"/>
  <c r="AH13" i="22"/>
  <c r="AH13" i="28" s="1"/>
  <c r="AH26" i="28" s="1"/>
  <c r="AH29" i="28" s="1"/>
  <c r="AG26" i="22"/>
  <c r="AG29" i="22" s="1"/>
  <c r="W147" i="22"/>
  <c r="X146" i="22"/>
  <c r="Y140" i="22"/>
  <c r="Y140" i="28" s="1"/>
  <c r="CG11" i="23"/>
  <c r="CG11" i="29" s="1"/>
  <c r="CG15" i="23"/>
  <c r="CG18" i="23"/>
  <c r="AK1" i="22"/>
  <c r="AJ3" i="22"/>
  <c r="AA137" i="22"/>
  <c r="AA137" i="28" s="1"/>
  <c r="AJ63" i="22"/>
  <c r="AK17" i="22"/>
  <c r="AK17" i="28" s="1"/>
  <c r="C27" i="21"/>
  <c r="AE104" i="22"/>
  <c r="AF43" i="22"/>
  <c r="AF43" i="28" s="1"/>
  <c r="AC99" i="22"/>
  <c r="AC99" i="28" s="1"/>
  <c r="AD38" i="22"/>
  <c r="AD38" i="28" s="1"/>
  <c r="AE105" i="22"/>
  <c r="AF44" i="22"/>
  <c r="AF44" i="28" s="1"/>
  <c r="AI57" i="22"/>
  <c r="AJ11" i="22"/>
  <c r="AJ11" i="28" s="1"/>
  <c r="AE100" i="22"/>
  <c r="AF39" i="22"/>
  <c r="AF39" i="28" s="1"/>
  <c r="AI73" i="22"/>
  <c r="AI73" i="28" s="1"/>
  <c r="CG10" i="23"/>
  <c r="CG10" i="29" s="1"/>
  <c r="AD101" i="22"/>
  <c r="AE40" i="22"/>
  <c r="AE40" i="28" s="1"/>
  <c r="AB118" i="22"/>
  <c r="AB118" i="28" s="1"/>
  <c r="CD29" i="23"/>
  <c r="CD29" i="29" s="1"/>
  <c r="CG17" i="23"/>
  <c r="CG17" i="29" s="1"/>
  <c r="AJ56" i="22"/>
  <c r="AJ56" i="28" s="1"/>
  <c r="AK10" i="22"/>
  <c r="AK10" i="28" s="1"/>
  <c r="C7" i="21"/>
  <c r="AI62" i="22"/>
  <c r="AJ16" i="22"/>
  <c r="AJ16" i="28" s="1"/>
  <c r="AE107" i="22"/>
  <c r="AF46" i="22"/>
  <c r="AF46" i="28" s="1"/>
  <c r="CD28" i="23"/>
  <c r="CD28" i="29" s="1"/>
  <c r="CG5" i="23"/>
  <c r="CG5" i="29" s="1"/>
  <c r="AI58" i="22"/>
  <c r="AJ12" i="22"/>
  <c r="AJ12" i="28" s="1"/>
  <c r="CG16" i="23"/>
  <c r="CG16" i="29" s="1"/>
  <c r="AI60" i="22"/>
  <c r="AJ14" i="22"/>
  <c r="AJ14" i="28" s="1"/>
  <c r="AD103" i="22"/>
  <c r="AE42" i="22"/>
  <c r="AE42" i="28" s="1"/>
  <c r="AD106" i="22"/>
  <c r="AE45" i="22"/>
  <c r="AE45" i="28" s="1"/>
  <c r="AI64" i="22"/>
  <c r="AJ18" i="22"/>
  <c r="AJ18" i="28" s="1"/>
  <c r="C28" i="27" s="1"/>
  <c r="AI61" i="22"/>
  <c r="AJ15" i="22"/>
  <c r="AJ15" i="28" s="1"/>
  <c r="D13" i="21" l="1"/>
  <c r="G13" i="21"/>
  <c r="G13" i="27" s="1"/>
  <c r="G10" i="21"/>
  <c r="G10" i="27" s="1"/>
  <c r="Z145" i="28"/>
  <c r="AA145" i="22"/>
  <c r="AD117" i="22"/>
  <c r="AD117" i="28" s="1"/>
  <c r="AD98" i="28"/>
  <c r="AC139" i="22"/>
  <c r="AC139" i="28" s="1"/>
  <c r="AC120" i="28"/>
  <c r="AC135" i="22"/>
  <c r="AB135" i="28"/>
  <c r="Y146" i="28"/>
  <c r="AC138" i="22"/>
  <c r="AC138" i="28" s="1"/>
  <c r="BX30" i="23"/>
  <c r="BX30" i="29" s="1"/>
  <c r="BX27" i="29"/>
  <c r="D11" i="21"/>
  <c r="CG12" i="29"/>
  <c r="AE119" i="22"/>
  <c r="AE100" i="28"/>
  <c r="AE123" i="22"/>
  <c r="AE104" i="28"/>
  <c r="AH23" i="28"/>
  <c r="CG8" i="29"/>
  <c r="CJ8" i="23"/>
  <c r="G22" i="21"/>
  <c r="G24" i="18" s="1"/>
  <c r="D22" i="21"/>
  <c r="AD142" i="22"/>
  <c r="AD142" i="28" s="1"/>
  <c r="AD123" i="28"/>
  <c r="AE132" i="22"/>
  <c r="AD132" i="28"/>
  <c r="AC141" i="22"/>
  <c r="AC141" i="28" s="1"/>
  <c r="AC122" i="28"/>
  <c r="CG6" i="23"/>
  <c r="CG28" i="23" s="1"/>
  <c r="CG28" i="29" s="1"/>
  <c r="CD6" i="29"/>
  <c r="AD122" i="22"/>
  <c r="AD103" i="28"/>
  <c r="AF82" i="22"/>
  <c r="AF83" i="22" s="1"/>
  <c r="AF76" i="28"/>
  <c r="AF82" i="28" s="1"/>
  <c r="AD34" i="28"/>
  <c r="AD95" i="22"/>
  <c r="AE34" i="22"/>
  <c r="AC134" i="22"/>
  <c r="AB134" i="28"/>
  <c r="AE36" i="28"/>
  <c r="AE97" i="22"/>
  <c r="AF36" i="22"/>
  <c r="Z144" i="28"/>
  <c r="AA144" i="22"/>
  <c r="AI74" i="22"/>
  <c r="AI74" i="28" s="1"/>
  <c r="AI57" i="28"/>
  <c r="AC95" i="28"/>
  <c r="AC114" i="22"/>
  <c r="AC114" i="28" s="1"/>
  <c r="AD116" i="22"/>
  <c r="AD116" i="28" s="1"/>
  <c r="AD97" i="28"/>
  <c r="CG7" i="29"/>
  <c r="CJ7" i="23"/>
  <c r="G21" i="21"/>
  <c r="G23" i="18" s="1"/>
  <c r="D21" i="21"/>
  <c r="AI81" i="22"/>
  <c r="AI81" i="28" s="1"/>
  <c r="AI64" i="28"/>
  <c r="AD125" i="22"/>
  <c r="AD106" i="28"/>
  <c r="AI78" i="22"/>
  <c r="AI78" i="28" s="1"/>
  <c r="AI61" i="28"/>
  <c r="AI77" i="22"/>
  <c r="AI77" i="28" s="1"/>
  <c r="AI60" i="28"/>
  <c r="AJ80" i="22"/>
  <c r="AJ80" i="28" s="1"/>
  <c r="AJ63" i="28"/>
  <c r="G28" i="21"/>
  <c r="G30" i="18" s="1"/>
  <c r="CG18" i="29"/>
  <c r="Z128" i="28"/>
  <c r="AD115" i="22"/>
  <c r="AD115" i="28" s="1"/>
  <c r="AD96" i="28"/>
  <c r="G9" i="18"/>
  <c r="K9" i="18" s="1"/>
  <c r="C7" i="27"/>
  <c r="AI75" i="22"/>
  <c r="AI75" i="28" s="1"/>
  <c r="AI58" i="28"/>
  <c r="AE126" i="22"/>
  <c r="AE126" i="28" s="1"/>
  <c r="AE107" i="28"/>
  <c r="AI79" i="22"/>
  <c r="AI79" i="28" s="1"/>
  <c r="AI62" i="28"/>
  <c r="AD120" i="22"/>
  <c r="AD101" i="28"/>
  <c r="AE124" i="22"/>
  <c r="AE105" i="28"/>
  <c r="D10" i="21"/>
  <c r="G14" i="21"/>
  <c r="G14" i="27" s="1"/>
  <c r="CG15" i="29"/>
  <c r="AB133" i="22"/>
  <c r="AA133" i="28"/>
  <c r="AD143" i="22"/>
  <c r="AD143" i="28" s="1"/>
  <c r="AD124" i="28"/>
  <c r="CG9" i="29"/>
  <c r="CJ9" i="23"/>
  <c r="G23" i="21"/>
  <c r="G25" i="18" s="1"/>
  <c r="D23" i="21"/>
  <c r="AC125" i="28"/>
  <c r="AD119" i="28"/>
  <c r="AE35" i="28"/>
  <c r="AF35" i="22"/>
  <c r="AE96" i="22"/>
  <c r="AE37" i="28"/>
  <c r="AE98" i="22"/>
  <c r="AF37" i="22"/>
  <c r="AC136" i="22"/>
  <c r="AB136" i="28"/>
  <c r="G19" i="27"/>
  <c r="D19" i="27"/>
  <c r="G27" i="27"/>
  <c r="D27" i="27"/>
  <c r="AK1" i="28"/>
  <c r="AJ3" i="28"/>
  <c r="AJ28" i="28"/>
  <c r="C27" i="27"/>
  <c r="AB83" i="28"/>
  <c r="AA110" i="28"/>
  <c r="CJ11" i="23"/>
  <c r="CJ11" i="29" s="1"/>
  <c r="CJ12" i="23"/>
  <c r="CJ12" i="29" s="1"/>
  <c r="G11" i="21"/>
  <c r="G11" i="27" s="1"/>
  <c r="D14" i="21"/>
  <c r="AG76" i="22"/>
  <c r="AG65" i="22"/>
  <c r="Z140" i="22"/>
  <c r="Z140" i="28" s="1"/>
  <c r="Z127" i="22"/>
  <c r="Z128" i="22" s="1"/>
  <c r="AC41" i="22"/>
  <c r="AC41" i="28" s="1"/>
  <c r="AC47" i="28" s="1"/>
  <c r="AC48" i="28" s="1"/>
  <c r="AB102" i="22"/>
  <c r="AB102" i="28" s="1"/>
  <c r="AB108" i="28" s="1"/>
  <c r="AB109" i="28" s="1"/>
  <c r="AB47" i="22"/>
  <c r="AB48" i="22" s="1"/>
  <c r="AH23" i="22"/>
  <c r="AI13" i="22"/>
  <c r="AI13" i="28" s="1"/>
  <c r="AI26" i="28" s="1"/>
  <c r="AI29" i="28" s="1"/>
  <c r="AH59" i="22"/>
  <c r="AH59" i="28" s="1"/>
  <c r="AH65" i="28" s="1"/>
  <c r="AH26" i="22"/>
  <c r="AH29" i="22" s="1"/>
  <c r="CD13" i="23"/>
  <c r="CD13" i="29" s="1"/>
  <c r="CA23" i="23"/>
  <c r="CA23" i="29" s="1"/>
  <c r="CA27" i="23"/>
  <c r="AA121" i="22"/>
  <c r="AA121" i="28" s="1"/>
  <c r="AA127" i="28" s="1"/>
  <c r="AA108" i="22"/>
  <c r="AA109" i="22" s="1"/>
  <c r="AA110" i="22" s="1"/>
  <c r="X147" i="22"/>
  <c r="Y146" i="22"/>
  <c r="D28" i="21"/>
  <c r="AL1" i="22"/>
  <c r="AK3" i="22"/>
  <c r="AB137" i="22"/>
  <c r="AB137" i="28" s="1"/>
  <c r="CJ10" i="23"/>
  <c r="CJ10" i="29" s="1"/>
  <c r="G7" i="21"/>
  <c r="D7" i="21"/>
  <c r="AD99" i="22"/>
  <c r="AD99" i="28" s="1"/>
  <c r="AE38" i="22"/>
  <c r="AE38" i="28" s="1"/>
  <c r="AJ60" i="22"/>
  <c r="AK14" i="22"/>
  <c r="AK14" i="28" s="1"/>
  <c r="C13" i="21"/>
  <c r="AK56" i="22"/>
  <c r="AK56" i="28" s="1"/>
  <c r="AL10" i="22"/>
  <c r="AL10" i="28" s="1"/>
  <c r="AC118" i="22"/>
  <c r="AC118" i="28" s="1"/>
  <c r="AL17" i="22"/>
  <c r="AL17" i="28" s="1"/>
  <c r="AK63" i="22"/>
  <c r="AJ64" i="22"/>
  <c r="AK18" i="22"/>
  <c r="AK18" i="28" s="1"/>
  <c r="C28" i="21"/>
  <c r="CJ18" i="23"/>
  <c r="AJ28" i="22"/>
  <c r="AF100" i="22"/>
  <c r="AG39" i="22"/>
  <c r="AG39" i="28" s="1"/>
  <c r="CG29" i="23"/>
  <c r="CG29" i="29" s="1"/>
  <c r="CJ17" i="23"/>
  <c r="CJ17" i="29" s="1"/>
  <c r="G27" i="21"/>
  <c r="G29" i="18" s="1"/>
  <c r="D27" i="21"/>
  <c r="AE106" i="22"/>
  <c r="AF45" i="22"/>
  <c r="AF45" i="28" s="1"/>
  <c r="AJ57" i="22"/>
  <c r="AK11" i="22"/>
  <c r="AK11" i="28" s="1"/>
  <c r="C10" i="21"/>
  <c r="AE103" i="22"/>
  <c r="AF42" i="22"/>
  <c r="AF42" i="28" s="1"/>
  <c r="AF105" i="22"/>
  <c r="AG44" i="22"/>
  <c r="AG44" i="28" s="1"/>
  <c r="CJ16" i="23"/>
  <c r="CJ16" i="29" s="1"/>
  <c r="G15" i="21"/>
  <c r="G15" i="27" s="1"/>
  <c r="D15" i="21"/>
  <c r="AF107" i="22"/>
  <c r="AG46" i="22"/>
  <c r="AG46" i="28" s="1"/>
  <c r="AJ58" i="22"/>
  <c r="AK12" i="22"/>
  <c r="C11" i="21"/>
  <c r="AJ61" i="22"/>
  <c r="AK15" i="22"/>
  <c r="AK15" i="28" s="1"/>
  <c r="C14" i="21"/>
  <c r="CJ5" i="23"/>
  <c r="CJ5" i="29" s="1"/>
  <c r="G19" i="21"/>
  <c r="G21" i="18" s="1"/>
  <c r="D19" i="21"/>
  <c r="AJ62" i="22"/>
  <c r="AK16" i="22"/>
  <c r="AK16" i="28" s="1"/>
  <c r="C15" i="21"/>
  <c r="AJ73" i="22"/>
  <c r="AJ73" i="28" s="1"/>
  <c r="AE101" i="22"/>
  <c r="AF40" i="22"/>
  <c r="AF40" i="28" s="1"/>
  <c r="CJ15" i="23"/>
  <c r="CJ15" i="29" s="1"/>
  <c r="AF104" i="22"/>
  <c r="AG43" i="22"/>
  <c r="AG43" i="28" s="1"/>
  <c r="CJ14" i="23"/>
  <c r="CJ14" i="29" s="1"/>
  <c r="AD138" i="22" l="1"/>
  <c r="AD138" i="28" s="1"/>
  <c r="AE120" i="22"/>
  <c r="AE101" i="28"/>
  <c r="AK80" i="22"/>
  <c r="AK80" i="28" s="1"/>
  <c r="AK63" i="28"/>
  <c r="AI23" i="28"/>
  <c r="AF35" i="28"/>
  <c r="AF96" i="22"/>
  <c r="AG35" i="22"/>
  <c r="CM7" i="23"/>
  <c r="CJ7" i="29"/>
  <c r="AA144" i="28"/>
  <c r="AB144" i="22"/>
  <c r="AD95" i="28"/>
  <c r="AD114" i="22"/>
  <c r="AD114" i="28" s="1"/>
  <c r="CM9" i="23"/>
  <c r="CJ9" i="29"/>
  <c r="G28" i="27"/>
  <c r="D28" i="27"/>
  <c r="G21" i="27"/>
  <c r="D21" i="27"/>
  <c r="CM8" i="23"/>
  <c r="CJ8" i="29"/>
  <c r="G17" i="18"/>
  <c r="C15" i="27"/>
  <c r="AG82" i="22"/>
  <c r="AG83" i="22" s="1"/>
  <c r="AG76" i="28"/>
  <c r="AG82" i="28" s="1"/>
  <c r="G23" i="27"/>
  <c r="D23" i="27"/>
  <c r="AD125" i="28"/>
  <c r="AF36" i="28"/>
  <c r="AF97" i="22"/>
  <c r="AG36" i="22"/>
  <c r="G22" i="27"/>
  <c r="D22" i="27"/>
  <c r="AF119" i="22"/>
  <c r="AF100" i="28"/>
  <c r="G62" i="18"/>
  <c r="G7" i="27"/>
  <c r="AD136" i="22"/>
  <c r="AC136" i="28"/>
  <c r="AE143" i="22"/>
  <c r="AE143" i="28" s="1"/>
  <c r="AE124" i="28"/>
  <c r="AE116" i="22"/>
  <c r="AE116" i="28" s="1"/>
  <c r="AE97" i="28"/>
  <c r="AF132" i="22"/>
  <c r="AE132" i="28"/>
  <c r="G34" i="18"/>
  <c r="AJ78" i="22"/>
  <c r="AJ78" i="28" s="1"/>
  <c r="AJ61" i="28"/>
  <c r="AJ79" i="22"/>
  <c r="AJ79" i="28" s="1"/>
  <c r="AJ62" i="28"/>
  <c r="G13" i="18"/>
  <c r="K13" i="18" s="1"/>
  <c r="C11" i="27"/>
  <c r="AE125" i="22"/>
  <c r="AE106" i="28"/>
  <c r="CM18" i="23"/>
  <c r="CM18" i="29" s="1"/>
  <c r="CJ18" i="29"/>
  <c r="AA128" i="28"/>
  <c r="AF37" i="28"/>
  <c r="AF98" i="22"/>
  <c r="AG37" i="22"/>
  <c r="AA145" i="28"/>
  <c r="AB145" i="22"/>
  <c r="AF126" i="22"/>
  <c r="AF107" i="28"/>
  <c r="CA30" i="23"/>
  <c r="CA30" i="29" s="1"/>
  <c r="CA27" i="29"/>
  <c r="AE117" i="22"/>
  <c r="AE117" i="28" s="1"/>
  <c r="AE98" i="28"/>
  <c r="AD139" i="22"/>
  <c r="AD139" i="28" s="1"/>
  <c r="AD120" i="28"/>
  <c r="AD141" i="22"/>
  <c r="AD141" i="28" s="1"/>
  <c r="AD122" i="28"/>
  <c r="AE142" i="22"/>
  <c r="AE142" i="28" s="1"/>
  <c r="AE123" i="28"/>
  <c r="Y147" i="28"/>
  <c r="Z146" i="28"/>
  <c r="AA146" i="28" s="1"/>
  <c r="AJ74" i="22"/>
  <c r="AJ74" i="28" s="1"/>
  <c r="AJ57" i="28"/>
  <c r="AF123" i="22"/>
  <c r="AF104" i="28"/>
  <c r="AJ75" i="22"/>
  <c r="AJ75" i="28" s="1"/>
  <c r="AJ58" i="28"/>
  <c r="AC133" i="22"/>
  <c r="AB133" i="28"/>
  <c r="AD134" i="22"/>
  <c r="AC134" i="28"/>
  <c r="G12" i="18"/>
  <c r="K12" i="18" s="1"/>
  <c r="C10" i="27"/>
  <c r="G16" i="18"/>
  <c r="C14" i="27"/>
  <c r="CM12" i="23"/>
  <c r="CM12" i="29" s="1"/>
  <c r="AK12" i="28"/>
  <c r="AF124" i="22"/>
  <c r="AF105" i="28"/>
  <c r="G15" i="18"/>
  <c r="C13" i="27"/>
  <c r="AE122" i="22"/>
  <c r="AE103" i="28"/>
  <c r="AJ81" i="22"/>
  <c r="AJ81" i="28" s="1"/>
  <c r="AJ64" i="28"/>
  <c r="AJ77" i="22"/>
  <c r="AJ77" i="28" s="1"/>
  <c r="AJ60" i="28"/>
  <c r="AE115" i="22"/>
  <c r="AE115" i="28" s="1"/>
  <c r="AE96" i="28"/>
  <c r="AE34" i="28"/>
  <c r="AE95" i="22"/>
  <c r="AF34" i="22"/>
  <c r="CG6" i="29"/>
  <c r="G20" i="21"/>
  <c r="G22" i="18" s="1"/>
  <c r="CJ6" i="23"/>
  <c r="CJ28" i="23" s="1"/>
  <c r="CJ28" i="29" s="1"/>
  <c r="D20" i="21"/>
  <c r="AE138" i="22"/>
  <c r="AE138" i="28" s="1"/>
  <c r="AE119" i="28"/>
  <c r="AD135" i="22"/>
  <c r="AC135" i="28"/>
  <c r="AL1" i="28"/>
  <c r="AK3" i="28"/>
  <c r="AK28" i="28"/>
  <c r="AC83" i="28"/>
  <c r="AB110" i="28"/>
  <c r="CM16" i="23"/>
  <c r="CM16" i="29" s="1"/>
  <c r="AB121" i="22"/>
  <c r="AB121" i="28" s="1"/>
  <c r="AB127" i="28" s="1"/>
  <c r="AB108" i="22"/>
  <c r="AB109" i="22" s="1"/>
  <c r="AB110" i="22" s="1"/>
  <c r="AC102" i="22"/>
  <c r="AC102" i="28" s="1"/>
  <c r="AC108" i="28" s="1"/>
  <c r="AC109" i="28" s="1"/>
  <c r="AD41" i="22"/>
  <c r="AD41" i="28" s="1"/>
  <c r="AD47" i="28" s="1"/>
  <c r="AD48" i="28" s="1"/>
  <c r="AC47" i="22"/>
  <c r="AC48" i="22" s="1"/>
  <c r="AA140" i="22"/>
  <c r="AA140" i="28" s="1"/>
  <c r="AA127" i="22"/>
  <c r="AA128" i="22" s="1"/>
  <c r="CG13" i="23"/>
  <c r="CG13" i="29" s="1"/>
  <c r="CD23" i="23"/>
  <c r="CD23" i="29" s="1"/>
  <c r="CD27" i="23"/>
  <c r="Y147" i="22"/>
  <c r="Z146" i="22"/>
  <c r="AH76" i="22"/>
  <c r="AH65" i="22"/>
  <c r="AI59" i="22"/>
  <c r="AI59" i="28" s="1"/>
  <c r="AI65" i="28" s="1"/>
  <c r="AI26" i="22"/>
  <c r="AI29" i="22" s="1"/>
  <c r="AI23" i="22"/>
  <c r="AJ13" i="22"/>
  <c r="AJ13" i="28" s="1"/>
  <c r="AJ26" i="28" s="1"/>
  <c r="AJ29" i="28" s="1"/>
  <c r="CM15" i="23"/>
  <c r="CM15" i="29" s="1"/>
  <c r="AM1" i="22"/>
  <c r="AL3" i="22"/>
  <c r="CM14" i="23"/>
  <c r="CM14" i="29" s="1"/>
  <c r="AG105" i="22"/>
  <c r="AH44" i="22"/>
  <c r="AH44" i="28" s="1"/>
  <c r="AK64" i="22"/>
  <c r="AL18" i="22"/>
  <c r="AL18" i="28" s="1"/>
  <c r="AK61" i="22"/>
  <c r="AL15" i="22"/>
  <c r="AF106" i="22"/>
  <c r="AG45" i="22"/>
  <c r="AG45" i="28" s="1"/>
  <c r="AG107" i="22"/>
  <c r="AH46" i="22"/>
  <c r="AH46" i="28" s="1"/>
  <c r="AF101" i="22"/>
  <c r="AG40" i="22"/>
  <c r="AG40" i="28" s="1"/>
  <c r="AG100" i="22"/>
  <c r="AH39" i="22"/>
  <c r="AH39" i="28" s="1"/>
  <c r="AK60" i="22"/>
  <c r="AL14" i="22"/>
  <c r="AL14" i="28" s="1"/>
  <c r="AF103" i="22"/>
  <c r="AG42" i="22"/>
  <c r="AG42" i="28" s="1"/>
  <c r="AL56" i="22"/>
  <c r="AL56" i="28" s="1"/>
  <c r="AM10" i="22"/>
  <c r="AM10" i="28" s="1"/>
  <c r="CM10" i="23"/>
  <c r="CM10" i="29" s="1"/>
  <c r="CM5" i="23"/>
  <c r="CM5" i="29" s="1"/>
  <c r="AK58" i="22"/>
  <c r="AL12" i="22"/>
  <c r="AK28" i="22"/>
  <c r="AC137" i="22"/>
  <c r="AC137" i="28" s="1"/>
  <c r="CM17" i="23"/>
  <c r="CM17" i="29" s="1"/>
  <c r="CJ29" i="23"/>
  <c r="CJ29" i="29" s="1"/>
  <c r="AD118" i="22"/>
  <c r="AD118" i="28" s="1"/>
  <c r="AL63" i="22"/>
  <c r="AM17" i="22"/>
  <c r="AM17" i="28" s="1"/>
  <c r="AG104" i="22"/>
  <c r="AH43" i="22"/>
  <c r="AH43" i="28" s="1"/>
  <c r="AK62" i="22"/>
  <c r="AL16" i="22"/>
  <c r="AL16" i="28" s="1"/>
  <c r="AK57" i="22"/>
  <c r="AL11" i="22"/>
  <c r="AL11" i="28" s="1"/>
  <c r="AK73" i="22"/>
  <c r="AK73" i="28" s="1"/>
  <c r="AE99" i="22"/>
  <c r="AE99" i="28" s="1"/>
  <c r="AF38" i="22"/>
  <c r="AF38" i="28" s="1"/>
  <c r="CM11" i="23"/>
  <c r="CM11" i="29" s="1"/>
  <c r="AB128" i="28" l="1"/>
  <c r="CD30" i="23"/>
  <c r="CD30" i="29" s="1"/>
  <c r="CD27" i="29"/>
  <c r="AJ23" i="28"/>
  <c r="AF142" i="22"/>
  <c r="AF142" i="28" s="1"/>
  <c r="AF123" i="28"/>
  <c r="AF126" i="28"/>
  <c r="AF120" i="22"/>
  <c r="AF101" i="28"/>
  <c r="AK81" i="22"/>
  <c r="AK81" i="28" s="1"/>
  <c r="AK64" i="28"/>
  <c r="G20" i="27"/>
  <c r="D20" i="27"/>
  <c r="AF143" i="22"/>
  <c r="AF143" i="28" s="1"/>
  <c r="AF124" i="28"/>
  <c r="AB145" i="28"/>
  <c r="AC145" i="22"/>
  <c r="AB144" i="28"/>
  <c r="AC144" i="22"/>
  <c r="AE135" i="22"/>
  <c r="AD135" i="28"/>
  <c r="AF34" i="28"/>
  <c r="AF95" i="22"/>
  <c r="AG34" i="22"/>
  <c r="AE134" i="22"/>
  <c r="AD134" i="28"/>
  <c r="AE125" i="28"/>
  <c r="AE136" i="22"/>
  <c r="AD136" i="28"/>
  <c r="AG36" i="28"/>
  <c r="AH36" i="22"/>
  <c r="AG97" i="22"/>
  <c r="AG123" i="22"/>
  <c r="AG104" i="28"/>
  <c r="CP12" i="23"/>
  <c r="CP12" i="29" s="1"/>
  <c r="AL12" i="28"/>
  <c r="AF122" i="22"/>
  <c r="AF103" i="28"/>
  <c r="AG126" i="22"/>
  <c r="AG107" i="28"/>
  <c r="AG124" i="22"/>
  <c r="AG105" i="28"/>
  <c r="AE95" i="28"/>
  <c r="AE114" i="22"/>
  <c r="AE114" i="28" s="1"/>
  <c r="AB146" i="28"/>
  <c r="AB147" i="28" s="1"/>
  <c r="AG37" i="28"/>
  <c r="AH37" i="22"/>
  <c r="AG98" i="22"/>
  <c r="AF116" i="22"/>
  <c r="AF116" i="28" s="1"/>
  <c r="AF97" i="28"/>
  <c r="AL80" i="22"/>
  <c r="AL80" i="28" s="1"/>
  <c r="AL63" i="28"/>
  <c r="AK75" i="22"/>
  <c r="AK75" i="28" s="1"/>
  <c r="AK58" i="28"/>
  <c r="AD133" i="22"/>
  <c r="AC133" i="28"/>
  <c r="AF117" i="22"/>
  <c r="AF117" i="28" s="1"/>
  <c r="AF98" i="28"/>
  <c r="AG132" i="22"/>
  <c r="AF132" i="28"/>
  <c r="CP7" i="23"/>
  <c r="CM7" i="29"/>
  <c r="AL28" i="22"/>
  <c r="AK77" i="22"/>
  <c r="AK77" i="28" s="1"/>
  <c r="AK60" i="28"/>
  <c r="AF125" i="22"/>
  <c r="AF106" i="28"/>
  <c r="AH82" i="22"/>
  <c r="AH83" i="22" s="1"/>
  <c r="AH76" i="28"/>
  <c r="AH82" i="28" s="1"/>
  <c r="AE141" i="22"/>
  <c r="AE141" i="28" s="1"/>
  <c r="AE122" i="28"/>
  <c r="Z147" i="28"/>
  <c r="AE139" i="22"/>
  <c r="AE139" i="28" s="1"/>
  <c r="AE120" i="28"/>
  <c r="AK74" i="22"/>
  <c r="AK74" i="28" s="1"/>
  <c r="AK57" i="28"/>
  <c r="CP15" i="23"/>
  <c r="CP15" i="29" s="1"/>
  <c r="AL15" i="28"/>
  <c r="AA147" i="28"/>
  <c r="AF138" i="22"/>
  <c r="AF138" i="28" s="1"/>
  <c r="AF119" i="28"/>
  <c r="CP9" i="23"/>
  <c r="CM9" i="29"/>
  <c r="AG35" i="28"/>
  <c r="AH35" i="22"/>
  <c r="AG96" i="22"/>
  <c r="AK79" i="22"/>
  <c r="AK79" i="28" s="1"/>
  <c r="AK62" i="28"/>
  <c r="AG119" i="22"/>
  <c r="AG100" i="28"/>
  <c r="AK78" i="22"/>
  <c r="AK78" i="28" s="1"/>
  <c r="AK61" i="28"/>
  <c r="CM6" i="23"/>
  <c r="CM28" i="23" s="1"/>
  <c r="CM28" i="29" s="1"/>
  <c r="CJ6" i="29"/>
  <c r="CP8" i="23"/>
  <c r="CM8" i="29"/>
  <c r="AF115" i="22"/>
  <c r="AF115" i="28" s="1"/>
  <c r="AF96" i="28"/>
  <c r="AD83" i="28"/>
  <c r="AC110" i="28"/>
  <c r="AL28" i="28"/>
  <c r="AL3" i="28"/>
  <c r="AM1" i="28"/>
  <c r="CP16" i="23"/>
  <c r="CP16" i="29" s="1"/>
  <c r="AA146" i="22"/>
  <c r="AJ59" i="22"/>
  <c r="AJ59" i="28" s="1"/>
  <c r="AJ65" i="28" s="1"/>
  <c r="AJ26" i="22"/>
  <c r="AJ29" i="22" s="1"/>
  <c r="AJ23" i="22"/>
  <c r="AK13" i="22"/>
  <c r="AK13" i="28" s="1"/>
  <c r="AK23" i="28" s="1"/>
  <c r="C12" i="21"/>
  <c r="C12" i="27" s="1"/>
  <c r="Z147" i="22"/>
  <c r="AE41" i="22"/>
  <c r="AE41" i="28" s="1"/>
  <c r="AE47" i="28" s="1"/>
  <c r="AE48" i="28" s="1"/>
  <c r="AD102" i="22"/>
  <c r="AD102" i="28" s="1"/>
  <c r="AD108" i="28" s="1"/>
  <c r="AD109" i="28" s="1"/>
  <c r="AD47" i="22"/>
  <c r="AD48" i="22" s="1"/>
  <c r="AC121" i="22"/>
  <c r="AC121" i="28" s="1"/>
  <c r="AC127" i="28" s="1"/>
  <c r="AC128" i="28" s="1"/>
  <c r="AC108" i="22"/>
  <c r="AC109" i="22" s="1"/>
  <c r="AC110" i="22" s="1"/>
  <c r="AI76" i="22"/>
  <c r="AI65" i="22"/>
  <c r="CJ13" i="23"/>
  <c r="CJ13" i="29" s="1"/>
  <c r="CG23" i="23"/>
  <c r="CG23" i="29" s="1"/>
  <c r="G12" i="21"/>
  <c r="G12" i="27" s="1"/>
  <c r="D12" i="21"/>
  <c r="CG27" i="23"/>
  <c r="AB140" i="22"/>
  <c r="AB140" i="28" s="1"/>
  <c r="AB127" i="22"/>
  <c r="AB128" i="22" s="1"/>
  <c r="AN1" i="22"/>
  <c r="AM3" i="22"/>
  <c r="CP11" i="23"/>
  <c r="CP11" i="29" s="1"/>
  <c r="CP14" i="23"/>
  <c r="CP14" i="29" s="1"/>
  <c r="CP10" i="23"/>
  <c r="CP10" i="29" s="1"/>
  <c r="CM29" i="23"/>
  <c r="CM29" i="29" s="1"/>
  <c r="CP17" i="23"/>
  <c r="CP17" i="29" s="1"/>
  <c r="AM56" i="22"/>
  <c r="AM56" i="28" s="1"/>
  <c r="AN10" i="22"/>
  <c r="AN10" i="28" s="1"/>
  <c r="AH104" i="22"/>
  <c r="AI43" i="22"/>
  <c r="AI43" i="28" s="1"/>
  <c r="AM63" i="22"/>
  <c r="AN17" i="22"/>
  <c r="AN17" i="28" s="1"/>
  <c r="AD137" i="22"/>
  <c r="AD137" i="28" s="1"/>
  <c r="AM12" i="22"/>
  <c r="AM12" i="28" s="1"/>
  <c r="AL58" i="22"/>
  <c r="AG106" i="22"/>
  <c r="AH45" i="22"/>
  <c r="AH45" i="28" s="1"/>
  <c r="AL64" i="22"/>
  <c r="AM18" i="22"/>
  <c r="AM18" i="28" s="1"/>
  <c r="AG101" i="22"/>
  <c r="AH40" i="22"/>
  <c r="AH40" i="28" s="1"/>
  <c r="AE118" i="22"/>
  <c r="AE118" i="28" s="1"/>
  <c r="AL62" i="22"/>
  <c r="AM16" i="22"/>
  <c r="AM16" i="28" s="1"/>
  <c r="AL57" i="22"/>
  <c r="AM11" i="22"/>
  <c r="CP18" i="23"/>
  <c r="CP18" i="29" s="1"/>
  <c r="AG103" i="22"/>
  <c r="AH42" i="22"/>
  <c r="AH42" i="28" s="1"/>
  <c r="AH107" i="22"/>
  <c r="AI46" i="22"/>
  <c r="AI46" i="28" s="1"/>
  <c r="AL61" i="22"/>
  <c r="AM15" i="22"/>
  <c r="AM15" i="28" s="1"/>
  <c r="AH105" i="22"/>
  <c r="AI44" i="22"/>
  <c r="AI44" i="28" s="1"/>
  <c r="AF99" i="22"/>
  <c r="AF99" i="28" s="1"/>
  <c r="AG38" i="22"/>
  <c r="AG38" i="28" s="1"/>
  <c r="CP5" i="23"/>
  <c r="CP5" i="29" s="1"/>
  <c r="AL73" i="22"/>
  <c r="AL73" i="28" s="1"/>
  <c r="AL60" i="22"/>
  <c r="AM14" i="22"/>
  <c r="AM14" i="28" s="1"/>
  <c r="AH100" i="22"/>
  <c r="AI39" i="22"/>
  <c r="AI39" i="28" s="1"/>
  <c r="AF136" i="22" l="1"/>
  <c r="AE136" i="28"/>
  <c r="CS11" i="23"/>
  <c r="CS11" i="29" s="1"/>
  <c r="AM11" i="28"/>
  <c r="AL81" i="22"/>
  <c r="AL81" i="28" s="1"/>
  <c r="AL64" i="28"/>
  <c r="AH123" i="22"/>
  <c r="AH104" i="28"/>
  <c r="AH132" i="22"/>
  <c r="AG132" i="28"/>
  <c r="AF135" i="22"/>
  <c r="AE135" i="28"/>
  <c r="AG125" i="22"/>
  <c r="AG106" i="28"/>
  <c r="CS9" i="23"/>
  <c r="CP9" i="29"/>
  <c r="AF125" i="28"/>
  <c r="AC144" i="28"/>
  <c r="AD144" i="22"/>
  <c r="AH124" i="22"/>
  <c r="AH105" i="28"/>
  <c r="AL77" i="22"/>
  <c r="AL77" i="28" s="1"/>
  <c r="AL60" i="28"/>
  <c r="AL74" i="22"/>
  <c r="AL74" i="28" s="1"/>
  <c r="AL57" i="28"/>
  <c r="AL78" i="22"/>
  <c r="AL78" i="28" s="1"/>
  <c r="AL61" i="28"/>
  <c r="AL79" i="22"/>
  <c r="AL79" i="28" s="1"/>
  <c r="AL62" i="28"/>
  <c r="AL75" i="22"/>
  <c r="AL75" i="28" s="1"/>
  <c r="AL58" i="28"/>
  <c r="AI82" i="22"/>
  <c r="AI83" i="22" s="1"/>
  <c r="AI76" i="28"/>
  <c r="AI82" i="28" s="1"/>
  <c r="AK26" i="28"/>
  <c r="AK29" i="28" s="1"/>
  <c r="AG138" i="22"/>
  <c r="AG138" i="28" s="1"/>
  <c r="AG119" i="28"/>
  <c r="AG143" i="22"/>
  <c r="AG143" i="28" s="1"/>
  <c r="AG124" i="28"/>
  <c r="AG142" i="22"/>
  <c r="AG142" i="28" s="1"/>
  <c r="AG123" i="28"/>
  <c r="AH126" i="22"/>
  <c r="AH107" i="28"/>
  <c r="AG117" i="22"/>
  <c r="AG117" i="28" s="1"/>
  <c r="AG98" i="28"/>
  <c r="AG116" i="22"/>
  <c r="AG116" i="28" s="1"/>
  <c r="AG97" i="28"/>
  <c r="AF134" i="22"/>
  <c r="AE134" i="28"/>
  <c r="AC145" i="28"/>
  <c r="AD145" i="22"/>
  <c r="CS8" i="23"/>
  <c r="CP8" i="29"/>
  <c r="AE133" i="22"/>
  <c r="AD133" i="28"/>
  <c r="AH37" i="28"/>
  <c r="AH98" i="22"/>
  <c r="AI37" i="22"/>
  <c r="AG126" i="28"/>
  <c r="AH36" i="28"/>
  <c r="AH97" i="22"/>
  <c r="AI36" i="22"/>
  <c r="AG34" i="28"/>
  <c r="AG95" i="22"/>
  <c r="AH34" i="22"/>
  <c r="CG30" i="23"/>
  <c r="CG30" i="29" s="1"/>
  <c r="CG27" i="29"/>
  <c r="AG122" i="22"/>
  <c r="AG103" i="28"/>
  <c r="AG120" i="22"/>
  <c r="AG101" i="28"/>
  <c r="C30" i="27"/>
  <c r="AG115" i="22"/>
  <c r="AG115" i="28" s="1"/>
  <c r="AG96" i="28"/>
  <c r="AF95" i="28"/>
  <c r="AF114" i="22"/>
  <c r="AF114" i="28" s="1"/>
  <c r="AH119" i="22"/>
  <c r="AH100" i="28"/>
  <c r="AM80" i="22"/>
  <c r="AM80" i="28" s="1"/>
  <c r="AM63" i="28"/>
  <c r="M12" i="27"/>
  <c r="G30" i="27"/>
  <c r="CP6" i="23"/>
  <c r="CM6" i="29"/>
  <c r="AH35" i="28"/>
  <c r="AI35" i="22"/>
  <c r="AH96" i="22"/>
  <c r="CS7" i="23"/>
  <c r="CP7" i="29"/>
  <c r="AC146" i="28"/>
  <c r="AF141" i="22"/>
  <c r="AF141" i="28" s="1"/>
  <c r="AF122" i="28"/>
  <c r="AF139" i="22"/>
  <c r="AF139" i="28" s="1"/>
  <c r="AF120" i="28"/>
  <c r="AE83" i="28"/>
  <c r="AD110" i="28"/>
  <c r="AN1" i="28"/>
  <c r="AM3" i="28"/>
  <c r="AM28" i="28"/>
  <c r="CS16" i="23"/>
  <c r="CS16" i="29" s="1"/>
  <c r="CJ23" i="23"/>
  <c r="CJ23" i="29" s="1"/>
  <c r="CM13" i="23"/>
  <c r="CM13" i="29" s="1"/>
  <c r="CJ27" i="23"/>
  <c r="AE102" i="22"/>
  <c r="AE102" i="28" s="1"/>
  <c r="AE108" i="28" s="1"/>
  <c r="AE109" i="28" s="1"/>
  <c r="AF41" i="22"/>
  <c r="AF41" i="28" s="1"/>
  <c r="AF47" i="28" s="1"/>
  <c r="AF48" i="28" s="1"/>
  <c r="AE47" i="22"/>
  <c r="AE48" i="22" s="1"/>
  <c r="AK59" i="22"/>
  <c r="AK59" i="28" s="1"/>
  <c r="AK65" i="28" s="1"/>
  <c r="AL13" i="22"/>
  <c r="AL13" i="28" s="1"/>
  <c r="AL26" i="28" s="1"/>
  <c r="AL29" i="28" s="1"/>
  <c r="AK23" i="22"/>
  <c r="AK26" i="22"/>
  <c r="AK29" i="22" s="1"/>
  <c r="G14" i="18"/>
  <c r="G31" i="18" s="1"/>
  <c r="C30" i="21"/>
  <c r="AC140" i="22"/>
  <c r="AC140" i="28" s="1"/>
  <c r="AC127" i="22"/>
  <c r="AC128" i="22" s="1"/>
  <c r="G33" i="18"/>
  <c r="G35" i="18" s="1"/>
  <c r="D30" i="21"/>
  <c r="G61" i="18"/>
  <c r="G30" i="21"/>
  <c r="AJ76" i="22"/>
  <c r="AJ65" i="22"/>
  <c r="AD121" i="22"/>
  <c r="AD121" i="28" s="1"/>
  <c r="AD127" i="28" s="1"/>
  <c r="AD128" i="28" s="1"/>
  <c r="AD108" i="22"/>
  <c r="AD109" i="22" s="1"/>
  <c r="AD110" i="22" s="1"/>
  <c r="AA147" i="22"/>
  <c r="AB146" i="22"/>
  <c r="AB147" i="22" s="1"/>
  <c r="AO1" i="22"/>
  <c r="AN3" i="22"/>
  <c r="AM64" i="22"/>
  <c r="AN18" i="22"/>
  <c r="AE137" i="22"/>
  <c r="AE137" i="28" s="1"/>
  <c r="AI100" i="22"/>
  <c r="AJ39" i="22"/>
  <c r="CP28" i="23"/>
  <c r="CP28" i="29" s="1"/>
  <c r="CS5" i="23"/>
  <c r="CS5" i="29" s="1"/>
  <c r="AH106" i="22"/>
  <c r="AI45" i="22"/>
  <c r="AI45" i="28" s="1"/>
  <c r="AN63" i="22"/>
  <c r="AO17" i="22"/>
  <c r="AO17" i="28" s="1"/>
  <c r="AH103" i="22"/>
  <c r="AI42" i="22"/>
  <c r="AI42" i="28" s="1"/>
  <c r="AI105" i="22"/>
  <c r="AJ44" i="22"/>
  <c r="CS18" i="23"/>
  <c r="CS18" i="29" s="1"/>
  <c r="AH101" i="22"/>
  <c r="AI40" i="22"/>
  <c r="AI40" i="28" s="1"/>
  <c r="AM28" i="22"/>
  <c r="AM73" i="22"/>
  <c r="AM73" i="28" s="1"/>
  <c r="AM62" i="22"/>
  <c r="AN16" i="22"/>
  <c r="AN16" i="28" s="1"/>
  <c r="AN56" i="22"/>
  <c r="AN56" i="28" s="1"/>
  <c r="AO10" i="22"/>
  <c r="AO10" i="28" s="1"/>
  <c r="CP29" i="23"/>
  <c r="CP29" i="29" s="1"/>
  <c r="CS17" i="23"/>
  <c r="CS17" i="29" s="1"/>
  <c r="AI104" i="22"/>
  <c r="AJ43" i="22"/>
  <c r="AF118" i="22"/>
  <c r="AF118" i="28" s="1"/>
  <c r="AI107" i="22"/>
  <c r="AJ46" i="22"/>
  <c r="AM58" i="22"/>
  <c r="AN12" i="22"/>
  <c r="AN12" i="28" s="1"/>
  <c r="AM57" i="22"/>
  <c r="AN11" i="22"/>
  <c r="CS12" i="23"/>
  <c r="CS12" i="29" s="1"/>
  <c r="AM61" i="22"/>
  <c r="AN15" i="22"/>
  <c r="AN15" i="28" s="1"/>
  <c r="AM60" i="22"/>
  <c r="AN14" i="22"/>
  <c r="AN14" i="28" s="1"/>
  <c r="AG99" i="22"/>
  <c r="AG99" i="28" s="1"/>
  <c r="AH38" i="22"/>
  <c r="AH38" i="28" s="1"/>
  <c r="CS15" i="23"/>
  <c r="CS15" i="29" s="1"/>
  <c r="CS10" i="23"/>
  <c r="CS10" i="29" s="1"/>
  <c r="CS14" i="23"/>
  <c r="CS14" i="29" s="1"/>
  <c r="AL23" i="28" l="1"/>
  <c r="AD146" i="28"/>
  <c r="AN80" i="22"/>
  <c r="AN80" i="28" s="1"/>
  <c r="AN63" i="28"/>
  <c r="AN28" i="22"/>
  <c r="AN18" i="28"/>
  <c r="AN28" i="28" s="1"/>
  <c r="CS6" i="23"/>
  <c r="CS28" i="23" s="1"/>
  <c r="CS28" i="29" s="1"/>
  <c r="CP6" i="29"/>
  <c r="CV8" i="23"/>
  <c r="CS8" i="29"/>
  <c r="AD144" i="28"/>
  <c r="AE144" i="22"/>
  <c r="AG125" i="28"/>
  <c r="CJ30" i="23"/>
  <c r="CJ30" i="29" s="1"/>
  <c r="CJ27" i="29"/>
  <c r="AD145" i="28"/>
  <c r="AE145" i="22"/>
  <c r="AH34" i="28"/>
  <c r="AI34" i="22"/>
  <c r="AH95" i="22"/>
  <c r="AI37" i="28"/>
  <c r="AI98" i="22"/>
  <c r="AJ37" i="22"/>
  <c r="AH126" i="28"/>
  <c r="AG135" i="22"/>
  <c r="AF135" i="28"/>
  <c r="AM77" i="22"/>
  <c r="AM77" i="28" s="1"/>
  <c r="AM60" i="28"/>
  <c r="AJ107" i="22"/>
  <c r="AJ46" i="28"/>
  <c r="AJ105" i="22"/>
  <c r="AJ44" i="28"/>
  <c r="CV7" i="23"/>
  <c r="CS7" i="29"/>
  <c r="AG95" i="28"/>
  <c r="AG114" i="22"/>
  <c r="AG114" i="28" s="1"/>
  <c r="AH117" i="22"/>
  <c r="AH117" i="28" s="1"/>
  <c r="AH98" i="28"/>
  <c r="AH115" i="22"/>
  <c r="AH115" i="28" s="1"/>
  <c r="AH96" i="28"/>
  <c r="AG134" i="22"/>
  <c r="AF134" i="28"/>
  <c r="AI132" i="22"/>
  <c r="AH132" i="28"/>
  <c r="AG136" i="22"/>
  <c r="AF136" i="28"/>
  <c r="AM75" i="22"/>
  <c r="AM75" i="28" s="1"/>
  <c r="AM58" i="28"/>
  <c r="AJ100" i="22"/>
  <c r="AJ39" i="28"/>
  <c r="AI35" i="28"/>
  <c r="AI96" i="22"/>
  <c r="AJ35" i="22"/>
  <c r="AG139" i="22"/>
  <c r="AG139" i="28" s="1"/>
  <c r="AG120" i="28"/>
  <c r="AI36" i="28"/>
  <c r="AJ36" i="22"/>
  <c r="AI97" i="22"/>
  <c r="CV9" i="23"/>
  <c r="CS9" i="29"/>
  <c r="AM74" i="22"/>
  <c r="AM74" i="28" s="1"/>
  <c r="AM57" i="28"/>
  <c r="AH120" i="22"/>
  <c r="AH101" i="28"/>
  <c r="AJ82" i="22"/>
  <c r="AJ83" i="22" s="1"/>
  <c r="AJ76" i="28"/>
  <c r="AJ82" i="28" s="1"/>
  <c r="AH125" i="22"/>
  <c r="AH106" i="28"/>
  <c r="AI126" i="22"/>
  <c r="AI107" i="28"/>
  <c r="AI124" i="22"/>
  <c r="AI105" i="28"/>
  <c r="AM78" i="22"/>
  <c r="AM78" i="28" s="1"/>
  <c r="AM61" i="28"/>
  <c r="AM79" i="22"/>
  <c r="AM79" i="28" s="1"/>
  <c r="AM62" i="28"/>
  <c r="AJ104" i="22"/>
  <c r="AJ43" i="28"/>
  <c r="AH122" i="22"/>
  <c r="AH103" i="28"/>
  <c r="AI119" i="22"/>
  <c r="AI100" i="28"/>
  <c r="AH138" i="22"/>
  <c r="AH138" i="28" s="1"/>
  <c r="AH119" i="28"/>
  <c r="AH116" i="22"/>
  <c r="AH116" i="28" s="1"/>
  <c r="AH97" i="28"/>
  <c r="AF133" i="22"/>
  <c r="AE133" i="28"/>
  <c r="AH142" i="22"/>
  <c r="AH142" i="28" s="1"/>
  <c r="AH123" i="28"/>
  <c r="AC147" i="28"/>
  <c r="AM81" i="22"/>
  <c r="AM81" i="28" s="1"/>
  <c r="AM64" i="28"/>
  <c r="CV11" i="23"/>
  <c r="CV11" i="29" s="1"/>
  <c r="CV39" i="29" s="1"/>
  <c r="AN11" i="28"/>
  <c r="AI123" i="22"/>
  <c r="AI104" i="28"/>
  <c r="AD147" i="28"/>
  <c r="AG141" i="22"/>
  <c r="AG141" i="28" s="1"/>
  <c r="AG122" i="28"/>
  <c r="AH143" i="22"/>
  <c r="AH143" i="28" s="1"/>
  <c r="AH124" i="28"/>
  <c r="AF83" i="28"/>
  <c r="AE110" i="28"/>
  <c r="AN3" i="28"/>
  <c r="AO1" i="28"/>
  <c r="AK76" i="22"/>
  <c r="AK65" i="22"/>
  <c r="AD140" i="22"/>
  <c r="AD140" i="28" s="1"/>
  <c r="AD127" i="22"/>
  <c r="AD128" i="22" s="1"/>
  <c r="AF102" i="22"/>
  <c r="AF102" i="28" s="1"/>
  <c r="AF108" i="28" s="1"/>
  <c r="AF109" i="28" s="1"/>
  <c r="AG41" i="22"/>
  <c r="AG41" i="28" s="1"/>
  <c r="AG47" i="28" s="1"/>
  <c r="AG48" i="28" s="1"/>
  <c r="AF47" i="22"/>
  <c r="AF48" i="22" s="1"/>
  <c r="AE121" i="22"/>
  <c r="AE121" i="28" s="1"/>
  <c r="AE127" i="28" s="1"/>
  <c r="AE128" i="28" s="1"/>
  <c r="AE108" i="22"/>
  <c r="AE109" i="22" s="1"/>
  <c r="AE110" i="22" s="1"/>
  <c r="AC146" i="22"/>
  <c r="AC147" i="22" s="1"/>
  <c r="CP13" i="23"/>
  <c r="CP13" i="29" s="1"/>
  <c r="CM23" i="23"/>
  <c r="CM23" i="29" s="1"/>
  <c r="CM27" i="23"/>
  <c r="AL26" i="22"/>
  <c r="AL29" i="22" s="1"/>
  <c r="AM13" i="22"/>
  <c r="AM13" i="28" s="1"/>
  <c r="AL23" i="22"/>
  <c r="AL59" i="22"/>
  <c r="AL59" i="28" s="1"/>
  <c r="AL65" i="28" s="1"/>
  <c r="CV12" i="23"/>
  <c r="CV18" i="23"/>
  <c r="AP1" i="22"/>
  <c r="AO3" i="22"/>
  <c r="AF137" i="22"/>
  <c r="AF137" i="28" s="1"/>
  <c r="AO63" i="22"/>
  <c r="AP17" i="22"/>
  <c r="AP17" i="28" s="1"/>
  <c r="CV14" i="23"/>
  <c r="CV14" i="29" s="1"/>
  <c r="AN57" i="22"/>
  <c r="AO11" i="22"/>
  <c r="AI101" i="22"/>
  <c r="AJ40" i="22"/>
  <c r="AI106" i="22"/>
  <c r="AJ45" i="22"/>
  <c r="AG118" i="22"/>
  <c r="AG118" i="28" s="1"/>
  <c r="AO56" i="22"/>
  <c r="AO56" i="28" s="1"/>
  <c r="AP10" i="22"/>
  <c r="AP10" i="28" s="1"/>
  <c r="AI103" i="22"/>
  <c r="AJ42" i="22"/>
  <c r="CV10" i="23"/>
  <c r="CV10" i="29" s="1"/>
  <c r="AN73" i="22"/>
  <c r="AN73" i="28" s="1"/>
  <c r="AN64" i="22"/>
  <c r="AO18" i="22"/>
  <c r="AO18" i="28" s="1"/>
  <c r="AN58" i="22"/>
  <c r="AO12" i="22"/>
  <c r="AO12" i="28" s="1"/>
  <c r="CV5" i="23"/>
  <c r="CV5" i="29" s="1"/>
  <c r="CV15" i="23"/>
  <c r="CV15" i="29" s="1"/>
  <c r="CV17" i="23"/>
  <c r="CV17" i="29" s="1"/>
  <c r="CS29" i="23"/>
  <c r="CS29" i="29" s="1"/>
  <c r="AH99" i="22"/>
  <c r="AH99" i="28" s="1"/>
  <c r="AI38" i="22"/>
  <c r="AI38" i="28" s="1"/>
  <c r="AN60" i="22"/>
  <c r="AO14" i="22"/>
  <c r="AO14" i="28" s="1"/>
  <c r="AN61" i="22"/>
  <c r="AO15" i="22"/>
  <c r="AO15" i="28" s="1"/>
  <c r="AN62" i="22"/>
  <c r="AO16" i="22"/>
  <c r="AO16" i="28" s="1"/>
  <c r="CV16" i="23"/>
  <c r="CV16" i="29" s="1"/>
  <c r="CV39" i="23" l="1"/>
  <c r="AK39" i="22" s="1"/>
  <c r="AK39" i="28" s="1"/>
  <c r="AN77" i="22"/>
  <c r="AN77" i="28" s="1"/>
  <c r="AN60" i="28"/>
  <c r="AM23" i="28"/>
  <c r="AM26" i="28"/>
  <c r="AM29" i="28" s="1"/>
  <c r="AJ98" i="22"/>
  <c r="AJ37" i="28"/>
  <c r="AJ123" i="22"/>
  <c r="AJ123" i="28" s="1"/>
  <c r="AJ104" i="28"/>
  <c r="AI126" i="28"/>
  <c r="AJ96" i="22"/>
  <c r="AJ35" i="28"/>
  <c r="AG136" i="28"/>
  <c r="AH136" i="22"/>
  <c r="AJ126" i="22"/>
  <c r="AJ126" i="28" s="1"/>
  <c r="AJ107" i="28"/>
  <c r="AI117" i="22"/>
  <c r="AI117" i="28" s="1"/>
  <c r="AI98" i="28"/>
  <c r="CV6" i="23"/>
  <c r="CS6" i="29"/>
  <c r="AN74" i="22"/>
  <c r="AN74" i="28" s="1"/>
  <c r="AN57" i="28"/>
  <c r="CM30" i="23"/>
  <c r="CM30" i="29" s="1"/>
  <c r="CM27" i="29"/>
  <c r="AI115" i="22"/>
  <c r="AI115" i="28" s="1"/>
  <c r="AI96" i="28"/>
  <c r="AH125" i="28"/>
  <c r="CV9" i="29"/>
  <c r="CV37" i="29" s="1"/>
  <c r="CV37" i="23"/>
  <c r="AK37" i="22" s="1"/>
  <c r="CY9" i="23"/>
  <c r="AJ132" i="22"/>
  <c r="AI132" i="28"/>
  <c r="AH95" i="28"/>
  <c r="AH114" i="22"/>
  <c r="AH114" i="28" s="1"/>
  <c r="CV46" i="23"/>
  <c r="AK46" i="22" s="1"/>
  <c r="AK46" i="28" s="1"/>
  <c r="CV18" i="29"/>
  <c r="CV46" i="29" s="1"/>
  <c r="AI116" i="22"/>
  <c r="AI116" i="28" s="1"/>
  <c r="AI97" i="28"/>
  <c r="AI34" i="28"/>
  <c r="AI95" i="22"/>
  <c r="AJ34" i="22"/>
  <c r="AE144" i="28"/>
  <c r="AF144" i="22"/>
  <c r="AN81" i="22"/>
  <c r="AN81" i="28" s="1"/>
  <c r="AN64" i="28"/>
  <c r="AN79" i="22"/>
  <c r="AN79" i="28" s="1"/>
  <c r="AN62" i="28"/>
  <c r="AI125" i="22"/>
  <c r="AI106" i="28"/>
  <c r="CV40" i="23"/>
  <c r="AK40" i="22" s="1"/>
  <c r="AK40" i="28" s="1"/>
  <c r="CV12" i="29"/>
  <c r="CV40" i="29" s="1"/>
  <c r="AI138" i="22"/>
  <c r="AI119" i="28"/>
  <c r="AJ97" i="22"/>
  <c r="AJ36" i="28"/>
  <c r="AJ119" i="22"/>
  <c r="AJ119" i="28" s="1"/>
  <c r="AJ100" i="28"/>
  <c r="AG134" i="28"/>
  <c r="AH134" i="22"/>
  <c r="CV7" i="29"/>
  <c r="CV35" i="29" s="1"/>
  <c r="CV35" i="23"/>
  <c r="AK35" i="22" s="1"/>
  <c r="CY7" i="23"/>
  <c r="AG135" i="28"/>
  <c r="AH135" i="22"/>
  <c r="AJ106" i="22"/>
  <c r="AJ45" i="28"/>
  <c r="AO80" i="22"/>
  <c r="AO80" i="28" s="1"/>
  <c r="AO63" i="28"/>
  <c r="AN78" i="22"/>
  <c r="AN78" i="28" s="1"/>
  <c r="AN61" i="28"/>
  <c r="AJ103" i="22"/>
  <c r="AJ42" i="28"/>
  <c r="AJ101" i="22"/>
  <c r="AJ40" i="28"/>
  <c r="AI142" i="22"/>
  <c r="AI123" i="28"/>
  <c r="AE145" i="28"/>
  <c r="AF145" i="22"/>
  <c r="AE146" i="28"/>
  <c r="AE147" i="28" s="1"/>
  <c r="CY11" i="23"/>
  <c r="CY11" i="29" s="1"/>
  <c r="AO11" i="28"/>
  <c r="AN75" i="22"/>
  <c r="AN75" i="28" s="1"/>
  <c r="AN58" i="28"/>
  <c r="AI122" i="22"/>
  <c r="AI103" i="28"/>
  <c r="AI120" i="22"/>
  <c r="AI101" i="28"/>
  <c r="AK82" i="22"/>
  <c r="AK83" i="22" s="1"/>
  <c r="AK76" i="28"/>
  <c r="AK82" i="28" s="1"/>
  <c r="AG133" i="22"/>
  <c r="AF133" i="28"/>
  <c r="AH141" i="22"/>
  <c r="AH141" i="28" s="1"/>
  <c r="AH122" i="28"/>
  <c r="AI143" i="22"/>
  <c r="AI124" i="28"/>
  <c r="AH139" i="22"/>
  <c r="AH139" i="28" s="1"/>
  <c r="AH120" i="28"/>
  <c r="AJ124" i="22"/>
  <c r="AJ124" i="28" s="1"/>
  <c r="AJ105" i="28"/>
  <c r="CV8" i="29"/>
  <c r="CV36" i="29" s="1"/>
  <c r="CV36" i="23"/>
  <c r="AK36" i="22" s="1"/>
  <c r="CY8" i="23"/>
  <c r="CV42" i="29"/>
  <c r="AP1" i="28"/>
  <c r="AO3" i="28"/>
  <c r="CV38" i="29"/>
  <c r="CV45" i="29"/>
  <c r="CV43" i="29"/>
  <c r="CV44" i="29"/>
  <c r="AG83" i="28"/>
  <c r="AF110" i="28"/>
  <c r="AO28" i="28"/>
  <c r="AD146" i="22"/>
  <c r="AD147" i="22" s="1"/>
  <c r="AH41" i="22"/>
  <c r="AH41" i="28" s="1"/>
  <c r="AH47" i="28" s="1"/>
  <c r="AH48" i="28" s="1"/>
  <c r="AG102" i="22"/>
  <c r="AG102" i="28" s="1"/>
  <c r="AG108" i="28" s="1"/>
  <c r="AG109" i="28" s="1"/>
  <c r="AG47" i="22"/>
  <c r="AG48" i="22" s="1"/>
  <c r="CS13" i="23"/>
  <c r="CS13" i="29" s="1"/>
  <c r="CP27" i="23"/>
  <c r="CP23" i="23"/>
  <c r="CP23" i="29" s="1"/>
  <c r="AF121" i="22"/>
  <c r="AF121" i="28" s="1"/>
  <c r="AF127" i="28" s="1"/>
  <c r="AF128" i="28" s="1"/>
  <c r="AF108" i="22"/>
  <c r="AF109" i="22" s="1"/>
  <c r="AF110" i="22" s="1"/>
  <c r="AL76" i="22"/>
  <c r="AL65" i="22"/>
  <c r="AE140" i="22"/>
  <c r="AE140" i="28" s="1"/>
  <c r="AE127" i="22"/>
  <c r="AE128" i="22" s="1"/>
  <c r="CY18" i="23"/>
  <c r="CY18" i="29" s="1"/>
  <c r="AM26" i="22"/>
  <c r="AM29" i="22" s="1"/>
  <c r="AM59" i="22"/>
  <c r="AM59" i="28" s="1"/>
  <c r="AM65" i="28" s="1"/>
  <c r="AN13" i="22"/>
  <c r="AN13" i="28" s="1"/>
  <c r="AM23" i="22"/>
  <c r="AG137" i="22"/>
  <c r="AG137" i="28" s="1"/>
  <c r="AQ1" i="22"/>
  <c r="AP3" i="22"/>
  <c r="AO64" i="22"/>
  <c r="AP18" i="22"/>
  <c r="AP18" i="28" s="1"/>
  <c r="AO60" i="22"/>
  <c r="AP14" i="22"/>
  <c r="AP14" i="28" s="1"/>
  <c r="CV45" i="23"/>
  <c r="AK45" i="22" s="1"/>
  <c r="AK45" i="28" s="1"/>
  <c r="CV29" i="23"/>
  <c r="CV29" i="29" s="1"/>
  <c r="CY17" i="23"/>
  <c r="CY17" i="29" s="1"/>
  <c r="AP63" i="22"/>
  <c r="AQ17" i="22"/>
  <c r="AQ17" i="28" s="1"/>
  <c r="AO73" i="22"/>
  <c r="AO73" i="28" s="1"/>
  <c r="CV43" i="23"/>
  <c r="AK43" i="22" s="1"/>
  <c r="AK43" i="28" s="1"/>
  <c r="CY15" i="23"/>
  <c r="CY15" i="29" s="1"/>
  <c r="AO28" i="22"/>
  <c r="AK107" i="22"/>
  <c r="AO58" i="22"/>
  <c r="AP12" i="22"/>
  <c r="AP12" i="28" s="1"/>
  <c r="AO61" i="22"/>
  <c r="AP15" i="22"/>
  <c r="AP15" i="28" s="1"/>
  <c r="CV44" i="23"/>
  <c r="AK44" i="22" s="1"/>
  <c r="AK44" i="28" s="1"/>
  <c r="CY16" i="23"/>
  <c r="CY16" i="29" s="1"/>
  <c r="CV28" i="23"/>
  <c r="CV28" i="29" s="1"/>
  <c r="CY5" i="23"/>
  <c r="CY5" i="29" s="1"/>
  <c r="AO57" i="22"/>
  <c r="AP11" i="22"/>
  <c r="AI99" i="22"/>
  <c r="AI99" i="28" s="1"/>
  <c r="AJ38" i="22"/>
  <c r="AJ38" i="28" s="1"/>
  <c r="AP56" i="22"/>
  <c r="AP56" i="28" s="1"/>
  <c r="AQ10" i="22"/>
  <c r="AQ10" i="28" s="1"/>
  <c r="AK100" i="22"/>
  <c r="CY12" i="23"/>
  <c r="CY12" i="29" s="1"/>
  <c r="AO62" i="22"/>
  <c r="AP16" i="22"/>
  <c r="AP16" i="28" s="1"/>
  <c r="AH118" i="22"/>
  <c r="AH118" i="28" s="1"/>
  <c r="CV38" i="23"/>
  <c r="CY10" i="23"/>
  <c r="CY10" i="29" s="1"/>
  <c r="CV42" i="23"/>
  <c r="AK42" i="22" s="1"/>
  <c r="AK42" i="28" s="1"/>
  <c r="CY14" i="23"/>
  <c r="AK101" i="22"/>
  <c r="AL40" i="22"/>
  <c r="AL40" i="28" s="1"/>
  <c r="AL39" i="22" l="1"/>
  <c r="AL39" i="28" s="1"/>
  <c r="AL46" i="22"/>
  <c r="AL46" i="28" s="1"/>
  <c r="AK126" i="22"/>
  <c r="AK107" i="28"/>
  <c r="AO79" i="22"/>
  <c r="AO79" i="28" s="1"/>
  <c r="AO62" i="28"/>
  <c r="DB11" i="23"/>
  <c r="DB11" i="29" s="1"/>
  <c r="AP11" i="28"/>
  <c r="AL82" i="22"/>
  <c r="AL83" i="22" s="1"/>
  <c r="AL76" i="28"/>
  <c r="AL82" i="28" s="1"/>
  <c r="AK35" i="28"/>
  <c r="AL35" i="22"/>
  <c r="AK96" i="22"/>
  <c r="AK37" i="28"/>
  <c r="AK98" i="22"/>
  <c r="AL37" i="22"/>
  <c r="AH136" i="28"/>
  <c r="AI136" i="22"/>
  <c r="AK120" i="22"/>
  <c r="AK120" i="28" s="1"/>
  <c r="AK101" i="28"/>
  <c r="AO74" i="22"/>
  <c r="AO74" i="28" s="1"/>
  <c r="AO57" i="28"/>
  <c r="AO75" i="22"/>
  <c r="AO75" i="28" s="1"/>
  <c r="AO58" i="28"/>
  <c r="AN23" i="28"/>
  <c r="AN26" i="28"/>
  <c r="AN29" i="28" s="1"/>
  <c r="AI141" i="22"/>
  <c r="AI122" i="28"/>
  <c r="AI138" i="28"/>
  <c r="AJ138" i="22"/>
  <c r="AJ117" i="22"/>
  <c r="AJ117" i="28" s="1"/>
  <c r="AJ98" i="28"/>
  <c r="DB14" i="23"/>
  <c r="DB14" i="29" s="1"/>
  <c r="CY14" i="29"/>
  <c r="AP80" i="22"/>
  <c r="AP80" i="28" s="1"/>
  <c r="AP63" i="28"/>
  <c r="AO81" i="22"/>
  <c r="AO81" i="28" s="1"/>
  <c r="AO64" i="28"/>
  <c r="AH133" i="22"/>
  <c r="AG133" i="28"/>
  <c r="AI142" i="28"/>
  <c r="AJ142" i="22"/>
  <c r="AH134" i="28"/>
  <c r="AI134" i="22"/>
  <c r="AF144" i="28"/>
  <c r="AG144" i="22"/>
  <c r="AK119" i="22"/>
  <c r="AK100" i="28"/>
  <c r="CV6" i="29"/>
  <c r="CV34" i="29" s="1"/>
  <c r="CV34" i="23"/>
  <c r="AK34" i="22" s="1"/>
  <c r="CY6" i="23"/>
  <c r="AJ115" i="22"/>
  <c r="AJ115" i="28" s="1"/>
  <c r="AJ96" i="28"/>
  <c r="CP30" i="23"/>
  <c r="CP30" i="29" s="1"/>
  <c r="CP27" i="29"/>
  <c r="AJ120" i="22"/>
  <c r="AJ120" i="28" s="1"/>
  <c r="AJ101" i="28"/>
  <c r="AJ125" i="22"/>
  <c r="AJ125" i="28" s="1"/>
  <c r="AJ106" i="28"/>
  <c r="AJ34" i="28"/>
  <c r="AJ95" i="22"/>
  <c r="AH135" i="28"/>
  <c r="AI135" i="22"/>
  <c r="AI125" i="28"/>
  <c r="AI95" i="28"/>
  <c r="AI114" i="22"/>
  <c r="AI114" i="28" s="1"/>
  <c r="DB8" i="23"/>
  <c r="CY8" i="29"/>
  <c r="AI143" i="28"/>
  <c r="AJ143" i="22"/>
  <c r="AF146" i="28"/>
  <c r="AJ122" i="22"/>
  <c r="AJ122" i="28" s="1"/>
  <c r="AJ103" i="28"/>
  <c r="E19" i="21"/>
  <c r="F19" i="21" s="1"/>
  <c r="AJ132" i="28"/>
  <c r="AK132" i="22"/>
  <c r="AO78" i="22"/>
  <c r="AO78" i="28" s="1"/>
  <c r="AO61" i="28"/>
  <c r="AO77" i="22"/>
  <c r="AO77" i="28" s="1"/>
  <c r="AO60" i="28"/>
  <c r="AK36" i="28"/>
  <c r="AK97" i="22"/>
  <c r="AL36" i="22"/>
  <c r="AI139" i="22"/>
  <c r="AI120" i="28"/>
  <c r="AF145" i="28"/>
  <c r="AG145" i="22"/>
  <c r="DB7" i="23"/>
  <c r="CY7" i="29"/>
  <c r="AJ116" i="22"/>
  <c r="AJ116" i="28" s="1"/>
  <c r="AJ97" i="28"/>
  <c r="DB9" i="23"/>
  <c r="CY9" i="29"/>
  <c r="AP28" i="28"/>
  <c r="AO26" i="28"/>
  <c r="AO29" i="28" s="1"/>
  <c r="AH83" i="28"/>
  <c r="AG110" i="28"/>
  <c r="AQ1" i="28"/>
  <c r="AP3" i="28"/>
  <c r="DB18" i="23"/>
  <c r="DB18" i="29" s="1"/>
  <c r="AF140" i="22"/>
  <c r="AF140" i="28" s="1"/>
  <c r="AF127" i="22"/>
  <c r="AF128" i="22" s="1"/>
  <c r="CS27" i="23"/>
  <c r="CS23" i="23"/>
  <c r="CS23" i="29" s="1"/>
  <c r="CV13" i="23"/>
  <c r="CV13" i="29" s="1"/>
  <c r="CV41" i="29" s="1"/>
  <c r="AN23" i="22"/>
  <c r="AO13" i="22"/>
  <c r="AO13" i="28" s="1"/>
  <c r="AO23" i="28" s="1"/>
  <c r="AN26" i="22"/>
  <c r="AN29" i="22" s="1"/>
  <c r="AN59" i="22"/>
  <c r="AN59" i="28" s="1"/>
  <c r="AN65" i="28" s="1"/>
  <c r="AM76" i="22"/>
  <c r="AM65" i="22"/>
  <c r="AE146" i="22"/>
  <c r="AG121" i="22"/>
  <c r="AG121" i="28" s="1"/>
  <c r="AG127" i="28" s="1"/>
  <c r="AG128" i="28" s="1"/>
  <c r="AG108" i="22"/>
  <c r="AG109" i="22" s="1"/>
  <c r="AG110" i="22" s="1"/>
  <c r="AI41" i="22"/>
  <c r="AI41" i="28" s="1"/>
  <c r="AI47" i="28" s="1"/>
  <c r="AI48" i="28" s="1"/>
  <c r="AH102" i="22"/>
  <c r="AH102" i="28" s="1"/>
  <c r="AH108" i="28" s="1"/>
  <c r="AH109" i="28" s="1"/>
  <c r="AH47" i="22"/>
  <c r="AH48" i="22" s="1"/>
  <c r="DB15" i="23"/>
  <c r="DB15" i="29" s="1"/>
  <c r="AR1" i="22"/>
  <c r="AQ3" i="22"/>
  <c r="DB16" i="23"/>
  <c r="DB16" i="29" s="1"/>
  <c r="AQ63" i="22"/>
  <c r="AR17" i="22"/>
  <c r="AR17" i="28" s="1"/>
  <c r="AK103" i="22"/>
  <c r="AL42" i="22"/>
  <c r="AL42" i="28" s="1"/>
  <c r="AQ56" i="22"/>
  <c r="AQ56" i="28" s="1"/>
  <c r="AR10" i="22"/>
  <c r="AR10" i="28" s="1"/>
  <c r="CY29" i="23"/>
  <c r="CY29" i="29" s="1"/>
  <c r="DB17" i="23"/>
  <c r="DB17" i="29" s="1"/>
  <c r="AH137" i="22"/>
  <c r="AH137" i="28" s="1"/>
  <c r="AK104" i="22"/>
  <c r="AL43" i="22"/>
  <c r="AL43" i="28" s="1"/>
  <c r="DB10" i="23"/>
  <c r="DB10" i="29" s="1"/>
  <c r="AK38" i="22"/>
  <c r="AK38" i="28" s="1"/>
  <c r="AL107" i="22"/>
  <c r="AM46" i="22"/>
  <c r="AM46" i="28" s="1"/>
  <c r="AP60" i="22"/>
  <c r="AQ14" i="22"/>
  <c r="AP64" i="22"/>
  <c r="AQ18" i="22"/>
  <c r="AQ18" i="28" s="1"/>
  <c r="AP73" i="22"/>
  <c r="AP73" i="28" s="1"/>
  <c r="AK106" i="22"/>
  <c r="AL45" i="22"/>
  <c r="AL45" i="28" s="1"/>
  <c r="DB12" i="23"/>
  <c r="AP57" i="22"/>
  <c r="AQ11" i="22"/>
  <c r="AP58" i="22"/>
  <c r="AQ12" i="22"/>
  <c r="AQ12" i="28" s="1"/>
  <c r="AL101" i="22"/>
  <c r="AM40" i="22"/>
  <c r="AM40" i="28" s="1"/>
  <c r="CY28" i="23"/>
  <c r="CY28" i="29" s="1"/>
  <c r="DB5" i="23"/>
  <c r="DB5" i="29" s="1"/>
  <c r="AJ99" i="22"/>
  <c r="AJ99" i="28" s="1"/>
  <c r="AP28" i="22"/>
  <c r="AK105" i="22"/>
  <c r="AL44" i="22"/>
  <c r="AL44" i="28" s="1"/>
  <c r="AL100" i="22"/>
  <c r="AM39" i="22"/>
  <c r="AM39" i="28" s="1"/>
  <c r="AP62" i="22"/>
  <c r="AQ16" i="22"/>
  <c r="AQ16" i="28" s="1"/>
  <c r="AI118" i="22"/>
  <c r="AI118" i="28" s="1"/>
  <c r="AP61" i="22"/>
  <c r="AQ15" i="22"/>
  <c r="AQ15" i="28" s="1"/>
  <c r="CV47" i="29" l="1"/>
  <c r="AL126" i="22"/>
  <c r="AL107" i="28"/>
  <c r="AG146" i="28"/>
  <c r="AL37" i="28"/>
  <c r="AM37" i="22"/>
  <c r="AL98" i="22"/>
  <c r="CS30" i="23"/>
  <c r="CS30" i="29" s="1"/>
  <c r="CS27" i="29"/>
  <c r="E15" i="21"/>
  <c r="AJ143" i="28"/>
  <c r="AJ135" i="22"/>
  <c r="AI135" i="28"/>
  <c r="AK138" i="22"/>
  <c r="AK138" i="28" s="1"/>
  <c r="AK119" i="28"/>
  <c r="AI133" i="22"/>
  <c r="AH133" i="28"/>
  <c r="AK117" i="22"/>
  <c r="AK117" i="28" s="1"/>
  <c r="AK98" i="28"/>
  <c r="AP79" i="22"/>
  <c r="AP79" i="28" s="1"/>
  <c r="AP62" i="28"/>
  <c r="DE9" i="23"/>
  <c r="DB9" i="29"/>
  <c r="AI139" i="28"/>
  <c r="AJ139" i="22"/>
  <c r="AG144" i="28"/>
  <c r="AH144" i="22"/>
  <c r="AJ138" i="28"/>
  <c r="E10" i="21"/>
  <c r="AL119" i="22"/>
  <c r="AL100" i="28"/>
  <c r="AL120" i="22"/>
  <c r="AL101" i="28"/>
  <c r="AM82" i="22"/>
  <c r="AM83" i="22" s="1"/>
  <c r="AM76" i="28"/>
  <c r="AM82" i="28" s="1"/>
  <c r="AL36" i="28"/>
  <c r="AL97" i="22"/>
  <c r="AM36" i="22"/>
  <c r="AL132" i="22"/>
  <c r="AK132" i="28"/>
  <c r="AJ95" i="28"/>
  <c r="AJ114" i="22"/>
  <c r="AJ114" i="28" s="1"/>
  <c r="AK115" i="22"/>
  <c r="AK115" i="28" s="1"/>
  <c r="AK96" i="28"/>
  <c r="AK125" i="22"/>
  <c r="AK106" i="28"/>
  <c r="AP75" i="22"/>
  <c r="AP75" i="28" s="1"/>
  <c r="AP58" i="28"/>
  <c r="AK122" i="22"/>
  <c r="AK103" i="28"/>
  <c r="AK116" i="22"/>
  <c r="AK116" i="28" s="1"/>
  <c r="AK97" i="28"/>
  <c r="E19" i="27"/>
  <c r="F19" i="27" s="1"/>
  <c r="DE8" i="23"/>
  <c r="DB8" i="29"/>
  <c r="AJ134" i="22"/>
  <c r="AI134" i="28"/>
  <c r="AL35" i="28"/>
  <c r="AL96" i="22"/>
  <c r="AM35" i="22"/>
  <c r="AK124" i="22"/>
  <c r="AK105" i="28"/>
  <c r="AP81" i="22"/>
  <c r="AP81" i="28" s="1"/>
  <c r="AP64" i="28"/>
  <c r="AP78" i="22"/>
  <c r="AP78" i="28" s="1"/>
  <c r="AP61" i="28"/>
  <c r="DE11" i="23"/>
  <c r="DE11" i="29" s="1"/>
  <c r="AQ11" i="28"/>
  <c r="DE14" i="23"/>
  <c r="DE14" i="29" s="1"/>
  <c r="AQ14" i="28"/>
  <c r="AK123" i="22"/>
  <c r="AK104" i="28"/>
  <c r="DB6" i="23"/>
  <c r="CY6" i="29"/>
  <c r="AI141" i="28"/>
  <c r="AJ141" i="22"/>
  <c r="AK126" i="28"/>
  <c r="AP74" i="22"/>
  <c r="AP74" i="28" s="1"/>
  <c r="AP57" i="28"/>
  <c r="AP77" i="22"/>
  <c r="AP77" i="28" s="1"/>
  <c r="AP60" i="28"/>
  <c r="AQ80" i="22"/>
  <c r="AQ80" i="28" s="1"/>
  <c r="AQ63" i="28"/>
  <c r="DE7" i="23"/>
  <c r="DB7" i="29"/>
  <c r="AK34" i="28"/>
  <c r="AK95" i="22"/>
  <c r="AL34" i="22"/>
  <c r="E14" i="21"/>
  <c r="AJ142" i="28"/>
  <c r="AJ136" i="22"/>
  <c r="AI136" i="28"/>
  <c r="DE12" i="23"/>
  <c r="DE12" i="29" s="1"/>
  <c r="DB12" i="29"/>
  <c r="AG145" i="28"/>
  <c r="AH145" i="22"/>
  <c r="AF147" i="28"/>
  <c r="AQ3" i="28"/>
  <c r="AR1" i="28"/>
  <c r="AI83" i="28"/>
  <c r="AH110" i="28"/>
  <c r="AQ28" i="28"/>
  <c r="AF146" i="22"/>
  <c r="AF147" i="22" s="1"/>
  <c r="AO23" i="22"/>
  <c r="AO59" i="22"/>
  <c r="AO59" i="28" s="1"/>
  <c r="AO65" i="28" s="1"/>
  <c r="AP13" i="22"/>
  <c r="AP13" i="28" s="1"/>
  <c r="AO26" i="22"/>
  <c r="AO29" i="22" s="1"/>
  <c r="AG140" i="22"/>
  <c r="AG140" i="28" s="1"/>
  <c r="AG127" i="22"/>
  <c r="AG128" i="22" s="1"/>
  <c r="CV41" i="23"/>
  <c r="CY13" i="23"/>
  <c r="CY13" i="29" s="1"/>
  <c r="CV27" i="23"/>
  <c r="CV23" i="23"/>
  <c r="CV23" i="29" s="1"/>
  <c r="DE16" i="23"/>
  <c r="DE16" i="29" s="1"/>
  <c r="AI102" i="22"/>
  <c r="AI102" i="28" s="1"/>
  <c r="AI108" i="28" s="1"/>
  <c r="AI109" i="28" s="1"/>
  <c r="AJ41" i="22"/>
  <c r="AJ41" i="28" s="1"/>
  <c r="AJ47" i="28" s="1"/>
  <c r="AJ48" i="28" s="1"/>
  <c r="AI47" i="22"/>
  <c r="AI48" i="22" s="1"/>
  <c r="AE147" i="22"/>
  <c r="AH121" i="22"/>
  <c r="AH121" i="28" s="1"/>
  <c r="AH127" i="28" s="1"/>
  <c r="AH128" i="28" s="1"/>
  <c r="AH108" i="22"/>
  <c r="AH109" i="22" s="1"/>
  <c r="AH110" i="22" s="1"/>
  <c r="AN76" i="22"/>
  <c r="AN65" i="22"/>
  <c r="AS1" i="22"/>
  <c r="AR3" i="22"/>
  <c r="AI137" i="22"/>
  <c r="AI137" i="28" s="1"/>
  <c r="AM107" i="22"/>
  <c r="AN46" i="22"/>
  <c r="AN46" i="28" s="1"/>
  <c r="AM101" i="22"/>
  <c r="AN40" i="22"/>
  <c r="AN40" i="28" s="1"/>
  <c r="AQ64" i="22"/>
  <c r="AR18" i="22"/>
  <c r="AR18" i="28" s="1"/>
  <c r="AR56" i="22"/>
  <c r="AR56" i="28" s="1"/>
  <c r="AS10" i="22"/>
  <c r="AS10" i="28" s="1"/>
  <c r="AK99" i="22"/>
  <c r="AK99" i="28" s="1"/>
  <c r="AL38" i="22"/>
  <c r="AL38" i="28" s="1"/>
  <c r="AM100" i="22"/>
  <c r="AN39" i="22"/>
  <c r="AN39" i="28" s="1"/>
  <c r="AQ58" i="22"/>
  <c r="AR12" i="22"/>
  <c r="DB29" i="23"/>
  <c r="DB29" i="29" s="1"/>
  <c r="DE17" i="23"/>
  <c r="DE17" i="29" s="1"/>
  <c r="AQ73" i="22"/>
  <c r="AQ73" i="28" s="1"/>
  <c r="AQ60" i="22"/>
  <c r="AR14" i="22"/>
  <c r="AL105" i="22"/>
  <c r="AM44" i="22"/>
  <c r="AM44" i="28" s="1"/>
  <c r="AQ57" i="22"/>
  <c r="AR11" i="22"/>
  <c r="AL106" i="22"/>
  <c r="AM45" i="22"/>
  <c r="AM45" i="28" s="1"/>
  <c r="AL103" i="22"/>
  <c r="AM42" i="22"/>
  <c r="AM42" i="28" s="1"/>
  <c r="AQ61" i="22"/>
  <c r="AR15" i="22"/>
  <c r="AR15" i="28" s="1"/>
  <c r="AJ118" i="22"/>
  <c r="AJ118" i="28" s="1"/>
  <c r="DB28" i="23"/>
  <c r="DB28" i="29" s="1"/>
  <c r="DE5" i="23"/>
  <c r="DE5" i="29" s="1"/>
  <c r="DE15" i="23"/>
  <c r="AR63" i="22"/>
  <c r="AS17" i="22"/>
  <c r="AS17" i="28" s="1"/>
  <c r="DE18" i="23"/>
  <c r="DE10" i="23"/>
  <c r="DE10" i="29" s="1"/>
  <c r="AQ62" i="22"/>
  <c r="AR16" i="22"/>
  <c r="AR16" i="28" s="1"/>
  <c r="AL104" i="22"/>
  <c r="AM43" i="22"/>
  <c r="AM43" i="28" s="1"/>
  <c r="AQ28" i="22"/>
  <c r="AR28" i="22" l="1"/>
  <c r="DH8" i="23"/>
  <c r="DE8" i="29"/>
  <c r="AM132" i="22"/>
  <c r="AL132" i="28"/>
  <c r="AL117" i="22"/>
  <c r="AL117" i="28" s="1"/>
  <c r="AL98" i="28"/>
  <c r="AL122" i="22"/>
  <c r="AL103" i="28"/>
  <c r="AQ77" i="22"/>
  <c r="AQ77" i="28" s="1"/>
  <c r="AQ60" i="28"/>
  <c r="AL123" i="22"/>
  <c r="AL104" i="28"/>
  <c r="AM126" i="22"/>
  <c r="AM107" i="28"/>
  <c r="DH7" i="23"/>
  <c r="DE7" i="29"/>
  <c r="AK143" i="22"/>
  <c r="AK143" i="28" s="1"/>
  <c r="AK124" i="28"/>
  <c r="AM36" i="28"/>
  <c r="AN36" i="22"/>
  <c r="AM97" i="22"/>
  <c r="AL138" i="22"/>
  <c r="AL138" i="28" s="1"/>
  <c r="AL119" i="28"/>
  <c r="DH9" i="23"/>
  <c r="DE9" i="29"/>
  <c r="AM37" i="28"/>
  <c r="AM98" i="22"/>
  <c r="AN37" i="22"/>
  <c r="AR80" i="22"/>
  <c r="AR80" i="28" s="1"/>
  <c r="AR63" i="28"/>
  <c r="AL125" i="22"/>
  <c r="AL106" i="28"/>
  <c r="AK136" i="22"/>
  <c r="AJ136" i="28"/>
  <c r="E23" i="21"/>
  <c r="F23" i="21" s="1"/>
  <c r="E13" i="21"/>
  <c r="AJ141" i="28"/>
  <c r="AM35" i="28"/>
  <c r="AM96" i="22"/>
  <c r="AN35" i="22"/>
  <c r="AK125" i="28"/>
  <c r="AL116" i="22"/>
  <c r="AL116" i="28" s="1"/>
  <c r="AL97" i="28"/>
  <c r="F10" i="21"/>
  <c r="E10" i="27"/>
  <c r="DH11" i="23"/>
  <c r="DH11" i="29" s="1"/>
  <c r="AR11" i="28"/>
  <c r="AL115" i="22"/>
  <c r="AL115" i="28" s="1"/>
  <c r="AL96" i="28"/>
  <c r="AK135" i="22"/>
  <c r="AJ135" i="28"/>
  <c r="E22" i="21"/>
  <c r="F22" i="21" s="1"/>
  <c r="AG147" i="28"/>
  <c r="AH146" i="28"/>
  <c r="AH147" i="28" s="1"/>
  <c r="AQ79" i="22"/>
  <c r="AQ79" i="28" s="1"/>
  <c r="AQ62" i="28"/>
  <c r="AQ74" i="22"/>
  <c r="AQ74" i="28" s="1"/>
  <c r="AQ57" i="28"/>
  <c r="F14" i="21"/>
  <c r="E14" i="27"/>
  <c r="AH144" i="28"/>
  <c r="AI144" i="22"/>
  <c r="DH18" i="23"/>
  <c r="DH18" i="29" s="1"/>
  <c r="DE18" i="29"/>
  <c r="AH145" i="28"/>
  <c r="AI145" i="22"/>
  <c r="AL34" i="28"/>
  <c r="AM34" i="22"/>
  <c r="AL95" i="22"/>
  <c r="DE6" i="23"/>
  <c r="DE28" i="23" s="1"/>
  <c r="DE28" i="29" s="1"/>
  <c r="DB6" i="29"/>
  <c r="F15" i="21"/>
  <c r="E15" i="27"/>
  <c r="AL126" i="28"/>
  <c r="DH12" i="23"/>
  <c r="DH12" i="29" s="1"/>
  <c r="AR12" i="28"/>
  <c r="AQ75" i="22"/>
  <c r="AQ75" i="28" s="1"/>
  <c r="AQ58" i="28"/>
  <c r="AQ81" i="22"/>
  <c r="AQ81" i="28" s="1"/>
  <c r="AQ64" i="28"/>
  <c r="AQ78" i="22"/>
  <c r="AQ78" i="28" s="1"/>
  <c r="AQ61" i="28"/>
  <c r="AL124" i="22"/>
  <c r="AL105" i="28"/>
  <c r="AN82" i="22"/>
  <c r="AN83" i="22" s="1"/>
  <c r="AN76" i="28"/>
  <c r="AN82" i="28" s="1"/>
  <c r="AP26" i="28"/>
  <c r="AP29" i="28" s="1"/>
  <c r="AP23" i="28"/>
  <c r="AK95" i="28"/>
  <c r="AK114" i="22"/>
  <c r="AK114" i="28" s="1"/>
  <c r="AJ134" i="28"/>
  <c r="AK134" i="22"/>
  <c r="E21" i="21"/>
  <c r="F21" i="21" s="1"/>
  <c r="AK141" i="22"/>
  <c r="AK141" i="28" s="1"/>
  <c r="AK122" i="28"/>
  <c r="E11" i="21"/>
  <c r="AJ139" i="28"/>
  <c r="AK139" i="22"/>
  <c r="AK139" i="28" s="1"/>
  <c r="DH15" i="23"/>
  <c r="DH15" i="29" s="1"/>
  <c r="DE15" i="29"/>
  <c r="DH14" i="23"/>
  <c r="DH14" i="29" s="1"/>
  <c r="AR14" i="28"/>
  <c r="AM119" i="22"/>
  <c r="AM100" i="28"/>
  <c r="AM120" i="22"/>
  <c r="AM101" i="28"/>
  <c r="CV30" i="23"/>
  <c r="CV30" i="29" s="1"/>
  <c r="CV27" i="29"/>
  <c r="AK142" i="22"/>
  <c r="AK142" i="28" s="1"/>
  <c r="AK123" i="28"/>
  <c r="AL120" i="28"/>
  <c r="AI133" i="28"/>
  <c r="AJ133" i="22"/>
  <c r="AJ83" i="28"/>
  <c r="AI110" i="28"/>
  <c r="AQ26" i="28"/>
  <c r="AQ29" i="28" s="1"/>
  <c r="AS1" i="28"/>
  <c r="AR3" i="28"/>
  <c r="AR28" i="28"/>
  <c r="AJ137" i="22"/>
  <c r="AJ137" i="28" s="1"/>
  <c r="AG146" i="22"/>
  <c r="AG147" i="22" s="1"/>
  <c r="AI121" i="22"/>
  <c r="AI121" i="28" s="1"/>
  <c r="AI127" i="28" s="1"/>
  <c r="AI128" i="28" s="1"/>
  <c r="AI108" i="22"/>
  <c r="AI109" i="22" s="1"/>
  <c r="AI110" i="22" s="1"/>
  <c r="AH140" i="22"/>
  <c r="AH140" i="28" s="1"/>
  <c r="AH127" i="22"/>
  <c r="AH128" i="22" s="1"/>
  <c r="AP23" i="22"/>
  <c r="AP59" i="22"/>
  <c r="AP59" i="28" s="1"/>
  <c r="AP65" i="28" s="1"/>
  <c r="AP26" i="22"/>
  <c r="AP29" i="22" s="1"/>
  <c r="AQ13" i="22"/>
  <c r="AQ13" i="28" s="1"/>
  <c r="AQ23" i="28" s="1"/>
  <c r="AJ102" i="22"/>
  <c r="AJ102" i="28" s="1"/>
  <c r="AJ108" i="28" s="1"/>
  <c r="AJ109" i="28" s="1"/>
  <c r="AJ47" i="22"/>
  <c r="AJ48" i="22" s="1"/>
  <c r="CY23" i="23"/>
  <c r="CY23" i="29" s="1"/>
  <c r="DB13" i="23"/>
  <c r="DB13" i="29" s="1"/>
  <c r="CY27" i="23"/>
  <c r="AO76" i="22"/>
  <c r="AO65" i="22"/>
  <c r="AK41" i="22"/>
  <c r="AK41" i="28" s="1"/>
  <c r="AK47" i="28" s="1"/>
  <c r="AK48" i="28" s="1"/>
  <c r="CV47" i="23"/>
  <c r="AT1" i="22"/>
  <c r="AS3" i="22"/>
  <c r="AM106" i="22"/>
  <c r="AN45" i="22"/>
  <c r="AN45" i="28" s="1"/>
  <c r="AR60" i="22"/>
  <c r="AS14" i="22"/>
  <c r="AS14" i="28" s="1"/>
  <c r="AR64" i="22"/>
  <c r="AS18" i="22"/>
  <c r="AN107" i="22"/>
  <c r="AO46" i="22"/>
  <c r="AO46" i="28" s="1"/>
  <c r="AR62" i="22"/>
  <c r="AS16" i="22"/>
  <c r="AS16" i="28" s="1"/>
  <c r="AS63" i="22"/>
  <c r="AT17" i="22"/>
  <c r="AT17" i="28" s="1"/>
  <c r="AR57" i="22"/>
  <c r="AS11" i="22"/>
  <c r="AR58" i="22"/>
  <c r="AS12" i="22"/>
  <c r="AS12" i="28" s="1"/>
  <c r="AS56" i="22"/>
  <c r="AS56" i="28" s="1"/>
  <c r="AT10" i="22"/>
  <c r="AT10" i="28" s="1"/>
  <c r="AK118" i="22"/>
  <c r="AK118" i="28" s="1"/>
  <c r="DH10" i="23"/>
  <c r="DH10" i="29" s="1"/>
  <c r="AR61" i="22"/>
  <c r="AS15" i="22"/>
  <c r="AS15" i="28" s="1"/>
  <c r="AM105" i="22"/>
  <c r="AN44" i="22"/>
  <c r="AN44" i="28" s="1"/>
  <c r="AN101" i="22"/>
  <c r="AO40" i="22"/>
  <c r="AO40" i="28" s="1"/>
  <c r="DH16" i="23"/>
  <c r="DH16" i="29" s="1"/>
  <c r="AL99" i="22"/>
  <c r="AL99" i="28" s="1"/>
  <c r="AM38" i="22"/>
  <c r="AM38" i="28" s="1"/>
  <c r="AM104" i="22"/>
  <c r="AN43" i="22"/>
  <c r="AN43" i="28" s="1"/>
  <c r="AM103" i="22"/>
  <c r="AN42" i="22"/>
  <c r="AN42" i="28" s="1"/>
  <c r="AR73" i="22"/>
  <c r="AR73" i="28" s="1"/>
  <c r="DE29" i="23"/>
  <c r="DE29" i="29" s="1"/>
  <c r="DH17" i="23"/>
  <c r="DH17" i="29" s="1"/>
  <c r="AN100" i="22"/>
  <c r="AO39" i="22"/>
  <c r="AO39" i="28" s="1"/>
  <c r="DH5" i="23"/>
  <c r="DH5" i="29" s="1"/>
  <c r="E7" i="21" l="1"/>
  <c r="E7" i="27" s="1"/>
  <c r="AL139" i="22"/>
  <c r="AL139" i="28" s="1"/>
  <c r="AM123" i="22"/>
  <c r="AM104" i="28"/>
  <c r="AM139" i="22"/>
  <c r="AM139" i="28" s="1"/>
  <c r="AM120" i="28"/>
  <c r="AL125" i="28"/>
  <c r="DK7" i="23"/>
  <c r="DH7" i="29"/>
  <c r="AL141" i="22"/>
  <c r="AL141" i="28" s="1"/>
  <c r="AL122" i="28"/>
  <c r="AN126" i="22"/>
  <c r="AN107" i="28"/>
  <c r="AN119" i="22"/>
  <c r="AN100" i="28"/>
  <c r="AR78" i="22"/>
  <c r="AR78" i="28" s="1"/>
  <c r="AR61" i="28"/>
  <c r="DK11" i="23"/>
  <c r="DK11" i="29" s="1"/>
  <c r="AS11" i="28"/>
  <c r="AS28" i="22"/>
  <c r="AS18" i="28"/>
  <c r="AS28" i="28" s="1"/>
  <c r="F11" i="21"/>
  <c r="E11" i="27"/>
  <c r="AI145" i="28"/>
  <c r="AJ145" i="22"/>
  <c r="AR74" i="22"/>
  <c r="AR74" i="28" s="1"/>
  <c r="AR57" i="28"/>
  <c r="AR81" i="22"/>
  <c r="AR81" i="28" s="1"/>
  <c r="AR64" i="28"/>
  <c r="AM138" i="22"/>
  <c r="AM138" i="28" s="1"/>
  <c r="AM119" i="28"/>
  <c r="E22" i="27"/>
  <c r="F22" i="27" s="1"/>
  <c r="F13" i="21"/>
  <c r="E13" i="27"/>
  <c r="AM116" i="22"/>
  <c r="AM116" i="28" s="1"/>
  <c r="AM97" i="28"/>
  <c r="AM126" i="28"/>
  <c r="AL135" i="22"/>
  <c r="AK135" i="28"/>
  <c r="AN37" i="28"/>
  <c r="AN98" i="22"/>
  <c r="AO37" i="22"/>
  <c r="AN36" i="28"/>
  <c r="AN97" i="22"/>
  <c r="AO36" i="22"/>
  <c r="AS80" i="22"/>
  <c r="AS80" i="28" s="1"/>
  <c r="AS63" i="28"/>
  <c r="AR77" i="22"/>
  <c r="AR77" i="28" s="1"/>
  <c r="AR60" i="28"/>
  <c r="AO82" i="22"/>
  <c r="AO83" i="22" s="1"/>
  <c r="AO76" i="28"/>
  <c r="AO82" i="28" s="1"/>
  <c r="AM117" i="22"/>
  <c r="AM117" i="28" s="1"/>
  <c r="AM98" i="28"/>
  <c r="AL142" i="22"/>
  <c r="AL142" i="28" s="1"/>
  <c r="AL123" i="28"/>
  <c r="AN132" i="22"/>
  <c r="AM132" i="28"/>
  <c r="CY30" i="23"/>
  <c r="CY30" i="29" s="1"/>
  <c r="CY27" i="29"/>
  <c r="DH6" i="23"/>
  <c r="DH28" i="23" s="1"/>
  <c r="DH28" i="29" s="1"/>
  <c r="DE6" i="29"/>
  <c r="AI144" i="28"/>
  <c r="AJ144" i="22"/>
  <c r="E23" i="27"/>
  <c r="F23" i="27" s="1"/>
  <c r="AN120" i="22"/>
  <c r="AN101" i="28"/>
  <c r="AM122" i="22"/>
  <c r="AM103" i="28"/>
  <c r="AR79" i="22"/>
  <c r="AR79" i="28" s="1"/>
  <c r="AR62" i="28"/>
  <c r="AM125" i="22"/>
  <c r="AM106" i="28"/>
  <c r="AL134" i="22"/>
  <c r="AK134" i="28"/>
  <c r="AL95" i="28"/>
  <c r="AL114" i="22"/>
  <c r="AL114" i="28" s="1"/>
  <c r="AI146" i="28"/>
  <c r="AN35" i="28"/>
  <c r="AO35" i="22"/>
  <c r="AN96" i="22"/>
  <c r="AL136" i="22"/>
  <c r="AK136" i="28"/>
  <c r="DK8" i="23"/>
  <c r="DH8" i="29"/>
  <c r="AR75" i="22"/>
  <c r="AR75" i="28" s="1"/>
  <c r="AR58" i="28"/>
  <c r="AM124" i="22"/>
  <c r="AM105" i="28"/>
  <c r="E20" i="21"/>
  <c r="F20" i="21" s="1"/>
  <c r="AJ133" i="28"/>
  <c r="AK133" i="22"/>
  <c r="E21" i="27"/>
  <c r="F21" i="27" s="1"/>
  <c r="AL143" i="22"/>
  <c r="AL143" i="28" s="1"/>
  <c r="AL124" i="28"/>
  <c r="AM34" i="28"/>
  <c r="AN34" i="22"/>
  <c r="AM95" i="22"/>
  <c r="AM115" i="22"/>
  <c r="AM115" i="28" s="1"/>
  <c r="AM96" i="28"/>
  <c r="DK9" i="23"/>
  <c r="DH9" i="29"/>
  <c r="AT1" i="28"/>
  <c r="AS3" i="28"/>
  <c r="AK83" i="28"/>
  <c r="AJ110" i="28"/>
  <c r="DB27" i="23"/>
  <c r="DE13" i="23"/>
  <c r="DE13" i="29" s="1"/>
  <c r="DB23" i="23"/>
  <c r="DB23" i="29" s="1"/>
  <c r="AP76" i="22"/>
  <c r="AP65" i="22"/>
  <c r="AK102" i="22"/>
  <c r="AK102" i="28" s="1"/>
  <c r="AK108" i="28" s="1"/>
  <c r="AK109" i="28" s="1"/>
  <c r="AL41" i="22"/>
  <c r="AL41" i="28" s="1"/>
  <c r="AL47" i="28" s="1"/>
  <c r="AL48" i="28" s="1"/>
  <c r="AK47" i="22"/>
  <c r="AK48" i="22" s="1"/>
  <c r="AJ121" i="22"/>
  <c r="AJ108" i="22"/>
  <c r="AJ109" i="22" s="1"/>
  <c r="AJ110" i="22" s="1"/>
  <c r="AQ59" i="22"/>
  <c r="AQ59" i="28" s="1"/>
  <c r="AQ65" i="28" s="1"/>
  <c r="AQ26" i="22"/>
  <c r="AQ29" i="22" s="1"/>
  <c r="AQ23" i="22"/>
  <c r="AR13" i="22"/>
  <c r="AR13" i="28" s="1"/>
  <c r="AI140" i="22"/>
  <c r="AI127" i="22"/>
  <c r="AI128" i="22" s="1"/>
  <c r="DK18" i="23"/>
  <c r="DK18" i="29" s="1"/>
  <c r="AH146" i="22"/>
  <c r="AU1" i="22"/>
  <c r="AT3" i="22"/>
  <c r="AN104" i="22"/>
  <c r="AO43" i="22"/>
  <c r="AO43" i="28" s="1"/>
  <c r="AS73" i="22"/>
  <c r="AS73" i="28" s="1"/>
  <c r="F7" i="21"/>
  <c r="AS58" i="22"/>
  <c r="AT12" i="22"/>
  <c r="AT12" i="28" s="1"/>
  <c r="AS60" i="22"/>
  <c r="AT14" i="22"/>
  <c r="AT14" i="28" s="1"/>
  <c r="AM99" i="22"/>
  <c r="AM99" i="28" s="1"/>
  <c r="AN38" i="22"/>
  <c r="AN38" i="28" s="1"/>
  <c r="AN105" i="22"/>
  <c r="AO44" i="22"/>
  <c r="AO44" i="28" s="1"/>
  <c r="AK137" i="22"/>
  <c r="AK137" i="28" s="1"/>
  <c r="AN106" i="22"/>
  <c r="AO45" i="22"/>
  <c r="AO45" i="28" s="1"/>
  <c r="AS62" i="22"/>
  <c r="AT16" i="22"/>
  <c r="AT16" i="28" s="1"/>
  <c r="AO100" i="22"/>
  <c r="AP39" i="22"/>
  <c r="AP39" i="28" s="1"/>
  <c r="AN103" i="22"/>
  <c r="AO42" i="22"/>
  <c r="AO42" i="28" s="1"/>
  <c r="AL118" i="22"/>
  <c r="AL118" i="28" s="1"/>
  <c r="DK14" i="23"/>
  <c r="DK14" i="29" s="1"/>
  <c r="DK12" i="23"/>
  <c r="DK12" i="29" s="1"/>
  <c r="AO107" i="22"/>
  <c r="AP46" i="22"/>
  <c r="AP46" i="28" s="1"/>
  <c r="AS61" i="22"/>
  <c r="AT15" i="22"/>
  <c r="AT15" i="28" s="1"/>
  <c r="AT56" i="22"/>
  <c r="AT56" i="28" s="1"/>
  <c r="AU10" i="22"/>
  <c r="AU10" i="28" s="1"/>
  <c r="AS57" i="22"/>
  <c r="AT11" i="22"/>
  <c r="DK17" i="23"/>
  <c r="DK17" i="29" s="1"/>
  <c r="DH29" i="23"/>
  <c r="DH29" i="29" s="1"/>
  <c r="DK15" i="23"/>
  <c r="DK16" i="23"/>
  <c r="AS64" i="22"/>
  <c r="AT18" i="22"/>
  <c r="AT18" i="28" s="1"/>
  <c r="DK5" i="23"/>
  <c r="DK5" i="29" s="1"/>
  <c r="AO101" i="22"/>
  <c r="AP40" i="22"/>
  <c r="AP40" i="28" s="1"/>
  <c r="DK10" i="23"/>
  <c r="DK10" i="29" s="1"/>
  <c r="AT63" i="22"/>
  <c r="AU17" i="22"/>
  <c r="AU17" i="28" s="1"/>
  <c r="AN123" i="22" l="1"/>
  <c r="AN104" i="28"/>
  <c r="AO36" i="28"/>
  <c r="AO97" i="22"/>
  <c r="AP36" i="22"/>
  <c r="AP82" i="22"/>
  <c r="AP83" i="22" s="1"/>
  <c r="AP76" i="28"/>
  <c r="AP82" i="28" s="1"/>
  <c r="AM95" i="28"/>
  <c r="AM114" i="22"/>
  <c r="AM114" i="28" s="1"/>
  <c r="AL133" i="22"/>
  <c r="AK133" i="28"/>
  <c r="DN8" i="23"/>
  <c r="DK8" i="29"/>
  <c r="AM141" i="22"/>
  <c r="AM141" i="28" s="1"/>
  <c r="AM122" i="28"/>
  <c r="DK6" i="23"/>
  <c r="DK28" i="23" s="1"/>
  <c r="DK28" i="29" s="1"/>
  <c r="DH6" i="29"/>
  <c r="AN116" i="22"/>
  <c r="AN116" i="28" s="1"/>
  <c r="AN97" i="28"/>
  <c r="AN138" i="22"/>
  <c r="AN138" i="28" s="1"/>
  <c r="AN119" i="28"/>
  <c r="AS74" i="22"/>
  <c r="AS74" i="28" s="1"/>
  <c r="AS57" i="28"/>
  <c r="AS77" i="22"/>
  <c r="AS77" i="28" s="1"/>
  <c r="AS60" i="28"/>
  <c r="AN34" i="28"/>
  <c r="AN95" i="22"/>
  <c r="AO34" i="22"/>
  <c r="E20" i="27"/>
  <c r="F20" i="27" s="1"/>
  <c r="AS79" i="22"/>
  <c r="AS79" i="28" s="1"/>
  <c r="AS62" i="28"/>
  <c r="AN125" i="22"/>
  <c r="AN106" i="28"/>
  <c r="AM136" i="22"/>
  <c r="AL136" i="28"/>
  <c r="AM134" i="22"/>
  <c r="AL134" i="28"/>
  <c r="AN139" i="22"/>
  <c r="AN139" i="28" s="1"/>
  <c r="AN120" i="28"/>
  <c r="AO37" i="28"/>
  <c r="AO98" i="22"/>
  <c r="AP37" i="22"/>
  <c r="AN126" i="28"/>
  <c r="DN11" i="23"/>
  <c r="DN11" i="29" s="1"/>
  <c r="AT11" i="28"/>
  <c r="AJ127" i="22"/>
  <c r="AJ121" i="28"/>
  <c r="AJ127" i="28" s="1"/>
  <c r="AJ128" i="28" s="1"/>
  <c r="DB30" i="23"/>
  <c r="DB30" i="29" s="1"/>
  <c r="DB27" i="29"/>
  <c r="AN115" i="22"/>
  <c r="AN115" i="28" s="1"/>
  <c r="AN96" i="28"/>
  <c r="AN117" i="22"/>
  <c r="AN117" i="28" s="1"/>
  <c r="AN98" i="28"/>
  <c r="AS81" i="22"/>
  <c r="AS81" i="28" s="1"/>
  <c r="AS64" i="28"/>
  <c r="AM143" i="22"/>
  <c r="AM143" i="28" s="1"/>
  <c r="AM124" i="28"/>
  <c r="AO35" i="28"/>
  <c r="AP35" i="22"/>
  <c r="AO96" i="22"/>
  <c r="AM125" i="28"/>
  <c r="AO132" i="22"/>
  <c r="AN132" i="28"/>
  <c r="AM142" i="22"/>
  <c r="AM142" i="28" s="1"/>
  <c r="AM123" i="28"/>
  <c r="AO126" i="22"/>
  <c r="AO107" i="28"/>
  <c r="AS75" i="22"/>
  <c r="AS75" i="28" s="1"/>
  <c r="AS58" i="28"/>
  <c r="AT80" i="22"/>
  <c r="AT80" i="28" s="1"/>
  <c r="AT63" i="28"/>
  <c r="AN122" i="22"/>
  <c r="AN103" i="28"/>
  <c r="DN15" i="23"/>
  <c r="DN15" i="29" s="1"/>
  <c r="DK15" i="29"/>
  <c r="AS78" i="22"/>
  <c r="AS78" i="28" s="1"/>
  <c r="AS61" i="28"/>
  <c r="AN124" i="22"/>
  <c r="AN105" i="28"/>
  <c r="AJ140" i="22"/>
  <c r="AI140" i="28"/>
  <c r="DN9" i="23"/>
  <c r="DK9" i="29"/>
  <c r="AJ144" i="28"/>
  <c r="E27" i="27" s="1"/>
  <c r="F27" i="27" s="1"/>
  <c r="E27" i="21"/>
  <c r="F27" i="21" s="1"/>
  <c r="AK144" i="22"/>
  <c r="E28" i="21"/>
  <c r="F28" i="21" s="1"/>
  <c r="AJ145" i="28"/>
  <c r="E28" i="27" s="1"/>
  <c r="F28" i="27" s="1"/>
  <c r="AK145" i="22"/>
  <c r="AO120" i="22"/>
  <c r="AO101" i="28"/>
  <c r="DN16" i="23"/>
  <c r="DN16" i="29" s="1"/>
  <c r="DK16" i="29"/>
  <c r="AO119" i="22"/>
  <c r="AO100" i="28"/>
  <c r="AR23" i="28"/>
  <c r="AR26" i="28"/>
  <c r="AR29" i="28" s="1"/>
  <c r="AI147" i="28"/>
  <c r="AM135" i="22"/>
  <c r="AL135" i="28"/>
  <c r="DN7" i="23"/>
  <c r="DK7" i="29"/>
  <c r="AT3" i="28"/>
  <c r="AU1" i="28"/>
  <c r="AT28" i="28"/>
  <c r="AL83" i="28"/>
  <c r="AK110" i="28"/>
  <c r="DN14" i="23"/>
  <c r="DN14" i="29" s="1"/>
  <c r="DN18" i="23"/>
  <c r="DN18" i="29" s="1"/>
  <c r="AS13" i="22"/>
  <c r="AS13" i="28" s="1"/>
  <c r="AR59" i="22"/>
  <c r="AR59" i="28" s="1"/>
  <c r="AR65" i="28" s="1"/>
  <c r="AR23" i="22"/>
  <c r="AR26" i="22"/>
  <c r="AR29" i="22" s="1"/>
  <c r="AK121" i="22"/>
  <c r="AK121" i="28" s="1"/>
  <c r="AK127" i="28" s="1"/>
  <c r="AK108" i="22"/>
  <c r="AK109" i="22" s="1"/>
  <c r="AK110" i="22" s="1"/>
  <c r="AM41" i="22"/>
  <c r="AM41" i="28" s="1"/>
  <c r="AM47" i="28" s="1"/>
  <c r="AM48" i="28" s="1"/>
  <c r="AL102" i="22"/>
  <c r="AL102" i="28" s="1"/>
  <c r="AL108" i="28" s="1"/>
  <c r="AL109" i="28" s="1"/>
  <c r="AL47" i="22"/>
  <c r="AL48" i="22" s="1"/>
  <c r="AH147" i="22"/>
  <c r="AI146" i="22"/>
  <c r="AQ76" i="22"/>
  <c r="AQ65" i="22"/>
  <c r="DH13" i="23"/>
  <c r="DH13" i="29" s="1"/>
  <c r="DE23" i="23"/>
  <c r="DE23" i="29" s="1"/>
  <c r="DE27" i="23"/>
  <c r="DN12" i="23"/>
  <c r="DN12" i="29" s="1"/>
  <c r="AJ128" i="22"/>
  <c r="AT28" i="22"/>
  <c r="AV1" i="22"/>
  <c r="AU3" i="22"/>
  <c r="DN5" i="23"/>
  <c r="DN5" i="29" s="1"/>
  <c r="AM118" i="22"/>
  <c r="AM118" i="28" s="1"/>
  <c r="AO106" i="22"/>
  <c r="AP45" i="22"/>
  <c r="AP45" i="28" s="1"/>
  <c r="AT62" i="22"/>
  <c r="AU16" i="22"/>
  <c r="AU16" i="28" s="1"/>
  <c r="AL137" i="22"/>
  <c r="AL137" i="28" s="1"/>
  <c r="AT60" i="22"/>
  <c r="AU14" i="22"/>
  <c r="AU63" i="22"/>
  <c r="AV17" i="22"/>
  <c r="AV17" i="28" s="1"/>
  <c r="AT64" i="22"/>
  <c r="AU18" i="22"/>
  <c r="AT57" i="22"/>
  <c r="AU11" i="22"/>
  <c r="AU11" i="28" s="1"/>
  <c r="AT61" i="22"/>
  <c r="AU15" i="22"/>
  <c r="AU15" i="28" s="1"/>
  <c r="AO105" i="22"/>
  <c r="AP44" i="22"/>
  <c r="AP44" i="28" s="1"/>
  <c r="AO104" i="22"/>
  <c r="AP43" i="22"/>
  <c r="AP43" i="28" s="1"/>
  <c r="DN10" i="23"/>
  <c r="DN10" i="29" s="1"/>
  <c r="AO103" i="22"/>
  <c r="AP42" i="22"/>
  <c r="AP42" i="28" s="1"/>
  <c r="AT58" i="22"/>
  <c r="AU12" i="22"/>
  <c r="AU12" i="28" s="1"/>
  <c r="AU56" i="22"/>
  <c r="AU56" i="28" s="1"/>
  <c r="AV10" i="22"/>
  <c r="AV10" i="28" s="1"/>
  <c r="AT73" i="22"/>
  <c r="AT73" i="28" s="1"/>
  <c r="DK29" i="23"/>
  <c r="DK29" i="29" s="1"/>
  <c r="DN17" i="23"/>
  <c r="DN17" i="29" s="1"/>
  <c r="AP101" i="22"/>
  <c r="AQ40" i="22"/>
  <c r="AQ40" i="28" s="1"/>
  <c r="AP107" i="22"/>
  <c r="AQ46" i="22"/>
  <c r="AQ46" i="28" s="1"/>
  <c r="AP100" i="22"/>
  <c r="AQ39" i="22"/>
  <c r="AQ39" i="28" s="1"/>
  <c r="AN99" i="22"/>
  <c r="AN99" i="28" s="1"/>
  <c r="AO38" i="22"/>
  <c r="AO38" i="28" s="1"/>
  <c r="AJ146" i="22" l="1"/>
  <c r="AK128" i="28"/>
  <c r="AS26" i="28"/>
  <c r="AS29" i="28" s="1"/>
  <c r="AS23" i="28"/>
  <c r="AK145" i="28"/>
  <c r="AL145" i="22"/>
  <c r="AO34" i="28"/>
  <c r="AP34" i="22"/>
  <c r="AO95" i="22"/>
  <c r="DQ8" i="23"/>
  <c r="DN8" i="29"/>
  <c r="AO116" i="22"/>
  <c r="AO116" i="28" s="1"/>
  <c r="AO97" i="28"/>
  <c r="AO122" i="22"/>
  <c r="AO103" i="28"/>
  <c r="E12" i="21"/>
  <c r="AJ140" i="28"/>
  <c r="AN141" i="22"/>
  <c r="AN141" i="28" s="1"/>
  <c r="AN122" i="28"/>
  <c r="AP37" i="28"/>
  <c r="AP98" i="22"/>
  <c r="AQ37" i="22"/>
  <c r="AN136" i="22"/>
  <c r="AM136" i="28"/>
  <c r="AN95" i="28"/>
  <c r="AN114" i="22"/>
  <c r="AN114" i="28" s="1"/>
  <c r="AO117" i="22"/>
  <c r="AO117" i="28" s="1"/>
  <c r="AO98" i="28"/>
  <c r="AM133" i="22"/>
  <c r="AL133" i="28"/>
  <c r="AT74" i="22"/>
  <c r="AT74" i="28" s="1"/>
  <c r="AT57" i="28"/>
  <c r="DQ18" i="23"/>
  <c r="DQ18" i="29" s="1"/>
  <c r="AU18" i="28"/>
  <c r="AT79" i="22"/>
  <c r="AT79" i="28" s="1"/>
  <c r="AT62" i="28"/>
  <c r="AQ82" i="22"/>
  <c r="AQ83" i="22" s="1"/>
  <c r="AQ76" i="28"/>
  <c r="AQ82" i="28" s="1"/>
  <c r="DQ7" i="23"/>
  <c r="DN7" i="29"/>
  <c r="AO138" i="22"/>
  <c r="AO138" i="28" s="1"/>
  <c r="AO119" i="28"/>
  <c r="AK144" i="28"/>
  <c r="AL144" i="22"/>
  <c r="AN143" i="22"/>
  <c r="AN143" i="28" s="1"/>
  <c r="AN124" i="28"/>
  <c r="AP132" i="22"/>
  <c r="AO132" i="28"/>
  <c r="AN125" i="28"/>
  <c r="AN142" i="22"/>
  <c r="AN142" i="28" s="1"/>
  <c r="AN123" i="28"/>
  <c r="AP120" i="22"/>
  <c r="AP101" i="28"/>
  <c r="AT78" i="22"/>
  <c r="AT78" i="28" s="1"/>
  <c r="AT61" i="28"/>
  <c r="DN6" i="23"/>
  <c r="DN28" i="23" s="1"/>
  <c r="DN28" i="29" s="1"/>
  <c r="DK6" i="29"/>
  <c r="AT77" i="22"/>
  <c r="AT77" i="28" s="1"/>
  <c r="AT60" i="28"/>
  <c r="AP119" i="22"/>
  <c r="AP100" i="28"/>
  <c r="AO123" i="22"/>
  <c r="AO104" i="28"/>
  <c r="AO125" i="22"/>
  <c r="AO106" i="28"/>
  <c r="AN135" i="22"/>
  <c r="AM135" i="28"/>
  <c r="AU80" i="22"/>
  <c r="AU80" i="28" s="1"/>
  <c r="AU63" i="28"/>
  <c r="AO115" i="22"/>
  <c r="AO115" i="28" s="1"/>
  <c r="AO96" i="28"/>
  <c r="AT81" i="22"/>
  <c r="AT81" i="28" s="1"/>
  <c r="AT64" i="28"/>
  <c r="AP126" i="22"/>
  <c r="AP107" i="28"/>
  <c r="AO124" i="22"/>
  <c r="AO105" i="28"/>
  <c r="AT75" i="22"/>
  <c r="AT75" i="28" s="1"/>
  <c r="AT58" i="28"/>
  <c r="DQ14" i="23"/>
  <c r="DQ14" i="29" s="1"/>
  <c r="AU14" i="28"/>
  <c r="DE30" i="23"/>
  <c r="DE30" i="29" s="1"/>
  <c r="DE27" i="29"/>
  <c r="AJ146" i="28"/>
  <c r="AO139" i="22"/>
  <c r="AO139" i="28" s="1"/>
  <c r="AO120" i="28"/>
  <c r="DQ9" i="23"/>
  <c r="DN9" i="29"/>
  <c r="AO126" i="28"/>
  <c r="AP35" i="28"/>
  <c r="AP96" i="22"/>
  <c r="AQ35" i="22"/>
  <c r="AN134" i="22"/>
  <c r="AM134" i="28"/>
  <c r="AP36" i="28"/>
  <c r="AQ36" i="22"/>
  <c r="AP97" i="22"/>
  <c r="AU28" i="28"/>
  <c r="AM83" i="28"/>
  <c r="AL110" i="28"/>
  <c r="AV1" i="28"/>
  <c r="AU3" i="28"/>
  <c r="AL121" i="22"/>
  <c r="AL121" i="28" s="1"/>
  <c r="AL127" i="28" s="1"/>
  <c r="AL128" i="28" s="1"/>
  <c r="AL108" i="22"/>
  <c r="AL109" i="22" s="1"/>
  <c r="AL110" i="22" s="1"/>
  <c r="AR76" i="22"/>
  <c r="AR65" i="22"/>
  <c r="AJ148" i="22"/>
  <c r="AM102" i="22"/>
  <c r="AM102" i="28" s="1"/>
  <c r="AM108" i="28" s="1"/>
  <c r="AM109" i="28" s="1"/>
  <c r="AN41" i="22"/>
  <c r="AN41" i="28" s="1"/>
  <c r="AN47" i="28" s="1"/>
  <c r="AN48" i="28" s="1"/>
  <c r="AM47" i="22"/>
  <c r="AM48" i="22" s="1"/>
  <c r="AT13" i="22"/>
  <c r="AT13" i="28" s="1"/>
  <c r="AT26" i="28" s="1"/>
  <c r="AT29" i="28" s="1"/>
  <c r="AS26" i="22"/>
  <c r="AS29" i="22" s="1"/>
  <c r="AS23" i="22"/>
  <c r="AS59" i="22"/>
  <c r="AS59" i="28" s="1"/>
  <c r="AS65" i="28" s="1"/>
  <c r="AK140" i="22"/>
  <c r="AK140" i="28" s="1"/>
  <c r="AK127" i="22"/>
  <c r="AK128" i="22" s="1"/>
  <c r="AJ147" i="22"/>
  <c r="DH23" i="23"/>
  <c r="DH23" i="29" s="1"/>
  <c r="DK13" i="23"/>
  <c r="DK13" i="29" s="1"/>
  <c r="DH27" i="23"/>
  <c r="AI147" i="22"/>
  <c r="AU28" i="22"/>
  <c r="DQ12" i="23"/>
  <c r="AW1" i="22"/>
  <c r="AV3" i="22"/>
  <c r="AN118" i="22"/>
  <c r="AN118" i="28" s="1"/>
  <c r="AQ107" i="22"/>
  <c r="AR46" i="22"/>
  <c r="AR46" i="28" s="1"/>
  <c r="AV56" i="22"/>
  <c r="AV56" i="28" s="1"/>
  <c r="AW10" i="22"/>
  <c r="AW10" i="28" s="1"/>
  <c r="H7" i="21"/>
  <c r="AU61" i="22"/>
  <c r="AV15" i="22"/>
  <c r="AV15" i="28" s="1"/>
  <c r="AU62" i="22"/>
  <c r="AV16" i="22"/>
  <c r="AV16" i="28" s="1"/>
  <c r="DN29" i="23"/>
  <c r="DN29" i="29" s="1"/>
  <c r="DQ17" i="23"/>
  <c r="DQ17" i="29" s="1"/>
  <c r="DQ16" i="23"/>
  <c r="DQ16" i="29" s="1"/>
  <c r="AU57" i="22"/>
  <c r="AV11" i="22"/>
  <c r="AV11" i="28" s="1"/>
  <c r="AU73" i="22"/>
  <c r="AU73" i="28" s="1"/>
  <c r="AP104" i="22"/>
  <c r="AQ43" i="22"/>
  <c r="AQ43" i="28" s="1"/>
  <c r="AO99" i="22"/>
  <c r="AO99" i="28" s="1"/>
  <c r="AP38" i="22"/>
  <c r="AP38" i="28" s="1"/>
  <c r="AQ101" i="22"/>
  <c r="AR40" i="22"/>
  <c r="AR40" i="28" s="1"/>
  <c r="AU58" i="22"/>
  <c r="AV12" i="22"/>
  <c r="AV12" i="28" s="1"/>
  <c r="AU64" i="22"/>
  <c r="AV18" i="22"/>
  <c r="AV18" i="28" s="1"/>
  <c r="H28" i="27" s="1"/>
  <c r="AP106" i="22"/>
  <c r="AQ45" i="22"/>
  <c r="AQ45" i="28" s="1"/>
  <c r="DQ15" i="23"/>
  <c r="DQ15" i="29" s="1"/>
  <c r="DQ5" i="23"/>
  <c r="DQ5" i="29" s="1"/>
  <c r="DQ10" i="23"/>
  <c r="DQ10" i="29" s="1"/>
  <c r="AV63" i="22"/>
  <c r="AW17" i="22"/>
  <c r="AW17" i="28" s="1"/>
  <c r="H27" i="21"/>
  <c r="AP105" i="22"/>
  <c r="AQ44" i="22"/>
  <c r="AQ44" i="28" s="1"/>
  <c r="AU60" i="22"/>
  <c r="AV14" i="22"/>
  <c r="AQ100" i="22"/>
  <c r="AR39" i="22"/>
  <c r="AR39" i="28" s="1"/>
  <c r="DQ11" i="23"/>
  <c r="DQ11" i="29" s="1"/>
  <c r="AP103" i="22"/>
  <c r="AQ42" i="22"/>
  <c r="AQ42" i="28" s="1"/>
  <c r="AM137" i="22"/>
  <c r="AM137" i="28" s="1"/>
  <c r="I28" i="21" l="1"/>
  <c r="L28" i="21"/>
  <c r="H30" i="18" s="1"/>
  <c r="I30" i="18" s="1"/>
  <c r="I13" i="21"/>
  <c r="L13" i="21"/>
  <c r="L13" i="27" s="1"/>
  <c r="AQ120" i="22"/>
  <c r="AQ101" i="28"/>
  <c r="AR82" i="22"/>
  <c r="AR83" i="22" s="1"/>
  <c r="AR76" i="28"/>
  <c r="AR82" i="28" s="1"/>
  <c r="AO134" i="22"/>
  <c r="AN134" i="28"/>
  <c r="AO142" i="22"/>
  <c r="AO142" i="28" s="1"/>
  <c r="AO123" i="28"/>
  <c r="F12" i="21"/>
  <c r="E12" i="27"/>
  <c r="E30" i="27" s="1"/>
  <c r="E30" i="21"/>
  <c r="G38" i="18" s="1"/>
  <c r="AP34" i="28"/>
  <c r="AP95" i="22"/>
  <c r="AQ34" i="22"/>
  <c r="AQ35" i="28"/>
  <c r="AQ96" i="22"/>
  <c r="AR35" i="22"/>
  <c r="AQ132" i="22"/>
  <c r="AP132" i="28"/>
  <c r="DQ7" i="29"/>
  <c r="L21" i="21"/>
  <c r="H23" i="18" s="1"/>
  <c r="I23" i="18" s="1"/>
  <c r="DT7" i="23"/>
  <c r="I21" i="21"/>
  <c r="AO136" i="22"/>
  <c r="AN136" i="28"/>
  <c r="AU74" i="22"/>
  <c r="AU74" i="28" s="1"/>
  <c r="AU57" i="28"/>
  <c r="AP125" i="22"/>
  <c r="AP106" i="28"/>
  <c r="AU78" i="22"/>
  <c r="AU78" i="28" s="1"/>
  <c r="AU61" i="28"/>
  <c r="AP115" i="22"/>
  <c r="AP115" i="28" s="1"/>
  <c r="AP96" i="28"/>
  <c r="AJ148" i="28"/>
  <c r="AK146" i="28"/>
  <c r="AO143" i="22"/>
  <c r="AO143" i="28" s="1"/>
  <c r="AO124" i="28"/>
  <c r="AP138" i="22"/>
  <c r="AP138" i="28" s="1"/>
  <c r="AP119" i="28"/>
  <c r="AP139" i="22"/>
  <c r="AP139" i="28" s="1"/>
  <c r="AP120" i="28"/>
  <c r="AQ37" i="28"/>
  <c r="AR37" i="22"/>
  <c r="AQ98" i="22"/>
  <c r="AO141" i="22"/>
  <c r="AO141" i="28" s="1"/>
  <c r="AO122" i="28"/>
  <c r="AL145" i="28"/>
  <c r="AM145" i="22"/>
  <c r="H9" i="18"/>
  <c r="L9" i="18" s="1"/>
  <c r="H7" i="27"/>
  <c r="AN133" i="22"/>
  <c r="AM133" i="28"/>
  <c r="AP117" i="22"/>
  <c r="AP117" i="28" s="1"/>
  <c r="AP98" i="28"/>
  <c r="DH30" i="23"/>
  <c r="DH30" i="29" s="1"/>
  <c r="DH27" i="29"/>
  <c r="AP122" i="22"/>
  <c r="AP103" i="28"/>
  <c r="AV80" i="22"/>
  <c r="AV80" i="28" s="1"/>
  <c r="AV63" i="28"/>
  <c r="AP123" i="22"/>
  <c r="AP104" i="28"/>
  <c r="AP116" i="22"/>
  <c r="AP116" i="28" s="1"/>
  <c r="AP97" i="28"/>
  <c r="AP126" i="28"/>
  <c r="AO135" i="22"/>
  <c r="AN135" i="28"/>
  <c r="AL144" i="28"/>
  <c r="AM144" i="22"/>
  <c r="AU81" i="22"/>
  <c r="AU81" i="28" s="1"/>
  <c r="AU64" i="28"/>
  <c r="AQ119" i="22"/>
  <c r="AQ100" i="28"/>
  <c r="AT23" i="28"/>
  <c r="AQ36" i="28"/>
  <c r="AR36" i="22"/>
  <c r="AQ97" i="22"/>
  <c r="DT14" i="23"/>
  <c r="DT14" i="29" s="1"/>
  <c r="AV14" i="28"/>
  <c r="AU75" i="22"/>
  <c r="AU75" i="28" s="1"/>
  <c r="AU58" i="28"/>
  <c r="AU79" i="22"/>
  <c r="AU79" i="28" s="1"/>
  <c r="AU62" i="28"/>
  <c r="L11" i="21"/>
  <c r="L11" i="27" s="1"/>
  <c r="DQ12" i="29"/>
  <c r="AO125" i="28"/>
  <c r="DQ6" i="23"/>
  <c r="DQ28" i="23" s="1"/>
  <c r="DQ28" i="29" s="1"/>
  <c r="DN6" i="29"/>
  <c r="DQ8" i="29"/>
  <c r="DT8" i="23"/>
  <c r="L22" i="21"/>
  <c r="H24" i="18" s="1"/>
  <c r="I24" i="18" s="1"/>
  <c r="I22" i="21"/>
  <c r="AP124" i="22"/>
  <c r="AP105" i="28"/>
  <c r="AU77" i="22"/>
  <c r="AU77" i="28" s="1"/>
  <c r="AU60" i="28"/>
  <c r="AQ126" i="22"/>
  <c r="AQ107" i="28"/>
  <c r="DQ9" i="29"/>
  <c r="DT9" i="23"/>
  <c r="L23" i="21"/>
  <c r="H25" i="18" s="1"/>
  <c r="I25" i="18" s="1"/>
  <c r="I23" i="21"/>
  <c r="AJ147" i="28"/>
  <c r="L28" i="27"/>
  <c r="I28" i="27"/>
  <c r="AO95" i="28"/>
  <c r="AO114" i="22"/>
  <c r="AO114" i="28" s="1"/>
  <c r="AV3" i="28"/>
  <c r="AW1" i="28"/>
  <c r="L27" i="27"/>
  <c r="I27" i="27"/>
  <c r="AN83" i="28"/>
  <c r="AM110" i="28"/>
  <c r="AV28" i="28"/>
  <c r="H27" i="27"/>
  <c r="L19" i="27"/>
  <c r="I19" i="27"/>
  <c r="AK146" i="22"/>
  <c r="AK147" i="22" s="1"/>
  <c r="AM121" i="22"/>
  <c r="AM121" i="28" s="1"/>
  <c r="AM127" i="28" s="1"/>
  <c r="AM128" i="28" s="1"/>
  <c r="AM108" i="22"/>
  <c r="AM109" i="22" s="1"/>
  <c r="AM110" i="22" s="1"/>
  <c r="AS76" i="22"/>
  <c r="AS65" i="22"/>
  <c r="DN13" i="23"/>
  <c r="DN13" i="29" s="1"/>
  <c r="DK27" i="23"/>
  <c r="DK23" i="23"/>
  <c r="DK23" i="29" s="1"/>
  <c r="AT26" i="22"/>
  <c r="AT29" i="22" s="1"/>
  <c r="AU13" i="22"/>
  <c r="AU13" i="28" s="1"/>
  <c r="AT23" i="22"/>
  <c r="AT59" i="22"/>
  <c r="AT59" i="28" s="1"/>
  <c r="AT65" i="28" s="1"/>
  <c r="AL140" i="22"/>
  <c r="AL140" i="28" s="1"/>
  <c r="AL127" i="22"/>
  <c r="AL128" i="22" s="1"/>
  <c r="AO41" i="22"/>
  <c r="AO41" i="28" s="1"/>
  <c r="AO47" i="28" s="1"/>
  <c r="AO48" i="28" s="1"/>
  <c r="AN102" i="22"/>
  <c r="AN102" i="28" s="1"/>
  <c r="AN108" i="28" s="1"/>
  <c r="AN109" i="28" s="1"/>
  <c r="AN47" i="22"/>
  <c r="AN48" i="22" s="1"/>
  <c r="I11" i="21"/>
  <c r="DT12" i="23"/>
  <c r="DT12" i="29" s="1"/>
  <c r="I9" i="18"/>
  <c r="AX1" i="22"/>
  <c r="AW3" i="22"/>
  <c r="AN137" i="22"/>
  <c r="AN137" i="28" s="1"/>
  <c r="DT16" i="23"/>
  <c r="DT16" i="29" s="1"/>
  <c r="L15" i="21"/>
  <c r="L15" i="27" s="1"/>
  <c r="I15" i="21"/>
  <c r="AV62" i="22"/>
  <c r="AW16" i="22"/>
  <c r="AW16" i="28" s="1"/>
  <c r="H15" i="21"/>
  <c r="AW56" i="22"/>
  <c r="AW56" i="28" s="1"/>
  <c r="AX10" i="22"/>
  <c r="AX10" i="28" s="1"/>
  <c r="DT10" i="23"/>
  <c r="DT10" i="29" s="1"/>
  <c r="L7" i="21"/>
  <c r="I7" i="21"/>
  <c r="AV64" i="22"/>
  <c r="AW18" i="22"/>
  <c r="H28" i="21"/>
  <c r="AO118" i="22"/>
  <c r="AO118" i="28" s="1"/>
  <c r="DT18" i="23"/>
  <c r="DT18" i="29" s="1"/>
  <c r="AQ103" i="22"/>
  <c r="AR42" i="22"/>
  <c r="AR42" i="28" s="1"/>
  <c r="AV57" i="22"/>
  <c r="AW11" i="22"/>
  <c r="AW11" i="28" s="1"/>
  <c r="H10" i="21"/>
  <c r="AQ105" i="22"/>
  <c r="AR44" i="22"/>
  <c r="AR44" i="28" s="1"/>
  <c r="AV28" i="22"/>
  <c r="AQ106" i="22"/>
  <c r="AR45" i="22"/>
  <c r="AR45" i="28" s="1"/>
  <c r="AP99" i="22"/>
  <c r="AP99" i="28" s="1"/>
  <c r="AQ38" i="22"/>
  <c r="AQ38" i="28" s="1"/>
  <c r="DT17" i="23"/>
  <c r="DT17" i="29" s="1"/>
  <c r="DQ29" i="23"/>
  <c r="DQ29" i="29" s="1"/>
  <c r="L27" i="21"/>
  <c r="H29" i="18" s="1"/>
  <c r="I29" i="18" s="1"/>
  <c r="I27" i="21"/>
  <c r="AV73" i="22"/>
  <c r="AV73" i="28" s="1"/>
  <c r="AV61" i="22"/>
  <c r="AW15" i="22"/>
  <c r="AW15" i="28" s="1"/>
  <c r="H14" i="21"/>
  <c r="AR100" i="22"/>
  <c r="AS39" i="22"/>
  <c r="AS39" i="28" s="1"/>
  <c r="DT5" i="23"/>
  <c r="DT5" i="29" s="1"/>
  <c r="L19" i="21"/>
  <c r="H21" i="18" s="1"/>
  <c r="I21" i="18" s="1"/>
  <c r="I19" i="21"/>
  <c r="AV58" i="22"/>
  <c r="AW12" i="22"/>
  <c r="AW12" i="28" s="1"/>
  <c r="H11" i="21"/>
  <c r="AQ104" i="22"/>
  <c r="AR43" i="22"/>
  <c r="AR43" i="28" s="1"/>
  <c r="AR107" i="22"/>
  <c r="AS46" i="22"/>
  <c r="AS46" i="28" s="1"/>
  <c r="AV60" i="22"/>
  <c r="AW14" i="22"/>
  <c r="AW14" i="28" s="1"/>
  <c r="H13" i="21"/>
  <c r="DT11" i="23"/>
  <c r="DT11" i="29" s="1"/>
  <c r="L10" i="21"/>
  <c r="L10" i="27" s="1"/>
  <c r="I10" i="21"/>
  <c r="AW63" i="22"/>
  <c r="AX17" i="22"/>
  <c r="AX17" i="28" s="1"/>
  <c r="DT15" i="23"/>
  <c r="DT15" i="29" s="1"/>
  <c r="L14" i="21"/>
  <c r="L14" i="27" s="1"/>
  <c r="I14" i="21"/>
  <c r="AR101" i="22"/>
  <c r="AS40" i="22"/>
  <c r="AS40" i="28" s="1"/>
  <c r="AV75" i="22" l="1"/>
  <c r="AV75" i="28" s="1"/>
  <c r="AV58" i="28"/>
  <c r="AV74" i="22"/>
  <c r="AV74" i="28" s="1"/>
  <c r="AV57" i="28"/>
  <c r="H34" i="18"/>
  <c r="I34" i="18" s="1"/>
  <c r="L23" i="27"/>
  <c r="I23" i="27"/>
  <c r="AR36" i="28"/>
  <c r="AR97" i="22"/>
  <c r="AS36" i="22"/>
  <c r="AP142" i="22"/>
  <c r="AP142" i="28" s="1"/>
  <c r="AP123" i="28"/>
  <c r="AP95" i="28"/>
  <c r="AP114" i="22"/>
  <c r="AP114" i="28" s="1"/>
  <c r="AP134" i="22"/>
  <c r="AO134" i="28"/>
  <c r="AV77" i="22"/>
  <c r="AV77" i="28" s="1"/>
  <c r="AV60" i="28"/>
  <c r="AQ125" i="22"/>
  <c r="AQ106" i="28"/>
  <c r="AQ122" i="22"/>
  <c r="AQ103" i="28"/>
  <c r="AS82" i="22"/>
  <c r="AS83" i="22" s="1"/>
  <c r="AS76" i="28"/>
  <c r="AS82" i="28" s="1"/>
  <c r="AQ126" i="28"/>
  <c r="L22" i="27"/>
  <c r="I22" i="27"/>
  <c r="AP135" i="22"/>
  <c r="AO135" i="28"/>
  <c r="AO133" i="22"/>
  <c r="AN133" i="28"/>
  <c r="AR37" i="28"/>
  <c r="AR98" i="22"/>
  <c r="AS37" i="22"/>
  <c r="AL146" i="28"/>
  <c r="AK147" i="28"/>
  <c r="G41" i="18"/>
  <c r="G45" i="18" s="1"/>
  <c r="G39" i="18"/>
  <c r="DW8" i="23"/>
  <c r="DT8" i="29"/>
  <c r="AW80" i="22"/>
  <c r="AW80" i="28" s="1"/>
  <c r="AW63" i="28"/>
  <c r="AR126" i="22"/>
  <c r="AR107" i="28"/>
  <c r="AR132" i="22"/>
  <c r="AQ132" i="28"/>
  <c r="L21" i="27"/>
  <c r="I21" i="27"/>
  <c r="AU23" i="28"/>
  <c r="AU26" i="28"/>
  <c r="AU29" i="28" s="1"/>
  <c r="DQ6" i="29"/>
  <c r="L20" i="21"/>
  <c r="H22" i="18" s="1"/>
  <c r="I22" i="18" s="1"/>
  <c r="DT6" i="23"/>
  <c r="I20" i="21"/>
  <c r="AQ138" i="22"/>
  <c r="AQ138" i="28" s="1"/>
  <c r="AQ119" i="28"/>
  <c r="AP141" i="22"/>
  <c r="AP141" i="28" s="1"/>
  <c r="AP122" i="28"/>
  <c r="AR35" i="28"/>
  <c r="AR96" i="22"/>
  <c r="AS35" i="22"/>
  <c r="F30" i="21"/>
  <c r="AQ139" i="22"/>
  <c r="AQ139" i="28" s="1"/>
  <c r="AQ120" i="28"/>
  <c r="AQ123" i="22"/>
  <c r="AQ104" i="28"/>
  <c r="AQ124" i="22"/>
  <c r="AQ105" i="28"/>
  <c r="H17" i="18"/>
  <c r="I17" i="18" s="1"/>
  <c r="H15" i="27"/>
  <c r="AM145" i="28"/>
  <c r="AN145" i="22"/>
  <c r="AP136" i="22"/>
  <c r="AO136" i="28"/>
  <c r="AQ115" i="22"/>
  <c r="AQ115" i="28" s="1"/>
  <c r="AQ96" i="28"/>
  <c r="AV78" i="22"/>
  <c r="AV78" i="28" s="1"/>
  <c r="AV61" i="28"/>
  <c r="H62" i="18"/>
  <c r="I62" i="18" s="1"/>
  <c r="L7" i="27"/>
  <c r="AP125" i="28"/>
  <c r="AR120" i="22"/>
  <c r="AR101" i="28"/>
  <c r="H13" i="18"/>
  <c r="H11" i="27"/>
  <c r="AR119" i="22"/>
  <c r="AR100" i="28"/>
  <c r="H12" i="18"/>
  <c r="I12" i="18" s="1"/>
  <c r="H10" i="27"/>
  <c r="AW28" i="22"/>
  <c r="AW18" i="28"/>
  <c r="AW28" i="28" s="1"/>
  <c r="AP143" i="22"/>
  <c r="AP143" i="28" s="1"/>
  <c r="AP124" i="28"/>
  <c r="AQ117" i="22"/>
  <c r="AQ117" i="28" s="1"/>
  <c r="AQ98" i="28"/>
  <c r="H15" i="18"/>
  <c r="I15" i="18" s="1"/>
  <c r="H13" i="27"/>
  <c r="H16" i="18"/>
  <c r="I16" i="18" s="1"/>
  <c r="H14" i="27"/>
  <c r="AV81" i="22"/>
  <c r="AV81" i="28" s="1"/>
  <c r="AV64" i="28"/>
  <c r="AV79" i="22"/>
  <c r="AV79" i="28" s="1"/>
  <c r="AV62" i="28"/>
  <c r="DK30" i="23"/>
  <c r="DK30" i="29" s="1"/>
  <c r="DK27" i="29"/>
  <c r="DW9" i="23"/>
  <c r="DT9" i="29"/>
  <c r="AQ116" i="22"/>
  <c r="AQ116" i="28" s="1"/>
  <c r="AQ97" i="28"/>
  <c r="AM144" i="28"/>
  <c r="AN144" i="22"/>
  <c r="DW7" i="23"/>
  <c r="DT7" i="29"/>
  <c r="AQ34" i="28"/>
  <c r="AR34" i="22"/>
  <c r="AQ95" i="22"/>
  <c r="AX1" i="28"/>
  <c r="AW3" i="28"/>
  <c r="AO83" i="28"/>
  <c r="AN110" i="28"/>
  <c r="AL146" i="22"/>
  <c r="AL147" i="22" s="1"/>
  <c r="AT76" i="22"/>
  <c r="AT65" i="22"/>
  <c r="AU23" i="22"/>
  <c r="AU26" i="22"/>
  <c r="AU29" i="22" s="1"/>
  <c r="AV13" i="22"/>
  <c r="AV13" i="28" s="1"/>
  <c r="AV26" i="28" s="1"/>
  <c r="AV29" i="28" s="1"/>
  <c r="AU59" i="22"/>
  <c r="AU59" i="28" s="1"/>
  <c r="AU65" i="28" s="1"/>
  <c r="AN121" i="22"/>
  <c r="AN108" i="22"/>
  <c r="AN109" i="22" s="1"/>
  <c r="AN110" i="22" s="1"/>
  <c r="AM140" i="22"/>
  <c r="AM127" i="22"/>
  <c r="AM128" i="22" s="1"/>
  <c r="AO102" i="22"/>
  <c r="AO102" i="28" s="1"/>
  <c r="AO108" i="28" s="1"/>
  <c r="AO109" i="28" s="1"/>
  <c r="AP41" i="22"/>
  <c r="AP41" i="28" s="1"/>
  <c r="AP47" i="28" s="1"/>
  <c r="AP48" i="28" s="1"/>
  <c r="AO47" i="22"/>
  <c r="AO48" i="22" s="1"/>
  <c r="DW12" i="23"/>
  <c r="DW12" i="29" s="1"/>
  <c r="DQ13" i="23"/>
  <c r="DQ13" i="29" s="1"/>
  <c r="DN23" i="23"/>
  <c r="DN23" i="29" s="1"/>
  <c r="DN27" i="23"/>
  <c r="DW18" i="23"/>
  <c r="DW18" i="29" s="1"/>
  <c r="DW15" i="23"/>
  <c r="DW15" i="29" s="1"/>
  <c r="AY1" i="22"/>
  <c r="AX3" i="22"/>
  <c r="L13" i="18"/>
  <c r="M13" i="18" s="1"/>
  <c r="I13" i="18"/>
  <c r="M9" i="18"/>
  <c r="AP118" i="22"/>
  <c r="AP118" i="28" s="1"/>
  <c r="AR103" i="22"/>
  <c r="AS42" i="22"/>
  <c r="AS42" i="28" s="1"/>
  <c r="AW64" i="22"/>
  <c r="AX18" i="22"/>
  <c r="AW60" i="22"/>
  <c r="AX14" i="22"/>
  <c r="AX14" i="28" s="1"/>
  <c r="AO137" i="22"/>
  <c r="AO137" i="28" s="1"/>
  <c r="AW62" i="22"/>
  <c r="AX16" i="22"/>
  <c r="AX16" i="28" s="1"/>
  <c r="AS100" i="22"/>
  <c r="AT39" i="22"/>
  <c r="AT39" i="28" s="1"/>
  <c r="AW58" i="22"/>
  <c r="AX12" i="22"/>
  <c r="AX12" i="28" s="1"/>
  <c r="AS107" i="22"/>
  <c r="AT46" i="22"/>
  <c r="AT46" i="28" s="1"/>
  <c r="AR106" i="22"/>
  <c r="AS45" i="22"/>
  <c r="AS45" i="28" s="1"/>
  <c r="DW10" i="23"/>
  <c r="DW10" i="29" s="1"/>
  <c r="AT40" i="22"/>
  <c r="AT40" i="28" s="1"/>
  <c r="AS101" i="22"/>
  <c r="DT29" i="23"/>
  <c r="DT29" i="29" s="1"/>
  <c r="DW17" i="23"/>
  <c r="DW17" i="29" s="1"/>
  <c r="AW57" i="22"/>
  <c r="AX11" i="22"/>
  <c r="AX11" i="28" s="1"/>
  <c r="DW14" i="23"/>
  <c r="DT28" i="23"/>
  <c r="DT28" i="29" s="1"/>
  <c r="DW5" i="23"/>
  <c r="DW5" i="29" s="1"/>
  <c r="AW73" i="22"/>
  <c r="AW73" i="28" s="1"/>
  <c r="AX63" i="22"/>
  <c r="AY17" i="22"/>
  <c r="AY17" i="28" s="1"/>
  <c r="DW11" i="23"/>
  <c r="DW11" i="29" s="1"/>
  <c r="AR104" i="22"/>
  <c r="AS43" i="22"/>
  <c r="AS43" i="28" s="1"/>
  <c r="AW61" i="22"/>
  <c r="AX15" i="22"/>
  <c r="AX15" i="28" s="1"/>
  <c r="AQ99" i="22"/>
  <c r="AQ99" i="28" s="1"/>
  <c r="AR38" i="22"/>
  <c r="AR38" i="28" s="1"/>
  <c r="AR105" i="22"/>
  <c r="AS44" i="22"/>
  <c r="AS44" i="28" s="1"/>
  <c r="AX56" i="22"/>
  <c r="AX56" i="28" s="1"/>
  <c r="AY10" i="22"/>
  <c r="AY10" i="28" s="1"/>
  <c r="DW16" i="23"/>
  <c r="DW16" i="29" s="1"/>
  <c r="L12" i="18" l="1"/>
  <c r="M12" i="18" s="1"/>
  <c r="AV23" i="28"/>
  <c r="AW74" i="22"/>
  <c r="AW74" i="28" s="1"/>
  <c r="AW57" i="28"/>
  <c r="DN30" i="23"/>
  <c r="DN30" i="29" s="1"/>
  <c r="DN27" i="29"/>
  <c r="AN140" i="22"/>
  <c r="AN140" i="28" s="1"/>
  <c r="AM140" i="28"/>
  <c r="AN144" i="28"/>
  <c r="AO144" i="22"/>
  <c r="AQ136" i="22"/>
  <c r="AP136" i="28"/>
  <c r="AQ142" i="22"/>
  <c r="AQ142" i="28" s="1"/>
  <c r="AQ123" i="28"/>
  <c r="AR126" i="28"/>
  <c r="AQ135" i="22"/>
  <c r="AP135" i="28"/>
  <c r="AQ141" i="22"/>
  <c r="AQ141" i="28" s="1"/>
  <c r="AQ122" i="28"/>
  <c r="AR124" i="22"/>
  <c r="AR105" i="28"/>
  <c r="AS126" i="22"/>
  <c r="AS107" i="28"/>
  <c r="AT82" i="22"/>
  <c r="AT83" i="22" s="1"/>
  <c r="AT76" i="28"/>
  <c r="AT82" i="28" s="1"/>
  <c r="AW77" i="22"/>
  <c r="AW77" i="28" s="1"/>
  <c r="AW60" i="28"/>
  <c r="AN127" i="22"/>
  <c r="AN128" i="22" s="1"/>
  <c r="AN121" i="28"/>
  <c r="AN127" i="28" s="1"/>
  <c r="AN128" i="28" s="1"/>
  <c r="AR138" i="22"/>
  <c r="AR138" i="28" s="1"/>
  <c r="AR119" i="28"/>
  <c r="AS37" i="28"/>
  <c r="AS98" i="22"/>
  <c r="AT37" i="22"/>
  <c r="AQ125" i="28"/>
  <c r="AX80" i="22"/>
  <c r="AX80" i="28" s="1"/>
  <c r="AX63" i="28"/>
  <c r="AS120" i="22"/>
  <c r="AS101" i="28"/>
  <c r="AW75" i="22"/>
  <c r="AW75" i="28" s="1"/>
  <c r="AW58" i="28"/>
  <c r="AX28" i="22"/>
  <c r="AX18" i="28"/>
  <c r="AQ95" i="28"/>
  <c r="AQ114" i="22"/>
  <c r="AQ114" i="28" s="1"/>
  <c r="AR117" i="22"/>
  <c r="AR117" i="28" s="1"/>
  <c r="AR98" i="28"/>
  <c r="AS36" i="28"/>
  <c r="AT36" i="22"/>
  <c r="AS97" i="22"/>
  <c r="AN145" i="28"/>
  <c r="AO145" i="22"/>
  <c r="AW81" i="22"/>
  <c r="AW81" i="28" s="1"/>
  <c r="AW64" i="28"/>
  <c r="AR34" i="28"/>
  <c r="AS34" i="22"/>
  <c r="AR95" i="22"/>
  <c r="DZ8" i="23"/>
  <c r="DW8" i="29"/>
  <c r="AR116" i="22"/>
  <c r="AR116" i="28" s="1"/>
  <c r="AR97" i="28"/>
  <c r="AL147" i="28"/>
  <c r="AM146" i="28"/>
  <c r="AS119" i="22"/>
  <c r="AS100" i="28"/>
  <c r="DZ9" i="23"/>
  <c r="DW9" i="29"/>
  <c r="AS35" i="28"/>
  <c r="AS96" i="22"/>
  <c r="AT35" i="22"/>
  <c r="DW6" i="23"/>
  <c r="DW28" i="23" s="1"/>
  <c r="DW28" i="29" s="1"/>
  <c r="DT6" i="29"/>
  <c r="AR122" i="22"/>
  <c r="AR103" i="28"/>
  <c r="AR139" i="22"/>
  <c r="AR139" i="28" s="1"/>
  <c r="AR120" i="28"/>
  <c r="AQ143" i="22"/>
  <c r="AQ143" i="28" s="1"/>
  <c r="AQ124" i="28"/>
  <c r="AR115" i="22"/>
  <c r="AR115" i="28" s="1"/>
  <c r="AR96" i="28"/>
  <c r="AS132" i="22"/>
  <c r="AR132" i="28"/>
  <c r="AP133" i="22"/>
  <c r="AO133" i="28"/>
  <c r="AQ134" i="22"/>
  <c r="AP134" i="28"/>
  <c r="AW78" i="22"/>
  <c r="AW78" i="28" s="1"/>
  <c r="AW61" i="28"/>
  <c r="DZ14" i="23"/>
  <c r="DZ14" i="29" s="1"/>
  <c r="DW14" i="29"/>
  <c r="AR123" i="22"/>
  <c r="AR104" i="28"/>
  <c r="AR125" i="22"/>
  <c r="AR106" i="28"/>
  <c r="AW79" i="22"/>
  <c r="AW79" i="28" s="1"/>
  <c r="AW62" i="28"/>
  <c r="DZ7" i="23"/>
  <c r="DW7" i="29"/>
  <c r="L20" i="27"/>
  <c r="I20" i="27"/>
  <c r="G64" i="18"/>
  <c r="G51" i="18"/>
  <c r="AX28" i="28"/>
  <c r="AP83" i="28"/>
  <c r="AO110" i="28"/>
  <c r="AY1" i="28"/>
  <c r="AX3" i="28"/>
  <c r="DZ18" i="23"/>
  <c r="DZ18" i="29" s="1"/>
  <c r="AM146" i="22"/>
  <c r="AM147" i="22" s="1"/>
  <c r="AP102" i="22"/>
  <c r="AP102" i="28" s="1"/>
  <c r="AP108" i="28" s="1"/>
  <c r="AP109" i="28" s="1"/>
  <c r="AQ41" i="22"/>
  <c r="AQ41" i="28" s="1"/>
  <c r="AQ47" i="28" s="1"/>
  <c r="AQ48" i="28" s="1"/>
  <c r="AP47" i="22"/>
  <c r="AP48" i="22" s="1"/>
  <c r="AU76" i="22"/>
  <c r="AU65" i="22"/>
  <c r="AO121" i="22"/>
  <c r="AO121" i="28" s="1"/>
  <c r="AO127" i="28" s="1"/>
  <c r="AO108" i="22"/>
  <c r="AO109" i="22" s="1"/>
  <c r="AO110" i="22" s="1"/>
  <c r="AV59" i="22"/>
  <c r="AV59" i="28" s="1"/>
  <c r="AV65" i="28" s="1"/>
  <c r="AW13" i="22"/>
  <c r="AW13" i="28" s="1"/>
  <c r="AW23" i="28" s="1"/>
  <c r="H12" i="21"/>
  <c r="H12" i="27" s="1"/>
  <c r="H30" i="27" s="1"/>
  <c r="AV26" i="22"/>
  <c r="AV29" i="22" s="1"/>
  <c r="AV23" i="22"/>
  <c r="DZ11" i="23"/>
  <c r="DZ11" i="29" s="1"/>
  <c r="L12" i="21"/>
  <c r="L12" i="27" s="1"/>
  <c r="I12" i="21"/>
  <c r="DQ27" i="23"/>
  <c r="DQ23" i="23"/>
  <c r="DQ23" i="29" s="1"/>
  <c r="DT13" i="23"/>
  <c r="DT13" i="29" s="1"/>
  <c r="DZ15" i="23"/>
  <c r="DZ15" i="29" s="1"/>
  <c r="AZ1" i="22"/>
  <c r="AY3" i="22"/>
  <c r="AS104" i="22"/>
  <c r="AT43" i="22"/>
  <c r="AT43" i="28" s="1"/>
  <c r="AT101" i="22"/>
  <c r="AU40" i="22"/>
  <c r="AU40" i="28" s="1"/>
  <c r="AX60" i="22"/>
  <c r="AY14" i="22"/>
  <c r="AX62" i="22"/>
  <c r="AY16" i="22"/>
  <c r="AY16" i="28" s="1"/>
  <c r="DZ16" i="23"/>
  <c r="AX57" i="22"/>
  <c r="AY11" i="22"/>
  <c r="AY11" i="28" s="1"/>
  <c r="DZ10" i="23"/>
  <c r="DZ10" i="29" s="1"/>
  <c r="AS105" i="22"/>
  <c r="AT44" i="22"/>
  <c r="AT44" i="28" s="1"/>
  <c r="AR99" i="22"/>
  <c r="AR99" i="28" s="1"/>
  <c r="AS38" i="22"/>
  <c r="AS38" i="28" s="1"/>
  <c r="AX64" i="22"/>
  <c r="AY18" i="22"/>
  <c r="AY18" i="28" s="1"/>
  <c r="AY56" i="22"/>
  <c r="AY56" i="28" s="1"/>
  <c r="AZ10" i="22"/>
  <c r="AZ10" i="28" s="1"/>
  <c r="AQ118" i="22"/>
  <c r="AQ118" i="28" s="1"/>
  <c r="AY63" i="22"/>
  <c r="AZ17" i="22"/>
  <c r="AZ17" i="28" s="1"/>
  <c r="DZ5" i="23"/>
  <c r="DZ5" i="29" s="1"/>
  <c r="DW29" i="23"/>
  <c r="DW29" i="29" s="1"/>
  <c r="DZ17" i="23"/>
  <c r="DZ17" i="29" s="1"/>
  <c r="AX58" i="22"/>
  <c r="AY12" i="22"/>
  <c r="AY12" i="28" s="1"/>
  <c r="AP137" i="22"/>
  <c r="AP137" i="28" s="1"/>
  <c r="AT107" i="22"/>
  <c r="AU46" i="22"/>
  <c r="AU46" i="28" s="1"/>
  <c r="AS106" i="22"/>
  <c r="AT45" i="22"/>
  <c r="AT45" i="28" s="1"/>
  <c r="AS103" i="22"/>
  <c r="AT42" i="22"/>
  <c r="AT42" i="28" s="1"/>
  <c r="DZ12" i="23"/>
  <c r="DZ12" i="29" s="1"/>
  <c r="AX73" i="22"/>
  <c r="AX73" i="28" s="1"/>
  <c r="AX61" i="22"/>
  <c r="AY15" i="22"/>
  <c r="AY15" i="28" s="1"/>
  <c r="AT100" i="22"/>
  <c r="AU39" i="22"/>
  <c r="AU39" i="28" s="1"/>
  <c r="AN146" i="22" l="1"/>
  <c r="N13" i="27"/>
  <c r="I12" i="30"/>
  <c r="I21" i="30" s="1"/>
  <c r="AW26" i="28"/>
  <c r="AW29" i="28" s="1"/>
  <c r="AN147" i="22"/>
  <c r="AR125" i="28"/>
  <c r="AR134" i="22"/>
  <c r="AQ134" i="28"/>
  <c r="AS115" i="22"/>
  <c r="AS115" i="28" s="1"/>
  <c r="AS96" i="28"/>
  <c r="AS126" i="28"/>
  <c r="AS124" i="22"/>
  <c r="AS105" i="28"/>
  <c r="AS139" i="22"/>
  <c r="AS139" i="28" s="1"/>
  <c r="AS120" i="28"/>
  <c r="AO145" i="28"/>
  <c r="AP145" i="22"/>
  <c r="AX77" i="22"/>
  <c r="AX77" i="28" s="1"/>
  <c r="AX60" i="28"/>
  <c r="G65" i="18"/>
  <c r="AU82" i="22"/>
  <c r="AU83" i="22" s="1"/>
  <c r="AU76" i="28"/>
  <c r="AU82" i="28" s="1"/>
  <c r="AR142" i="22"/>
  <c r="AR142" i="28" s="1"/>
  <c r="AR123" i="28"/>
  <c r="AQ133" i="22"/>
  <c r="AP133" i="28"/>
  <c r="AR143" i="22"/>
  <c r="AR143" i="28" s="1"/>
  <c r="AR124" i="28"/>
  <c r="AS122" i="22"/>
  <c r="AS103" i="28"/>
  <c r="AT119" i="22"/>
  <c r="AT100" i="28"/>
  <c r="EC8" i="23"/>
  <c r="DZ8" i="29"/>
  <c r="AS116" i="22"/>
  <c r="AS116" i="28" s="1"/>
  <c r="AS97" i="28"/>
  <c r="AT35" i="28"/>
  <c r="AT96" i="22"/>
  <c r="AU35" i="22"/>
  <c r="AT120" i="22"/>
  <c r="AT101" i="28"/>
  <c r="AS125" i="22"/>
  <c r="AS106" i="28"/>
  <c r="DQ30" i="23"/>
  <c r="DQ30" i="29" s="1"/>
  <c r="DQ27" i="29"/>
  <c r="EC7" i="23"/>
  <c r="DZ7" i="29"/>
  <c r="AT132" i="22"/>
  <c r="AS132" i="28"/>
  <c r="AR141" i="22"/>
  <c r="AR141" i="28" s="1"/>
  <c r="AR122" i="28"/>
  <c r="AR95" i="28"/>
  <c r="AR114" i="22"/>
  <c r="AR114" i="28" s="1"/>
  <c r="AT36" i="28"/>
  <c r="AT97" i="22"/>
  <c r="AU36" i="22"/>
  <c r="AT37" i="28"/>
  <c r="AU37" i="22"/>
  <c r="AT98" i="22"/>
  <c r="AR136" i="22"/>
  <c r="AQ136" i="28"/>
  <c r="AX75" i="22"/>
  <c r="AX75" i="28" s="1"/>
  <c r="AX58" i="28"/>
  <c r="EC16" i="23"/>
  <c r="EC16" i="29" s="1"/>
  <c r="DZ16" i="29"/>
  <c r="AS123" i="22"/>
  <c r="AS104" i="28"/>
  <c r="AX78" i="22"/>
  <c r="AX78" i="28" s="1"/>
  <c r="AX61" i="28"/>
  <c r="AT126" i="22"/>
  <c r="AT107" i="28"/>
  <c r="AX79" i="22"/>
  <c r="AX79" i="28" s="1"/>
  <c r="AX62" i="28"/>
  <c r="AS138" i="22"/>
  <c r="AS138" i="28" s="1"/>
  <c r="AS119" i="28"/>
  <c r="AS34" i="28"/>
  <c r="AT34" i="22"/>
  <c r="AS95" i="22"/>
  <c r="AS117" i="22"/>
  <c r="AS117" i="28" s="1"/>
  <c r="AS98" i="28"/>
  <c r="AO144" i="28"/>
  <c r="AP144" i="22"/>
  <c r="L30" i="27"/>
  <c r="AX74" i="22"/>
  <c r="AX74" i="28" s="1"/>
  <c r="AX57" i="28"/>
  <c r="AX81" i="22"/>
  <c r="AX81" i="28" s="1"/>
  <c r="AX64" i="28"/>
  <c r="EC9" i="23"/>
  <c r="DZ9" i="29"/>
  <c r="AY80" i="22"/>
  <c r="AY80" i="28" s="1"/>
  <c r="AY63" i="28"/>
  <c r="EC14" i="23"/>
  <c r="EC14" i="29" s="1"/>
  <c r="AY14" i="28"/>
  <c r="AO128" i="28"/>
  <c r="DZ6" i="23"/>
  <c r="DZ28" i="23" s="1"/>
  <c r="DZ28" i="29" s="1"/>
  <c r="DW6" i="29"/>
  <c r="AN146" i="28"/>
  <c r="AM147" i="28"/>
  <c r="AR135" i="22"/>
  <c r="AQ135" i="28"/>
  <c r="AY3" i="28"/>
  <c r="AZ1" i="28"/>
  <c r="AQ83" i="28"/>
  <c r="AP110" i="28"/>
  <c r="AY28" i="28"/>
  <c r="EC15" i="23"/>
  <c r="EC15" i="29" s="1"/>
  <c r="AO140" i="22"/>
  <c r="AO140" i="28" s="1"/>
  <c r="AO127" i="22"/>
  <c r="AO128" i="22" s="1"/>
  <c r="DT23" i="23"/>
  <c r="DT23" i="29" s="1"/>
  <c r="DT27" i="23"/>
  <c r="H14" i="18"/>
  <c r="H30" i="21"/>
  <c r="AQ102" i="22"/>
  <c r="AQ102" i="28" s="1"/>
  <c r="AQ108" i="28" s="1"/>
  <c r="AQ109" i="28" s="1"/>
  <c r="AR41" i="22"/>
  <c r="AR41" i="28" s="1"/>
  <c r="AR47" i="28" s="1"/>
  <c r="AR48" i="28" s="1"/>
  <c r="AQ47" i="22"/>
  <c r="AQ48" i="22" s="1"/>
  <c r="DW13" i="23"/>
  <c r="DW13" i="29" s="1"/>
  <c r="AW59" i="22"/>
  <c r="AW59" i="28" s="1"/>
  <c r="AW65" i="28" s="1"/>
  <c r="AW23" i="22"/>
  <c r="AX13" i="22"/>
  <c r="AX13" i="28" s="1"/>
  <c r="AX26" i="28" s="1"/>
  <c r="AX29" i="28" s="1"/>
  <c r="AW26" i="22"/>
  <c r="AW29" i="22" s="1"/>
  <c r="AP121" i="22"/>
  <c r="AP121" i="28" s="1"/>
  <c r="AP127" i="28" s="1"/>
  <c r="AP108" i="22"/>
  <c r="AP109" i="22" s="1"/>
  <c r="AP110" i="22" s="1"/>
  <c r="H33" i="18"/>
  <c r="I30" i="21"/>
  <c r="AV76" i="22"/>
  <c r="AV65" i="22"/>
  <c r="AO146" i="22"/>
  <c r="L30" i="21"/>
  <c r="H61" i="18"/>
  <c r="I61" i="18" s="1"/>
  <c r="EC12" i="23"/>
  <c r="EC12" i="29" s="1"/>
  <c r="BA1" i="22"/>
  <c r="AZ3" i="22"/>
  <c r="AQ137" i="22"/>
  <c r="AQ137" i="28" s="1"/>
  <c r="AY62" i="22"/>
  <c r="AZ16" i="22"/>
  <c r="AZ16" i="28" s="1"/>
  <c r="AU107" i="22"/>
  <c r="AV46" i="22"/>
  <c r="EC5" i="23"/>
  <c r="EC5" i="29" s="1"/>
  <c r="AZ56" i="22"/>
  <c r="AZ56" i="28" s="1"/>
  <c r="BA10" i="22"/>
  <c r="BA10" i="28" s="1"/>
  <c r="AY64" i="22"/>
  <c r="AZ18" i="22"/>
  <c r="AZ63" i="22"/>
  <c r="BA17" i="22"/>
  <c r="BA17" i="28" s="1"/>
  <c r="AY73" i="22"/>
  <c r="AY73" i="28" s="1"/>
  <c r="EC10" i="23"/>
  <c r="EC10" i="29" s="1"/>
  <c r="AY28" i="22"/>
  <c r="AU101" i="22"/>
  <c r="AV40" i="22"/>
  <c r="AT103" i="22"/>
  <c r="AU42" i="22"/>
  <c r="AU42" i="28" s="1"/>
  <c r="AU100" i="22"/>
  <c r="AV39" i="22"/>
  <c r="AS99" i="22"/>
  <c r="AS99" i="28" s="1"/>
  <c r="AT38" i="22"/>
  <c r="AT38" i="28" s="1"/>
  <c r="AY57" i="22"/>
  <c r="AZ11" i="22"/>
  <c r="AZ11" i="28" s="1"/>
  <c r="AT106" i="22"/>
  <c r="AU45" i="22"/>
  <c r="AU45" i="28" s="1"/>
  <c r="DZ29" i="23"/>
  <c r="DZ29" i="29" s="1"/>
  <c r="EC17" i="23"/>
  <c r="EC17" i="29" s="1"/>
  <c r="AR118" i="22"/>
  <c r="AR118" i="28" s="1"/>
  <c r="AY60" i="22"/>
  <c r="AZ14" i="22"/>
  <c r="AT104" i="22"/>
  <c r="AU43" i="22"/>
  <c r="AU43" i="28" s="1"/>
  <c r="AY58" i="22"/>
  <c r="AZ12" i="22"/>
  <c r="AZ12" i="28" s="1"/>
  <c r="AY61" i="22"/>
  <c r="AZ15" i="22"/>
  <c r="AZ15" i="28" s="1"/>
  <c r="EC18" i="23"/>
  <c r="EC18" i="29" s="1"/>
  <c r="AT105" i="22"/>
  <c r="AU44" i="22"/>
  <c r="AU44" i="28" s="1"/>
  <c r="EC11" i="23"/>
  <c r="EC11" i="29" s="1"/>
  <c r="EF16" i="23" l="1"/>
  <c r="EF16" i="29" s="1"/>
  <c r="EF9" i="23"/>
  <c r="EC9" i="29"/>
  <c r="AU36" i="28"/>
  <c r="AV36" i="22"/>
  <c r="AU97" i="22"/>
  <c r="AU132" i="22"/>
  <c r="AT132" i="28"/>
  <c r="AT139" i="22"/>
  <c r="AT139" i="28" s="1"/>
  <c r="AT120" i="28"/>
  <c r="AP145" i="28"/>
  <c r="AQ145" i="22"/>
  <c r="AZ28" i="22"/>
  <c r="AZ18" i="28"/>
  <c r="AZ28" i="28" s="1"/>
  <c r="AT124" i="22"/>
  <c r="AT105" i="28"/>
  <c r="EF14" i="23"/>
  <c r="EF14" i="29" s="1"/>
  <c r="EF42" i="29" s="1"/>
  <c r="AZ14" i="28"/>
  <c r="AY74" i="22"/>
  <c r="AY74" i="28" s="1"/>
  <c r="AY57" i="28"/>
  <c r="AV101" i="22"/>
  <c r="AV40" i="28"/>
  <c r="AY81" i="22"/>
  <c r="AY81" i="28" s="1"/>
  <c r="AY64" i="28"/>
  <c r="AY79" i="22"/>
  <c r="AY79" i="28" s="1"/>
  <c r="AY62" i="28"/>
  <c r="DT30" i="23"/>
  <c r="DT30" i="29" s="1"/>
  <c r="DT27" i="29"/>
  <c r="EC6" i="23"/>
  <c r="EC28" i="23" s="1"/>
  <c r="EC28" i="29" s="1"/>
  <c r="DZ6" i="29"/>
  <c r="AT116" i="22"/>
  <c r="AT116" i="28" s="1"/>
  <c r="AT97" i="28"/>
  <c r="AU35" i="28"/>
  <c r="AU96" i="22"/>
  <c r="AV35" i="22"/>
  <c r="AT138" i="22"/>
  <c r="AT138" i="28" s="1"/>
  <c r="AT119" i="28"/>
  <c r="AT122" i="22"/>
  <c r="AT103" i="28"/>
  <c r="AU126" i="22"/>
  <c r="AU107" i="28"/>
  <c r="AT123" i="22"/>
  <c r="AT104" i="28"/>
  <c r="AY77" i="22"/>
  <c r="AY77" i="28" s="1"/>
  <c r="AY60" i="28"/>
  <c r="AU120" i="22"/>
  <c r="AU101" i="28"/>
  <c r="AV82" i="22"/>
  <c r="AV83" i="22" s="1"/>
  <c r="AV76" i="28"/>
  <c r="AV82" i="28" s="1"/>
  <c r="AS95" i="28"/>
  <c r="AS114" i="22"/>
  <c r="AS114" i="28" s="1"/>
  <c r="AT126" i="28"/>
  <c r="EF7" i="23"/>
  <c r="EC7" i="29"/>
  <c r="AT115" i="22"/>
  <c r="AT115" i="28" s="1"/>
  <c r="AT96" i="28"/>
  <c r="EF8" i="23"/>
  <c r="EC8" i="29"/>
  <c r="AT34" i="28"/>
  <c r="AT95" i="22"/>
  <c r="AU34" i="22"/>
  <c r="AS141" i="22"/>
  <c r="AS141" i="28" s="1"/>
  <c r="AS122" i="28"/>
  <c r="AS134" i="22"/>
  <c r="AR134" i="28"/>
  <c r="AS136" i="22"/>
  <c r="AR136" i="28"/>
  <c r="G69" i="18"/>
  <c r="AT125" i="22"/>
  <c r="AT106" i="28"/>
  <c r="AZ80" i="22"/>
  <c r="AZ80" i="28" s="1"/>
  <c r="AZ63" i="28"/>
  <c r="AY78" i="22"/>
  <c r="AY78" i="28" s="1"/>
  <c r="AY61" i="28"/>
  <c r="AV100" i="22"/>
  <c r="AV39" i="28"/>
  <c r="AX23" i="28"/>
  <c r="AS135" i="22"/>
  <c r="AR135" i="28"/>
  <c r="AT117" i="22"/>
  <c r="AT117" i="28" s="1"/>
  <c r="AT98" i="28"/>
  <c r="AS143" i="22"/>
  <c r="AS143" i="28" s="1"/>
  <c r="AS124" i="28"/>
  <c r="AN147" i="28"/>
  <c r="AO146" i="28"/>
  <c r="AR133" i="22"/>
  <c r="AQ133" i="28"/>
  <c r="AU119" i="22"/>
  <c r="AU100" i="28"/>
  <c r="AY75" i="22"/>
  <c r="AY75" i="28" s="1"/>
  <c r="AY58" i="28"/>
  <c r="AV107" i="22"/>
  <c r="AV46" i="28"/>
  <c r="AP128" i="28"/>
  <c r="AP144" i="28"/>
  <c r="AQ144" i="22"/>
  <c r="AS142" i="22"/>
  <c r="AS142" i="28" s="1"/>
  <c r="AS123" i="28"/>
  <c r="AU37" i="28"/>
  <c r="AU98" i="22"/>
  <c r="AV37" i="22"/>
  <c r="AS125" i="28"/>
  <c r="AR83" i="28"/>
  <c r="AQ110" i="28"/>
  <c r="BA1" i="28"/>
  <c r="AZ3" i="28"/>
  <c r="EF44" i="29"/>
  <c r="AO147" i="22"/>
  <c r="AY13" i="22"/>
  <c r="AY13" i="28" s="1"/>
  <c r="AY23" i="28" s="1"/>
  <c r="AX23" i="22"/>
  <c r="AX26" i="22"/>
  <c r="AX29" i="22" s="1"/>
  <c r="AX59" i="22"/>
  <c r="AX59" i="28" s="1"/>
  <c r="AX65" i="28" s="1"/>
  <c r="I14" i="18"/>
  <c r="H31" i="18"/>
  <c r="I31" i="18" s="1"/>
  <c r="AW76" i="22"/>
  <c r="AW65" i="22"/>
  <c r="DW27" i="23"/>
  <c r="DZ13" i="23"/>
  <c r="DZ13" i="29" s="1"/>
  <c r="DW23" i="23"/>
  <c r="DW23" i="29" s="1"/>
  <c r="H35" i="18"/>
  <c r="I33" i="18"/>
  <c r="I35" i="18" s="1"/>
  <c r="AR102" i="22"/>
  <c r="AR102" i="28" s="1"/>
  <c r="AR108" i="28" s="1"/>
  <c r="AR109" i="28" s="1"/>
  <c r="AS41" i="22"/>
  <c r="AS41" i="28" s="1"/>
  <c r="AS47" i="28" s="1"/>
  <c r="AS48" i="28" s="1"/>
  <c r="AR47" i="22"/>
  <c r="AR48" i="22" s="1"/>
  <c r="AP140" i="22"/>
  <c r="AP140" i="28" s="1"/>
  <c r="AP127" i="22"/>
  <c r="AP128" i="22" s="1"/>
  <c r="AQ121" i="22"/>
  <c r="AQ121" i="28" s="1"/>
  <c r="AQ127" i="28" s="1"/>
  <c r="AQ128" i="28" s="1"/>
  <c r="AQ108" i="22"/>
  <c r="AQ109" i="22" s="1"/>
  <c r="AQ110" i="22" s="1"/>
  <c r="EF11" i="23"/>
  <c r="EF11" i="29" s="1"/>
  <c r="BB1" i="22"/>
  <c r="BA3" i="22"/>
  <c r="AZ61" i="22"/>
  <c r="BA15" i="22"/>
  <c r="BA15" i="28" s="1"/>
  <c r="BA63" i="22"/>
  <c r="BB17" i="22"/>
  <c r="BB17" i="28" s="1"/>
  <c r="AZ64" i="22"/>
  <c r="BA18" i="22"/>
  <c r="BA18" i="28" s="1"/>
  <c r="EF5" i="23"/>
  <c r="EF5" i="29" s="1"/>
  <c r="AZ58" i="22"/>
  <c r="BA12" i="22"/>
  <c r="BA12" i="28" s="1"/>
  <c r="AZ60" i="22"/>
  <c r="BA14" i="22"/>
  <c r="AZ57" i="22"/>
  <c r="BA11" i="22"/>
  <c r="BA11" i="28" s="1"/>
  <c r="EF10" i="23"/>
  <c r="EF10" i="29" s="1"/>
  <c r="AR137" i="22"/>
  <c r="AR137" i="28" s="1"/>
  <c r="AU103" i="22"/>
  <c r="AV42" i="22"/>
  <c r="AZ73" i="22"/>
  <c r="AZ73" i="28" s="1"/>
  <c r="EF44" i="23"/>
  <c r="AW44" i="22" s="1"/>
  <c r="AW44" i="28" s="1"/>
  <c r="AU105" i="22"/>
  <c r="AV44" i="22"/>
  <c r="AS118" i="22"/>
  <c r="AS118" i="28" s="1"/>
  <c r="BA56" i="22"/>
  <c r="BA56" i="28" s="1"/>
  <c r="BB10" i="22"/>
  <c r="BB10" i="28" s="1"/>
  <c r="EF15" i="23"/>
  <c r="EF15" i="29" s="1"/>
  <c r="EF43" i="29" s="1"/>
  <c r="EC29" i="23"/>
  <c r="EC29" i="29" s="1"/>
  <c r="EF17" i="23"/>
  <c r="EF17" i="29" s="1"/>
  <c r="AT99" i="22"/>
  <c r="AT99" i="28" s="1"/>
  <c r="AU38" i="22"/>
  <c r="AU38" i="28" s="1"/>
  <c r="EF12" i="23"/>
  <c r="EF12" i="29" s="1"/>
  <c r="EF18" i="23"/>
  <c r="EF18" i="29" s="1"/>
  <c r="EF46" i="29" s="1"/>
  <c r="AU104" i="22"/>
  <c r="AV43" i="22"/>
  <c r="AU106" i="22"/>
  <c r="AV45" i="22"/>
  <c r="AZ62" i="22"/>
  <c r="BA16" i="22"/>
  <c r="EF42" i="23" l="1"/>
  <c r="AW42" i="22" s="1"/>
  <c r="AW42" i="28" s="1"/>
  <c r="EF39" i="23"/>
  <c r="AW39" i="22" s="1"/>
  <c r="AW39" i="28" s="1"/>
  <c r="AV132" i="22"/>
  <c r="AU132" i="28"/>
  <c r="AZ79" i="22"/>
  <c r="AZ79" i="28" s="1"/>
  <c r="AZ62" i="28"/>
  <c r="AU124" i="22"/>
  <c r="AU105" i="28"/>
  <c r="AU117" i="22"/>
  <c r="AU117" i="28" s="1"/>
  <c r="AU98" i="28"/>
  <c r="AV119" i="22"/>
  <c r="AV119" i="28" s="1"/>
  <c r="AV100" i="28"/>
  <c r="AT95" i="28"/>
  <c r="AT114" i="22"/>
  <c r="AT114" i="28" s="1"/>
  <c r="AV120" i="22"/>
  <c r="AV120" i="28" s="1"/>
  <c r="AV101" i="28"/>
  <c r="AZ81" i="22"/>
  <c r="AZ81" i="28" s="1"/>
  <c r="AZ64" i="28"/>
  <c r="AW82" i="22"/>
  <c r="AW83" i="22" s="1"/>
  <c r="AW76" i="28"/>
  <c r="AW82" i="28" s="1"/>
  <c r="AS136" i="28"/>
  <c r="AT136" i="22"/>
  <c r="AV96" i="22"/>
  <c r="AV35" i="28"/>
  <c r="EI16" i="23"/>
  <c r="EI16" i="29" s="1"/>
  <c r="BA16" i="28"/>
  <c r="AV105" i="22"/>
  <c r="AV44" i="28"/>
  <c r="AO147" i="28"/>
  <c r="AP146" i="28"/>
  <c r="AQ146" i="28" s="1"/>
  <c r="AQ147" i="28" s="1"/>
  <c r="AT143" i="22"/>
  <c r="AT143" i="28" s="1"/>
  <c r="AT124" i="28"/>
  <c r="EF7" i="29"/>
  <c r="EF35" i="29" s="1"/>
  <c r="EF35" i="23"/>
  <c r="AW35" i="22" s="1"/>
  <c r="EI7" i="23"/>
  <c r="AU139" i="22"/>
  <c r="AU120" i="28"/>
  <c r="AU116" i="22"/>
  <c r="AU116" i="28" s="1"/>
  <c r="AU97" i="28"/>
  <c r="AV106" i="22"/>
  <c r="AV45" i="28"/>
  <c r="EF6" i="23"/>
  <c r="EC6" i="29"/>
  <c r="AV97" i="22"/>
  <c r="AV36" i="28"/>
  <c r="AZ74" i="22"/>
  <c r="AZ74" i="28" s="1"/>
  <c r="AZ57" i="28"/>
  <c r="AY26" i="28"/>
  <c r="AY29" i="28" s="1"/>
  <c r="AZ77" i="22"/>
  <c r="AZ77" i="28" s="1"/>
  <c r="AZ60" i="28"/>
  <c r="BA80" i="22"/>
  <c r="BA80" i="28" s="1"/>
  <c r="BA63" i="28"/>
  <c r="AQ144" i="28"/>
  <c r="AR144" i="22"/>
  <c r="AU138" i="22"/>
  <c r="AU119" i="28"/>
  <c r="EF8" i="29"/>
  <c r="EF36" i="29" s="1"/>
  <c r="EF36" i="23"/>
  <c r="AW36" i="22" s="1"/>
  <c r="EI8" i="23"/>
  <c r="AT142" i="22"/>
  <c r="AT142" i="28" s="1"/>
  <c r="AT123" i="28"/>
  <c r="AU115" i="22"/>
  <c r="AU115" i="28" s="1"/>
  <c r="AU96" i="28"/>
  <c r="EF9" i="29"/>
  <c r="EF37" i="29" s="1"/>
  <c r="EI9" i="23"/>
  <c r="EF37" i="23"/>
  <c r="AW37" i="22" s="1"/>
  <c r="AV98" i="22"/>
  <c r="AV37" i="28"/>
  <c r="AU125" i="22"/>
  <c r="AU106" i="28"/>
  <c r="AV104" i="22"/>
  <c r="AV43" i="28"/>
  <c r="EI14" i="23"/>
  <c r="EI14" i="29" s="1"/>
  <c r="BA14" i="28"/>
  <c r="AV103" i="22"/>
  <c r="AV42" i="28"/>
  <c r="AT134" i="22"/>
  <c r="AS134" i="28"/>
  <c r="AT125" i="28"/>
  <c r="DW30" i="23"/>
  <c r="DW30" i="29" s="1"/>
  <c r="DW27" i="29"/>
  <c r="AV126" i="22"/>
  <c r="AV126" i="28" s="1"/>
  <c r="AV107" i="28"/>
  <c r="G71" i="18"/>
  <c r="AU34" i="28"/>
  <c r="AV34" i="22"/>
  <c r="AU95" i="22"/>
  <c r="AT141" i="22"/>
  <c r="AT141" i="28" s="1"/>
  <c r="AT122" i="28"/>
  <c r="AQ145" i="28"/>
  <c r="AR145" i="22"/>
  <c r="AU123" i="22"/>
  <c r="AU104" i="28"/>
  <c r="AU122" i="22"/>
  <c r="AU103" i="28"/>
  <c r="AZ75" i="22"/>
  <c r="AZ75" i="28" s="1"/>
  <c r="AZ58" i="28"/>
  <c r="AZ78" i="22"/>
  <c r="AZ78" i="28" s="1"/>
  <c r="AZ61" i="28"/>
  <c r="AS133" i="22"/>
  <c r="AR133" i="28"/>
  <c r="AS135" i="28"/>
  <c r="AT135" i="22"/>
  <c r="AU126" i="28"/>
  <c r="EF39" i="29"/>
  <c r="AS83" i="28"/>
  <c r="AR110" i="28"/>
  <c r="BB1" i="28"/>
  <c r="BA3" i="28"/>
  <c r="EF45" i="29"/>
  <c r="EF40" i="29"/>
  <c r="BA28" i="28"/>
  <c r="EF38" i="29"/>
  <c r="EI11" i="23"/>
  <c r="EI11" i="29" s="1"/>
  <c r="AQ140" i="22"/>
  <c r="AQ140" i="28" s="1"/>
  <c r="AQ127" i="22"/>
  <c r="AQ128" i="22" s="1"/>
  <c r="AX76" i="22"/>
  <c r="AX65" i="22"/>
  <c r="EC13" i="23"/>
  <c r="EC13" i="29" s="1"/>
  <c r="DZ27" i="23"/>
  <c r="DZ23" i="23"/>
  <c r="DZ23" i="29" s="1"/>
  <c r="AY59" i="22"/>
  <c r="AY59" i="28" s="1"/>
  <c r="AY65" i="28" s="1"/>
  <c r="AY23" i="22"/>
  <c r="AY26" i="22"/>
  <c r="AY29" i="22" s="1"/>
  <c r="AZ13" i="22"/>
  <c r="AZ13" i="28" s="1"/>
  <c r="AZ23" i="28" s="1"/>
  <c r="AS102" i="22"/>
  <c r="AS102" i="28" s="1"/>
  <c r="AS108" i="28" s="1"/>
  <c r="AS109" i="28" s="1"/>
  <c r="AT41" i="22"/>
  <c r="AT41" i="28" s="1"/>
  <c r="AT47" i="28" s="1"/>
  <c r="AT48" i="28" s="1"/>
  <c r="AS47" i="22"/>
  <c r="AS48" i="22" s="1"/>
  <c r="AP146" i="22"/>
  <c r="AP147" i="22" s="1"/>
  <c r="AR121" i="22"/>
  <c r="AR121" i="28" s="1"/>
  <c r="AR127" i="28" s="1"/>
  <c r="AR128" i="28" s="1"/>
  <c r="AR108" i="22"/>
  <c r="AR109" i="22" s="1"/>
  <c r="AR110" i="22" s="1"/>
  <c r="BC1" i="22"/>
  <c r="BB3" i="22"/>
  <c r="EF40" i="23"/>
  <c r="AW40" i="22" s="1"/>
  <c r="AW40" i="28" s="1"/>
  <c r="EI12" i="23"/>
  <c r="EI12" i="29" s="1"/>
  <c r="AT118" i="22"/>
  <c r="AT118" i="28" s="1"/>
  <c r="BA73" i="22"/>
  <c r="BA73" i="28" s="1"/>
  <c r="BA64" i="22"/>
  <c r="BB18" i="22"/>
  <c r="BB63" i="22"/>
  <c r="BC17" i="22"/>
  <c r="BC17" i="28" s="1"/>
  <c r="AW100" i="22"/>
  <c r="AX39" i="22"/>
  <c r="AX39" i="28" s="1"/>
  <c r="AS137" i="22"/>
  <c r="AS137" i="28" s="1"/>
  <c r="BA58" i="22"/>
  <c r="BB12" i="22"/>
  <c r="BB12" i="28" s="1"/>
  <c r="BA28" i="22"/>
  <c r="EF45" i="23"/>
  <c r="AW45" i="22" s="1"/>
  <c r="AW45" i="28" s="1"/>
  <c r="EI17" i="23"/>
  <c r="EI17" i="29" s="1"/>
  <c r="EF29" i="23"/>
  <c r="EF29" i="29" s="1"/>
  <c r="BB14" i="22"/>
  <c r="BA60" i="22"/>
  <c r="BA62" i="22"/>
  <c r="BB16" i="22"/>
  <c r="EF46" i="23"/>
  <c r="AW46" i="22" s="1"/>
  <c r="AW46" i="28" s="1"/>
  <c r="EI18" i="23"/>
  <c r="EI18" i="29" s="1"/>
  <c r="EF43" i="23"/>
  <c r="AW43" i="22" s="1"/>
  <c r="AW43" i="28" s="1"/>
  <c r="EI15" i="23"/>
  <c r="EI15" i="29" s="1"/>
  <c r="EF38" i="23"/>
  <c r="EI10" i="23"/>
  <c r="EI10" i="29" s="1"/>
  <c r="AW105" i="22"/>
  <c r="AX44" i="22"/>
  <c r="AX44" i="28" s="1"/>
  <c r="AW103" i="22"/>
  <c r="AX42" i="22"/>
  <c r="AX42" i="28" s="1"/>
  <c r="EF28" i="23"/>
  <c r="EF28" i="29" s="1"/>
  <c r="EI5" i="23"/>
  <c r="EI5" i="29" s="1"/>
  <c r="BA61" i="22"/>
  <c r="BB15" i="22"/>
  <c r="BB15" i="28" s="1"/>
  <c r="BB56" i="22"/>
  <c r="BB56" i="28" s="1"/>
  <c r="BC10" i="22"/>
  <c r="BC10" i="28" s="1"/>
  <c r="AU99" i="22"/>
  <c r="AU99" i="28" s="1"/>
  <c r="AV38" i="22"/>
  <c r="AV38" i="28" s="1"/>
  <c r="BA57" i="22"/>
  <c r="BB11" i="22"/>
  <c r="AP147" i="28" l="1"/>
  <c r="AZ26" i="28"/>
  <c r="AZ29" i="28" s="1"/>
  <c r="BB28" i="22"/>
  <c r="BB18" i="28"/>
  <c r="AU142" i="22"/>
  <c r="AU123" i="28"/>
  <c r="AR144" i="28"/>
  <c r="AS144" i="22"/>
  <c r="AR146" i="28"/>
  <c r="AR147" i="28" s="1"/>
  <c r="AT136" i="28"/>
  <c r="AU136" i="22"/>
  <c r="AR145" i="28"/>
  <c r="AS145" i="22"/>
  <c r="AT134" i="28"/>
  <c r="AU134" i="22"/>
  <c r="AU125" i="28"/>
  <c r="BA74" i="22"/>
  <c r="BA74" i="28" s="1"/>
  <c r="BA57" i="28"/>
  <c r="EL9" i="23"/>
  <c r="EI9" i="29"/>
  <c r="AV125" i="22"/>
  <c r="AV125" i="28" s="1"/>
  <c r="AV106" i="28"/>
  <c r="AW122" i="22"/>
  <c r="AW122" i="28" s="1"/>
  <c r="AW103" i="28"/>
  <c r="BB80" i="22"/>
  <c r="BB80" i="28" s="1"/>
  <c r="BB63" i="28"/>
  <c r="AU143" i="22"/>
  <c r="AU124" i="28"/>
  <c r="BA79" i="22"/>
  <c r="BA79" i="28" s="1"/>
  <c r="BA62" i="28"/>
  <c r="BA75" i="22"/>
  <c r="BA75" i="28" s="1"/>
  <c r="BA58" i="28"/>
  <c r="AV116" i="22"/>
  <c r="AV116" i="28" s="1"/>
  <c r="AV97" i="28"/>
  <c r="AU139" i="28"/>
  <c r="AV139" i="22"/>
  <c r="AU95" i="28"/>
  <c r="AU114" i="22"/>
  <c r="AU114" i="28" s="1"/>
  <c r="AT133" i="22"/>
  <c r="AS133" i="28"/>
  <c r="AV123" i="22"/>
  <c r="AV123" i="28" s="1"/>
  <c r="AV104" i="28"/>
  <c r="AU138" i="28"/>
  <c r="AV138" i="22"/>
  <c r="AW124" i="22"/>
  <c r="AW124" i="28" s="1"/>
  <c r="AW105" i="28"/>
  <c r="EL16" i="23"/>
  <c r="EL16" i="29" s="1"/>
  <c r="BB16" i="28"/>
  <c r="BA81" i="22"/>
  <c r="BA81" i="28" s="1"/>
  <c r="BA64" i="28"/>
  <c r="AX82" i="22"/>
  <c r="AX83" i="22" s="1"/>
  <c r="AX76" i="28"/>
  <c r="AX82" i="28" s="1"/>
  <c r="AT135" i="28"/>
  <c r="AU135" i="22"/>
  <c r="AV122" i="22"/>
  <c r="AV122" i="28" s="1"/>
  <c r="AV103" i="28"/>
  <c r="AV117" i="22"/>
  <c r="AV117" i="28" s="1"/>
  <c r="AV98" i="28"/>
  <c r="EL8" i="23"/>
  <c r="EI8" i="29"/>
  <c r="EL7" i="23"/>
  <c r="EI7" i="29"/>
  <c r="AV124" i="22"/>
  <c r="AV124" i="28" s="1"/>
  <c r="AV105" i="28"/>
  <c r="AW132" i="22"/>
  <c r="AV132" i="28"/>
  <c r="J19" i="27" s="1"/>
  <c r="K19" i="27" s="1"/>
  <c r="J19" i="21"/>
  <c r="K19" i="21" s="1"/>
  <c r="AW119" i="22"/>
  <c r="AW100" i="28"/>
  <c r="AU141" i="22"/>
  <c r="AU122" i="28"/>
  <c r="AV34" i="28"/>
  <c r="AV95" i="22"/>
  <c r="DZ30" i="23"/>
  <c r="DZ30" i="29" s="1"/>
  <c r="DZ27" i="29"/>
  <c r="AV115" i="22"/>
  <c r="AV115" i="28" s="1"/>
  <c r="AV96" i="28"/>
  <c r="BA78" i="22"/>
  <c r="BA78" i="28" s="1"/>
  <c r="BA61" i="28"/>
  <c r="BA77" i="22"/>
  <c r="BA77" i="28" s="1"/>
  <c r="BA60" i="28"/>
  <c r="EL11" i="23"/>
  <c r="EL11" i="29" s="1"/>
  <c r="BB11" i="28"/>
  <c r="EL14" i="23"/>
  <c r="EL14" i="29" s="1"/>
  <c r="BB14" i="28"/>
  <c r="AW37" i="28"/>
  <c r="AX37" i="22"/>
  <c r="AW98" i="22"/>
  <c r="AW36" i="28"/>
  <c r="AX36" i="22"/>
  <c r="AW97" i="22"/>
  <c r="EF6" i="29"/>
  <c r="EF34" i="29" s="1"/>
  <c r="EF34" i="23"/>
  <c r="AW34" i="22" s="1"/>
  <c r="EI6" i="23"/>
  <c r="AW35" i="28"/>
  <c r="AX35" i="22"/>
  <c r="AW96" i="22"/>
  <c r="BB3" i="28"/>
  <c r="BC1" i="28"/>
  <c r="BB28" i="28"/>
  <c r="AT83" i="28"/>
  <c r="AS110" i="28"/>
  <c r="AS121" i="22"/>
  <c r="AS121" i="28" s="1"/>
  <c r="AS127" i="28" s="1"/>
  <c r="AS128" i="28" s="1"/>
  <c r="AS108" i="22"/>
  <c r="AS109" i="22" s="1"/>
  <c r="AS110" i="22" s="1"/>
  <c r="BA13" i="22"/>
  <c r="BA13" i="28" s="1"/>
  <c r="BA23" i="28" s="1"/>
  <c r="AZ23" i="22"/>
  <c r="AZ26" i="22"/>
  <c r="AZ29" i="22" s="1"/>
  <c r="AZ59" i="22"/>
  <c r="AZ59" i="28" s="1"/>
  <c r="AZ65" i="28" s="1"/>
  <c r="AU41" i="22"/>
  <c r="AU41" i="28" s="1"/>
  <c r="AU47" i="28" s="1"/>
  <c r="AU48" i="28" s="1"/>
  <c r="AT102" i="22"/>
  <c r="AT102" i="28" s="1"/>
  <c r="AT108" i="28" s="1"/>
  <c r="AT109" i="28" s="1"/>
  <c r="AT47" i="22"/>
  <c r="AT48" i="22" s="1"/>
  <c r="AR140" i="22"/>
  <c r="AR140" i="28" s="1"/>
  <c r="AR127" i="22"/>
  <c r="AR128" i="22" s="1"/>
  <c r="EC23" i="23"/>
  <c r="EC23" i="29" s="1"/>
  <c r="EC27" i="23"/>
  <c r="EF13" i="23"/>
  <c r="EF13" i="29" s="1"/>
  <c r="EF41" i="29" s="1"/>
  <c r="EF47" i="29" s="1"/>
  <c r="AY76" i="22"/>
  <c r="AY65" i="22"/>
  <c r="AQ146" i="22"/>
  <c r="EL18" i="23"/>
  <c r="EL18" i="29" s="1"/>
  <c r="BD1" i="22"/>
  <c r="BC3" i="22"/>
  <c r="AT137" i="22"/>
  <c r="AT137" i="28" s="1"/>
  <c r="BB58" i="22"/>
  <c r="BC12" i="22"/>
  <c r="BC12" i="28" s="1"/>
  <c r="AX105" i="22"/>
  <c r="AY44" i="22"/>
  <c r="AY44" i="28" s="1"/>
  <c r="AV99" i="22"/>
  <c r="AV99" i="28" s="1"/>
  <c r="BB61" i="22"/>
  <c r="BC15" i="22"/>
  <c r="BC15" i="28" s="1"/>
  <c r="EL15" i="23"/>
  <c r="EL15" i="29" s="1"/>
  <c r="BB60" i="22"/>
  <c r="BC14" i="22"/>
  <c r="BC14" i="28" s="1"/>
  <c r="AX100" i="22"/>
  <c r="AY39" i="22"/>
  <c r="AY39" i="28" s="1"/>
  <c r="BB73" i="22"/>
  <c r="BB73" i="28" s="1"/>
  <c r="EL12" i="23"/>
  <c r="AX103" i="22"/>
  <c r="AY42" i="22"/>
  <c r="AY42" i="28" s="1"/>
  <c r="EL10" i="23"/>
  <c r="EL10" i="29" s="1"/>
  <c r="AW101" i="22"/>
  <c r="AX40" i="22"/>
  <c r="AX40" i="28" s="1"/>
  <c r="AU118" i="22"/>
  <c r="AU118" i="28" s="1"/>
  <c r="AW104" i="22"/>
  <c r="AX43" i="22"/>
  <c r="AX43" i="28" s="1"/>
  <c r="EL5" i="23"/>
  <c r="EL5" i="29" s="1"/>
  <c r="EI29" i="23"/>
  <c r="EI29" i="29" s="1"/>
  <c r="EL17" i="23"/>
  <c r="EL17" i="29" s="1"/>
  <c r="BC56" i="22"/>
  <c r="BC56" i="28" s="1"/>
  <c r="BD10" i="22"/>
  <c r="BD10" i="28" s="1"/>
  <c r="AW107" i="22"/>
  <c r="AX46" i="22"/>
  <c r="AX46" i="28" s="1"/>
  <c r="AW106" i="22"/>
  <c r="AX45" i="22"/>
  <c r="AX45" i="28" s="1"/>
  <c r="BB64" i="22"/>
  <c r="BC18" i="22"/>
  <c r="BB57" i="22"/>
  <c r="BC11" i="22"/>
  <c r="BC11" i="28" s="1"/>
  <c r="AW38" i="22"/>
  <c r="AW38" i="28" s="1"/>
  <c r="BB62" i="22"/>
  <c r="BC16" i="22"/>
  <c r="BC16" i="28" s="1"/>
  <c r="BC63" i="22"/>
  <c r="BD17" i="22"/>
  <c r="BD17" i="28" s="1"/>
  <c r="K21" i="18" l="1"/>
  <c r="M21" i="18" s="1"/>
  <c r="EO12" i="23"/>
  <c r="EO12" i="29" s="1"/>
  <c r="EL12" i="29"/>
  <c r="AW34" i="28"/>
  <c r="AW95" i="22"/>
  <c r="AX34" i="22"/>
  <c r="EO7" i="23"/>
  <c r="EL7" i="29"/>
  <c r="AS144" i="28"/>
  <c r="AT144" i="22"/>
  <c r="EC30" i="23"/>
  <c r="EC30" i="29" s="1"/>
  <c r="EC27" i="29"/>
  <c r="BB74" i="22"/>
  <c r="BB74" i="28" s="1"/>
  <c r="BB57" i="28"/>
  <c r="AX119" i="22"/>
  <c r="AX100" i="28"/>
  <c r="AX124" i="22"/>
  <c r="AX124" i="28" s="1"/>
  <c r="AX105" i="28"/>
  <c r="AW138" i="22"/>
  <c r="AW138" i="28" s="1"/>
  <c r="AW119" i="28"/>
  <c r="J10" i="21"/>
  <c r="AV138" i="28"/>
  <c r="J11" i="21"/>
  <c r="AV139" i="28"/>
  <c r="AS145" i="28"/>
  <c r="AT145" i="22"/>
  <c r="AU142" i="28"/>
  <c r="AV142" i="22"/>
  <c r="AU133" i="22"/>
  <c r="AT133" i="28"/>
  <c r="AW120" i="22"/>
  <c r="AW101" i="28"/>
  <c r="BA26" i="28"/>
  <c r="BA29" i="28" s="1"/>
  <c r="AW116" i="22"/>
  <c r="AW116" i="28" s="1"/>
  <c r="AW97" i="28"/>
  <c r="EO8" i="23"/>
  <c r="EL8" i="29"/>
  <c r="AU143" i="28"/>
  <c r="AV143" i="22"/>
  <c r="EO9" i="23"/>
  <c r="EL9" i="29"/>
  <c r="AX37" i="28"/>
  <c r="AY37" i="22"/>
  <c r="AX98" i="22"/>
  <c r="AW126" i="22"/>
  <c r="AW107" i="28"/>
  <c r="AU141" i="28"/>
  <c r="AV141" i="22"/>
  <c r="AV134" i="22"/>
  <c r="AU134" i="28"/>
  <c r="BB77" i="22"/>
  <c r="BB77" i="28" s="1"/>
  <c r="BB60" i="28"/>
  <c r="BB75" i="22"/>
  <c r="BB75" i="28" s="1"/>
  <c r="BB58" i="28"/>
  <c r="AX36" i="28"/>
  <c r="AY36" i="22"/>
  <c r="AX97" i="22"/>
  <c r="AV136" i="22"/>
  <c r="AU136" i="28"/>
  <c r="BB79" i="22"/>
  <c r="BB79" i="28" s="1"/>
  <c r="BB62" i="28"/>
  <c r="BB78" i="22"/>
  <c r="BB78" i="28" s="1"/>
  <c r="BB61" i="28"/>
  <c r="AY82" i="22"/>
  <c r="AY83" i="22" s="1"/>
  <c r="AY76" i="28"/>
  <c r="AY82" i="28" s="1"/>
  <c r="AW123" i="22"/>
  <c r="AW104" i="28"/>
  <c r="EL6" i="23"/>
  <c r="EI6" i="29"/>
  <c r="AV135" i="22"/>
  <c r="AU135" i="28"/>
  <c r="BC28" i="22"/>
  <c r="BC18" i="28"/>
  <c r="BC28" i="28" s="1"/>
  <c r="BB81" i="22"/>
  <c r="BB81" i="28" s="1"/>
  <c r="BB64" i="28"/>
  <c r="BC80" i="22"/>
  <c r="BC80" i="28" s="1"/>
  <c r="BC63" i="28"/>
  <c r="AW115" i="22"/>
  <c r="AW115" i="28" s="1"/>
  <c r="AW96" i="28"/>
  <c r="AV95" i="28"/>
  <c r="AV114" i="22"/>
  <c r="AV114" i="28" s="1"/>
  <c r="AX132" i="22"/>
  <c r="AW132" i="28"/>
  <c r="AW125" i="22"/>
  <c r="AW106" i="28"/>
  <c r="EI28" i="23"/>
  <c r="EI28" i="29" s="1"/>
  <c r="AX122" i="22"/>
  <c r="AX122" i="28" s="1"/>
  <c r="AX103" i="28"/>
  <c r="AX35" i="28"/>
  <c r="AX96" i="22"/>
  <c r="AY35" i="22"/>
  <c r="AW117" i="22"/>
  <c r="AW117" i="28" s="1"/>
  <c r="AW98" i="28"/>
  <c r="AS146" i="28"/>
  <c r="AU83" i="28"/>
  <c r="AT110" i="28"/>
  <c r="BD1" i="28"/>
  <c r="BC3" i="28"/>
  <c r="EO15" i="23"/>
  <c r="EO15" i="29" s="1"/>
  <c r="EF41" i="23"/>
  <c r="EF23" i="23"/>
  <c r="EF23" i="29" s="1"/>
  <c r="EI13" i="23"/>
  <c r="EI13" i="29" s="1"/>
  <c r="EF27" i="23"/>
  <c r="AV41" i="22"/>
  <c r="AV41" i="28" s="1"/>
  <c r="AV47" i="28" s="1"/>
  <c r="AV48" i="28" s="1"/>
  <c r="AU102" i="22"/>
  <c r="AU102" i="28" s="1"/>
  <c r="AU108" i="28" s="1"/>
  <c r="AU109" i="28" s="1"/>
  <c r="AU47" i="22"/>
  <c r="AU48" i="22" s="1"/>
  <c r="AZ76" i="22"/>
  <c r="AZ65" i="22"/>
  <c r="BA26" i="22"/>
  <c r="BA29" i="22" s="1"/>
  <c r="BA59" i="22"/>
  <c r="BA59" i="28" s="1"/>
  <c r="BA65" i="28" s="1"/>
  <c r="BA23" i="22"/>
  <c r="BB13" i="22"/>
  <c r="BB13" i="28" s="1"/>
  <c r="BB23" i="28" s="1"/>
  <c r="AQ147" i="22"/>
  <c r="AR146" i="22"/>
  <c r="AR147" i="22" s="1"/>
  <c r="AS140" i="22"/>
  <c r="AS140" i="28" s="1"/>
  <c r="AS127" i="22"/>
  <c r="AS128" i="22" s="1"/>
  <c r="AT121" i="22"/>
  <c r="AT121" i="28" s="1"/>
  <c r="AT127" i="28" s="1"/>
  <c r="AT128" i="28" s="1"/>
  <c r="AT108" i="22"/>
  <c r="AT109" i="22" s="1"/>
  <c r="AT110" i="22" s="1"/>
  <c r="EO18" i="23"/>
  <c r="EO18" i="29" s="1"/>
  <c r="BE1" i="22"/>
  <c r="BD3" i="22"/>
  <c r="AU137" i="22"/>
  <c r="AU137" i="28" s="1"/>
  <c r="BC57" i="22"/>
  <c r="BD11" i="22"/>
  <c r="BD11" i="28" s="1"/>
  <c r="BC62" i="22"/>
  <c r="BD16" i="22"/>
  <c r="BD16" i="28" s="1"/>
  <c r="EO10" i="23"/>
  <c r="EO10" i="29" s="1"/>
  <c r="EO11" i="23"/>
  <c r="EO11" i="29" s="1"/>
  <c r="BC58" i="22"/>
  <c r="BD12" i="22"/>
  <c r="BC60" i="22"/>
  <c r="BD14" i="22"/>
  <c r="BD14" i="28" s="1"/>
  <c r="AY105" i="22"/>
  <c r="AZ44" i="22"/>
  <c r="AZ44" i="28" s="1"/>
  <c r="AW99" i="22"/>
  <c r="AW99" i="28" s="1"/>
  <c r="AX38" i="22"/>
  <c r="AX38" i="28" s="1"/>
  <c r="BC64" i="22"/>
  <c r="BD18" i="22"/>
  <c r="BD18" i="28" s="1"/>
  <c r="AX104" i="22"/>
  <c r="AY43" i="22"/>
  <c r="AY43" i="28" s="1"/>
  <c r="AY103" i="22"/>
  <c r="AZ42" i="22"/>
  <c r="AZ42" i="28" s="1"/>
  <c r="AY100" i="22"/>
  <c r="AZ39" i="22"/>
  <c r="AZ39" i="28" s="1"/>
  <c r="BD56" i="22"/>
  <c r="BD56" i="28" s="1"/>
  <c r="BE10" i="22"/>
  <c r="BE10" i="28" s="1"/>
  <c r="BD63" i="22"/>
  <c r="BE17" i="22"/>
  <c r="BE17" i="28" s="1"/>
  <c r="AX106" i="22"/>
  <c r="AY45" i="22"/>
  <c r="AY45" i="28" s="1"/>
  <c r="BC73" i="22"/>
  <c r="BC73" i="28" s="1"/>
  <c r="BC61" i="22"/>
  <c r="BD15" i="22"/>
  <c r="BD15" i="28" s="1"/>
  <c r="EO14" i="23"/>
  <c r="EO14" i="29" s="1"/>
  <c r="AX107" i="22"/>
  <c r="AY46" i="22"/>
  <c r="AY46" i="28" s="1"/>
  <c r="AX101" i="22"/>
  <c r="AY40" i="22"/>
  <c r="AY40" i="28" s="1"/>
  <c r="EL28" i="23"/>
  <c r="EL28" i="29" s="1"/>
  <c r="EO5" i="23"/>
  <c r="EO5" i="29" s="1"/>
  <c r="AV118" i="22"/>
  <c r="AV118" i="28" s="1"/>
  <c r="EL29" i="23"/>
  <c r="EL29" i="29" s="1"/>
  <c r="EO17" i="23"/>
  <c r="EO17" i="29" s="1"/>
  <c r="EO16" i="23"/>
  <c r="BB26" i="28" l="1"/>
  <c r="BB29" i="28" s="1"/>
  <c r="AT146" i="28"/>
  <c r="AT147" i="28" s="1"/>
  <c r="AX34" i="28"/>
  <c r="AX95" i="22"/>
  <c r="AY34" i="22"/>
  <c r="BC78" i="22"/>
  <c r="BC78" i="28" s="1"/>
  <c r="BC61" i="28"/>
  <c r="AU133" i="28"/>
  <c r="AV133" i="22"/>
  <c r="AW125" i="28"/>
  <c r="EO6" i="23"/>
  <c r="EO28" i="23" s="1"/>
  <c r="EO28" i="29" s="1"/>
  <c r="EL6" i="29"/>
  <c r="AX117" i="22"/>
  <c r="AX117" i="28" s="1"/>
  <c r="AX98" i="28"/>
  <c r="ER8" i="23"/>
  <c r="EO8" i="29"/>
  <c r="J14" i="21"/>
  <c r="AV142" i="28"/>
  <c r="AY119" i="22"/>
  <c r="AY100" i="28"/>
  <c r="AY35" i="28"/>
  <c r="AY96" i="22"/>
  <c r="AZ35" i="22"/>
  <c r="AY37" i="28"/>
  <c r="AY98" i="22"/>
  <c r="AZ37" i="22"/>
  <c r="AW126" i="28"/>
  <c r="K10" i="21"/>
  <c r="J10" i="27"/>
  <c r="AW95" i="28"/>
  <c r="AW114" i="22"/>
  <c r="AW114" i="28" s="1"/>
  <c r="AX120" i="22"/>
  <c r="AX101" i="28"/>
  <c r="AX125" i="22"/>
  <c r="AX106" i="28"/>
  <c r="AX115" i="22"/>
  <c r="AX115" i="28" s="1"/>
  <c r="AX96" i="28"/>
  <c r="AY132" i="22"/>
  <c r="AX132" i="28"/>
  <c r="AW142" i="22"/>
  <c r="AW142" i="28" s="1"/>
  <c r="AW123" i="28"/>
  <c r="AV136" i="28"/>
  <c r="J23" i="27" s="1"/>
  <c r="K23" i="27" s="1"/>
  <c r="AW136" i="22"/>
  <c r="J23" i="21"/>
  <c r="K23" i="21" s="1"/>
  <c r="AT145" i="28"/>
  <c r="AU145" i="22"/>
  <c r="AT144" i="28"/>
  <c r="AU144" i="22"/>
  <c r="ER12" i="23"/>
  <c r="ER12" i="29" s="1"/>
  <c r="BD12" i="28"/>
  <c r="BC81" i="22"/>
  <c r="BC81" i="28" s="1"/>
  <c r="BC64" i="28"/>
  <c r="AZ82" i="22"/>
  <c r="AZ83" i="22" s="1"/>
  <c r="AZ76" i="28"/>
  <c r="AZ82" i="28" s="1"/>
  <c r="AY122" i="22"/>
  <c r="AY122" i="28" s="1"/>
  <c r="AY103" i="28"/>
  <c r="AY124" i="22"/>
  <c r="AY124" i="28" s="1"/>
  <c r="AY105" i="28"/>
  <c r="BC79" i="22"/>
  <c r="BC79" i="28" s="1"/>
  <c r="BC62" i="28"/>
  <c r="EF30" i="23"/>
  <c r="EF30" i="29" s="1"/>
  <c r="EF27" i="29"/>
  <c r="AX116" i="22"/>
  <c r="AX116" i="28" s="1"/>
  <c r="AX97" i="28"/>
  <c r="AV134" i="28"/>
  <c r="J21" i="27" s="1"/>
  <c r="K21" i="27" s="1"/>
  <c r="AW134" i="22"/>
  <c r="J21" i="21"/>
  <c r="K21" i="21" s="1"/>
  <c r="BD28" i="22"/>
  <c r="AY36" i="28"/>
  <c r="AY97" i="22"/>
  <c r="AZ36" i="22"/>
  <c r="J13" i="21"/>
  <c r="AV141" i="28"/>
  <c r="AW141" i="22"/>
  <c r="ER9" i="23"/>
  <c r="EO9" i="29"/>
  <c r="AV135" i="28"/>
  <c r="J22" i="27" s="1"/>
  <c r="K22" i="27" s="1"/>
  <c r="AW135" i="22"/>
  <c r="J22" i="21"/>
  <c r="K22" i="21" s="1"/>
  <c r="BC75" i="22"/>
  <c r="BC75" i="28" s="1"/>
  <c r="BC58" i="28"/>
  <c r="ER16" i="23"/>
  <c r="ER16" i="29" s="1"/>
  <c r="EO16" i="29"/>
  <c r="AX126" i="22"/>
  <c r="AX107" i="28"/>
  <c r="BD80" i="22"/>
  <c r="BD80" i="28" s="1"/>
  <c r="BD63" i="28"/>
  <c r="AX123" i="22"/>
  <c r="AX104" i="28"/>
  <c r="BC77" i="22"/>
  <c r="BC77" i="28" s="1"/>
  <c r="BC60" i="28"/>
  <c r="BC74" i="22"/>
  <c r="BC74" i="28" s="1"/>
  <c r="BC57" i="28"/>
  <c r="AV143" i="28"/>
  <c r="J15" i="21"/>
  <c r="AW143" i="22"/>
  <c r="AW139" i="22"/>
  <c r="AW139" i="28" s="1"/>
  <c r="AW120" i="28"/>
  <c r="K11" i="21"/>
  <c r="J11" i="27"/>
  <c r="AX138" i="22"/>
  <c r="AX138" i="28" s="1"/>
  <c r="AX119" i="28"/>
  <c r="ER7" i="23"/>
  <c r="EO7" i="29"/>
  <c r="AS147" i="28"/>
  <c r="AV83" i="28"/>
  <c r="AU110" i="28"/>
  <c r="BD3" i="28"/>
  <c r="BE1" i="28"/>
  <c r="BD28" i="28"/>
  <c r="ER14" i="23"/>
  <c r="ER14" i="29" s="1"/>
  <c r="BB59" i="22"/>
  <c r="BB59" i="28" s="1"/>
  <c r="BB65" i="28" s="1"/>
  <c r="BB26" i="22"/>
  <c r="BB29" i="22" s="1"/>
  <c r="BB23" i="22"/>
  <c r="BC13" i="22"/>
  <c r="BC13" i="28" s="1"/>
  <c r="BC26" i="28" s="1"/>
  <c r="BC29" i="28" s="1"/>
  <c r="AU121" i="22"/>
  <c r="AU121" i="28" s="1"/>
  <c r="AU127" i="28" s="1"/>
  <c r="AU128" i="28" s="1"/>
  <c r="AU108" i="22"/>
  <c r="AU109" i="22" s="1"/>
  <c r="AU110" i="22" s="1"/>
  <c r="AT140" i="22"/>
  <c r="AT140" i="28" s="1"/>
  <c r="AT127" i="22"/>
  <c r="AT128" i="22" s="1"/>
  <c r="AV102" i="22"/>
  <c r="AV102" i="28" s="1"/>
  <c r="AV108" i="28" s="1"/>
  <c r="AV109" i="28" s="1"/>
  <c r="AV47" i="22"/>
  <c r="AV48" i="22" s="1"/>
  <c r="BA76" i="22"/>
  <c r="BA65" i="22"/>
  <c r="EI27" i="23"/>
  <c r="EI23" i="23"/>
  <c r="EI23" i="29" s="1"/>
  <c r="EL13" i="23"/>
  <c r="EL13" i="29" s="1"/>
  <c r="AS146" i="22"/>
  <c r="AW41" i="22"/>
  <c r="AW41" i="28" s="1"/>
  <c r="AW47" i="28" s="1"/>
  <c r="AW48" i="28" s="1"/>
  <c r="EF47" i="23"/>
  <c r="ER11" i="23"/>
  <c r="ER11" i="29" s="1"/>
  <c r="BF1" i="22"/>
  <c r="BE3" i="22"/>
  <c r="BD57" i="22"/>
  <c r="BE11" i="22"/>
  <c r="BE11" i="28" s="1"/>
  <c r="BD64" i="22"/>
  <c r="BE18" i="22"/>
  <c r="BE18" i="28" s="1"/>
  <c r="AY106" i="22"/>
  <c r="AZ45" i="22"/>
  <c r="AZ45" i="28" s="1"/>
  <c r="ER10" i="23"/>
  <c r="ER10" i="29" s="1"/>
  <c r="AY107" i="22"/>
  <c r="AZ46" i="22"/>
  <c r="AZ46" i="28" s="1"/>
  <c r="BE63" i="22"/>
  <c r="BF17" i="22"/>
  <c r="BF17" i="28" s="1"/>
  <c r="AV137" i="22"/>
  <c r="AV137" i="28" s="1"/>
  <c r="AZ103" i="22"/>
  <c r="BA42" i="22"/>
  <c r="BA42" i="28" s="1"/>
  <c r="AX99" i="22"/>
  <c r="AX99" i="28" s="1"/>
  <c r="AY38" i="22"/>
  <c r="AY38" i="28" s="1"/>
  <c r="BD58" i="22"/>
  <c r="BE12" i="22"/>
  <c r="BE12" i="28" s="1"/>
  <c r="ER18" i="23"/>
  <c r="ER18" i="29" s="1"/>
  <c r="BD60" i="22"/>
  <c r="BE14" i="22"/>
  <c r="BE14" i="28" s="1"/>
  <c r="BD73" i="22"/>
  <c r="BD73" i="28" s="1"/>
  <c r="BD61" i="22"/>
  <c r="BE15" i="22"/>
  <c r="BE15" i="28" s="1"/>
  <c r="ER17" i="23"/>
  <c r="ER17" i="29" s="1"/>
  <c r="EO29" i="23"/>
  <c r="EO29" i="29" s="1"/>
  <c r="AY101" i="22"/>
  <c r="AZ40" i="22"/>
  <c r="AZ40" i="28" s="1"/>
  <c r="AW118" i="22"/>
  <c r="AW118" i="28" s="1"/>
  <c r="BD62" i="22"/>
  <c r="BE16" i="22"/>
  <c r="ER5" i="23"/>
  <c r="ER5" i="29" s="1"/>
  <c r="AZ100" i="22"/>
  <c r="BA39" i="22"/>
  <c r="BA39" i="28" s="1"/>
  <c r="BE56" i="22"/>
  <c r="BE56" i="28" s="1"/>
  <c r="BF10" i="22"/>
  <c r="BF10" i="28" s="1"/>
  <c r="ER15" i="23"/>
  <c r="AY104" i="22"/>
  <c r="AZ43" i="22"/>
  <c r="AZ43" i="28" s="1"/>
  <c r="BA44" i="22"/>
  <c r="BA44" i="28" s="1"/>
  <c r="AZ105" i="22"/>
  <c r="K25" i="18" l="1"/>
  <c r="M25" i="18" s="1"/>
  <c r="K23" i="18"/>
  <c r="M23" i="18" s="1"/>
  <c r="K24" i="18"/>
  <c r="M24" i="18" s="1"/>
  <c r="BC23" i="28"/>
  <c r="BE80" i="22"/>
  <c r="BE80" i="28" s="1"/>
  <c r="BE63" i="28"/>
  <c r="AX126" i="28"/>
  <c r="AY120" i="22"/>
  <c r="AY101" i="28"/>
  <c r="BD81" i="22"/>
  <c r="BD81" i="28" s="1"/>
  <c r="BD64" i="28"/>
  <c r="AY115" i="22"/>
  <c r="AY115" i="28" s="1"/>
  <c r="AY96" i="28"/>
  <c r="AZ124" i="22"/>
  <c r="AZ105" i="28"/>
  <c r="AX136" i="22"/>
  <c r="AW136" i="28"/>
  <c r="AY126" i="22"/>
  <c r="AY107" i="28"/>
  <c r="AW141" i="28"/>
  <c r="AX141" i="22"/>
  <c r="AX134" i="22"/>
  <c r="AW134" i="28"/>
  <c r="AX125" i="28"/>
  <c r="AY138" i="22"/>
  <c r="AY138" i="28" s="1"/>
  <c r="AY119" i="28"/>
  <c r="ER6" i="23"/>
  <c r="ER28" i="23" s="1"/>
  <c r="ER28" i="29" s="1"/>
  <c r="EO6" i="29"/>
  <c r="AX95" i="28"/>
  <c r="AX114" i="22"/>
  <c r="AX114" i="28" s="1"/>
  <c r="AZ119" i="22"/>
  <c r="AZ100" i="28"/>
  <c r="AY34" i="28"/>
  <c r="AZ34" i="22"/>
  <c r="AY95" i="22"/>
  <c r="AW143" i="28"/>
  <c r="AX143" i="22"/>
  <c r="AZ37" i="28"/>
  <c r="AZ98" i="22"/>
  <c r="BA37" i="22"/>
  <c r="BD75" i="22"/>
  <c r="BD75" i="28" s="1"/>
  <c r="BD58" i="28"/>
  <c r="AY123" i="22"/>
  <c r="AY104" i="28"/>
  <c r="EU16" i="23"/>
  <c r="EU16" i="29" s="1"/>
  <c r="BE16" i="28"/>
  <c r="BD78" i="22"/>
  <c r="BD78" i="28" s="1"/>
  <c r="BD61" i="28"/>
  <c r="EU15" i="23"/>
  <c r="EU15" i="29" s="1"/>
  <c r="ER15" i="29"/>
  <c r="BD79" i="22"/>
  <c r="BD79" i="28" s="1"/>
  <c r="BD62" i="28"/>
  <c r="EU7" i="23"/>
  <c r="ER7" i="29"/>
  <c r="K15" i="21"/>
  <c r="J15" i="27"/>
  <c r="AX142" i="22"/>
  <c r="AX142" i="28" s="1"/>
  <c r="AX123" i="28"/>
  <c r="K13" i="21"/>
  <c r="J13" i="27"/>
  <c r="AU144" i="28"/>
  <c r="AV144" i="22"/>
  <c r="AX139" i="22"/>
  <c r="AX139" i="28" s="1"/>
  <c r="AX120" i="28"/>
  <c r="AY117" i="22"/>
  <c r="AY117" i="28" s="1"/>
  <c r="AY98" i="28"/>
  <c r="K14" i="21"/>
  <c r="J14" i="27"/>
  <c r="EI30" i="23"/>
  <c r="EI30" i="29" s="1"/>
  <c r="EI27" i="29"/>
  <c r="AZ122" i="22"/>
  <c r="AZ122" i="28" s="1"/>
  <c r="AZ103" i="28"/>
  <c r="AY125" i="22"/>
  <c r="AY106" i="28"/>
  <c r="BA82" i="22"/>
  <c r="BA83" i="22" s="1"/>
  <c r="BA76" i="28"/>
  <c r="BA82" i="28" s="1"/>
  <c r="AZ36" i="28"/>
  <c r="AZ97" i="22"/>
  <c r="BA36" i="22"/>
  <c r="AV133" i="28"/>
  <c r="J20" i="27" s="1"/>
  <c r="K20" i="27" s="1"/>
  <c r="AW133" i="22"/>
  <c r="J20" i="21"/>
  <c r="K20" i="21" s="1"/>
  <c r="BD74" i="22"/>
  <c r="BD74" i="28" s="1"/>
  <c r="BD57" i="28"/>
  <c r="EU9" i="23"/>
  <c r="ER9" i="29"/>
  <c r="BD77" i="22"/>
  <c r="BD77" i="28" s="1"/>
  <c r="BD60" i="28"/>
  <c r="AU146" i="28"/>
  <c r="AU147" i="28" s="1"/>
  <c r="AX135" i="22"/>
  <c r="AW135" i="28"/>
  <c r="AY116" i="22"/>
  <c r="AY116" i="28" s="1"/>
  <c r="AY97" i="28"/>
  <c r="AU145" i="28"/>
  <c r="AV145" i="22"/>
  <c r="AZ132" i="22"/>
  <c r="AY132" i="28"/>
  <c r="AZ35" i="28"/>
  <c r="AZ96" i="22"/>
  <c r="BA35" i="22"/>
  <c r="EU8" i="23"/>
  <c r="ER8" i="29"/>
  <c r="AW83" i="28"/>
  <c r="AV110" i="28"/>
  <c r="BF1" i="28"/>
  <c r="BE3" i="28"/>
  <c r="BE28" i="28"/>
  <c r="AU140" i="22"/>
  <c r="AU140" i="28" s="1"/>
  <c r="AU127" i="22"/>
  <c r="AU128" i="22" s="1"/>
  <c r="AX41" i="22"/>
  <c r="AX41" i="28" s="1"/>
  <c r="AX47" i="28" s="1"/>
  <c r="AX48" i="28" s="1"/>
  <c r="AW102" i="22"/>
  <c r="AW102" i="28" s="1"/>
  <c r="AW108" i="28" s="1"/>
  <c r="AW109" i="28" s="1"/>
  <c r="AW47" i="22"/>
  <c r="AW48" i="22" s="1"/>
  <c r="BC23" i="22"/>
  <c r="BD13" i="22"/>
  <c r="BD13" i="28" s="1"/>
  <c r="BD26" i="28" s="1"/>
  <c r="BD29" i="28" s="1"/>
  <c r="BC59" i="22"/>
  <c r="BC59" i="28" s="1"/>
  <c r="BC65" i="28" s="1"/>
  <c r="BC26" i="22"/>
  <c r="BC29" i="22" s="1"/>
  <c r="AS147" i="22"/>
  <c r="AT146" i="22"/>
  <c r="AV121" i="22"/>
  <c r="AV108" i="22"/>
  <c r="AV109" i="22" s="1"/>
  <c r="AV110" i="22" s="1"/>
  <c r="BB76" i="22"/>
  <c r="BB65" i="22"/>
  <c r="EO13" i="23"/>
  <c r="EO13" i="29" s="1"/>
  <c r="EL27" i="23"/>
  <c r="EL23" i="23"/>
  <c r="EL23" i="29" s="1"/>
  <c r="EU18" i="23"/>
  <c r="EU18" i="29" s="1"/>
  <c r="EU11" i="23"/>
  <c r="EU11" i="29" s="1"/>
  <c r="BG1" i="22"/>
  <c r="BF3" i="22"/>
  <c r="ER29" i="23"/>
  <c r="ER29" i="29" s="1"/>
  <c r="EU17" i="23"/>
  <c r="EU17" i="29" s="1"/>
  <c r="AX118" i="22"/>
  <c r="AX118" i="28" s="1"/>
  <c r="AZ107" i="22"/>
  <c r="BA46" i="22"/>
  <c r="BA46" i="28" s="1"/>
  <c r="BE64" i="22"/>
  <c r="BF18" i="22"/>
  <c r="BE62" i="22"/>
  <c r="BF16" i="22"/>
  <c r="BE60" i="22"/>
  <c r="BF14" i="22"/>
  <c r="BF14" i="28" s="1"/>
  <c r="BE73" i="22"/>
  <c r="BE73" i="28" s="1"/>
  <c r="BE61" i="22"/>
  <c r="BF15" i="22"/>
  <c r="BA103" i="22"/>
  <c r="BB42" i="22"/>
  <c r="BB42" i="28" s="1"/>
  <c r="EU14" i="23"/>
  <c r="BA105" i="22"/>
  <c r="BB44" i="22"/>
  <c r="BB44" i="28" s="1"/>
  <c r="EU10" i="23"/>
  <c r="EU10" i="29" s="1"/>
  <c r="BE57" i="22"/>
  <c r="BF11" i="22"/>
  <c r="BF11" i="28" s="1"/>
  <c r="AW137" i="22"/>
  <c r="AW137" i="28" s="1"/>
  <c r="J7" i="21"/>
  <c r="J7" i="27" s="1"/>
  <c r="BF56" i="22"/>
  <c r="BF56" i="28" s="1"/>
  <c r="BG10" i="22"/>
  <c r="BG10" i="28" s="1"/>
  <c r="AZ104" i="22"/>
  <c r="BA43" i="22"/>
  <c r="BA43" i="28" s="1"/>
  <c r="BA100" i="22"/>
  <c r="BB39" i="22"/>
  <c r="BB39" i="28" s="1"/>
  <c r="BE58" i="22"/>
  <c r="BF12" i="22"/>
  <c r="BF12" i="28" s="1"/>
  <c r="BF63" i="22"/>
  <c r="BG17" i="22"/>
  <c r="BG17" i="28" s="1"/>
  <c r="EU12" i="23"/>
  <c r="EU12" i="29" s="1"/>
  <c r="AY99" i="22"/>
  <c r="AY99" i="28" s="1"/>
  <c r="AZ38" i="22"/>
  <c r="AZ38" i="28" s="1"/>
  <c r="EU5" i="23"/>
  <c r="EU5" i="29" s="1"/>
  <c r="AZ101" i="22"/>
  <c r="BA40" i="22"/>
  <c r="BA40" i="28" s="1"/>
  <c r="BE28" i="22"/>
  <c r="AZ106" i="22"/>
  <c r="BA45" i="22"/>
  <c r="BA45" i="28" s="1"/>
  <c r="K22" i="18" l="1"/>
  <c r="M22" i="18" s="1"/>
  <c r="EX14" i="23"/>
  <c r="EX14" i="29" s="1"/>
  <c r="EU14" i="29"/>
  <c r="AZ125" i="22"/>
  <c r="AZ106" i="28"/>
  <c r="AZ123" i="22"/>
  <c r="AZ104" i="28"/>
  <c r="EL30" i="23"/>
  <c r="EL30" i="29" s="1"/>
  <c r="EL27" i="29"/>
  <c r="AV145" i="28"/>
  <c r="J28" i="27" s="1"/>
  <c r="K28" i="27" s="1"/>
  <c r="J28" i="21"/>
  <c r="K28" i="21" s="1"/>
  <c r="AW145" i="22"/>
  <c r="BA36" i="28"/>
  <c r="BA97" i="22"/>
  <c r="BB36" i="22"/>
  <c r="BA37" i="28"/>
  <c r="BA98" i="22"/>
  <c r="BB37" i="22"/>
  <c r="AZ116" i="22"/>
  <c r="AZ116" i="28" s="1"/>
  <c r="AZ97" i="28"/>
  <c r="J27" i="21"/>
  <c r="K27" i="21" s="1"/>
  <c r="AV144" i="28"/>
  <c r="J27" i="27" s="1"/>
  <c r="K27" i="27" s="1"/>
  <c r="AW144" i="22"/>
  <c r="AZ117" i="22"/>
  <c r="AZ117" i="28" s="1"/>
  <c r="AZ98" i="28"/>
  <c r="AZ138" i="22"/>
  <c r="AZ138" i="28" s="1"/>
  <c r="AZ119" i="28"/>
  <c r="AY139" i="22"/>
  <c r="AY139" i="28" s="1"/>
  <c r="AY120" i="28"/>
  <c r="BF80" i="22"/>
  <c r="BF80" i="28" s="1"/>
  <c r="BF63" i="28"/>
  <c r="BA35" i="28"/>
  <c r="BB35" i="22"/>
  <c r="BA96" i="22"/>
  <c r="AX143" i="28"/>
  <c r="AY143" i="22"/>
  <c r="AY143" i="28" s="1"/>
  <c r="AY134" i="22"/>
  <c r="AX134" i="28"/>
  <c r="AZ143" i="22"/>
  <c r="AZ143" i="28" s="1"/>
  <c r="AZ124" i="28"/>
  <c r="EX8" i="23"/>
  <c r="EU8" i="29"/>
  <c r="BE75" i="22"/>
  <c r="BE75" i="28" s="1"/>
  <c r="BE58" i="28"/>
  <c r="BA122" i="22"/>
  <c r="BA122" i="28" s="1"/>
  <c r="BA103" i="28"/>
  <c r="EX18" i="23"/>
  <c r="EX18" i="29" s="1"/>
  <c r="BF18" i="28"/>
  <c r="BF28" i="28" s="1"/>
  <c r="BB82" i="22"/>
  <c r="BB83" i="22" s="1"/>
  <c r="BB76" i="28"/>
  <c r="BB82" i="28" s="1"/>
  <c r="AZ115" i="22"/>
  <c r="AZ115" i="28" s="1"/>
  <c r="AZ96" i="28"/>
  <c r="AX141" i="28"/>
  <c r="AY141" i="22"/>
  <c r="EX7" i="23"/>
  <c r="EU7" i="29"/>
  <c r="EX15" i="23"/>
  <c r="EX15" i="29" s="1"/>
  <c r="BF15" i="28"/>
  <c r="BE81" i="22"/>
  <c r="BE81" i="28" s="1"/>
  <c r="BE64" i="28"/>
  <c r="AY135" i="22"/>
  <c r="AX135" i="28"/>
  <c r="AY142" i="22"/>
  <c r="AY142" i="28" s="1"/>
  <c r="AY123" i="28"/>
  <c r="AY95" i="28"/>
  <c r="AY114" i="22"/>
  <c r="AY114" i="28" s="1"/>
  <c r="EU6" i="23"/>
  <c r="ER6" i="29"/>
  <c r="BA124" i="22"/>
  <c r="BA105" i="28"/>
  <c r="BE77" i="22"/>
  <c r="BE77" i="28" s="1"/>
  <c r="BE60" i="28"/>
  <c r="AY136" i="22"/>
  <c r="AX136" i="28"/>
  <c r="EX16" i="23"/>
  <c r="EX16" i="29" s="1"/>
  <c r="BF16" i="28"/>
  <c r="EX9" i="23"/>
  <c r="EU9" i="29"/>
  <c r="AZ120" i="22"/>
  <c r="AZ101" i="28"/>
  <c r="BA119" i="22"/>
  <c r="BA100" i="28"/>
  <c r="BE74" i="22"/>
  <c r="BE74" i="28" s="1"/>
  <c r="BE57" i="28"/>
  <c r="BE78" i="22"/>
  <c r="BE78" i="28" s="1"/>
  <c r="BE61" i="28"/>
  <c r="AV127" i="22"/>
  <c r="AV128" i="22" s="1"/>
  <c r="AV121" i="28"/>
  <c r="AV127" i="28" s="1"/>
  <c r="AV128" i="28" s="1"/>
  <c r="AX133" i="22"/>
  <c r="AW133" i="28"/>
  <c r="AY125" i="28"/>
  <c r="AZ34" i="28"/>
  <c r="AZ95" i="22"/>
  <c r="BA34" i="22"/>
  <c r="BE79" i="22"/>
  <c r="BE79" i="28" s="1"/>
  <c r="BE62" i="28"/>
  <c r="AZ126" i="22"/>
  <c r="AZ107" i="28"/>
  <c r="BA132" i="22"/>
  <c r="AZ132" i="28"/>
  <c r="AY126" i="28"/>
  <c r="BD23" i="28"/>
  <c r="BG1" i="28"/>
  <c r="BF3" i="28"/>
  <c r="AX83" i="28"/>
  <c r="AW110" i="28"/>
  <c r="BC76" i="22"/>
  <c r="BC65" i="22"/>
  <c r="AW121" i="22"/>
  <c r="AW121" i="28" s="1"/>
  <c r="AW127" i="28" s="1"/>
  <c r="AW108" i="22"/>
  <c r="AW109" i="22" s="1"/>
  <c r="AW110" i="22" s="1"/>
  <c r="AT147" i="22"/>
  <c r="AU146" i="22"/>
  <c r="AX102" i="22"/>
  <c r="AX102" i="28" s="1"/>
  <c r="AX108" i="28" s="1"/>
  <c r="AX109" i="28" s="1"/>
  <c r="AY41" i="22"/>
  <c r="AY41" i="28" s="1"/>
  <c r="AY47" i="28" s="1"/>
  <c r="AY48" i="28" s="1"/>
  <c r="AX47" i="22"/>
  <c r="AX48" i="22" s="1"/>
  <c r="EO23" i="23"/>
  <c r="EO23" i="29" s="1"/>
  <c r="EO27" i="23"/>
  <c r="ER13" i="23"/>
  <c r="ER13" i="29" s="1"/>
  <c r="BE13" i="22"/>
  <c r="BE13" i="28" s="1"/>
  <c r="BE26" i="28" s="1"/>
  <c r="BE29" i="28" s="1"/>
  <c r="BD26" i="22"/>
  <c r="BD29" i="22" s="1"/>
  <c r="BD23" i="22"/>
  <c r="BD59" i="22"/>
  <c r="BD59" i="28" s="1"/>
  <c r="BD65" i="28" s="1"/>
  <c r="AV140" i="22"/>
  <c r="EX11" i="23"/>
  <c r="EX11" i="29" s="1"/>
  <c r="BF28" i="22"/>
  <c r="BH1" i="22"/>
  <c r="BH3" i="22" s="1"/>
  <c r="BG3" i="22"/>
  <c r="AX137" i="22"/>
  <c r="AX137" i="28" s="1"/>
  <c r="BA104" i="22"/>
  <c r="BB43" i="22"/>
  <c r="BB43" i="28" s="1"/>
  <c r="EX10" i="23"/>
  <c r="EX10" i="29" s="1"/>
  <c r="BB103" i="22"/>
  <c r="BC42" i="22"/>
  <c r="BC42" i="28" s="1"/>
  <c r="BF62" i="22"/>
  <c r="BG16" i="22"/>
  <c r="BG16" i="28" s="1"/>
  <c r="BF60" i="22"/>
  <c r="BG14" i="22"/>
  <c r="BG14" i="28" s="1"/>
  <c r="BA107" i="22"/>
  <c r="BB46" i="22"/>
  <c r="BB46" i="28" s="1"/>
  <c r="BF61" i="22"/>
  <c r="BG15" i="22"/>
  <c r="EU29" i="23"/>
  <c r="EU29" i="29" s="1"/>
  <c r="EX17" i="23"/>
  <c r="EX17" i="29" s="1"/>
  <c r="BB100" i="22"/>
  <c r="BC39" i="22"/>
  <c r="BC39" i="28" s="1"/>
  <c r="BF57" i="22"/>
  <c r="BG11" i="22"/>
  <c r="BG11" i="28" s="1"/>
  <c r="BA106" i="22"/>
  <c r="BB45" i="22"/>
  <c r="BB45" i="28" s="1"/>
  <c r="EX12" i="23"/>
  <c r="EX12" i="29" s="1"/>
  <c r="BF73" i="22"/>
  <c r="BF73" i="28" s="1"/>
  <c r="BB105" i="22"/>
  <c r="BC44" i="22"/>
  <c r="BC44" i="28" s="1"/>
  <c r="AZ99" i="22"/>
  <c r="AZ99" i="28" s="1"/>
  <c r="BA38" i="22"/>
  <c r="BA38" i="28" s="1"/>
  <c r="BF58" i="22"/>
  <c r="BG12" i="22"/>
  <c r="BG12" i="28" s="1"/>
  <c r="BG56" i="22"/>
  <c r="BG56" i="28" s="1"/>
  <c r="BH10" i="22"/>
  <c r="BH10" i="28" s="1"/>
  <c r="BA101" i="22"/>
  <c r="BB40" i="22"/>
  <c r="BB40" i="28" s="1"/>
  <c r="AY118" i="22"/>
  <c r="AY118" i="28" s="1"/>
  <c r="EU28" i="23"/>
  <c r="EU28" i="29" s="1"/>
  <c r="EX5" i="23"/>
  <c r="EX5" i="29" s="1"/>
  <c r="BG63" i="22"/>
  <c r="BH17" i="22"/>
  <c r="BH17" i="28" s="1"/>
  <c r="K7" i="21"/>
  <c r="BF64" i="22"/>
  <c r="BG18" i="22"/>
  <c r="K29" i="18" l="1"/>
  <c r="M29" i="18" s="1"/>
  <c r="K30" i="18"/>
  <c r="M30" i="18" s="1"/>
  <c r="AZ95" i="28"/>
  <c r="AZ114" i="22"/>
  <c r="AZ114" i="28" s="1"/>
  <c r="AZ139" i="22"/>
  <c r="AZ139" i="28" s="1"/>
  <c r="AZ120" i="28"/>
  <c r="J12" i="21"/>
  <c r="AV140" i="28"/>
  <c r="BC82" i="22"/>
  <c r="BC83" i="22" s="1"/>
  <c r="BC76" i="28"/>
  <c r="BC82" i="28" s="1"/>
  <c r="BA34" i="28"/>
  <c r="BA95" i="22"/>
  <c r="BB34" i="22"/>
  <c r="BA116" i="22"/>
  <c r="BA116" i="28" s="1"/>
  <c r="BA97" i="28"/>
  <c r="AZ142" i="22"/>
  <c r="AZ142" i="28" s="1"/>
  <c r="AZ123" i="28"/>
  <c r="BA120" i="22"/>
  <c r="BA101" i="28"/>
  <c r="BB124" i="22"/>
  <c r="BB105" i="28"/>
  <c r="BB119" i="22"/>
  <c r="BB100" i="28"/>
  <c r="BF77" i="22"/>
  <c r="BF77" i="28" s="1"/>
  <c r="BF60" i="28"/>
  <c r="BE23" i="28"/>
  <c r="BB132" i="22"/>
  <c r="BA132" i="28"/>
  <c r="FA9" i="23"/>
  <c r="EX9" i="29"/>
  <c r="BA143" i="22"/>
  <c r="BA143" i="28" s="1"/>
  <c r="BA124" i="28"/>
  <c r="AZ135" i="22"/>
  <c r="AY135" i="28"/>
  <c r="AZ134" i="22"/>
  <c r="AY134" i="28"/>
  <c r="AW145" i="28"/>
  <c r="AX145" i="22"/>
  <c r="AZ125" i="28"/>
  <c r="BF74" i="22"/>
  <c r="BF74" i="28" s="1"/>
  <c r="BF57" i="28"/>
  <c r="BA126" i="22"/>
  <c r="BA107" i="28"/>
  <c r="BB36" i="28"/>
  <c r="BB97" i="22"/>
  <c r="BC36" i="22"/>
  <c r="BF79" i="22"/>
  <c r="BF79" i="28" s="1"/>
  <c r="BF62" i="28"/>
  <c r="AZ126" i="28"/>
  <c r="EX6" i="23"/>
  <c r="EX28" i="23" s="1"/>
  <c r="EX28" i="29" s="1"/>
  <c r="EU6" i="29"/>
  <c r="BG28" i="22"/>
  <c r="BG18" i="28"/>
  <c r="BF81" i="22"/>
  <c r="BF81" i="28" s="1"/>
  <c r="BF64" i="28"/>
  <c r="BA123" i="22"/>
  <c r="BA104" i="28"/>
  <c r="FA15" i="23"/>
  <c r="BG15" i="28"/>
  <c r="EO30" i="23"/>
  <c r="EO30" i="29" s="1"/>
  <c r="EO27" i="29"/>
  <c r="AW128" i="28"/>
  <c r="AY133" i="22"/>
  <c r="AX133" i="28"/>
  <c r="BA115" i="22"/>
  <c r="BA115" i="28" s="1"/>
  <c r="BA96" i="28"/>
  <c r="BB37" i="28"/>
  <c r="BC37" i="22"/>
  <c r="BB98" i="22"/>
  <c r="FA7" i="23"/>
  <c r="EX7" i="29"/>
  <c r="AW144" i="28"/>
  <c r="AX144" i="22"/>
  <c r="AY141" i="28"/>
  <c r="AZ141" i="22"/>
  <c r="BG80" i="22"/>
  <c r="BG80" i="28" s="1"/>
  <c r="BG63" i="28"/>
  <c r="BF75" i="22"/>
  <c r="BF75" i="28" s="1"/>
  <c r="BF58" i="28"/>
  <c r="BA125" i="22"/>
  <c r="BA106" i="28"/>
  <c r="BF78" i="22"/>
  <c r="BF78" i="28" s="1"/>
  <c r="BF61" i="28"/>
  <c r="BB122" i="22"/>
  <c r="BB103" i="28"/>
  <c r="AV146" i="28"/>
  <c r="AV147" i="28" s="1"/>
  <c r="BA138" i="22"/>
  <c r="BA138" i="28" s="1"/>
  <c r="BA119" i="28"/>
  <c r="AZ136" i="22"/>
  <c r="AY136" i="28"/>
  <c r="FA8" i="23"/>
  <c r="EX8" i="29"/>
  <c r="BB35" i="28"/>
  <c r="BC35" i="22"/>
  <c r="BB96" i="22"/>
  <c r="BA117" i="22"/>
  <c r="BA117" i="28" s="1"/>
  <c r="BA98" i="28"/>
  <c r="BG28" i="28"/>
  <c r="BG3" i="28"/>
  <c r="BH1" i="28"/>
  <c r="BH3" i="28" s="1"/>
  <c r="AY83" i="28"/>
  <c r="AX110" i="28"/>
  <c r="AX121" i="22"/>
  <c r="AX121" i="28" s="1"/>
  <c r="AX127" i="28" s="1"/>
  <c r="AX128" i="28" s="1"/>
  <c r="AX108" i="22"/>
  <c r="AX109" i="22" s="1"/>
  <c r="AX110" i="22" s="1"/>
  <c r="EU13" i="23"/>
  <c r="EU13" i="29" s="1"/>
  <c r="BF13" i="22"/>
  <c r="BF13" i="28" s="1"/>
  <c r="BF23" i="28" s="1"/>
  <c r="BE23" i="22"/>
  <c r="BE59" i="22"/>
  <c r="BE59" i="28" s="1"/>
  <c r="BE65" i="28" s="1"/>
  <c r="BE26" i="22"/>
  <c r="BE29" i="22" s="1"/>
  <c r="AU147" i="22"/>
  <c r="AV146" i="22"/>
  <c r="ER27" i="23"/>
  <c r="ER23" i="23"/>
  <c r="ER23" i="29" s="1"/>
  <c r="AW140" i="22"/>
  <c r="AW140" i="28" s="1"/>
  <c r="AW127" i="22"/>
  <c r="AW128" i="22" s="1"/>
  <c r="FA11" i="23"/>
  <c r="BD76" i="22"/>
  <c r="BD65" i="22"/>
  <c r="AZ41" i="22"/>
  <c r="AZ41" i="28" s="1"/>
  <c r="AZ47" i="28" s="1"/>
  <c r="AZ48" i="28" s="1"/>
  <c r="AY102" i="22"/>
  <c r="AY102" i="28" s="1"/>
  <c r="AY108" i="28" s="1"/>
  <c r="AY109" i="28" s="1"/>
  <c r="AY47" i="22"/>
  <c r="AY48" i="22" s="1"/>
  <c r="FA12" i="23"/>
  <c r="BB101" i="22"/>
  <c r="BC40" i="22"/>
  <c r="BC40" i="28" s="1"/>
  <c r="BB107" i="22"/>
  <c r="BC46" i="22"/>
  <c r="BC46" i="28" s="1"/>
  <c r="BG62" i="22"/>
  <c r="BH16" i="22"/>
  <c r="BG64" i="22"/>
  <c r="BH18" i="22"/>
  <c r="BC103" i="22"/>
  <c r="BD42" i="22"/>
  <c r="BD42" i="28" s="1"/>
  <c r="BC105" i="22"/>
  <c r="BD44" i="22"/>
  <c r="BD44" i="28" s="1"/>
  <c r="EX29" i="23"/>
  <c r="EX29" i="29" s="1"/>
  <c r="FA17" i="23"/>
  <c r="FA17" i="29" s="1"/>
  <c r="FA16" i="23"/>
  <c r="FA10" i="23"/>
  <c r="FA10" i="29" s="1"/>
  <c r="BA99" i="22"/>
  <c r="BA99" i="28" s="1"/>
  <c r="BB38" i="22"/>
  <c r="BB38" i="28" s="1"/>
  <c r="BC100" i="22"/>
  <c r="BD39" i="22"/>
  <c r="BD39" i="28" s="1"/>
  <c r="AZ118" i="22"/>
  <c r="AZ118" i="28" s="1"/>
  <c r="BG58" i="22"/>
  <c r="BH12" i="22"/>
  <c r="AY137" i="22"/>
  <c r="AY137" i="28" s="1"/>
  <c r="FA5" i="23"/>
  <c r="FA5" i="29" s="1"/>
  <c r="BH56" i="22"/>
  <c r="BH56" i="28" s="1"/>
  <c r="BG60" i="22"/>
  <c r="BH14" i="22"/>
  <c r="BB106" i="22"/>
  <c r="BC45" i="22"/>
  <c r="BC45" i="28" s="1"/>
  <c r="BG73" i="22"/>
  <c r="BG73" i="28" s="1"/>
  <c r="BG61" i="22"/>
  <c r="BH15" i="22"/>
  <c r="BH63" i="22"/>
  <c r="BG57" i="22"/>
  <c r="BH11" i="22"/>
  <c r="FA14" i="23"/>
  <c r="BB104" i="22"/>
  <c r="BC43" i="22"/>
  <c r="BC43" i="28" s="1"/>
  <c r="FA18" i="23"/>
  <c r="BF26" i="28" l="1"/>
  <c r="BF29" i="28" s="1"/>
  <c r="BH80" i="22"/>
  <c r="BH80" i="28" s="1"/>
  <c r="BH63" i="28"/>
  <c r="BC119" i="22"/>
  <c r="BC100" i="28"/>
  <c r="BB126" i="22"/>
  <c r="BB107" i="28"/>
  <c r="FD15" i="23"/>
  <c r="FA15" i="29"/>
  <c r="FA6" i="23"/>
  <c r="EX6" i="29"/>
  <c r="BB143" i="22"/>
  <c r="BB143" i="28" s="1"/>
  <c r="BB124" i="28"/>
  <c r="K12" i="21"/>
  <c r="J12" i="27"/>
  <c r="J30" i="27" s="1"/>
  <c r="J30" i="21"/>
  <c r="H38" i="18" s="1"/>
  <c r="BB122" i="28"/>
  <c r="AX145" i="28"/>
  <c r="AY145" i="22"/>
  <c r="BA136" i="22"/>
  <c r="AZ136" i="28"/>
  <c r="AX144" i="28"/>
  <c r="AY144" i="22"/>
  <c r="BA126" i="28"/>
  <c r="BA134" i="22"/>
  <c r="AZ134" i="28"/>
  <c r="BC132" i="22"/>
  <c r="BB132" i="28"/>
  <c r="ER30" i="23"/>
  <c r="ER30" i="29" s="1"/>
  <c r="ER27" i="29"/>
  <c r="BC122" i="22"/>
  <c r="BC103" i="28"/>
  <c r="BH64" i="22"/>
  <c r="BH18" i="28"/>
  <c r="BH28" i="28" s="1"/>
  <c r="BD82" i="22"/>
  <c r="BD83" i="22" s="1"/>
  <c r="BD76" i="28"/>
  <c r="BD82" i="28" s="1"/>
  <c r="BB123" i="22"/>
  <c r="BB104" i="28"/>
  <c r="BH58" i="22"/>
  <c r="BH12" i="28"/>
  <c r="FD16" i="23"/>
  <c r="FA16" i="29"/>
  <c r="BG81" i="22"/>
  <c r="BG81" i="28" s="1"/>
  <c r="BG64" i="28"/>
  <c r="FD11" i="23"/>
  <c r="FA11" i="29"/>
  <c r="BA125" i="28"/>
  <c r="BA142" i="22"/>
  <c r="BA142" i="28" s="1"/>
  <c r="BA123" i="28"/>
  <c r="BA139" i="22"/>
  <c r="BA139" i="28" s="1"/>
  <c r="BA120" i="28"/>
  <c r="BB34" i="28"/>
  <c r="BB95" i="22"/>
  <c r="BC34" i="22"/>
  <c r="BB120" i="22"/>
  <c r="BB101" i="28"/>
  <c r="BH62" i="22"/>
  <c r="BH16" i="28"/>
  <c r="BB115" i="22"/>
  <c r="BB115" i="28" s="1"/>
  <c r="BB96" i="28"/>
  <c r="AZ133" i="22"/>
  <c r="AY133" i="28"/>
  <c r="BA135" i="22"/>
  <c r="AZ135" i="28"/>
  <c r="BA95" i="28"/>
  <c r="BA114" i="22"/>
  <c r="BA114" i="28" s="1"/>
  <c r="BH61" i="22"/>
  <c r="BH15" i="28"/>
  <c r="AZ141" i="28"/>
  <c r="BA141" i="22"/>
  <c r="BA141" i="28" s="1"/>
  <c r="FD9" i="23"/>
  <c r="FA9" i="29"/>
  <c r="BG78" i="22"/>
  <c r="BG78" i="28" s="1"/>
  <c r="BG61" i="28"/>
  <c r="FD14" i="23"/>
  <c r="FA14" i="29"/>
  <c r="BB125" i="22"/>
  <c r="BB106" i="28"/>
  <c r="BG75" i="22"/>
  <c r="BG75" i="28" s="1"/>
  <c r="BG58" i="28"/>
  <c r="BH57" i="22"/>
  <c r="BH11" i="28"/>
  <c r="BH60" i="22"/>
  <c r="BH14" i="28"/>
  <c r="BG79" i="22"/>
  <c r="BG79" i="28" s="1"/>
  <c r="BG62" i="28"/>
  <c r="FD12" i="23"/>
  <c r="FA12" i="29"/>
  <c r="BC35" i="28"/>
  <c r="BC96" i="22"/>
  <c r="BD35" i="22"/>
  <c r="AV148" i="28"/>
  <c r="AW146" i="28"/>
  <c r="AX146" i="28" s="1"/>
  <c r="FD7" i="23"/>
  <c r="FA7" i="29"/>
  <c r="BC124" i="22"/>
  <c r="BC105" i="28"/>
  <c r="BC37" i="28"/>
  <c r="BC98" i="22"/>
  <c r="BD37" i="22"/>
  <c r="BB116" i="22"/>
  <c r="BB116" i="28" s="1"/>
  <c r="BB97" i="28"/>
  <c r="BB138" i="22"/>
  <c r="BB138" i="28" s="1"/>
  <c r="BB119" i="28"/>
  <c r="FD8" i="23"/>
  <c r="FA8" i="29"/>
  <c r="FD18" i="23"/>
  <c r="FA18" i="29"/>
  <c r="BG74" i="22"/>
  <c r="BG74" i="28" s="1"/>
  <c r="BG57" i="28"/>
  <c r="BG77" i="22"/>
  <c r="BG77" i="28" s="1"/>
  <c r="BG60" i="28"/>
  <c r="BB117" i="22"/>
  <c r="BB117" i="28" s="1"/>
  <c r="BB98" i="28"/>
  <c r="BC36" i="28"/>
  <c r="BC97" i="22"/>
  <c r="BD36" i="22"/>
  <c r="AZ83" i="28"/>
  <c r="AY110" i="28"/>
  <c r="BE76" i="22"/>
  <c r="BE65" i="22"/>
  <c r="BF26" i="22"/>
  <c r="BF29" i="22" s="1"/>
  <c r="BF23" i="22"/>
  <c r="BF59" i="22"/>
  <c r="BF59" i="28" s="1"/>
  <c r="BF65" i="28" s="1"/>
  <c r="BG13" i="22"/>
  <c r="BG13" i="28" s="1"/>
  <c r="AY121" i="22"/>
  <c r="AY121" i="28" s="1"/>
  <c r="AY127" i="28" s="1"/>
  <c r="AY128" i="28" s="1"/>
  <c r="AY108" i="22"/>
  <c r="AY109" i="22" s="1"/>
  <c r="AY110" i="22" s="1"/>
  <c r="EX13" i="23"/>
  <c r="EX13" i="29" s="1"/>
  <c r="EU27" i="23"/>
  <c r="EU23" i="23"/>
  <c r="EU23" i="29" s="1"/>
  <c r="AZ102" i="22"/>
  <c r="AZ102" i="28" s="1"/>
  <c r="AZ108" i="28" s="1"/>
  <c r="AZ109" i="28" s="1"/>
  <c r="BA41" i="22"/>
  <c r="BA41" i="28" s="1"/>
  <c r="BA47" i="28" s="1"/>
  <c r="BA48" i="28" s="1"/>
  <c r="AZ47" i="22"/>
  <c r="AZ48" i="22" s="1"/>
  <c r="AV147" i="22"/>
  <c r="AW146" i="22"/>
  <c r="AV148" i="22"/>
  <c r="AX140" i="22"/>
  <c r="AX140" i="28" s="1"/>
  <c r="AX127" i="22"/>
  <c r="AX128" i="22" s="1"/>
  <c r="BH28" i="22"/>
  <c r="AZ137" i="22"/>
  <c r="AZ137" i="28" s="1"/>
  <c r="BC101" i="22"/>
  <c r="BD40" i="22"/>
  <c r="BD40" i="28" s="1"/>
  <c r="BC104" i="22"/>
  <c r="BD43" i="22"/>
  <c r="BD43" i="28" s="1"/>
  <c r="BD103" i="22"/>
  <c r="BE42" i="22"/>
  <c r="BE42" i="28" s="1"/>
  <c r="FA29" i="23"/>
  <c r="FA29" i="29" s="1"/>
  <c r="FD17" i="23"/>
  <c r="FD17" i="29" s="1"/>
  <c r="FA28" i="23"/>
  <c r="FA28" i="29" s="1"/>
  <c r="FD5" i="23"/>
  <c r="FD5" i="29" s="1"/>
  <c r="BA118" i="22"/>
  <c r="BA118" i="28" s="1"/>
  <c r="BD105" i="22"/>
  <c r="BE44" i="22"/>
  <c r="BE44" i="28" s="1"/>
  <c r="BC106" i="22"/>
  <c r="BD45" i="22"/>
  <c r="BD45" i="28" s="1"/>
  <c r="BH73" i="22"/>
  <c r="BH73" i="28" s="1"/>
  <c r="BB99" i="22"/>
  <c r="BB99" i="28" s="1"/>
  <c r="BC38" i="22"/>
  <c r="BC38" i="28" s="1"/>
  <c r="BC107" i="22"/>
  <c r="BD46" i="22"/>
  <c r="BD46" i="28" s="1"/>
  <c r="BD100" i="22"/>
  <c r="BE39" i="22"/>
  <c r="BE39" i="28" s="1"/>
  <c r="FD10" i="23"/>
  <c r="FD10" i="29" s="1"/>
  <c r="AW147" i="28" l="1"/>
  <c r="BE82" i="22"/>
  <c r="BE83" i="22" s="1"/>
  <c r="BE76" i="28"/>
  <c r="BE82" i="28" s="1"/>
  <c r="BH74" i="22"/>
  <c r="BH74" i="28" s="1"/>
  <c r="BH57" i="28"/>
  <c r="BD132" i="22"/>
  <c r="BC132" i="28"/>
  <c r="BB136" i="22"/>
  <c r="BA136" i="28"/>
  <c r="K30" i="21"/>
  <c r="BD122" i="22"/>
  <c r="BD103" i="28"/>
  <c r="BH79" i="22"/>
  <c r="BH79" i="28" s="1"/>
  <c r="BH62" i="28"/>
  <c r="AY145" i="28"/>
  <c r="AZ145" i="22"/>
  <c r="BC138" i="22"/>
  <c r="BC138" i="28" s="1"/>
  <c r="BC119" i="28"/>
  <c r="FG8" i="23"/>
  <c r="FD8" i="29"/>
  <c r="BB126" i="28"/>
  <c r="BC125" i="22"/>
  <c r="BC106" i="28"/>
  <c r="BD119" i="22"/>
  <c r="BD100" i="28"/>
  <c r="BG26" i="28"/>
  <c r="BG29" i="28" s="1"/>
  <c r="BG23" i="28"/>
  <c r="FG12" i="23"/>
  <c r="FD12" i="29"/>
  <c r="FG9" i="23"/>
  <c r="FD9" i="29"/>
  <c r="FG16" i="23"/>
  <c r="FD16" i="29"/>
  <c r="BH81" i="22"/>
  <c r="BH81" i="28" s="1"/>
  <c r="BH64" i="28"/>
  <c r="BB134" i="22"/>
  <c r="BA134" i="28"/>
  <c r="BC143" i="22"/>
  <c r="BC143" i="28" s="1"/>
  <c r="BC124" i="28"/>
  <c r="BD124" i="22"/>
  <c r="BD105" i="28"/>
  <c r="BC126" i="22"/>
  <c r="BC107" i="28"/>
  <c r="BC123" i="22"/>
  <c r="BC104" i="28"/>
  <c r="BD36" i="28"/>
  <c r="BD97" i="22"/>
  <c r="BE36" i="22"/>
  <c r="FG7" i="23"/>
  <c r="FD7" i="29"/>
  <c r="BB135" i="22"/>
  <c r="BA135" i="28"/>
  <c r="BB139" i="22"/>
  <c r="BB139" i="28" s="1"/>
  <c r="BB120" i="28"/>
  <c r="FD6" i="23"/>
  <c r="FD28" i="23" s="1"/>
  <c r="FD28" i="29" s="1"/>
  <c r="FA6" i="29"/>
  <c r="BC115" i="22"/>
  <c r="BC115" i="28" s="1"/>
  <c r="BC96" i="28"/>
  <c r="BC116" i="22"/>
  <c r="BC116" i="28" s="1"/>
  <c r="BC97" i="28"/>
  <c r="BD37" i="28"/>
  <c r="BD98" i="22"/>
  <c r="BE37" i="22"/>
  <c r="AY146" i="28"/>
  <c r="BB125" i="28"/>
  <c r="BC34" i="28"/>
  <c r="BC95" i="22"/>
  <c r="BD34" i="22"/>
  <c r="BH75" i="22"/>
  <c r="BH75" i="28" s="1"/>
  <c r="BH58" i="28"/>
  <c r="BC122" i="28"/>
  <c r="BB141" i="22"/>
  <c r="BB141" i="28" s="1"/>
  <c r="BC120" i="22"/>
  <c r="BC101" i="28"/>
  <c r="FG18" i="23"/>
  <c r="FD18" i="29"/>
  <c r="BC117" i="22"/>
  <c r="BC117" i="28" s="1"/>
  <c r="BC98" i="28"/>
  <c r="BA133" i="22"/>
  <c r="AZ133" i="28"/>
  <c r="BB95" i="28"/>
  <c r="BB114" i="22"/>
  <c r="BB114" i="28" s="1"/>
  <c r="AY144" i="28"/>
  <c r="AZ144" i="22"/>
  <c r="H39" i="18"/>
  <c r="I38" i="18"/>
  <c r="H41" i="18"/>
  <c r="H45" i="18" s="1"/>
  <c r="FG15" i="23"/>
  <c r="FD15" i="29"/>
  <c r="AX147" i="28"/>
  <c r="EU30" i="23"/>
  <c r="EU30" i="29" s="1"/>
  <c r="EU27" i="29"/>
  <c r="BD35" i="28"/>
  <c r="BD96" i="22"/>
  <c r="BE35" i="22"/>
  <c r="BH77" i="22"/>
  <c r="BH77" i="28" s="1"/>
  <c r="BH60" i="28"/>
  <c r="FG14" i="23"/>
  <c r="FD14" i="29"/>
  <c r="BH78" i="22"/>
  <c r="BH78" i="28" s="1"/>
  <c r="BH61" i="28"/>
  <c r="FG11" i="23"/>
  <c r="FD11" i="29"/>
  <c r="BB142" i="22"/>
  <c r="BB142" i="28" s="1"/>
  <c r="BB123" i="28"/>
  <c r="BA83" i="28"/>
  <c r="AZ110" i="28"/>
  <c r="AY140" i="22"/>
  <c r="AY140" i="28" s="1"/>
  <c r="AY127" i="22"/>
  <c r="AY128" i="22" s="1"/>
  <c r="BA102" i="22"/>
  <c r="BA102" i="28" s="1"/>
  <c r="BA108" i="28" s="1"/>
  <c r="BA109" i="28" s="1"/>
  <c r="BB41" i="22"/>
  <c r="BB41" i="28" s="1"/>
  <c r="BB47" i="28" s="1"/>
  <c r="BB48" i="28" s="1"/>
  <c r="BA47" i="22"/>
  <c r="BA48" i="22" s="1"/>
  <c r="BG26" i="22"/>
  <c r="BG29" i="22" s="1"/>
  <c r="BG59" i="22"/>
  <c r="BG59" i="28" s="1"/>
  <c r="BG65" i="28" s="1"/>
  <c r="BH13" i="22"/>
  <c r="BH13" i="28" s="1"/>
  <c r="BH23" i="28" s="1"/>
  <c r="BG23" i="22"/>
  <c r="AZ121" i="22"/>
  <c r="AZ121" i="28" s="1"/>
  <c r="AZ127" i="28" s="1"/>
  <c r="AZ128" i="28" s="1"/>
  <c r="AZ108" i="22"/>
  <c r="AZ109" i="22" s="1"/>
  <c r="AZ110" i="22" s="1"/>
  <c r="BF76" i="22"/>
  <c r="BF65" i="22"/>
  <c r="AW147" i="22"/>
  <c r="AX146" i="22"/>
  <c r="EX23" i="23"/>
  <c r="EX23" i="29" s="1"/>
  <c r="FA13" i="23"/>
  <c r="FA13" i="29" s="1"/>
  <c r="EX27" i="23"/>
  <c r="FG5" i="23"/>
  <c r="FG5" i="29" s="1"/>
  <c r="FG10" i="23"/>
  <c r="FG10" i="29" s="1"/>
  <c r="BD107" i="22"/>
  <c r="BE46" i="22"/>
  <c r="BE46" i="28" s="1"/>
  <c r="BD104" i="22"/>
  <c r="BE43" i="22"/>
  <c r="BE43" i="28" s="1"/>
  <c r="FG17" i="23"/>
  <c r="FG17" i="29" s="1"/>
  <c r="FD29" i="23"/>
  <c r="FD29" i="29" s="1"/>
  <c r="BD101" i="22"/>
  <c r="BE40" i="22"/>
  <c r="BE40" i="28" s="1"/>
  <c r="BD106" i="22"/>
  <c r="BE45" i="22"/>
  <c r="BE45" i="28" s="1"/>
  <c r="BE100" i="22"/>
  <c r="BF39" i="22"/>
  <c r="BF39" i="28" s="1"/>
  <c r="BC99" i="22"/>
  <c r="BC99" i="28" s="1"/>
  <c r="BD38" i="22"/>
  <c r="BD38" i="28" s="1"/>
  <c r="BB118" i="22"/>
  <c r="BB118" i="28" s="1"/>
  <c r="BE105" i="22"/>
  <c r="BF44" i="22"/>
  <c r="BF44" i="28" s="1"/>
  <c r="BE103" i="22"/>
  <c r="BF42" i="22"/>
  <c r="BF42" i="28" s="1"/>
  <c r="BA137" i="22"/>
  <c r="BA137" i="28" s="1"/>
  <c r="BH26" i="28" l="1"/>
  <c r="BH29" i="28" s="1"/>
  <c r="AZ144" i="28"/>
  <c r="BA144" i="22"/>
  <c r="BD117" i="22"/>
  <c r="BD117" i="28" s="1"/>
  <c r="BD98" i="28"/>
  <c r="FJ9" i="23"/>
  <c r="FJ9" i="29" s="1"/>
  <c r="FG9" i="29"/>
  <c r="BC125" i="28"/>
  <c r="BC136" i="22"/>
  <c r="BB136" i="28"/>
  <c r="FJ18" i="23"/>
  <c r="FJ18" i="29" s="1"/>
  <c r="FG18" i="29"/>
  <c r="BD34" i="28"/>
  <c r="BD95" i="22"/>
  <c r="BE34" i="22"/>
  <c r="BD126" i="22"/>
  <c r="BD107" i="28"/>
  <c r="FJ14" i="23"/>
  <c r="FJ14" i="29" s="1"/>
  <c r="FG14" i="29"/>
  <c r="BC95" i="28"/>
  <c r="BC114" i="22"/>
  <c r="BC114" i="28" s="1"/>
  <c r="BC142" i="22"/>
  <c r="BC142" i="28" s="1"/>
  <c r="BC123" i="28"/>
  <c r="BC134" i="22"/>
  <c r="BB134" i="28"/>
  <c r="FJ12" i="23"/>
  <c r="FJ12" i="29" s="1"/>
  <c r="FG12" i="29"/>
  <c r="BE132" i="22"/>
  <c r="BD132" i="28"/>
  <c r="BD125" i="22"/>
  <c r="BD106" i="28"/>
  <c r="BD120" i="22"/>
  <c r="BD101" i="28"/>
  <c r="BC139" i="22"/>
  <c r="BC139" i="28" s="1"/>
  <c r="BC120" i="28"/>
  <c r="BC135" i="22"/>
  <c r="BB135" i="28"/>
  <c r="FJ15" i="23"/>
  <c r="FJ15" i="29" s="1"/>
  <c r="FG15" i="29"/>
  <c r="BC126" i="28"/>
  <c r="FJ8" i="23"/>
  <c r="FJ8" i="29" s="1"/>
  <c r="FG8" i="29"/>
  <c r="BD122" i="28"/>
  <c r="BE35" i="28"/>
  <c r="BF35" i="22"/>
  <c r="BE96" i="22"/>
  <c r="H51" i="18"/>
  <c r="H64" i="18"/>
  <c r="BB133" i="22"/>
  <c r="BA133" i="28"/>
  <c r="FJ7" i="23"/>
  <c r="FJ7" i="29" s="1"/>
  <c r="FG7" i="29"/>
  <c r="FJ11" i="23"/>
  <c r="FJ11" i="29" s="1"/>
  <c r="FG11" i="29"/>
  <c r="BD115" i="22"/>
  <c r="BD115" i="28" s="1"/>
  <c r="BD96" i="28"/>
  <c r="I41" i="18"/>
  <c r="I45" i="18" s="1"/>
  <c r="I51" i="18" s="1"/>
  <c r="I39" i="18"/>
  <c r="BC141" i="22"/>
  <c r="BC141" i="28" s="1"/>
  <c r="AY147" i="28"/>
  <c r="AZ146" i="28"/>
  <c r="BE36" i="28"/>
  <c r="BE97" i="22"/>
  <c r="BF36" i="22"/>
  <c r="BD143" i="22"/>
  <c r="BD143" i="28" s="1"/>
  <c r="BD124" i="28"/>
  <c r="FJ16" i="23"/>
  <c r="FJ16" i="29" s="1"/>
  <c r="FG16" i="29"/>
  <c r="BD138" i="22"/>
  <c r="BD138" i="28" s="1"/>
  <c r="BD119" i="28"/>
  <c r="EX30" i="23"/>
  <c r="EX30" i="29" s="1"/>
  <c r="EX27" i="29"/>
  <c r="BE124" i="22"/>
  <c r="BE105" i="28"/>
  <c r="BE119" i="22"/>
  <c r="BE100" i="28"/>
  <c r="BD123" i="22"/>
  <c r="BD104" i="28"/>
  <c r="BF82" i="22"/>
  <c r="BF83" i="22" s="1"/>
  <c r="BF76" i="28"/>
  <c r="BF82" i="28" s="1"/>
  <c r="BE122" i="22"/>
  <c r="BE103" i="28"/>
  <c r="BE37" i="28"/>
  <c r="BF37" i="22"/>
  <c r="BE98" i="22"/>
  <c r="FG6" i="23"/>
  <c r="FD6" i="29"/>
  <c r="BD116" i="22"/>
  <c r="BD116" i="28" s="1"/>
  <c r="BD97" i="28"/>
  <c r="AZ145" i="28"/>
  <c r="BA145" i="22"/>
  <c r="BB83" i="28"/>
  <c r="BA110" i="28"/>
  <c r="BG76" i="22"/>
  <c r="BG65" i="22"/>
  <c r="BB102" i="22"/>
  <c r="BB102" i="28" s="1"/>
  <c r="BB108" i="28" s="1"/>
  <c r="BB109" i="28" s="1"/>
  <c r="BC41" i="22"/>
  <c r="BC41" i="28" s="1"/>
  <c r="BC47" i="28" s="1"/>
  <c r="BC48" i="28" s="1"/>
  <c r="BB47" i="22"/>
  <c r="BB48" i="22" s="1"/>
  <c r="BA121" i="22"/>
  <c r="BA121" i="28" s="1"/>
  <c r="BA127" i="28" s="1"/>
  <c r="BA128" i="28" s="1"/>
  <c r="BA108" i="22"/>
  <c r="BA109" i="22" s="1"/>
  <c r="BA110" i="22" s="1"/>
  <c r="AZ140" i="22"/>
  <c r="AZ140" i="28" s="1"/>
  <c r="AZ127" i="22"/>
  <c r="AZ128" i="22" s="1"/>
  <c r="AX147" i="22"/>
  <c r="AY146" i="22"/>
  <c r="FD13" i="23"/>
  <c r="FD13" i="29" s="1"/>
  <c r="FA23" i="23"/>
  <c r="FA23" i="29" s="1"/>
  <c r="FA27" i="23"/>
  <c r="BH59" i="22"/>
  <c r="BH59" i="28" s="1"/>
  <c r="BH65" i="28" s="1"/>
  <c r="BH23" i="22"/>
  <c r="BH26" i="22"/>
  <c r="BH29" i="22" s="1"/>
  <c r="BF100" i="22"/>
  <c r="BG39" i="22"/>
  <c r="BG39" i="28" s="1"/>
  <c r="FG29" i="23"/>
  <c r="FG29" i="29" s="1"/>
  <c r="FJ17" i="23"/>
  <c r="FJ10" i="23"/>
  <c r="FJ10" i="29" s="1"/>
  <c r="BF105" i="22"/>
  <c r="BG44" i="22"/>
  <c r="BG44" i="28" s="1"/>
  <c r="FG28" i="23"/>
  <c r="FG28" i="29" s="1"/>
  <c r="FJ5" i="23"/>
  <c r="FJ5" i="29" s="1"/>
  <c r="BE106" i="22"/>
  <c r="BF45" i="22"/>
  <c r="BF45" i="28" s="1"/>
  <c r="BE104" i="22"/>
  <c r="BF43" i="22"/>
  <c r="BF43" i="28" s="1"/>
  <c r="BB137" i="22"/>
  <c r="BB137" i="28" s="1"/>
  <c r="BD99" i="22"/>
  <c r="BD99" i="28" s="1"/>
  <c r="BE38" i="22"/>
  <c r="BE38" i="28" s="1"/>
  <c r="BF103" i="22"/>
  <c r="BG42" i="22"/>
  <c r="BG42" i="28" s="1"/>
  <c r="BC118" i="22"/>
  <c r="BC118" i="28" s="1"/>
  <c r="BE101" i="22"/>
  <c r="BF40" i="22"/>
  <c r="BF40" i="28" s="1"/>
  <c r="BE107" i="22"/>
  <c r="BF46" i="22"/>
  <c r="BF46" i="28" s="1"/>
  <c r="BD141" i="22" l="1"/>
  <c r="BD141" i="28" s="1"/>
  <c r="BE122" i="28"/>
  <c r="BE143" i="22"/>
  <c r="BE143" i="28" s="1"/>
  <c r="BE124" i="28"/>
  <c r="BC133" i="22"/>
  <c r="BB133" i="28"/>
  <c r="BD135" i="22"/>
  <c r="BC135" i="28"/>
  <c r="BF132" i="22"/>
  <c r="BE132" i="28"/>
  <c r="BF122" i="22"/>
  <c r="BF103" i="28"/>
  <c r="BF36" i="28"/>
  <c r="BG36" i="22"/>
  <c r="BF97" i="22"/>
  <c r="I64" i="18"/>
  <c r="I65" i="18" s="1"/>
  <c r="I69" i="18" s="1"/>
  <c r="I71" i="18" s="1"/>
  <c r="BE125" i="22"/>
  <c r="BE106" i="28"/>
  <c r="BE116" i="22"/>
  <c r="BE116" i="28" s="1"/>
  <c r="BE97" i="28"/>
  <c r="H65" i="18"/>
  <c r="BA144" i="28"/>
  <c r="BB144" i="22"/>
  <c r="FJ6" i="23"/>
  <c r="FJ6" i="29" s="1"/>
  <c r="FG6" i="29"/>
  <c r="BD136" i="22"/>
  <c r="BC136" i="28"/>
  <c r="BG82" i="22"/>
  <c r="BG83" i="22" s="1"/>
  <c r="BG76" i="28"/>
  <c r="BG82" i="28" s="1"/>
  <c r="BE117" i="22"/>
  <c r="BE117" i="28" s="1"/>
  <c r="BE98" i="28"/>
  <c r="BD142" i="22"/>
  <c r="BD142" i="28" s="1"/>
  <c r="BD123" i="28"/>
  <c r="BA146" i="28"/>
  <c r="BE115" i="22"/>
  <c r="BE115" i="28" s="1"/>
  <c r="BE96" i="28"/>
  <c r="BD139" i="22"/>
  <c r="BD139" i="28" s="1"/>
  <c r="BD120" i="28"/>
  <c r="BD134" i="22"/>
  <c r="BC134" i="28"/>
  <c r="BD126" i="28"/>
  <c r="AZ147" i="28"/>
  <c r="FA30" i="23"/>
  <c r="FA30" i="29" s="1"/>
  <c r="FA27" i="29"/>
  <c r="BF119" i="22"/>
  <c r="BF100" i="28"/>
  <c r="BE126" i="22"/>
  <c r="BE107" i="28"/>
  <c r="BF124" i="22"/>
  <c r="BF105" i="28"/>
  <c r="BF37" i="28"/>
  <c r="BG37" i="22"/>
  <c r="BF98" i="22"/>
  <c r="BF35" i="28"/>
  <c r="BF96" i="22"/>
  <c r="BG35" i="22"/>
  <c r="BE34" i="28"/>
  <c r="BE95" i="22"/>
  <c r="BF34" i="22"/>
  <c r="BE120" i="22"/>
  <c r="BE101" i="28"/>
  <c r="BE123" i="22"/>
  <c r="BE104" i="28"/>
  <c r="FJ29" i="23"/>
  <c r="FJ29" i="29" s="1"/>
  <c r="FJ17" i="29"/>
  <c r="BA145" i="28"/>
  <c r="BB145" i="22"/>
  <c r="BE138" i="22"/>
  <c r="BE138" i="28" s="1"/>
  <c r="BE119" i="28"/>
  <c r="BD125" i="28"/>
  <c r="BD95" i="28"/>
  <c r="BD114" i="22"/>
  <c r="BD114" i="28" s="1"/>
  <c r="BC83" i="28"/>
  <c r="BB110" i="28"/>
  <c r="FG13" i="23"/>
  <c r="FG13" i="29" s="1"/>
  <c r="FD27" i="23"/>
  <c r="FD23" i="23"/>
  <c r="FD23" i="29" s="1"/>
  <c r="AY147" i="22"/>
  <c r="AZ146" i="22"/>
  <c r="BD41" i="22"/>
  <c r="BD41" i="28" s="1"/>
  <c r="BD47" i="28" s="1"/>
  <c r="BD48" i="28" s="1"/>
  <c r="BC102" i="22"/>
  <c r="BC102" i="28" s="1"/>
  <c r="BC108" i="28" s="1"/>
  <c r="BC109" i="28" s="1"/>
  <c r="BC47" i="22"/>
  <c r="BC48" i="22" s="1"/>
  <c r="BB121" i="22"/>
  <c r="BB121" i="28" s="1"/>
  <c r="BB127" i="28" s="1"/>
  <c r="BB128" i="28" s="1"/>
  <c r="BB108" i="22"/>
  <c r="BB109" i="22" s="1"/>
  <c r="BB110" i="22" s="1"/>
  <c r="BA140" i="22"/>
  <c r="BA140" i="28" s="1"/>
  <c r="BA127" i="22"/>
  <c r="BA128" i="22" s="1"/>
  <c r="BH76" i="22"/>
  <c r="BH65" i="22"/>
  <c r="BC137" i="22"/>
  <c r="BC137" i="28" s="1"/>
  <c r="BF104" i="22"/>
  <c r="BG43" i="22"/>
  <c r="BG43" i="28" s="1"/>
  <c r="BF106" i="22"/>
  <c r="BG45" i="22"/>
  <c r="BG45" i="28" s="1"/>
  <c r="BG100" i="22"/>
  <c r="BH39" i="22"/>
  <c r="BG103" i="22"/>
  <c r="BH42" i="22"/>
  <c r="BG105" i="22"/>
  <c r="BH44" i="22"/>
  <c r="BF107" i="22"/>
  <c r="BG46" i="22"/>
  <c r="BG46" i="28" s="1"/>
  <c r="BE99" i="22"/>
  <c r="BE99" i="28" s="1"/>
  <c r="BF38" i="22"/>
  <c r="BF38" i="28" s="1"/>
  <c r="BF101" i="22"/>
  <c r="BG40" i="22"/>
  <c r="BG40" i="28" s="1"/>
  <c r="BD118" i="22"/>
  <c r="BD118" i="28" s="1"/>
  <c r="FJ28" i="23" l="1"/>
  <c r="FJ28" i="29" s="1"/>
  <c r="BE141" i="22"/>
  <c r="BE141" i="28" s="1"/>
  <c r="BE95" i="28"/>
  <c r="BE114" i="22"/>
  <c r="BE114" i="28" s="1"/>
  <c r="BD133" i="22"/>
  <c r="BC133" i="28"/>
  <c r="FD30" i="23"/>
  <c r="FD30" i="29" s="1"/>
  <c r="FD27" i="29"/>
  <c r="BF143" i="22"/>
  <c r="BF143" i="28" s="1"/>
  <c r="BF124" i="28"/>
  <c r="BB146" i="28"/>
  <c r="BE136" i="22"/>
  <c r="BD136" i="28"/>
  <c r="BG35" i="28"/>
  <c r="BG96" i="22"/>
  <c r="BH35" i="22"/>
  <c r="BF141" i="22"/>
  <c r="BF141" i="28" s="1"/>
  <c r="BF122" i="28"/>
  <c r="BG119" i="22"/>
  <c r="BG100" i="28"/>
  <c r="BF34" i="28"/>
  <c r="BG34" i="22"/>
  <c r="BF95" i="22"/>
  <c r="BF126" i="22"/>
  <c r="BF107" i="28"/>
  <c r="BG124" i="22"/>
  <c r="BG105" i="28"/>
  <c r="BF123" i="22"/>
  <c r="BF104" i="28"/>
  <c r="BF115" i="22"/>
  <c r="BF115" i="28" s="1"/>
  <c r="BF96" i="28"/>
  <c r="BE126" i="28"/>
  <c r="BE125" i="28"/>
  <c r="BB145" i="28"/>
  <c r="BC145" i="22"/>
  <c r="BF125" i="22"/>
  <c r="BF106" i="28"/>
  <c r="BH103" i="22"/>
  <c r="BH42" i="28"/>
  <c r="BE142" i="22"/>
  <c r="BE142" i="28" s="1"/>
  <c r="BE123" i="28"/>
  <c r="BE134" i="22"/>
  <c r="BD134" i="28"/>
  <c r="BG132" i="22"/>
  <c r="BF132" i="28"/>
  <c r="BG36" i="28"/>
  <c r="BG97" i="22"/>
  <c r="BH36" i="22"/>
  <c r="BH105" i="22"/>
  <c r="BH44" i="28"/>
  <c r="BG122" i="22"/>
  <c r="BG103" i="28"/>
  <c r="BF117" i="22"/>
  <c r="BF117" i="28" s="1"/>
  <c r="BF98" i="28"/>
  <c r="BF138" i="22"/>
  <c r="BF138" i="28" s="1"/>
  <c r="BF119" i="28"/>
  <c r="BB144" i="28"/>
  <c r="BC144" i="22"/>
  <c r="BF120" i="22"/>
  <c r="BF101" i="28"/>
  <c r="BH100" i="22"/>
  <c r="BH39" i="28"/>
  <c r="BH82" i="22"/>
  <c r="BH83" i="22" s="1"/>
  <c r="BI83" i="22" s="1"/>
  <c r="BH76" i="28"/>
  <c r="BH82" i="28" s="1"/>
  <c r="BE139" i="22"/>
  <c r="BE139" i="28" s="1"/>
  <c r="BE120" i="28"/>
  <c r="BG37" i="28"/>
  <c r="BG98" i="22"/>
  <c r="BH37" i="22"/>
  <c r="H69" i="18"/>
  <c r="H71" i="18" s="1"/>
  <c r="BF116" i="22"/>
  <c r="BF116" i="28" s="1"/>
  <c r="BF97" i="28"/>
  <c r="BE135" i="22"/>
  <c r="BD135" i="28"/>
  <c r="BA147" i="28"/>
  <c r="BD83" i="28"/>
  <c r="BC110" i="28"/>
  <c r="BE41" i="22"/>
  <c r="BE41" i="28" s="1"/>
  <c r="BE47" i="28" s="1"/>
  <c r="BE48" i="28" s="1"/>
  <c r="BD102" i="22"/>
  <c r="BD102" i="28" s="1"/>
  <c r="BD108" i="28" s="1"/>
  <c r="BD109" i="28" s="1"/>
  <c r="BD47" i="22"/>
  <c r="BD48" i="22" s="1"/>
  <c r="AZ147" i="22"/>
  <c r="BA146" i="22"/>
  <c r="BC121" i="22"/>
  <c r="BC121" i="28" s="1"/>
  <c r="BC127" i="28" s="1"/>
  <c r="BC128" i="28" s="1"/>
  <c r="BC108" i="22"/>
  <c r="BC109" i="22" s="1"/>
  <c r="BC110" i="22" s="1"/>
  <c r="FJ13" i="23"/>
  <c r="FJ13" i="29" s="1"/>
  <c r="FG27" i="23"/>
  <c r="FG23" i="23"/>
  <c r="FG23" i="29" s="1"/>
  <c r="BB140" i="22"/>
  <c r="BB140" i="28" s="1"/>
  <c r="BB127" i="22"/>
  <c r="BB128" i="22" s="1"/>
  <c r="BD137" i="22"/>
  <c r="BD137" i="28" s="1"/>
  <c r="BG106" i="22"/>
  <c r="BH45" i="22"/>
  <c r="BE118" i="22"/>
  <c r="BE118" i="28" s="1"/>
  <c r="BG104" i="22"/>
  <c r="BH43" i="22"/>
  <c r="BF99" i="22"/>
  <c r="BF99" i="28" s="1"/>
  <c r="BG38" i="22"/>
  <c r="BG38" i="28" s="1"/>
  <c r="BG107" i="22"/>
  <c r="BH46" i="22"/>
  <c r="BG101" i="22"/>
  <c r="BH40" i="22"/>
  <c r="BH98" i="22" l="1"/>
  <c r="BH37" i="28"/>
  <c r="BF95" i="28"/>
  <c r="BF114" i="22"/>
  <c r="BF114" i="28" s="1"/>
  <c r="BG115" i="22"/>
  <c r="BG115" i="28" s="1"/>
  <c r="BG96" i="28"/>
  <c r="BG120" i="22"/>
  <c r="BG101" i="28"/>
  <c r="BG34" i="28"/>
  <c r="BG95" i="22"/>
  <c r="BH34" i="22"/>
  <c r="BH107" i="22"/>
  <c r="BH46" i="28"/>
  <c r="BF139" i="22"/>
  <c r="BF139" i="28" s="1"/>
  <c r="BF120" i="28"/>
  <c r="BG141" i="22"/>
  <c r="BG122" i="28"/>
  <c r="BC145" i="28"/>
  <c r="BD145" i="22"/>
  <c r="BE133" i="22"/>
  <c r="BD133" i="28"/>
  <c r="BH119" i="22"/>
  <c r="BH119" i="28" s="1"/>
  <c r="BH100" i="28"/>
  <c r="BG125" i="22"/>
  <c r="BG106" i="28"/>
  <c r="BH132" i="22"/>
  <c r="BH132" i="28" s="1"/>
  <c r="BG132" i="28"/>
  <c r="BC144" i="28"/>
  <c r="BD144" i="22"/>
  <c r="BF134" i="22"/>
  <c r="BE134" i="28"/>
  <c r="BF142" i="22"/>
  <c r="BF142" i="28" s="1"/>
  <c r="BF123" i="28"/>
  <c r="BF136" i="22"/>
  <c r="BE136" i="28"/>
  <c r="BH124" i="22"/>
  <c r="BH124" i="28" s="1"/>
  <c r="BH105" i="28"/>
  <c r="BG138" i="22"/>
  <c r="BG119" i="28"/>
  <c r="BB147" i="28"/>
  <c r="BC146" i="28"/>
  <c r="FG30" i="23"/>
  <c r="FG30" i="29" s="1"/>
  <c r="FG27" i="29"/>
  <c r="BF125" i="28"/>
  <c r="BF135" i="22"/>
  <c r="BE135" i="28"/>
  <c r="BH97" i="22"/>
  <c r="BH36" i="28"/>
  <c r="BG143" i="22"/>
  <c r="BG124" i="28"/>
  <c r="BH106" i="22"/>
  <c r="BH45" i="28"/>
  <c r="BG116" i="22"/>
  <c r="BG116" i="28" s="1"/>
  <c r="BG97" i="28"/>
  <c r="BG117" i="22"/>
  <c r="BG117" i="28" s="1"/>
  <c r="BG98" i="28"/>
  <c r="BG126" i="22"/>
  <c r="BG107" i="28"/>
  <c r="BH104" i="22"/>
  <c r="BH43" i="28"/>
  <c r="BG123" i="22"/>
  <c r="BG104" i="28"/>
  <c r="BH101" i="22"/>
  <c r="BH40" i="28"/>
  <c r="BH122" i="22"/>
  <c r="BH122" i="28" s="1"/>
  <c r="BH103" i="28"/>
  <c r="BF126" i="28"/>
  <c r="BH96" i="22"/>
  <c r="BH35" i="28"/>
  <c r="BE83" i="28"/>
  <c r="BD110" i="28"/>
  <c r="BE137" i="22"/>
  <c r="BE137" i="28" s="1"/>
  <c r="FJ27" i="23"/>
  <c r="FJ23" i="23"/>
  <c r="FJ23" i="29" s="1"/>
  <c r="BC140" i="22"/>
  <c r="BC140" i="28" s="1"/>
  <c r="BC127" i="22"/>
  <c r="BC128" i="22" s="1"/>
  <c r="BD121" i="22"/>
  <c r="BD121" i="28" s="1"/>
  <c r="BD127" i="28" s="1"/>
  <c r="BD128" i="28" s="1"/>
  <c r="BD108" i="22"/>
  <c r="BD109" i="22" s="1"/>
  <c r="BD110" i="22" s="1"/>
  <c r="BA147" i="22"/>
  <c r="BB146" i="22"/>
  <c r="BE102" i="22"/>
  <c r="BE102" i="28" s="1"/>
  <c r="BE108" i="28" s="1"/>
  <c r="BE109" i="28" s="1"/>
  <c r="BF41" i="22"/>
  <c r="BF41" i="28" s="1"/>
  <c r="BF47" i="28" s="1"/>
  <c r="BF48" i="28" s="1"/>
  <c r="BE47" i="22"/>
  <c r="BE48" i="22" s="1"/>
  <c r="BG99" i="22"/>
  <c r="BG99" i="28" s="1"/>
  <c r="BH38" i="22"/>
  <c r="BH38" i="28" s="1"/>
  <c r="BF118" i="22"/>
  <c r="BF118" i="28" s="1"/>
  <c r="BG139" i="22" l="1"/>
  <c r="BG120" i="28"/>
  <c r="BG138" i="28"/>
  <c r="BH138" i="22"/>
  <c r="BH138" i="28" s="1"/>
  <c r="BH115" i="22"/>
  <c r="BH115" i="28" s="1"/>
  <c r="BH96" i="28"/>
  <c r="BD144" i="28"/>
  <c r="BE144" i="22"/>
  <c r="BG142" i="22"/>
  <c r="BG123" i="28"/>
  <c r="BF134" i="28"/>
  <c r="BG134" i="22"/>
  <c r="BH125" i="22"/>
  <c r="BH125" i="28" s="1"/>
  <c r="BH106" i="28"/>
  <c r="BF133" i="22"/>
  <c r="BE133" i="28"/>
  <c r="BH126" i="22"/>
  <c r="BH126" i="28" s="1"/>
  <c r="BH107" i="28"/>
  <c r="BD145" i="28"/>
  <c r="BE145" i="22"/>
  <c r="BH34" i="28"/>
  <c r="BH95" i="22"/>
  <c r="BH123" i="22"/>
  <c r="BH123" i="28" s="1"/>
  <c r="BH104" i="28"/>
  <c r="BG126" i="28"/>
  <c r="BG143" i="28"/>
  <c r="BH143" i="22"/>
  <c r="BH143" i="28" s="1"/>
  <c r="BF136" i="28"/>
  <c r="BG136" i="22"/>
  <c r="BG95" i="28"/>
  <c r="BG114" i="22"/>
  <c r="BG114" i="28" s="1"/>
  <c r="BF135" i="28"/>
  <c r="BG135" i="22"/>
  <c r="FJ30" i="23"/>
  <c r="FJ30" i="29" s="1"/>
  <c r="FJ27" i="29"/>
  <c r="BC147" i="28"/>
  <c r="BD146" i="28"/>
  <c r="BH117" i="22"/>
  <c r="BH117" i="28" s="1"/>
  <c r="BH98" i="28"/>
  <c r="BH120" i="22"/>
  <c r="BH120" i="28" s="1"/>
  <c r="BH101" i="28"/>
  <c r="BH116" i="22"/>
  <c r="BH116" i="28" s="1"/>
  <c r="BH97" i="28"/>
  <c r="BG125" i="28"/>
  <c r="BG141" i="28"/>
  <c r="BH141" i="22"/>
  <c r="BH141" i="28" s="1"/>
  <c r="BF83" i="28"/>
  <c r="BE110" i="28"/>
  <c r="BF102" i="22"/>
  <c r="BF102" i="28" s="1"/>
  <c r="BF108" i="28" s="1"/>
  <c r="BF109" i="28" s="1"/>
  <c r="BG41" i="22"/>
  <c r="BG41" i="28" s="1"/>
  <c r="BG47" i="28" s="1"/>
  <c r="BG48" i="28" s="1"/>
  <c r="BF47" i="22"/>
  <c r="BF48" i="22" s="1"/>
  <c r="BB147" i="22"/>
  <c r="BC146" i="22"/>
  <c r="BD140" i="22"/>
  <c r="BD140" i="28" s="1"/>
  <c r="BD127" i="22"/>
  <c r="BD128" i="22" s="1"/>
  <c r="BE121" i="22"/>
  <c r="BE121" i="28" s="1"/>
  <c r="BE127" i="28" s="1"/>
  <c r="BE128" i="28" s="1"/>
  <c r="BE108" i="22"/>
  <c r="BE109" i="22" s="1"/>
  <c r="BE110" i="22" s="1"/>
  <c r="BG118" i="22"/>
  <c r="BG118" i="28" s="1"/>
  <c r="BF137" i="22"/>
  <c r="BH99" i="22"/>
  <c r="BH99" i="28" s="1"/>
  <c r="BE146" i="28" l="1"/>
  <c r="BE147" i="28" s="1"/>
  <c r="BH95" i="28"/>
  <c r="BH114" i="22"/>
  <c r="BH114" i="28" s="1"/>
  <c r="BH135" i="22"/>
  <c r="BH135" i="28" s="1"/>
  <c r="BG135" i="28"/>
  <c r="BH134" i="22"/>
  <c r="BH134" i="28" s="1"/>
  <c r="BG134" i="28"/>
  <c r="BG142" i="28"/>
  <c r="BH142" i="22"/>
  <c r="BH142" i="28" s="1"/>
  <c r="BG139" i="28"/>
  <c r="BH139" i="22"/>
  <c r="BH139" i="28" s="1"/>
  <c r="BE145" i="28"/>
  <c r="BF145" i="22"/>
  <c r="BE144" i="28"/>
  <c r="BF144" i="22"/>
  <c r="BH136" i="22"/>
  <c r="BH136" i="28" s="1"/>
  <c r="BG136" i="28"/>
  <c r="BG137" i="22"/>
  <c r="BG137" i="28" s="1"/>
  <c r="BF137" i="28"/>
  <c r="BG133" i="22"/>
  <c r="BF133" i="28"/>
  <c r="BD147" i="28"/>
  <c r="BG83" i="28"/>
  <c r="BF110" i="28"/>
  <c r="BE140" i="22"/>
  <c r="BE140" i="28" s="1"/>
  <c r="BE127" i="22"/>
  <c r="BE128" i="22" s="1"/>
  <c r="BC147" i="22"/>
  <c r="BD146" i="22"/>
  <c r="BH41" i="22"/>
  <c r="BH41" i="28" s="1"/>
  <c r="BH47" i="28" s="1"/>
  <c r="BH48" i="28" s="1"/>
  <c r="BG102" i="22"/>
  <c r="BG102" i="28" s="1"/>
  <c r="BG108" i="28" s="1"/>
  <c r="BG109" i="28" s="1"/>
  <c r="BG47" i="22"/>
  <c r="BG48" i="22" s="1"/>
  <c r="BF121" i="22"/>
  <c r="BF121" i="28" s="1"/>
  <c r="BF127" i="28" s="1"/>
  <c r="BF128" i="28" s="1"/>
  <c r="BF108" i="22"/>
  <c r="BF109" i="22" s="1"/>
  <c r="BF110" i="22" s="1"/>
  <c r="BH118" i="22"/>
  <c r="BH118" i="28" s="1"/>
  <c r="BF146" i="28" l="1"/>
  <c r="BF144" i="28"/>
  <c r="BG144" i="22"/>
  <c r="BF145" i="28"/>
  <c r="BG145" i="22"/>
  <c r="BF147" i="28"/>
  <c r="BG133" i="28"/>
  <c r="BH133" i="22"/>
  <c r="BH133" i="28" s="1"/>
  <c r="BE146" i="22"/>
  <c r="BE147" i="22" s="1"/>
  <c r="BH83" i="28"/>
  <c r="BG110" i="28"/>
  <c r="BH102" i="22"/>
  <c r="BH102" i="28" s="1"/>
  <c r="BH108" i="28" s="1"/>
  <c r="BH109" i="28" s="1"/>
  <c r="BH47" i="22"/>
  <c r="BH48" i="22" s="1"/>
  <c r="BD147" i="22"/>
  <c r="BF140" i="22"/>
  <c r="BF140" i="28" s="1"/>
  <c r="BF127" i="22"/>
  <c r="BF128" i="22" s="1"/>
  <c r="BG121" i="22"/>
  <c r="BG121" i="28" s="1"/>
  <c r="BG127" i="28" s="1"/>
  <c r="BG128" i="28" s="1"/>
  <c r="BG108" i="22"/>
  <c r="BG109" i="22" s="1"/>
  <c r="BG110" i="22" s="1"/>
  <c r="BH137" i="22"/>
  <c r="BH137" i="28" s="1"/>
  <c r="BG145" i="28" l="1"/>
  <c r="BH145" i="22"/>
  <c r="BH145" i="28" s="1"/>
  <c r="BG144" i="28"/>
  <c r="BH144" i="22"/>
  <c r="BH144" i="28" s="1"/>
  <c r="BG146" i="28"/>
  <c r="BI83" i="28"/>
  <c r="BH110" i="28"/>
  <c r="BH121" i="22"/>
  <c r="BH108" i="22"/>
  <c r="BH109" i="22" s="1"/>
  <c r="BH110" i="22" s="1"/>
  <c r="BG140" i="22"/>
  <c r="BG140" i="28" s="1"/>
  <c r="BG127" i="22"/>
  <c r="BG128" i="22" s="1"/>
  <c r="BF146" i="22"/>
  <c r="BG147" i="28" l="1"/>
  <c r="BH127" i="22"/>
  <c r="BH121" i="28"/>
  <c r="BH127" i="28" s="1"/>
  <c r="BH128" i="28" s="1"/>
  <c r="BH140" i="22"/>
  <c r="BH140" i="28" s="1"/>
  <c r="BG146" i="22"/>
  <c r="BH146" i="22" s="1"/>
  <c r="BH128" i="22"/>
  <c r="BF147" i="22"/>
  <c r="BH147" i="22" l="1"/>
  <c r="BH146" i="28"/>
  <c r="BH147" i="28" s="1"/>
  <c r="BG147" i="22"/>
  <c r="K18" i="7" l="1"/>
  <c r="L18" i="7" s="1"/>
  <c r="M18" i="7" s="1"/>
  <c r="N18" i="7" s="1"/>
  <c r="O18" i="7" s="1"/>
  <c r="P18" i="7" s="1"/>
  <c r="Q18" i="7" s="1"/>
  <c r="R18" i="7" s="1"/>
  <c r="S18" i="7" s="1"/>
  <c r="T18" i="7" s="1"/>
  <c r="U18" i="7" s="1"/>
  <c r="V18" i="7" s="1"/>
  <c r="W18" i="7" s="1"/>
  <c r="X18" i="7" s="1"/>
  <c r="Y18" i="7" s="1"/>
  <c r="Z18" i="7" s="1"/>
  <c r="AA18" i="7" s="1"/>
  <c r="AB18" i="7" s="1"/>
  <c r="AC18" i="7" s="1"/>
  <c r="AD18" i="7" s="1"/>
  <c r="AE18" i="7" s="1"/>
  <c r="AF18" i="7" s="1"/>
  <c r="AG18" i="7" s="1"/>
  <c r="AH18" i="7" s="1"/>
  <c r="AI18" i="7" s="1"/>
  <c r="AJ18" i="7" s="1"/>
  <c r="AK18" i="7" s="1"/>
  <c r="AL18" i="7" s="1"/>
  <c r="AM18" i="7" s="1"/>
  <c r="AN18" i="7" s="1"/>
  <c r="AO18" i="7" s="1"/>
  <c r="AP18" i="7" s="1"/>
  <c r="AQ18" i="7" s="1"/>
  <c r="AR18" i="7" s="1"/>
  <c r="AS18" i="7" s="1"/>
  <c r="AT18" i="7" s="1"/>
  <c r="AU18" i="7" s="1"/>
  <c r="AV18" i="7" s="1"/>
  <c r="AW18" i="7" s="1"/>
  <c r="AX18" i="7" s="1"/>
  <c r="AY18" i="7" s="1"/>
  <c r="AZ18" i="7" s="1"/>
  <c r="BA18" i="7" s="1"/>
  <c r="BB18" i="7" s="1"/>
  <c r="BC18" i="7" s="1"/>
  <c r="BD18" i="7" s="1"/>
  <c r="BE18" i="7" s="1"/>
  <c r="BF18" i="7" s="1"/>
  <c r="BG18" i="7" s="1"/>
  <c r="BH18" i="7" s="1"/>
  <c r="J18" i="7"/>
  <c r="J17" i="7"/>
  <c r="K17" i="7" s="1"/>
  <c r="L17" i="7" s="1"/>
  <c r="M17" i="7" s="1"/>
  <c r="N17" i="7" s="1"/>
  <c r="O17" i="7" s="1"/>
  <c r="P17" i="7" s="1"/>
  <c r="Q17" i="7" s="1"/>
  <c r="R17" i="7" s="1"/>
  <c r="S17" i="7" s="1"/>
  <c r="T17" i="7" s="1"/>
  <c r="U17" i="7" s="1"/>
  <c r="V17" i="7" s="1"/>
  <c r="W17" i="7" s="1"/>
  <c r="X17" i="7" s="1"/>
  <c r="Y17" i="7" s="1"/>
  <c r="Z17" i="7" s="1"/>
  <c r="AA17" i="7" s="1"/>
  <c r="AB17" i="7" s="1"/>
  <c r="AC17" i="7" s="1"/>
  <c r="AD17" i="7" s="1"/>
  <c r="AE17" i="7" s="1"/>
  <c r="AF17" i="7" s="1"/>
  <c r="AG17" i="7" s="1"/>
  <c r="AH17" i="7" s="1"/>
  <c r="AI17" i="7" s="1"/>
  <c r="AJ17" i="7" s="1"/>
  <c r="AK17" i="7" s="1"/>
  <c r="AL17" i="7" s="1"/>
  <c r="AM17" i="7" s="1"/>
  <c r="AN17" i="7" s="1"/>
  <c r="AO17" i="7" s="1"/>
  <c r="AP17" i="7" s="1"/>
  <c r="AQ17" i="7" s="1"/>
  <c r="AR17" i="7" s="1"/>
  <c r="AS17" i="7" s="1"/>
  <c r="AT17" i="7" s="1"/>
  <c r="AU17" i="7" s="1"/>
  <c r="AV17" i="7" s="1"/>
  <c r="AW17" i="7" s="1"/>
  <c r="AX17" i="7" s="1"/>
  <c r="AY17" i="7" s="1"/>
  <c r="AZ17" i="7" s="1"/>
  <c r="BA17" i="7" s="1"/>
  <c r="BB17" i="7" s="1"/>
  <c r="BC17" i="7" s="1"/>
  <c r="BD17" i="7" s="1"/>
  <c r="BE17" i="7" s="1"/>
  <c r="BF17" i="7" s="1"/>
  <c r="BG17" i="7" s="1"/>
  <c r="BH17" i="7" s="1"/>
  <c r="J16" i="7"/>
  <c r="K16" i="7" s="1"/>
  <c r="L16" i="7" s="1"/>
  <c r="M16" i="7" s="1"/>
  <c r="N16" i="7" s="1"/>
  <c r="O16" i="7" s="1"/>
  <c r="P16" i="7" s="1"/>
  <c r="Q16" i="7" s="1"/>
  <c r="R16" i="7" s="1"/>
  <c r="S16" i="7" s="1"/>
  <c r="T16" i="7" s="1"/>
  <c r="U16" i="7" s="1"/>
  <c r="V16" i="7" s="1"/>
  <c r="W16" i="7" s="1"/>
  <c r="X16" i="7" s="1"/>
  <c r="Y16" i="7" s="1"/>
  <c r="Z16" i="7" s="1"/>
  <c r="AA16" i="7" s="1"/>
  <c r="AB16" i="7" s="1"/>
  <c r="AC16" i="7" s="1"/>
  <c r="AD16" i="7" s="1"/>
  <c r="AE16" i="7" s="1"/>
  <c r="AF16" i="7" s="1"/>
  <c r="AG16" i="7" s="1"/>
  <c r="AH16" i="7" s="1"/>
  <c r="AI16" i="7" s="1"/>
  <c r="AJ16" i="7" s="1"/>
  <c r="AK16" i="7" s="1"/>
  <c r="AL16" i="7" s="1"/>
  <c r="AM16" i="7" s="1"/>
  <c r="AN16" i="7" s="1"/>
  <c r="AO16" i="7" s="1"/>
  <c r="AP16" i="7" s="1"/>
  <c r="AQ16" i="7" s="1"/>
  <c r="AR16" i="7" s="1"/>
  <c r="AS16" i="7" s="1"/>
  <c r="AT16" i="7" s="1"/>
  <c r="AU16" i="7" s="1"/>
  <c r="AV16" i="7" s="1"/>
  <c r="AW16" i="7" s="1"/>
  <c r="AX16" i="7" s="1"/>
  <c r="AY16" i="7" s="1"/>
  <c r="AZ16" i="7" s="1"/>
  <c r="BA16" i="7" s="1"/>
  <c r="BB16" i="7" s="1"/>
  <c r="BC16" i="7" s="1"/>
  <c r="BD16" i="7" s="1"/>
  <c r="BE16" i="7" s="1"/>
  <c r="BF16" i="7" s="1"/>
  <c r="BG16" i="7" s="1"/>
  <c r="BH16" i="7" s="1"/>
  <c r="J15" i="7"/>
  <c r="K15" i="7" s="1"/>
  <c r="L15" i="7" s="1"/>
  <c r="M15" i="7" s="1"/>
  <c r="N15" i="7" s="1"/>
  <c r="O15" i="7" s="1"/>
  <c r="P15" i="7" s="1"/>
  <c r="Q15" i="7" s="1"/>
  <c r="R15" i="7" s="1"/>
  <c r="S15" i="7" s="1"/>
  <c r="T15" i="7" s="1"/>
  <c r="U15" i="7" s="1"/>
  <c r="V15" i="7" s="1"/>
  <c r="W15" i="7" s="1"/>
  <c r="X15" i="7" s="1"/>
  <c r="Y15" i="7" s="1"/>
  <c r="Z15" i="7" s="1"/>
  <c r="AA15" i="7" s="1"/>
  <c r="AB15" i="7" s="1"/>
  <c r="AC15" i="7" s="1"/>
  <c r="AD15" i="7" s="1"/>
  <c r="AE15" i="7" s="1"/>
  <c r="AF15" i="7" s="1"/>
  <c r="AG15" i="7" s="1"/>
  <c r="AH15" i="7" s="1"/>
  <c r="AI15" i="7" s="1"/>
  <c r="AJ15" i="7" s="1"/>
  <c r="AK15" i="7" s="1"/>
  <c r="AL15" i="7" s="1"/>
  <c r="AM15" i="7" s="1"/>
  <c r="AN15" i="7" s="1"/>
  <c r="AO15" i="7" s="1"/>
  <c r="AP15" i="7" s="1"/>
  <c r="AQ15" i="7" s="1"/>
  <c r="AR15" i="7" s="1"/>
  <c r="AS15" i="7" s="1"/>
  <c r="AT15" i="7" s="1"/>
  <c r="AU15" i="7" s="1"/>
  <c r="AV15" i="7" s="1"/>
  <c r="AW15" i="7" s="1"/>
  <c r="AX15" i="7" s="1"/>
  <c r="AY15" i="7" s="1"/>
  <c r="AZ15" i="7" s="1"/>
  <c r="BA15" i="7" s="1"/>
  <c r="BB15" i="7" s="1"/>
  <c r="BC15" i="7" s="1"/>
  <c r="BD15" i="7" s="1"/>
  <c r="BE15" i="7" s="1"/>
  <c r="BF15" i="7" s="1"/>
  <c r="BG15" i="7" s="1"/>
  <c r="BH15" i="7" s="1"/>
  <c r="J14" i="7"/>
  <c r="K14" i="7" s="1"/>
  <c r="L14" i="7" s="1"/>
  <c r="M14" i="7" s="1"/>
  <c r="N14" i="7" s="1"/>
  <c r="O14" i="7" s="1"/>
  <c r="P14" i="7" s="1"/>
  <c r="Q14" i="7" s="1"/>
  <c r="R14" i="7" s="1"/>
  <c r="S14" i="7" s="1"/>
  <c r="T14" i="7" s="1"/>
  <c r="U14" i="7" s="1"/>
  <c r="V14" i="7" s="1"/>
  <c r="W14" i="7" s="1"/>
  <c r="X14" i="7" s="1"/>
  <c r="Y14" i="7" s="1"/>
  <c r="Z14" i="7" s="1"/>
  <c r="AA14" i="7" s="1"/>
  <c r="AB14" i="7" s="1"/>
  <c r="AC14" i="7" s="1"/>
  <c r="AD14" i="7" s="1"/>
  <c r="AE14" i="7" s="1"/>
  <c r="AF14" i="7" s="1"/>
  <c r="AG14" i="7" s="1"/>
  <c r="AH14" i="7" s="1"/>
  <c r="AI14" i="7" s="1"/>
  <c r="AJ14" i="7" s="1"/>
  <c r="AK14" i="7" s="1"/>
  <c r="AL14" i="7" s="1"/>
  <c r="AM14" i="7" s="1"/>
  <c r="AN14" i="7" s="1"/>
  <c r="AO14" i="7" s="1"/>
  <c r="AP14" i="7" s="1"/>
  <c r="AQ14" i="7" s="1"/>
  <c r="AR14" i="7" s="1"/>
  <c r="AS14" i="7" s="1"/>
  <c r="AT14" i="7" s="1"/>
  <c r="AU14" i="7" s="1"/>
  <c r="AV14" i="7" s="1"/>
  <c r="AW14" i="7" s="1"/>
  <c r="AX14" i="7" s="1"/>
  <c r="AY14" i="7" s="1"/>
  <c r="AZ14" i="7" s="1"/>
  <c r="BA14" i="7" s="1"/>
  <c r="BB14" i="7" s="1"/>
  <c r="BC14" i="7" s="1"/>
  <c r="BD14" i="7" s="1"/>
  <c r="BE14" i="7" s="1"/>
  <c r="BF14" i="7" s="1"/>
  <c r="BG14" i="7" s="1"/>
  <c r="BH14" i="7" s="1"/>
  <c r="J13" i="7"/>
  <c r="K13" i="7" s="1"/>
  <c r="L13" i="7" s="1"/>
  <c r="M13" i="7" s="1"/>
  <c r="N13" i="7" s="1"/>
  <c r="O13" i="7" s="1"/>
  <c r="P13" i="7" s="1"/>
  <c r="Q13" i="7" s="1"/>
  <c r="R13" i="7" s="1"/>
  <c r="S13" i="7" s="1"/>
  <c r="T13" i="7" s="1"/>
  <c r="U13" i="7" s="1"/>
  <c r="V13" i="7" s="1"/>
  <c r="W13" i="7" s="1"/>
  <c r="X13" i="7" s="1"/>
  <c r="Y13" i="7" s="1"/>
  <c r="Z13" i="7" s="1"/>
  <c r="AA13" i="7" s="1"/>
  <c r="AB13" i="7" s="1"/>
  <c r="AC13" i="7" s="1"/>
  <c r="AD13" i="7" s="1"/>
  <c r="AE13" i="7" s="1"/>
  <c r="AF13" i="7" s="1"/>
  <c r="AG13" i="7" s="1"/>
  <c r="AH13" i="7" s="1"/>
  <c r="AI13" i="7" s="1"/>
  <c r="AJ13" i="7" s="1"/>
  <c r="AK13" i="7" s="1"/>
  <c r="AL13" i="7" s="1"/>
  <c r="AM13" i="7" s="1"/>
  <c r="AN13" i="7" s="1"/>
  <c r="AO13" i="7" s="1"/>
  <c r="AP13" i="7" s="1"/>
  <c r="AQ13" i="7" s="1"/>
  <c r="AR13" i="7" s="1"/>
  <c r="AS13" i="7" s="1"/>
  <c r="AT13" i="7" s="1"/>
  <c r="AU13" i="7" s="1"/>
  <c r="AV13" i="7" s="1"/>
  <c r="AW13" i="7" s="1"/>
  <c r="AX13" i="7" s="1"/>
  <c r="AY13" i="7" s="1"/>
  <c r="AZ13" i="7" s="1"/>
  <c r="BA13" i="7" s="1"/>
  <c r="BB13" i="7" s="1"/>
  <c r="BC13" i="7" s="1"/>
  <c r="BD13" i="7" s="1"/>
  <c r="BE13" i="7" s="1"/>
  <c r="BF13" i="7" s="1"/>
  <c r="BG13" i="7" s="1"/>
  <c r="BH13" i="7" s="1"/>
  <c r="J12" i="7"/>
  <c r="K12" i="7" s="1"/>
  <c r="L12" i="7" s="1"/>
  <c r="M12" i="7" s="1"/>
  <c r="N12" i="7" s="1"/>
  <c r="O12" i="7" s="1"/>
  <c r="P12" i="7" s="1"/>
  <c r="Q12" i="7" s="1"/>
  <c r="R12" i="7" s="1"/>
  <c r="S12" i="7" s="1"/>
  <c r="T12" i="7" s="1"/>
  <c r="U12" i="7" s="1"/>
  <c r="V12" i="7" s="1"/>
  <c r="W12" i="7" s="1"/>
  <c r="X12" i="7" s="1"/>
  <c r="Y12" i="7" s="1"/>
  <c r="Z12" i="7" s="1"/>
  <c r="AA12" i="7" s="1"/>
  <c r="AB12" i="7" s="1"/>
  <c r="AC12" i="7" s="1"/>
  <c r="AD12" i="7" s="1"/>
  <c r="AE12" i="7" s="1"/>
  <c r="AF12" i="7" s="1"/>
  <c r="AG12" i="7" s="1"/>
  <c r="AH12" i="7" s="1"/>
  <c r="AI12" i="7" s="1"/>
  <c r="AJ12" i="7" s="1"/>
  <c r="AK12" i="7" s="1"/>
  <c r="AL12" i="7" s="1"/>
  <c r="AM12" i="7" s="1"/>
  <c r="AN12" i="7" s="1"/>
  <c r="AO12" i="7" s="1"/>
  <c r="AP12" i="7" s="1"/>
  <c r="AQ12" i="7" s="1"/>
  <c r="AR12" i="7" s="1"/>
  <c r="AS12" i="7" s="1"/>
  <c r="AT12" i="7" s="1"/>
  <c r="AU12" i="7" s="1"/>
  <c r="AV12" i="7" s="1"/>
  <c r="AW12" i="7" s="1"/>
  <c r="AX12" i="7" s="1"/>
  <c r="AY12" i="7" s="1"/>
  <c r="AZ12" i="7" s="1"/>
  <c r="BA12" i="7" s="1"/>
  <c r="BB12" i="7" s="1"/>
  <c r="BC12" i="7" s="1"/>
  <c r="BD12" i="7" s="1"/>
  <c r="BE12" i="7" s="1"/>
  <c r="BF12" i="7" s="1"/>
  <c r="BG12" i="7" s="1"/>
  <c r="BH12" i="7" s="1"/>
  <c r="K11" i="7"/>
  <c r="L11" i="7" s="1"/>
  <c r="M11" i="7" s="1"/>
  <c r="N11" i="7" s="1"/>
  <c r="O11" i="7" s="1"/>
  <c r="P11" i="7" s="1"/>
  <c r="Q11" i="7" s="1"/>
  <c r="R11" i="7" s="1"/>
  <c r="S11" i="7" s="1"/>
  <c r="T11" i="7" s="1"/>
  <c r="U11" i="7" s="1"/>
  <c r="V11" i="7" s="1"/>
  <c r="W11" i="7" s="1"/>
  <c r="X11" i="7" s="1"/>
  <c r="Y11" i="7" s="1"/>
  <c r="Z11" i="7" s="1"/>
  <c r="AA11" i="7" s="1"/>
  <c r="AB11" i="7" s="1"/>
  <c r="AC11" i="7" s="1"/>
  <c r="AD11" i="7" s="1"/>
  <c r="AE11" i="7" s="1"/>
  <c r="AF11" i="7" s="1"/>
  <c r="AG11" i="7" s="1"/>
  <c r="AH11" i="7" s="1"/>
  <c r="AI11" i="7" s="1"/>
  <c r="AJ11" i="7" s="1"/>
  <c r="AK11" i="7" s="1"/>
  <c r="AL11" i="7" s="1"/>
  <c r="AM11" i="7" s="1"/>
  <c r="AN11" i="7" s="1"/>
  <c r="AO11" i="7" s="1"/>
  <c r="AP11" i="7" s="1"/>
  <c r="AQ11" i="7" s="1"/>
  <c r="AR11" i="7" s="1"/>
  <c r="AS11" i="7" s="1"/>
  <c r="AT11" i="7" s="1"/>
  <c r="AU11" i="7" s="1"/>
  <c r="AV11" i="7" s="1"/>
  <c r="AW11" i="7" s="1"/>
  <c r="AX11" i="7" s="1"/>
  <c r="AY11" i="7" s="1"/>
  <c r="AZ11" i="7" s="1"/>
  <c r="BA11" i="7" s="1"/>
  <c r="BB11" i="7" s="1"/>
  <c r="BC11" i="7" s="1"/>
  <c r="BD11" i="7" s="1"/>
  <c r="BE11" i="7" s="1"/>
  <c r="BF11" i="7" s="1"/>
  <c r="BG11" i="7" s="1"/>
  <c r="BH11" i="7" s="1"/>
  <c r="J11" i="7"/>
  <c r="K10" i="7"/>
  <c r="L10" i="7" s="1"/>
  <c r="M10" i="7" s="1"/>
  <c r="N10" i="7" s="1"/>
  <c r="O10" i="7" s="1"/>
  <c r="P10" i="7" s="1"/>
  <c r="Q10" i="7" s="1"/>
  <c r="R10" i="7" s="1"/>
  <c r="S10" i="7" s="1"/>
  <c r="T10" i="7" s="1"/>
  <c r="U10" i="7" s="1"/>
  <c r="V10" i="7" s="1"/>
  <c r="W10" i="7" s="1"/>
  <c r="X10" i="7" s="1"/>
  <c r="Y10" i="7" s="1"/>
  <c r="Z10" i="7" s="1"/>
  <c r="AA10" i="7" s="1"/>
  <c r="AB10" i="7" s="1"/>
  <c r="AC10" i="7" s="1"/>
  <c r="AD10" i="7" s="1"/>
  <c r="AE10" i="7" s="1"/>
  <c r="AF10" i="7" s="1"/>
  <c r="AG10" i="7" s="1"/>
  <c r="AH10" i="7" s="1"/>
  <c r="AI10" i="7" s="1"/>
  <c r="AJ10" i="7" s="1"/>
  <c r="AK10" i="7" s="1"/>
  <c r="AL10" i="7" s="1"/>
  <c r="AM10" i="7" s="1"/>
  <c r="AN10" i="7" s="1"/>
  <c r="AO10" i="7" s="1"/>
  <c r="AP10" i="7" s="1"/>
  <c r="AQ10" i="7" s="1"/>
  <c r="AR10" i="7" s="1"/>
  <c r="AS10" i="7" s="1"/>
  <c r="AT10" i="7" s="1"/>
  <c r="AU10" i="7" s="1"/>
  <c r="AV10" i="7" s="1"/>
  <c r="AW10" i="7" s="1"/>
  <c r="AX10" i="7" s="1"/>
  <c r="AY10" i="7" s="1"/>
  <c r="AZ10" i="7" s="1"/>
  <c r="BA10" i="7" s="1"/>
  <c r="BB10" i="7" s="1"/>
  <c r="BC10" i="7" s="1"/>
  <c r="BD10" i="7" s="1"/>
  <c r="BE10" i="7" s="1"/>
  <c r="BF10" i="7" s="1"/>
  <c r="BG10" i="7" s="1"/>
  <c r="BH10" i="7" s="1"/>
  <c r="J10" i="7"/>
  <c r="E113" i="7" l="1"/>
  <c r="E132" i="7" s="1"/>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I113" i="7"/>
  <c r="G113" i="7"/>
  <c r="H113" i="7"/>
  <c r="F113" i="7"/>
  <c r="F132" i="7" l="1"/>
  <c r="G132" i="7" s="1"/>
  <c r="H132" i="7" s="1"/>
  <c r="I132" i="7" s="1"/>
  <c r="J132" i="7" s="1"/>
  <c r="K132" i="7" s="1"/>
  <c r="L132" i="7" s="1"/>
  <c r="M132" i="7" s="1"/>
  <c r="N132" i="7" s="1"/>
  <c r="O132" i="7" s="1"/>
  <c r="P132" i="7" s="1"/>
  <c r="Q132" i="7" s="1"/>
  <c r="R132" i="7" s="1"/>
  <c r="S132" i="7" s="1"/>
  <c r="T132" i="7" s="1"/>
  <c r="U132" i="7" s="1"/>
  <c r="V132" i="7" s="1"/>
  <c r="W132" i="7" s="1"/>
  <c r="X132" i="7" s="1"/>
  <c r="Y132" i="7" s="1"/>
  <c r="Z132" i="7" s="1"/>
  <c r="AA132" i="7" s="1"/>
  <c r="AB132" i="7" s="1"/>
  <c r="AC132" i="7" s="1"/>
  <c r="AD132" i="7" s="1"/>
  <c r="AE132" i="7" s="1"/>
  <c r="AF132" i="7" s="1"/>
  <c r="AG132" i="7" s="1"/>
  <c r="AH132" i="7" s="1"/>
  <c r="AI132" i="7" s="1"/>
  <c r="AJ132" i="7" s="1"/>
  <c r="AK132" i="7" s="1"/>
  <c r="AL132" i="7" s="1"/>
  <c r="AM132" i="7" s="1"/>
  <c r="AN132" i="7" s="1"/>
  <c r="AO132" i="7" s="1"/>
  <c r="AP132" i="7" s="1"/>
  <c r="AQ132" i="7" s="1"/>
  <c r="AR132" i="7" s="1"/>
  <c r="AS132" i="7" s="1"/>
  <c r="AT132" i="7" s="1"/>
  <c r="AU132" i="7" s="1"/>
  <c r="AV132" i="7" s="1"/>
  <c r="AW132" i="7" s="1"/>
  <c r="AX132" i="7" s="1"/>
  <c r="AY132" i="7" s="1"/>
  <c r="AZ132" i="7" s="1"/>
  <c r="BA132" i="7" s="1"/>
  <c r="BB132" i="7" s="1"/>
  <c r="BC132" i="7" s="1"/>
  <c r="BD132" i="7" s="1"/>
  <c r="BE132" i="7" s="1"/>
  <c r="BF132" i="7" s="1"/>
  <c r="BG132" i="7" s="1"/>
  <c r="BH132" i="7" s="1"/>
  <c r="E94" i="7"/>
  <c r="F94" i="7"/>
  <c r="G94" i="7"/>
  <c r="H94" i="7"/>
  <c r="E27" i="7" l="1"/>
  <c r="F27" i="7"/>
  <c r="G27" i="7"/>
  <c r="E52" i="7" l="1"/>
  <c r="F52" i="7"/>
  <c r="G52" i="7"/>
  <c r="E53" i="7"/>
  <c r="F53" i="7"/>
  <c r="G53" i="7"/>
  <c r="E54" i="7"/>
  <c r="F54" i="7"/>
  <c r="G54" i="7"/>
  <c r="E55" i="7"/>
  <c r="F55" i="7"/>
  <c r="G55" i="7"/>
  <c r="E56" i="7"/>
  <c r="F56" i="7"/>
  <c r="G56" i="7"/>
  <c r="E57" i="7"/>
  <c r="F57" i="7"/>
  <c r="G57" i="7"/>
  <c r="E58" i="7"/>
  <c r="F58" i="7"/>
  <c r="G58" i="7"/>
  <c r="E60" i="7"/>
  <c r="F60" i="7"/>
  <c r="G60" i="7"/>
  <c r="E61" i="7"/>
  <c r="F61" i="7"/>
  <c r="G61" i="7"/>
  <c r="E62" i="7"/>
  <c r="F62" i="7"/>
  <c r="G62" i="7"/>
  <c r="F51" i="7"/>
  <c r="G51" i="7"/>
  <c r="E51" i="7"/>
  <c r="E34" i="7"/>
  <c r="F34" i="7"/>
  <c r="F95" i="7" s="1"/>
  <c r="G34" i="7"/>
  <c r="G95" i="7" s="1"/>
  <c r="E35" i="7"/>
  <c r="E96" i="7" s="1"/>
  <c r="E115" i="7" s="1"/>
  <c r="E134" i="7" s="1"/>
  <c r="F35" i="7"/>
  <c r="F96" i="7" s="1"/>
  <c r="F115" i="7" s="1"/>
  <c r="G35" i="7"/>
  <c r="G96" i="7" s="1"/>
  <c r="G115" i="7" s="1"/>
  <c r="E36" i="7"/>
  <c r="E97" i="7" s="1"/>
  <c r="E116" i="7" s="1"/>
  <c r="E135" i="7" s="1"/>
  <c r="F36" i="7"/>
  <c r="F97" i="7" s="1"/>
  <c r="F116" i="7" s="1"/>
  <c r="G36" i="7"/>
  <c r="G97" i="7" s="1"/>
  <c r="G116" i="7" s="1"/>
  <c r="E37" i="7"/>
  <c r="E98" i="7" s="1"/>
  <c r="E117" i="7" s="1"/>
  <c r="E136" i="7" s="1"/>
  <c r="F37" i="7"/>
  <c r="F98" i="7" s="1"/>
  <c r="F117" i="7" s="1"/>
  <c r="G37" i="7"/>
  <c r="G98" i="7" s="1"/>
  <c r="G117" i="7" s="1"/>
  <c r="E38" i="7"/>
  <c r="E99" i="7" s="1"/>
  <c r="E118" i="7" s="1"/>
  <c r="E137" i="7" s="1"/>
  <c r="F38" i="7"/>
  <c r="F99" i="7" s="1"/>
  <c r="F118" i="7" s="1"/>
  <c r="G38" i="7"/>
  <c r="G99" i="7" s="1"/>
  <c r="G118" i="7" s="1"/>
  <c r="E39" i="7"/>
  <c r="E100" i="7" s="1"/>
  <c r="E119" i="7" s="1"/>
  <c r="E138" i="7" s="1"/>
  <c r="F39" i="7"/>
  <c r="F100" i="7" s="1"/>
  <c r="F119" i="7" s="1"/>
  <c r="G39" i="7"/>
  <c r="G100" i="7" s="1"/>
  <c r="G119" i="7" s="1"/>
  <c r="E40" i="7"/>
  <c r="E101" i="7" s="1"/>
  <c r="E120" i="7" s="1"/>
  <c r="E139" i="7" s="1"/>
  <c r="F40" i="7"/>
  <c r="F101" i="7" s="1"/>
  <c r="F120" i="7" s="1"/>
  <c r="G40" i="7"/>
  <c r="G101" i="7" s="1"/>
  <c r="G120" i="7" s="1"/>
  <c r="E103" i="7"/>
  <c r="E122" i="7" s="1"/>
  <c r="E141" i="7" s="1"/>
  <c r="F42" i="7"/>
  <c r="F103" i="7" s="1"/>
  <c r="F122" i="7" s="1"/>
  <c r="G42" i="7"/>
  <c r="G103" i="7" s="1"/>
  <c r="G122" i="7" s="1"/>
  <c r="E104" i="7"/>
  <c r="E123" i="7" s="1"/>
  <c r="E142" i="7" s="1"/>
  <c r="F43" i="7"/>
  <c r="F104" i="7" s="1"/>
  <c r="F123" i="7" s="1"/>
  <c r="G43" i="7"/>
  <c r="G104" i="7" s="1"/>
  <c r="G123" i="7" s="1"/>
  <c r="E105" i="7"/>
  <c r="E124" i="7" s="1"/>
  <c r="E143" i="7" s="1"/>
  <c r="F44" i="7"/>
  <c r="F105" i="7" s="1"/>
  <c r="F124" i="7" s="1"/>
  <c r="G44" i="7"/>
  <c r="G105" i="7" s="1"/>
  <c r="G124" i="7" s="1"/>
  <c r="E95" i="7" l="1"/>
  <c r="E114" i="7" s="1"/>
  <c r="E133" i="7" s="1"/>
  <c r="E47" i="7"/>
  <c r="E48" i="7" s="1"/>
  <c r="F143" i="7"/>
  <c r="G143" i="7" s="1"/>
  <c r="F138" i="7"/>
  <c r="G138" i="7" s="1"/>
  <c r="F137" i="7"/>
  <c r="G137" i="7" s="1"/>
  <c r="F134" i="7"/>
  <c r="G134" i="7" s="1"/>
  <c r="F142" i="7"/>
  <c r="G142" i="7" s="1"/>
  <c r="F136" i="7"/>
  <c r="G136" i="7" s="1"/>
  <c r="F141" i="7"/>
  <c r="G141" i="7" s="1"/>
  <c r="F139" i="7"/>
  <c r="G139" i="7" s="1"/>
  <c r="F135" i="7"/>
  <c r="G135" i="7" s="1"/>
  <c r="G114" i="7"/>
  <c r="F114" i="7"/>
  <c r="F133" i="7" s="1"/>
  <c r="I94" i="7"/>
  <c r="G133" i="7" l="1"/>
  <c r="G15" i="3"/>
  <c r="D18" i="6" s="1"/>
  <c r="G14" i="3"/>
  <c r="D17" i="6" s="1"/>
  <c r="G13" i="3"/>
  <c r="D16" i="6" s="1"/>
  <c r="G12" i="3"/>
  <c r="D15" i="6" s="1"/>
  <c r="G11" i="3"/>
  <c r="D14" i="6" s="1"/>
  <c r="G10" i="3"/>
  <c r="D13" i="6" s="1"/>
  <c r="G9" i="3"/>
  <c r="D12" i="6" s="1"/>
  <c r="G8" i="3"/>
  <c r="D11" i="6" s="1"/>
  <c r="G7" i="3"/>
  <c r="D10" i="6" s="1"/>
  <c r="G6" i="3"/>
  <c r="D9" i="6" s="1"/>
  <c r="G5" i="3"/>
  <c r="D8" i="6" s="1"/>
  <c r="G4" i="3"/>
  <c r="D7" i="6" s="1"/>
  <c r="G3" i="3"/>
  <c r="D6" i="6" s="1"/>
  <c r="G2" i="3"/>
  <c r="D5" i="6" s="1"/>
  <c r="C15" i="3"/>
  <c r="D15" i="3" s="1"/>
  <c r="C14" i="3"/>
  <c r="I17" i="7" s="1"/>
  <c r="C13" i="3"/>
  <c r="D13" i="3" s="1"/>
  <c r="C12" i="3"/>
  <c r="I15" i="7" s="1"/>
  <c r="H15" i="7" s="1"/>
  <c r="C11" i="3"/>
  <c r="D11" i="3" s="1"/>
  <c r="C10" i="3"/>
  <c r="E13" i="7" s="1"/>
  <c r="C9" i="3"/>
  <c r="D9" i="3" s="1"/>
  <c r="C8" i="3"/>
  <c r="D8" i="3" s="1"/>
  <c r="C7" i="3"/>
  <c r="D7" i="3" s="1"/>
  <c r="C6" i="3"/>
  <c r="D6" i="3" s="1"/>
  <c r="C5" i="3"/>
  <c r="D5" i="3" s="1"/>
  <c r="C4" i="3"/>
  <c r="D4" i="3" s="1"/>
  <c r="C3" i="3"/>
  <c r="D3" i="3" s="1"/>
  <c r="C2" i="3"/>
  <c r="D2" i="3" s="1"/>
  <c r="D14" i="3" l="1"/>
  <c r="E26" i="7"/>
  <c r="H17" i="7"/>
  <c r="E17" i="7"/>
  <c r="E59" i="7"/>
  <c r="E76" i="7" s="1"/>
  <c r="F13" i="7"/>
  <c r="H43" i="7"/>
  <c r="H61" i="7"/>
  <c r="H78" i="7" s="1"/>
  <c r="I59" i="7"/>
  <c r="I76" i="7" s="1"/>
  <c r="I63" i="7"/>
  <c r="I80" i="7" s="1"/>
  <c r="I61" i="7"/>
  <c r="I78" i="7" s="1"/>
  <c r="D10" i="3"/>
  <c r="I8" i="7"/>
  <c r="H8" i="7" s="1"/>
  <c r="I9" i="7"/>
  <c r="H9" i="7" s="1"/>
  <c r="G15" i="6"/>
  <c r="I10" i="7"/>
  <c r="H10" i="7" s="1"/>
  <c r="I11" i="7"/>
  <c r="H11" i="7" s="1"/>
  <c r="I12" i="7"/>
  <c r="H12" i="7" s="1"/>
  <c r="I14" i="7"/>
  <c r="H14" i="7" s="1"/>
  <c r="D12" i="3"/>
  <c r="I16" i="7"/>
  <c r="H16" i="7" s="1"/>
  <c r="I5" i="7"/>
  <c r="I6" i="7"/>
  <c r="H6" i="7" s="1"/>
  <c r="I18" i="7"/>
  <c r="I7" i="7"/>
  <c r="H7" i="7" s="1"/>
  <c r="H5" i="7" l="1"/>
  <c r="H51" i="7" s="1"/>
  <c r="I43" i="7"/>
  <c r="I104" i="7" s="1"/>
  <c r="I123" i="7" s="1"/>
  <c r="H104" i="7"/>
  <c r="H123" i="7" s="1"/>
  <c r="H142" i="7" s="1"/>
  <c r="G17" i="6"/>
  <c r="F26" i="7"/>
  <c r="H27" i="7"/>
  <c r="H58" i="7"/>
  <c r="H75" i="7" s="1"/>
  <c r="H40" i="7"/>
  <c r="F17" i="7"/>
  <c r="E63" i="7"/>
  <c r="E80" i="7" s="1"/>
  <c r="H52" i="7"/>
  <c r="H69" i="7" s="1"/>
  <c r="H34" i="7"/>
  <c r="H60" i="7"/>
  <c r="H77" i="7" s="1"/>
  <c r="H42" i="7"/>
  <c r="G13" i="7"/>
  <c r="F59" i="7"/>
  <c r="F76" i="7" s="1"/>
  <c r="H55" i="7"/>
  <c r="H72" i="7" s="1"/>
  <c r="H37" i="7"/>
  <c r="H53" i="7"/>
  <c r="H70" i="7" s="1"/>
  <c r="H35" i="7"/>
  <c r="H44" i="7"/>
  <c r="H62" i="7"/>
  <c r="H79" i="7" s="1"/>
  <c r="H57" i="7"/>
  <c r="H74" i="7" s="1"/>
  <c r="H39" i="7"/>
  <c r="H54" i="7"/>
  <c r="H71" i="7" s="1"/>
  <c r="H36" i="7"/>
  <c r="E18" i="7"/>
  <c r="E23" i="7" s="1"/>
  <c r="H18" i="7"/>
  <c r="H28" i="7" s="1"/>
  <c r="H56" i="7"/>
  <c r="H73" i="7" s="1"/>
  <c r="H38" i="7"/>
  <c r="H63" i="7"/>
  <c r="H80" i="7" s="1"/>
  <c r="I56" i="7"/>
  <c r="I73" i="7" s="1"/>
  <c r="J59" i="7"/>
  <c r="J76" i="7" s="1"/>
  <c r="I53" i="7"/>
  <c r="I70" i="7" s="1"/>
  <c r="G5" i="6"/>
  <c r="I51" i="7"/>
  <c r="G13" i="6"/>
  <c r="J61" i="7"/>
  <c r="J78" i="7" s="1"/>
  <c r="G11" i="6"/>
  <c r="I57" i="7"/>
  <c r="I74" i="7" s="1"/>
  <c r="I52" i="7"/>
  <c r="I69" i="7" s="1"/>
  <c r="G9" i="6"/>
  <c r="I55" i="7"/>
  <c r="I72" i="7" s="1"/>
  <c r="G8" i="6"/>
  <c r="I54" i="7"/>
  <c r="I71" i="7" s="1"/>
  <c r="J63" i="7"/>
  <c r="J80" i="7" s="1"/>
  <c r="I64" i="7"/>
  <c r="I81" i="7" s="1"/>
  <c r="G16" i="6"/>
  <c r="I62" i="7"/>
  <c r="I79" i="7" s="1"/>
  <c r="G14" i="6"/>
  <c r="I60" i="7"/>
  <c r="I77" i="7" s="1"/>
  <c r="G12" i="6"/>
  <c r="I58" i="7"/>
  <c r="I75" i="7" s="1"/>
  <c r="G7" i="6"/>
  <c r="G10" i="6"/>
  <c r="E13" i="3"/>
  <c r="F102" i="7" l="1"/>
  <c r="F121" i="7" s="1"/>
  <c r="I142" i="7"/>
  <c r="I38" i="7"/>
  <c r="I99" i="7" s="1"/>
  <c r="I118" i="7" s="1"/>
  <c r="H99" i="7"/>
  <c r="H118" i="7" s="1"/>
  <c r="H137" i="7" s="1"/>
  <c r="I44" i="7"/>
  <c r="I105" i="7" s="1"/>
  <c r="I124" i="7" s="1"/>
  <c r="H105" i="7"/>
  <c r="H124" i="7" s="1"/>
  <c r="H143" i="7" s="1"/>
  <c r="I35" i="7"/>
  <c r="I96" i="7" s="1"/>
  <c r="I115" i="7" s="1"/>
  <c r="H96" i="7"/>
  <c r="H115" i="7" s="1"/>
  <c r="H134" i="7" s="1"/>
  <c r="I36" i="7"/>
  <c r="I97" i="7" s="1"/>
  <c r="I116" i="7" s="1"/>
  <c r="H97" i="7"/>
  <c r="H116" i="7" s="1"/>
  <c r="H135" i="7" s="1"/>
  <c r="I37" i="7"/>
  <c r="I98" i="7" s="1"/>
  <c r="I117" i="7" s="1"/>
  <c r="H98" i="7"/>
  <c r="H117" i="7" s="1"/>
  <c r="H136" i="7" s="1"/>
  <c r="I34" i="7"/>
  <c r="I95" i="7" s="1"/>
  <c r="I114" i="7" s="1"/>
  <c r="H95" i="7"/>
  <c r="H106" i="7"/>
  <c r="H125" i="7" s="1"/>
  <c r="I39" i="7"/>
  <c r="I100" i="7" s="1"/>
  <c r="I119" i="7" s="1"/>
  <c r="H100" i="7"/>
  <c r="H119" i="7" s="1"/>
  <c r="H138" i="7" s="1"/>
  <c r="I40" i="7"/>
  <c r="I101" i="7" s="1"/>
  <c r="I120" i="7" s="1"/>
  <c r="H101" i="7"/>
  <c r="H120" i="7" s="1"/>
  <c r="H139" i="7" s="1"/>
  <c r="I42" i="7"/>
  <c r="I103" i="7" s="1"/>
  <c r="I122" i="7" s="1"/>
  <c r="H103" i="7"/>
  <c r="H122" i="7" s="1"/>
  <c r="H141" i="7" s="1"/>
  <c r="E28" i="7"/>
  <c r="E29" i="7" s="1"/>
  <c r="G26" i="7"/>
  <c r="G17" i="7"/>
  <c r="F63" i="7"/>
  <c r="F80" i="7" s="1"/>
  <c r="H64" i="7"/>
  <c r="H81" i="7" s="1"/>
  <c r="G59" i="7"/>
  <c r="G76" i="7" s="1"/>
  <c r="H13" i="7"/>
  <c r="F18" i="7"/>
  <c r="F28" i="7" s="1"/>
  <c r="F29" i="7" s="1"/>
  <c r="E64" i="7"/>
  <c r="E81" i="7" s="1"/>
  <c r="I82" i="7"/>
  <c r="J94" i="7"/>
  <c r="J62" i="7"/>
  <c r="J79" i="7" s="1"/>
  <c r="J55" i="7"/>
  <c r="J72" i="7" s="1"/>
  <c r="I65" i="7"/>
  <c r="J53" i="7"/>
  <c r="J70" i="7" s="1"/>
  <c r="J51" i="7"/>
  <c r="J58" i="7"/>
  <c r="J75" i="7" s="1"/>
  <c r="J57" i="7"/>
  <c r="J74" i="7" s="1"/>
  <c r="J64" i="7"/>
  <c r="J81" i="7" s="1"/>
  <c r="K63" i="7"/>
  <c r="K80" i="7" s="1"/>
  <c r="K59" i="7"/>
  <c r="K76" i="7" s="1"/>
  <c r="J60" i="7"/>
  <c r="J77" i="7" s="1"/>
  <c r="J54" i="7"/>
  <c r="J71" i="7" s="1"/>
  <c r="K61" i="7"/>
  <c r="K78" i="7" s="1"/>
  <c r="J52" i="7"/>
  <c r="J69" i="7" s="1"/>
  <c r="G6" i="6"/>
  <c r="G18" i="6"/>
  <c r="J56" i="7"/>
  <c r="J73" i="7" s="1"/>
  <c r="F13" i="3"/>
  <c r="E8" i="3"/>
  <c r="E9" i="3"/>
  <c r="E10" i="3"/>
  <c r="F10" i="3" s="1"/>
  <c r="E11" i="3"/>
  <c r="E12" i="3"/>
  <c r="F12" i="3" s="1"/>
  <c r="E14" i="3"/>
  <c r="E15" i="3"/>
  <c r="F15" i="3" s="1"/>
  <c r="I137" i="7" l="1"/>
  <c r="I139" i="7"/>
  <c r="I141" i="7"/>
  <c r="I134" i="7"/>
  <c r="F106" i="7"/>
  <c r="F125" i="7" s="1"/>
  <c r="I143" i="7"/>
  <c r="I136" i="7"/>
  <c r="I138" i="7"/>
  <c r="I135" i="7"/>
  <c r="G102" i="7"/>
  <c r="G121" i="7" s="1"/>
  <c r="H114" i="7"/>
  <c r="H107" i="7"/>
  <c r="H126" i="7" s="1"/>
  <c r="E82" i="7"/>
  <c r="E83" i="7" s="1"/>
  <c r="E107" i="7"/>
  <c r="E126" i="7" s="1"/>
  <c r="E145" i="7" s="1"/>
  <c r="E65" i="7"/>
  <c r="F23" i="7"/>
  <c r="H26" i="7"/>
  <c r="H29" i="7" s="1"/>
  <c r="H23" i="7"/>
  <c r="G18" i="7"/>
  <c r="G23" i="7" s="1"/>
  <c r="F64" i="7"/>
  <c r="F81" i="7" s="1"/>
  <c r="F82" i="7" s="1"/>
  <c r="G63" i="7"/>
  <c r="G80" i="7" s="1"/>
  <c r="H59" i="7"/>
  <c r="H76" i="7" s="1"/>
  <c r="H82" i="7" s="1"/>
  <c r="J82" i="7"/>
  <c r="K64" i="7"/>
  <c r="K81" i="7" s="1"/>
  <c r="K53" i="7"/>
  <c r="K70" i="7" s="1"/>
  <c r="K57" i="7"/>
  <c r="K74" i="7" s="1"/>
  <c r="K55" i="7"/>
  <c r="K72" i="7" s="1"/>
  <c r="K56" i="7"/>
  <c r="K73" i="7" s="1"/>
  <c r="L59" i="7"/>
  <c r="L76" i="7" s="1"/>
  <c r="K58" i="7"/>
  <c r="K75" i="7" s="1"/>
  <c r="K54" i="7"/>
  <c r="K71" i="7" s="1"/>
  <c r="K52" i="7"/>
  <c r="K69" i="7" s="1"/>
  <c r="J65" i="7"/>
  <c r="K62" i="7"/>
  <c r="K79" i="7" s="1"/>
  <c r="K51" i="7"/>
  <c r="K60" i="7"/>
  <c r="K77" i="7" s="1"/>
  <c r="L61" i="7"/>
  <c r="L78" i="7" s="1"/>
  <c r="L63" i="7"/>
  <c r="L80" i="7" s="1"/>
  <c r="F8" i="3"/>
  <c r="F14" i="3"/>
  <c r="F11" i="3"/>
  <c r="F9" i="3"/>
  <c r="H133" i="7" l="1"/>
  <c r="I133" i="7" s="1"/>
  <c r="G106" i="7"/>
  <c r="G125" i="7" s="1"/>
  <c r="F107" i="7"/>
  <c r="F108" i="7" s="1"/>
  <c r="F83" i="7"/>
  <c r="H102" i="7"/>
  <c r="F65" i="7"/>
  <c r="H65" i="7"/>
  <c r="G28" i="7"/>
  <c r="G29" i="7" s="1"/>
  <c r="G64" i="7"/>
  <c r="G81" i="7" s="1"/>
  <c r="G82" i="7" s="1"/>
  <c r="K82" i="7"/>
  <c r="L51" i="7"/>
  <c r="L55" i="7"/>
  <c r="L72" i="7" s="1"/>
  <c r="L58" i="7"/>
  <c r="L75" i="7" s="1"/>
  <c r="L57" i="7"/>
  <c r="L74" i="7" s="1"/>
  <c r="M61" i="7"/>
  <c r="M78" i="7" s="1"/>
  <c r="L62" i="7"/>
  <c r="L79" i="7" s="1"/>
  <c r="M63" i="7"/>
  <c r="M80" i="7" s="1"/>
  <c r="L60" i="7"/>
  <c r="L77" i="7" s="1"/>
  <c r="L53" i="7"/>
  <c r="L70" i="7" s="1"/>
  <c r="L54" i="7"/>
  <c r="L71" i="7" s="1"/>
  <c r="M59" i="7"/>
  <c r="M76" i="7" s="1"/>
  <c r="K94" i="7"/>
  <c r="K65" i="7"/>
  <c r="L52" i="7"/>
  <c r="L69" i="7" s="1"/>
  <c r="L56" i="7"/>
  <c r="L73" i="7" s="1"/>
  <c r="L64" i="7"/>
  <c r="L81" i="7" s="1"/>
  <c r="J2" i="6"/>
  <c r="M2" i="6" l="1"/>
  <c r="P2" i="6" s="1"/>
  <c r="S2" i="6" s="1"/>
  <c r="V2" i="6" s="1"/>
  <c r="Y2" i="6" s="1"/>
  <c r="AB2" i="6" s="1"/>
  <c r="AE2" i="6" s="1"/>
  <c r="AH2" i="6" s="1"/>
  <c r="AK2" i="6" s="1"/>
  <c r="AN2" i="6" s="1"/>
  <c r="AQ2" i="6" s="1"/>
  <c r="AT2" i="6" s="1"/>
  <c r="AW2" i="6" s="1"/>
  <c r="AZ2" i="6" s="1"/>
  <c r="BC2" i="6" s="1"/>
  <c r="BF2" i="6" s="1"/>
  <c r="BI2" i="6" s="1"/>
  <c r="BL2" i="6" s="1"/>
  <c r="BO2" i="6" s="1"/>
  <c r="BR2" i="6" s="1"/>
  <c r="BU2" i="6" s="1"/>
  <c r="BX2" i="6" s="1"/>
  <c r="CA2" i="6" s="1"/>
  <c r="CD2" i="6" s="1"/>
  <c r="CG2" i="6" s="1"/>
  <c r="CJ2" i="6" s="1"/>
  <c r="CM2" i="6" s="1"/>
  <c r="CP2" i="6" s="1"/>
  <c r="CS2" i="6" s="1"/>
  <c r="CV2" i="6" s="1"/>
  <c r="CY2" i="6" s="1"/>
  <c r="DB2" i="6" s="1"/>
  <c r="DE2" i="6" s="1"/>
  <c r="DH2" i="6" s="1"/>
  <c r="DK2" i="6" s="1"/>
  <c r="DN2" i="6" s="1"/>
  <c r="DQ2" i="6" s="1"/>
  <c r="DT2" i="6" s="1"/>
  <c r="DW2" i="6" s="1"/>
  <c r="DZ2" i="6" s="1"/>
  <c r="EC2" i="6" s="1"/>
  <c r="EF2" i="6" s="1"/>
  <c r="EI2" i="6" s="1"/>
  <c r="EL2" i="6" s="1"/>
  <c r="EO2" i="6" s="1"/>
  <c r="ER2" i="6" s="1"/>
  <c r="EU2" i="6" s="1"/>
  <c r="EX2" i="6" s="1"/>
  <c r="FA2" i="6" s="1"/>
  <c r="J5" i="6"/>
  <c r="M5" i="6" s="1"/>
  <c r="P5" i="6" s="1"/>
  <c r="J6" i="6"/>
  <c r="M6" i="6" s="1"/>
  <c r="P6" i="6" s="1"/>
  <c r="P34" i="6" s="1"/>
  <c r="F126" i="7"/>
  <c r="H121" i="7"/>
  <c r="H127" i="7" s="1"/>
  <c r="H108" i="7"/>
  <c r="I107" i="7"/>
  <c r="I126" i="7" s="1"/>
  <c r="G107" i="7"/>
  <c r="G83" i="7"/>
  <c r="H83" i="7" s="1"/>
  <c r="I83" i="7" s="1"/>
  <c r="J83" i="7" s="1"/>
  <c r="K83" i="7" s="1"/>
  <c r="G65" i="7"/>
  <c r="L82" i="7"/>
  <c r="M64" i="7"/>
  <c r="M81" i="7" s="1"/>
  <c r="M58" i="7"/>
  <c r="M75" i="7" s="1"/>
  <c r="M56" i="7"/>
  <c r="M73" i="7" s="1"/>
  <c r="M62" i="7"/>
  <c r="M79" i="7" s="1"/>
  <c r="M54" i="7"/>
  <c r="M71" i="7" s="1"/>
  <c r="M52" i="7"/>
  <c r="M69" i="7" s="1"/>
  <c r="N59" i="7"/>
  <c r="N76" i="7" s="1"/>
  <c r="M53" i="7"/>
  <c r="M70" i="7" s="1"/>
  <c r="M55" i="7"/>
  <c r="M72" i="7" s="1"/>
  <c r="N63" i="7"/>
  <c r="N80" i="7" s="1"/>
  <c r="N61" i="7"/>
  <c r="N78" i="7" s="1"/>
  <c r="L65" i="7"/>
  <c r="L94" i="7"/>
  <c r="M60" i="7"/>
  <c r="M77" i="7" s="1"/>
  <c r="M57" i="7"/>
  <c r="M74" i="7" s="1"/>
  <c r="M51" i="7"/>
  <c r="N21" i="3"/>
  <c r="K21" i="3"/>
  <c r="F127" i="7" l="1"/>
  <c r="F145" i="7"/>
  <c r="L83" i="7"/>
  <c r="G126" i="7"/>
  <c r="G127" i="7" s="1"/>
  <c r="G108" i="7"/>
  <c r="J34" i="7"/>
  <c r="M82" i="7"/>
  <c r="N57" i="7"/>
  <c r="N74" i="7" s="1"/>
  <c r="N62" i="7"/>
  <c r="N79" i="7" s="1"/>
  <c r="O59" i="7"/>
  <c r="O76" i="7" s="1"/>
  <c r="N56" i="7"/>
  <c r="N73" i="7" s="1"/>
  <c r="N60" i="7"/>
  <c r="N77" i="7" s="1"/>
  <c r="N52" i="7"/>
  <c r="N69" i="7" s="1"/>
  <c r="O61" i="7"/>
  <c r="O78" i="7" s="1"/>
  <c r="N55" i="7"/>
  <c r="N72" i="7" s="1"/>
  <c r="N58" i="7"/>
  <c r="N75" i="7" s="1"/>
  <c r="O63" i="7"/>
  <c r="O80" i="7" s="1"/>
  <c r="S5" i="6"/>
  <c r="M94" i="7"/>
  <c r="N54" i="7"/>
  <c r="N71" i="7" s="1"/>
  <c r="M65" i="7"/>
  <c r="N51" i="7"/>
  <c r="N53" i="7"/>
  <c r="N70" i="7" s="1"/>
  <c r="S6" i="6"/>
  <c r="N64" i="7"/>
  <c r="N81" i="7" s="1"/>
  <c r="E29" i="6"/>
  <c r="L21" i="3"/>
  <c r="G21" i="3"/>
  <c r="E23" i="6"/>
  <c r="E24" i="6" s="1"/>
  <c r="H28" i="6"/>
  <c r="E27" i="6"/>
  <c r="E28" i="6"/>
  <c r="E7" i="3"/>
  <c r="E6" i="3"/>
  <c r="E5" i="3"/>
  <c r="E4" i="3"/>
  <c r="E2" i="3"/>
  <c r="E3" i="3"/>
  <c r="M83" i="7" l="1"/>
  <c r="G145" i="7"/>
  <c r="H145" i="7" s="1"/>
  <c r="I145" i="7" s="1"/>
  <c r="K34" i="7"/>
  <c r="J95" i="7"/>
  <c r="J114" i="7" s="1"/>
  <c r="N82" i="7"/>
  <c r="O55" i="7"/>
  <c r="O72" i="7" s="1"/>
  <c r="O56" i="7"/>
  <c r="O73" i="7" s="1"/>
  <c r="P61" i="7"/>
  <c r="P78" i="7" s="1"/>
  <c r="P59" i="7"/>
  <c r="P76" i="7" s="1"/>
  <c r="O53" i="7"/>
  <c r="O70" i="7" s="1"/>
  <c r="N65" i="7"/>
  <c r="P63" i="7"/>
  <c r="P80" i="7" s="1"/>
  <c r="V6" i="6"/>
  <c r="O52" i="7"/>
  <c r="O69" i="7" s="1"/>
  <c r="O62" i="7"/>
  <c r="O79" i="7" s="1"/>
  <c r="O54" i="7"/>
  <c r="O71" i="7" s="1"/>
  <c r="O51" i="7"/>
  <c r="O58" i="7"/>
  <c r="O75" i="7" s="1"/>
  <c r="V5" i="6"/>
  <c r="N94" i="7"/>
  <c r="O64" i="7"/>
  <c r="O81" i="7" s="1"/>
  <c r="O60" i="7"/>
  <c r="O77" i="7" s="1"/>
  <c r="O57" i="7"/>
  <c r="O74" i="7" s="1"/>
  <c r="D29" i="6"/>
  <c r="H27" i="6"/>
  <c r="I26" i="7"/>
  <c r="I27" i="7"/>
  <c r="D28" i="6"/>
  <c r="E30" i="6"/>
  <c r="K28" i="6"/>
  <c r="I28" i="7"/>
  <c r="F28" i="6"/>
  <c r="D23" i="6"/>
  <c r="D27" i="6"/>
  <c r="F3" i="3"/>
  <c r="F4" i="3"/>
  <c r="J27" i="7"/>
  <c r="F6" i="3"/>
  <c r="H29" i="6"/>
  <c r="F2" i="3"/>
  <c r="F5" i="3"/>
  <c r="F7" i="3"/>
  <c r="H23" i="6"/>
  <c r="I23" i="7"/>
  <c r="M21" i="3"/>
  <c r="F27" i="6"/>
  <c r="D21" i="3"/>
  <c r="C21" i="3"/>
  <c r="N83" i="7" l="1"/>
  <c r="D24" i="6"/>
  <c r="J133" i="7"/>
  <c r="L34" i="7"/>
  <c r="L95" i="7" s="1"/>
  <c r="L114" i="7" s="1"/>
  <c r="K95" i="7"/>
  <c r="K114" i="7" s="1"/>
  <c r="O82" i="7"/>
  <c r="O65" i="7"/>
  <c r="Q59" i="7"/>
  <c r="Q76" i="7" s="1"/>
  <c r="P51" i="7"/>
  <c r="Y6" i="6"/>
  <c r="Q61" i="7"/>
  <c r="Q78" i="7" s="1"/>
  <c r="P54" i="7"/>
  <c r="P71" i="7" s="1"/>
  <c r="Q63" i="7"/>
  <c r="Q80" i="7" s="1"/>
  <c r="P64" i="7"/>
  <c r="P81" i="7" s="1"/>
  <c r="P56" i="7"/>
  <c r="P73" i="7" s="1"/>
  <c r="Y5" i="6"/>
  <c r="O94" i="7"/>
  <c r="P62" i="7"/>
  <c r="P79" i="7" s="1"/>
  <c r="P53" i="7"/>
  <c r="P70" i="7" s="1"/>
  <c r="P60" i="7"/>
  <c r="P77" i="7" s="1"/>
  <c r="P57" i="7"/>
  <c r="P74" i="7" s="1"/>
  <c r="P58" i="7"/>
  <c r="P75" i="7" s="1"/>
  <c r="P52" i="7"/>
  <c r="P69" i="7" s="1"/>
  <c r="P55" i="7"/>
  <c r="P72" i="7" s="1"/>
  <c r="I21" i="3"/>
  <c r="J16" i="6"/>
  <c r="J11" i="6"/>
  <c r="L27" i="7"/>
  <c r="J7" i="6"/>
  <c r="J10" i="6"/>
  <c r="J12" i="6"/>
  <c r="J14" i="6"/>
  <c r="J13" i="6"/>
  <c r="D30" i="6"/>
  <c r="K27" i="7"/>
  <c r="J17" i="6"/>
  <c r="J9" i="6"/>
  <c r="J15" i="6"/>
  <c r="J8" i="6"/>
  <c r="J18" i="6"/>
  <c r="F23" i="6"/>
  <c r="F24" i="6" s="1"/>
  <c r="I28" i="6"/>
  <c r="G28" i="6"/>
  <c r="I27" i="6"/>
  <c r="J23" i="7"/>
  <c r="J28" i="7"/>
  <c r="N28" i="6"/>
  <c r="F21" i="3"/>
  <c r="I29" i="7"/>
  <c r="F29" i="6"/>
  <c r="J26" i="7"/>
  <c r="H30" i="6"/>
  <c r="I24" i="7"/>
  <c r="K29" i="6"/>
  <c r="K23" i="6"/>
  <c r="K27" i="6"/>
  <c r="J21" i="3"/>
  <c r="M27" i="7"/>
  <c r="O83" i="7" l="1"/>
  <c r="K133" i="7"/>
  <c r="L133" i="7" s="1"/>
  <c r="P82" i="7"/>
  <c r="M7" i="6"/>
  <c r="Q55" i="7"/>
  <c r="Q72" i="7" s="1"/>
  <c r="Q60" i="7"/>
  <c r="Q77" i="7" s="1"/>
  <c r="Q56" i="7"/>
  <c r="Q73" i="7" s="1"/>
  <c r="M9" i="6"/>
  <c r="M11" i="6"/>
  <c r="Q52" i="7"/>
  <c r="Q69" i="7" s="1"/>
  <c r="Q53" i="7"/>
  <c r="Q70" i="7" s="1"/>
  <c r="M16" i="6"/>
  <c r="Q64" i="7"/>
  <c r="Q81" i="7" s="1"/>
  <c r="AB6" i="6"/>
  <c r="AB34" i="6" s="1"/>
  <c r="M13" i="6"/>
  <c r="Q58" i="7"/>
  <c r="Q75" i="7" s="1"/>
  <c r="Q62" i="7"/>
  <c r="Q79" i="7" s="1"/>
  <c r="P65" i="7"/>
  <c r="M18" i="6"/>
  <c r="R63" i="7"/>
  <c r="R80" i="7" s="1"/>
  <c r="Q51" i="7"/>
  <c r="M17" i="6"/>
  <c r="M14" i="6"/>
  <c r="M8" i="6"/>
  <c r="M12" i="6"/>
  <c r="Q57" i="7"/>
  <c r="Q74" i="7" s="1"/>
  <c r="AB5" i="6"/>
  <c r="P94" i="7"/>
  <c r="R61" i="7"/>
  <c r="R78" i="7" s="1"/>
  <c r="M15" i="6"/>
  <c r="M10" i="6"/>
  <c r="Q54" i="7"/>
  <c r="Q71" i="7" s="1"/>
  <c r="R59" i="7"/>
  <c r="R76" i="7" s="1"/>
  <c r="L27" i="6"/>
  <c r="L28" i="6"/>
  <c r="I29" i="6"/>
  <c r="G27" i="6"/>
  <c r="G29" i="6"/>
  <c r="G23" i="6"/>
  <c r="O27" i="6"/>
  <c r="N27" i="6"/>
  <c r="N23" i="6"/>
  <c r="N29" i="6"/>
  <c r="K26" i="7"/>
  <c r="J28" i="6"/>
  <c r="J29" i="7"/>
  <c r="K28" i="7"/>
  <c r="K23" i="7"/>
  <c r="R28" i="6"/>
  <c r="K30" i="6"/>
  <c r="Q28" i="6"/>
  <c r="F30" i="6"/>
  <c r="I23" i="6"/>
  <c r="J29" i="6"/>
  <c r="O28" i="6"/>
  <c r="N27" i="7"/>
  <c r="P83" i="7" l="1"/>
  <c r="M34" i="7"/>
  <c r="M28" i="6"/>
  <c r="Q82" i="7"/>
  <c r="Q83" i="7" s="1"/>
  <c r="P14" i="6"/>
  <c r="P42" i="6" s="1"/>
  <c r="J42" i="7" s="1"/>
  <c r="R53" i="7"/>
  <c r="R70" i="7" s="1"/>
  <c r="R56" i="7"/>
  <c r="R73" i="7" s="1"/>
  <c r="R54" i="7"/>
  <c r="R71" i="7" s="1"/>
  <c r="AE5" i="6"/>
  <c r="Q94" i="7"/>
  <c r="P13" i="6"/>
  <c r="P41" i="6" s="1"/>
  <c r="J41" i="7" s="1"/>
  <c r="P18" i="6"/>
  <c r="P46" i="6" s="1"/>
  <c r="J46" i="7" s="1"/>
  <c r="P10" i="6"/>
  <c r="P38" i="6" s="1"/>
  <c r="J38" i="7" s="1"/>
  <c r="P17" i="6"/>
  <c r="P45" i="6" s="1"/>
  <c r="J45" i="7" s="1"/>
  <c r="R52" i="7"/>
  <c r="R69" i="7" s="1"/>
  <c r="R60" i="7"/>
  <c r="R77" i="7" s="1"/>
  <c r="R57" i="7"/>
  <c r="R74" i="7" s="1"/>
  <c r="AE6" i="6"/>
  <c r="Q65" i="7"/>
  <c r="P15" i="6"/>
  <c r="P43" i="6" s="1"/>
  <c r="J43" i="7" s="1"/>
  <c r="P12" i="6"/>
  <c r="P40" i="6" s="1"/>
  <c r="J40" i="7" s="1"/>
  <c r="R62" i="7"/>
  <c r="R79" i="7" s="1"/>
  <c r="R64" i="7"/>
  <c r="R81" i="7" s="1"/>
  <c r="P11" i="6"/>
  <c r="P39" i="6" s="1"/>
  <c r="J39" i="7" s="1"/>
  <c r="R55" i="7"/>
  <c r="R72" i="7" s="1"/>
  <c r="R51" i="7"/>
  <c r="S59" i="7"/>
  <c r="S76" i="7" s="1"/>
  <c r="S61" i="7"/>
  <c r="S78" i="7" s="1"/>
  <c r="P8" i="6"/>
  <c r="P36" i="6" s="1"/>
  <c r="J36" i="7" s="1"/>
  <c r="S63" i="7"/>
  <c r="S80" i="7" s="1"/>
  <c r="R58" i="7"/>
  <c r="R75" i="7" s="1"/>
  <c r="P16" i="6"/>
  <c r="P44" i="6" s="1"/>
  <c r="J44" i="7" s="1"/>
  <c r="P9" i="6"/>
  <c r="P37" i="6" s="1"/>
  <c r="J37" i="7" s="1"/>
  <c r="P7" i="6"/>
  <c r="P35" i="6" s="1"/>
  <c r="I30" i="6"/>
  <c r="T28" i="6"/>
  <c r="G30" i="6"/>
  <c r="R27" i="6"/>
  <c r="U28" i="6"/>
  <c r="Q29" i="6"/>
  <c r="Q23" i="6"/>
  <c r="N30" i="6"/>
  <c r="Q27" i="6"/>
  <c r="J27" i="6"/>
  <c r="L28" i="7"/>
  <c r="L23" i="7"/>
  <c r="J23" i="6"/>
  <c r="L29" i="6"/>
  <c r="L23" i="6"/>
  <c r="K29" i="7"/>
  <c r="L26" i="7"/>
  <c r="O27" i="7"/>
  <c r="K45" i="7" l="1"/>
  <c r="J106" i="7"/>
  <c r="J125" i="7" s="1"/>
  <c r="K42" i="7"/>
  <c r="J103" i="7"/>
  <c r="J122" i="7" s="1"/>
  <c r="J141" i="7" s="1"/>
  <c r="J35" i="7"/>
  <c r="P47" i="6"/>
  <c r="K38" i="7"/>
  <c r="J99" i="7"/>
  <c r="J118" i="7" s="1"/>
  <c r="J137" i="7" s="1"/>
  <c r="K41" i="7"/>
  <c r="J102" i="7"/>
  <c r="J121" i="7" s="1"/>
  <c r="K37" i="7"/>
  <c r="J98" i="7"/>
  <c r="J117" i="7" s="1"/>
  <c r="J136" i="7" s="1"/>
  <c r="K40" i="7"/>
  <c r="J101" i="7"/>
  <c r="J120" i="7" s="1"/>
  <c r="J139" i="7" s="1"/>
  <c r="K46" i="7"/>
  <c r="J107" i="7"/>
  <c r="J126" i="7" s="1"/>
  <c r="J145" i="7" s="1"/>
  <c r="K36" i="7"/>
  <c r="J97" i="7"/>
  <c r="J116" i="7" s="1"/>
  <c r="J135" i="7" s="1"/>
  <c r="K44" i="7"/>
  <c r="J105" i="7"/>
  <c r="J124" i="7" s="1"/>
  <c r="J143" i="7" s="1"/>
  <c r="K39" i="7"/>
  <c r="J100" i="7"/>
  <c r="J119" i="7" s="1"/>
  <c r="J138" i="7" s="1"/>
  <c r="K43" i="7"/>
  <c r="J104" i="7"/>
  <c r="J123" i="7" s="1"/>
  <c r="J142" i="7" s="1"/>
  <c r="N34" i="7"/>
  <c r="M95" i="7"/>
  <c r="M114" i="7" s="1"/>
  <c r="R82" i="7"/>
  <c r="R83" i="7" s="1"/>
  <c r="S8" i="6"/>
  <c r="S57" i="7"/>
  <c r="S74" i="7" s="1"/>
  <c r="S10" i="6"/>
  <c r="S54" i="7"/>
  <c r="S71" i="7" s="1"/>
  <c r="S55" i="7"/>
  <c r="S72" i="7" s="1"/>
  <c r="S12" i="6"/>
  <c r="T61" i="7"/>
  <c r="T78" i="7" s="1"/>
  <c r="S60" i="7"/>
  <c r="S77" i="7" s="1"/>
  <c r="S18" i="6"/>
  <c r="S56" i="7"/>
  <c r="S73" i="7" s="1"/>
  <c r="S11" i="6"/>
  <c r="S15" i="6"/>
  <c r="S9" i="6"/>
  <c r="S16" i="6"/>
  <c r="T59" i="7"/>
  <c r="T76" i="7" s="1"/>
  <c r="S52" i="7"/>
  <c r="S69" i="7" s="1"/>
  <c r="S13" i="6"/>
  <c r="S53" i="7"/>
  <c r="S70" i="7" s="1"/>
  <c r="S58" i="7"/>
  <c r="S75" i="7" s="1"/>
  <c r="S64" i="7"/>
  <c r="S81" i="7" s="1"/>
  <c r="T63" i="7"/>
  <c r="T80" i="7" s="1"/>
  <c r="R65" i="7"/>
  <c r="AH6" i="6"/>
  <c r="S17" i="6"/>
  <c r="AH5" i="6"/>
  <c r="R94" i="7"/>
  <c r="S14" i="6"/>
  <c r="P28" i="6"/>
  <c r="S7" i="6"/>
  <c r="S51" i="7"/>
  <c r="S62" i="7"/>
  <c r="S79" i="7" s="1"/>
  <c r="T29" i="6"/>
  <c r="T23" i="6"/>
  <c r="M23" i="6"/>
  <c r="M29" i="6"/>
  <c r="L30" i="6"/>
  <c r="M27" i="6"/>
  <c r="X28" i="6"/>
  <c r="J30" i="6"/>
  <c r="U27" i="6"/>
  <c r="W28" i="6"/>
  <c r="M28" i="7"/>
  <c r="M23" i="7"/>
  <c r="O23" i="6"/>
  <c r="O29" i="6"/>
  <c r="M26" i="7"/>
  <c r="T27" i="6"/>
  <c r="L29" i="7"/>
  <c r="Q30" i="6"/>
  <c r="P27" i="7"/>
  <c r="M133" i="7" l="1"/>
  <c r="L46" i="7"/>
  <c r="L107" i="7" s="1"/>
  <c r="L126" i="7" s="1"/>
  <c r="K107" i="7"/>
  <c r="K126" i="7" s="1"/>
  <c r="K145" i="7" s="1"/>
  <c r="L38" i="7"/>
  <c r="L99" i="7" s="1"/>
  <c r="L118" i="7" s="1"/>
  <c r="K99" i="7"/>
  <c r="K118" i="7" s="1"/>
  <c r="K137" i="7" s="1"/>
  <c r="L137" i="7" s="1"/>
  <c r="L39" i="7"/>
  <c r="L100" i="7" s="1"/>
  <c r="L119" i="7" s="1"/>
  <c r="K100" i="7"/>
  <c r="K119" i="7" s="1"/>
  <c r="K138" i="7" s="1"/>
  <c r="L40" i="7"/>
  <c r="L101" i="7" s="1"/>
  <c r="L120" i="7" s="1"/>
  <c r="K101" i="7"/>
  <c r="K120" i="7" s="1"/>
  <c r="K139" i="7" s="1"/>
  <c r="K35" i="7"/>
  <c r="J96" i="7"/>
  <c r="J115" i="7" s="1"/>
  <c r="J47" i="7"/>
  <c r="L43" i="7"/>
  <c r="L104" i="7" s="1"/>
  <c r="L123" i="7" s="1"/>
  <c r="K104" i="7"/>
  <c r="K123" i="7" s="1"/>
  <c r="K142" i="7" s="1"/>
  <c r="L44" i="7"/>
  <c r="L105" i="7" s="1"/>
  <c r="L124" i="7" s="1"/>
  <c r="K105" i="7"/>
  <c r="K124" i="7" s="1"/>
  <c r="K143" i="7" s="1"/>
  <c r="L37" i="7"/>
  <c r="L98" i="7" s="1"/>
  <c r="L117" i="7" s="1"/>
  <c r="K98" i="7"/>
  <c r="K117" i="7" s="1"/>
  <c r="K136" i="7" s="1"/>
  <c r="L42" i="7"/>
  <c r="L103" i="7" s="1"/>
  <c r="L122" i="7" s="1"/>
  <c r="K103" i="7"/>
  <c r="K122" i="7" s="1"/>
  <c r="K141" i="7" s="1"/>
  <c r="O34" i="7"/>
  <c r="N95" i="7"/>
  <c r="N114" i="7" s="1"/>
  <c r="L36" i="7"/>
  <c r="L97" i="7" s="1"/>
  <c r="L116" i="7" s="1"/>
  <c r="K97" i="7"/>
  <c r="K116" i="7" s="1"/>
  <c r="K135" i="7" s="1"/>
  <c r="L41" i="7"/>
  <c r="L102" i="7" s="1"/>
  <c r="L121" i="7" s="1"/>
  <c r="K102" i="7"/>
  <c r="K121" i="7" s="1"/>
  <c r="L45" i="7"/>
  <c r="L106" i="7" s="1"/>
  <c r="L125" i="7" s="1"/>
  <c r="K106" i="7"/>
  <c r="K125" i="7" s="1"/>
  <c r="S82" i="7"/>
  <c r="S83" i="7" s="1"/>
  <c r="S28" i="6"/>
  <c r="V17" i="6"/>
  <c r="T64" i="7"/>
  <c r="T81" i="7" s="1"/>
  <c r="T52" i="7"/>
  <c r="T69" i="7" s="1"/>
  <c r="V15" i="6"/>
  <c r="T60" i="7"/>
  <c r="T77" i="7" s="1"/>
  <c r="T54" i="7"/>
  <c r="T71" i="7" s="1"/>
  <c r="AK6" i="6"/>
  <c r="V7" i="6"/>
  <c r="T58" i="7"/>
  <c r="T75" i="7" s="1"/>
  <c r="U61" i="7"/>
  <c r="U78" i="7" s="1"/>
  <c r="V10" i="6"/>
  <c r="U59" i="7"/>
  <c r="U76" i="7" s="1"/>
  <c r="V11" i="6"/>
  <c r="V14" i="6"/>
  <c r="T62" i="7"/>
  <c r="T79" i="7" s="1"/>
  <c r="U63" i="7"/>
  <c r="U80" i="7" s="1"/>
  <c r="V16" i="6"/>
  <c r="T56" i="7"/>
  <c r="T73" i="7" s="1"/>
  <c r="V12" i="6"/>
  <c r="T57" i="7"/>
  <c r="T74" i="7" s="1"/>
  <c r="T53" i="7"/>
  <c r="T70" i="7" s="1"/>
  <c r="S65" i="7"/>
  <c r="AK5" i="6"/>
  <c r="S94" i="7"/>
  <c r="T51" i="7"/>
  <c r="V13" i="6"/>
  <c r="V9" i="6"/>
  <c r="V18" i="6"/>
  <c r="T55" i="7"/>
  <c r="T72" i="7" s="1"/>
  <c r="V8" i="6"/>
  <c r="P23" i="6"/>
  <c r="P29" i="6"/>
  <c r="N26" i="7"/>
  <c r="AA28" i="6"/>
  <c r="M29" i="7"/>
  <c r="R29" i="6"/>
  <c r="R23" i="6"/>
  <c r="P27" i="6"/>
  <c r="W29" i="6"/>
  <c r="M30" i="6"/>
  <c r="O30" i="6"/>
  <c r="W23" i="6"/>
  <c r="T30" i="6"/>
  <c r="Z28" i="6"/>
  <c r="N28" i="7"/>
  <c r="N23" i="7"/>
  <c r="X27" i="6"/>
  <c r="W27" i="6"/>
  <c r="Q27" i="7"/>
  <c r="L139" i="7" l="1"/>
  <c r="L145" i="7"/>
  <c r="L141" i="7"/>
  <c r="L143" i="7"/>
  <c r="L135" i="7"/>
  <c r="L136" i="7"/>
  <c r="L142" i="7"/>
  <c r="J134" i="7"/>
  <c r="J127" i="7"/>
  <c r="N133" i="7"/>
  <c r="L138" i="7"/>
  <c r="P34" i="7"/>
  <c r="O95" i="7"/>
  <c r="O114" i="7" s="1"/>
  <c r="J108" i="7"/>
  <c r="L35" i="7"/>
  <c r="K96" i="7"/>
  <c r="K115" i="7" s="1"/>
  <c r="K127" i="7" s="1"/>
  <c r="K47" i="7"/>
  <c r="T82" i="7"/>
  <c r="T83" i="7" s="1"/>
  <c r="U57" i="7"/>
  <c r="U74" i="7" s="1"/>
  <c r="Y7" i="6"/>
  <c r="Y18" i="6"/>
  <c r="AN5" i="6"/>
  <c r="T94" i="7"/>
  <c r="Y15" i="6"/>
  <c r="U51" i="7"/>
  <c r="V59" i="7"/>
  <c r="V76" i="7" s="1"/>
  <c r="Y12" i="6"/>
  <c r="U62" i="7"/>
  <c r="U79" i="7" s="1"/>
  <c r="Y10" i="6"/>
  <c r="AN6" i="6"/>
  <c r="Y9" i="6"/>
  <c r="U52" i="7"/>
  <c r="U69" i="7" s="1"/>
  <c r="V63" i="7"/>
  <c r="V80" i="7" s="1"/>
  <c r="U56" i="7"/>
  <c r="U73" i="7" s="1"/>
  <c r="Y14" i="6"/>
  <c r="V61" i="7"/>
  <c r="V78" i="7" s="1"/>
  <c r="U55" i="7"/>
  <c r="U72" i="7" s="1"/>
  <c r="Y8" i="6"/>
  <c r="Y13" i="6"/>
  <c r="U53" i="7"/>
  <c r="U70" i="7" s="1"/>
  <c r="U54" i="7"/>
  <c r="U71" i="7" s="1"/>
  <c r="U64" i="7"/>
  <c r="U81" i="7" s="1"/>
  <c r="U60" i="7"/>
  <c r="U77" i="7" s="1"/>
  <c r="V28" i="6"/>
  <c r="T65" i="7"/>
  <c r="Y16" i="6"/>
  <c r="Y11" i="6"/>
  <c r="U58" i="7"/>
  <c r="U75" i="7" s="1"/>
  <c r="Y17" i="6"/>
  <c r="AD28" i="6"/>
  <c r="O26" i="7"/>
  <c r="P30" i="6"/>
  <c r="S29" i="6"/>
  <c r="S23" i="6"/>
  <c r="U29" i="6"/>
  <c r="U23" i="6"/>
  <c r="Z27" i="6"/>
  <c r="O28" i="7"/>
  <c r="O23" i="7"/>
  <c r="Z29" i="6"/>
  <c r="Z23" i="6"/>
  <c r="S27" i="6"/>
  <c r="R30" i="6"/>
  <c r="W30" i="6"/>
  <c r="AC28" i="6"/>
  <c r="N29" i="7"/>
  <c r="AA27" i="6"/>
  <c r="R27" i="7"/>
  <c r="K134" i="7" l="1"/>
  <c r="O133" i="7"/>
  <c r="K108" i="7"/>
  <c r="L96" i="7"/>
  <c r="L115" i="7" s="1"/>
  <c r="L127" i="7" s="1"/>
  <c r="L47" i="7"/>
  <c r="Q34" i="7"/>
  <c r="P95" i="7"/>
  <c r="P114" i="7" s="1"/>
  <c r="Y28" i="6"/>
  <c r="U82" i="7"/>
  <c r="U83" i="7" s="1"/>
  <c r="V60" i="7"/>
  <c r="V77" i="7" s="1"/>
  <c r="AB13" i="6"/>
  <c r="AB41" i="6" s="1"/>
  <c r="M41" i="7" s="1"/>
  <c r="AB14" i="6"/>
  <c r="AB42" i="6" s="1"/>
  <c r="M42" i="7" s="1"/>
  <c r="AB9" i="6"/>
  <c r="AB37" i="6" s="1"/>
  <c r="M37" i="7" s="1"/>
  <c r="AB12" i="6"/>
  <c r="AB40" i="6" s="1"/>
  <c r="M40" i="7" s="1"/>
  <c r="AQ5" i="6"/>
  <c r="U94" i="7"/>
  <c r="AB11" i="6"/>
  <c r="AB39" i="6" s="1"/>
  <c r="M39" i="7" s="1"/>
  <c r="U65" i="7"/>
  <c r="V64" i="7"/>
  <c r="V81" i="7" s="1"/>
  <c r="AB8" i="6"/>
  <c r="AB36" i="6" s="1"/>
  <c r="M36" i="7" s="1"/>
  <c r="V56" i="7"/>
  <c r="V73" i="7" s="1"/>
  <c r="AQ6" i="6"/>
  <c r="W59" i="7"/>
  <c r="W76" i="7" s="1"/>
  <c r="AB18" i="6"/>
  <c r="AB46" i="6" s="1"/>
  <c r="M46" i="7" s="1"/>
  <c r="W63" i="7"/>
  <c r="W80" i="7" s="1"/>
  <c r="AB10" i="6"/>
  <c r="AB38" i="6" s="1"/>
  <c r="M38" i="7" s="1"/>
  <c r="V51" i="7"/>
  <c r="AB7" i="6"/>
  <c r="AB35" i="6" s="1"/>
  <c r="AB17" i="6"/>
  <c r="AB45" i="6" s="1"/>
  <c r="M45" i="7" s="1"/>
  <c r="AB16" i="6"/>
  <c r="AB44" i="6" s="1"/>
  <c r="M44" i="7" s="1"/>
  <c r="V55" i="7"/>
  <c r="V72" i="7" s="1"/>
  <c r="W61" i="7"/>
  <c r="W78" i="7" s="1"/>
  <c r="V62" i="7"/>
  <c r="V79" i="7" s="1"/>
  <c r="V57" i="7"/>
  <c r="V74" i="7" s="1"/>
  <c r="V54" i="7"/>
  <c r="V71" i="7" s="1"/>
  <c r="V53" i="7"/>
  <c r="V70" i="7" s="1"/>
  <c r="V52" i="7"/>
  <c r="V69" i="7" s="1"/>
  <c r="AB15" i="6"/>
  <c r="AB43" i="6" s="1"/>
  <c r="M43" i="7" s="1"/>
  <c r="V58" i="7"/>
  <c r="V75" i="7" s="1"/>
  <c r="P28" i="7"/>
  <c r="P23" i="7"/>
  <c r="Z30" i="6"/>
  <c r="P26" i="7"/>
  <c r="O29" i="7"/>
  <c r="V27" i="6"/>
  <c r="AF28" i="6"/>
  <c r="U30" i="6"/>
  <c r="AD27" i="6"/>
  <c r="AC23" i="6"/>
  <c r="AC27" i="6"/>
  <c r="X29" i="6"/>
  <c r="X23" i="6"/>
  <c r="AC29" i="6"/>
  <c r="AG28" i="6"/>
  <c r="V29" i="6"/>
  <c r="V23" i="6"/>
  <c r="S30" i="6"/>
  <c r="S27" i="7"/>
  <c r="P133" i="7" l="1"/>
  <c r="L134" i="7"/>
  <c r="L108" i="7"/>
  <c r="N43" i="7"/>
  <c r="M104" i="7"/>
  <c r="M123" i="7" s="1"/>
  <c r="M142" i="7" s="1"/>
  <c r="N37" i="7"/>
  <c r="M98" i="7"/>
  <c r="M117" i="7" s="1"/>
  <c r="M136" i="7" s="1"/>
  <c r="N44" i="7"/>
  <c r="M105" i="7"/>
  <c r="M124" i="7" s="1"/>
  <c r="M143" i="7" s="1"/>
  <c r="N38" i="7"/>
  <c r="M99" i="7"/>
  <c r="M118" i="7" s="1"/>
  <c r="M137" i="7" s="1"/>
  <c r="N39" i="7"/>
  <c r="M100" i="7"/>
  <c r="M119" i="7" s="1"/>
  <c r="M138" i="7" s="1"/>
  <c r="N42" i="7"/>
  <c r="M103" i="7"/>
  <c r="M122" i="7" s="1"/>
  <c r="M141" i="7" s="1"/>
  <c r="N41" i="7"/>
  <c r="M102" i="7"/>
  <c r="M121" i="7" s="1"/>
  <c r="N40" i="7"/>
  <c r="M101" i="7"/>
  <c r="M120" i="7" s="1"/>
  <c r="M139" i="7" s="1"/>
  <c r="N45" i="7"/>
  <c r="M106" i="7"/>
  <c r="M125" i="7" s="1"/>
  <c r="R34" i="7"/>
  <c r="Q95" i="7"/>
  <c r="Q114" i="7" s="1"/>
  <c r="M35" i="7"/>
  <c r="AB47" i="6"/>
  <c r="N46" i="7"/>
  <c r="M107" i="7"/>
  <c r="M126" i="7" s="1"/>
  <c r="M145" i="7" s="1"/>
  <c r="N36" i="7"/>
  <c r="M97" i="7"/>
  <c r="M116" i="7" s="1"/>
  <c r="M135" i="7" s="1"/>
  <c r="H47" i="7"/>
  <c r="G47" i="7"/>
  <c r="F47" i="7"/>
  <c r="AB28" i="6"/>
  <c r="V82" i="7"/>
  <c r="V83" i="7" s="1"/>
  <c r="W51" i="7"/>
  <c r="X59" i="7"/>
  <c r="X76" i="7" s="1"/>
  <c r="W64" i="7"/>
  <c r="W81" i="7" s="1"/>
  <c r="AE15" i="6"/>
  <c r="W57" i="7"/>
  <c r="W74" i="7" s="1"/>
  <c r="AE9" i="6"/>
  <c r="AE16" i="6"/>
  <c r="AE10" i="6"/>
  <c r="AT6" i="6"/>
  <c r="W62" i="7"/>
  <c r="W79" i="7" s="1"/>
  <c r="AE14" i="6"/>
  <c r="AE17" i="6"/>
  <c r="X63" i="7"/>
  <c r="X80" i="7" s="1"/>
  <c r="W56" i="7"/>
  <c r="W73" i="7" s="1"/>
  <c r="W53" i="7"/>
  <c r="W70" i="7" s="1"/>
  <c r="X61" i="7"/>
  <c r="X78" i="7" s="1"/>
  <c r="AT5" i="6"/>
  <c r="V94" i="7"/>
  <c r="AE13" i="6"/>
  <c r="W52" i="7"/>
  <c r="W69" i="7" s="1"/>
  <c r="AE11" i="6"/>
  <c r="AE7" i="6"/>
  <c r="AE18" i="6"/>
  <c r="AE8" i="6"/>
  <c r="W58" i="7"/>
  <c r="W75" i="7" s="1"/>
  <c r="W54" i="7"/>
  <c r="W71" i="7" s="1"/>
  <c r="W55" i="7"/>
  <c r="W72" i="7" s="1"/>
  <c r="V65" i="7"/>
  <c r="AE12" i="6"/>
  <c r="W60" i="7"/>
  <c r="W77" i="7" s="1"/>
  <c r="P29" i="7"/>
  <c r="X30" i="6"/>
  <c r="Q26" i="7"/>
  <c r="AJ28" i="6"/>
  <c r="AF27" i="6"/>
  <c r="Q28" i="7"/>
  <c r="Q23" i="7"/>
  <c r="AA29" i="6"/>
  <c r="AA23" i="6"/>
  <c r="AC30" i="6"/>
  <c r="AI28" i="6"/>
  <c r="AF23" i="6"/>
  <c r="AI23" i="6"/>
  <c r="AF29" i="6"/>
  <c r="AG27" i="6"/>
  <c r="Y27" i="6"/>
  <c r="V30" i="6"/>
  <c r="Y29" i="6"/>
  <c r="Y23" i="6"/>
  <c r="T27" i="7"/>
  <c r="Q133" i="7" l="1"/>
  <c r="O46" i="7"/>
  <c r="N107" i="7"/>
  <c r="N126" i="7" s="1"/>
  <c r="N145" i="7" s="1"/>
  <c r="O40" i="7"/>
  <c r="N101" i="7"/>
  <c r="N120" i="7" s="1"/>
  <c r="N139" i="7" s="1"/>
  <c r="O38" i="7"/>
  <c r="N99" i="7"/>
  <c r="N118" i="7" s="1"/>
  <c r="N137" i="7" s="1"/>
  <c r="O41" i="7"/>
  <c r="N102" i="7"/>
  <c r="N121" i="7" s="1"/>
  <c r="S34" i="7"/>
  <c r="R95" i="7"/>
  <c r="R114" i="7" s="1"/>
  <c r="O42" i="7"/>
  <c r="N103" i="7"/>
  <c r="N122" i="7" s="1"/>
  <c r="N141" i="7" s="1"/>
  <c r="O37" i="7"/>
  <c r="N98" i="7"/>
  <c r="N117" i="7" s="1"/>
  <c r="N136" i="7" s="1"/>
  <c r="O44" i="7"/>
  <c r="N105" i="7"/>
  <c r="N124" i="7" s="1"/>
  <c r="N143" i="7" s="1"/>
  <c r="N35" i="7"/>
  <c r="M96" i="7"/>
  <c r="M115" i="7" s="1"/>
  <c r="M127" i="7" s="1"/>
  <c r="M47" i="7"/>
  <c r="O36" i="7"/>
  <c r="N97" i="7"/>
  <c r="N116" i="7" s="1"/>
  <c r="N135" i="7" s="1"/>
  <c r="O45" i="7"/>
  <c r="N106" i="7"/>
  <c r="N125" i="7" s="1"/>
  <c r="O39" i="7"/>
  <c r="N100" i="7"/>
  <c r="N119" i="7" s="1"/>
  <c r="N138" i="7" s="1"/>
  <c r="O43" i="7"/>
  <c r="N104" i="7"/>
  <c r="N123" i="7" s="1"/>
  <c r="N142" i="7" s="1"/>
  <c r="AE28" i="6"/>
  <c r="W82" i="7"/>
  <c r="W83" i="7" s="1"/>
  <c r="X52" i="7"/>
  <c r="X69" i="7" s="1"/>
  <c r="AH10" i="6"/>
  <c r="X53" i="7"/>
  <c r="X70" i="7" s="1"/>
  <c r="AH15" i="6"/>
  <c r="AH17" i="6"/>
  <c r="X55" i="7"/>
  <c r="X72" i="7" s="1"/>
  <c r="AH18" i="6"/>
  <c r="AH13" i="6"/>
  <c r="AH14" i="6"/>
  <c r="AH16" i="6"/>
  <c r="X64" i="7"/>
  <c r="X81" i="7" s="1"/>
  <c r="X54" i="7"/>
  <c r="X71" i="7" s="1"/>
  <c r="AW5" i="6"/>
  <c r="W94" i="7"/>
  <c r="X56" i="7"/>
  <c r="X73" i="7" s="1"/>
  <c r="X62" i="7"/>
  <c r="X79" i="7" s="1"/>
  <c r="Y59" i="7"/>
  <c r="Y76" i="7" s="1"/>
  <c r="AH7" i="6"/>
  <c r="X60" i="7"/>
  <c r="X77" i="7" s="1"/>
  <c r="Y63" i="7"/>
  <c r="Y80" i="7" s="1"/>
  <c r="AH9" i="6"/>
  <c r="X58" i="7"/>
  <c r="X75" i="7" s="1"/>
  <c r="AH11" i="6"/>
  <c r="Y61" i="7"/>
  <c r="Y78" i="7" s="1"/>
  <c r="AW6" i="6"/>
  <c r="W65" i="7"/>
  <c r="AH8" i="6"/>
  <c r="AH12" i="6"/>
  <c r="X57" i="7"/>
  <c r="X74" i="7" s="1"/>
  <c r="X51" i="7"/>
  <c r="R28" i="7"/>
  <c r="R23" i="7"/>
  <c r="AF30" i="6"/>
  <c r="AI29" i="6"/>
  <c r="AI27" i="6"/>
  <c r="AL28" i="6"/>
  <c r="AJ27" i="6"/>
  <c r="AM28" i="6"/>
  <c r="AD29" i="6"/>
  <c r="AD23" i="6"/>
  <c r="R26" i="7"/>
  <c r="AB23" i="6"/>
  <c r="AB29" i="6"/>
  <c r="Y30" i="6"/>
  <c r="AA30" i="6"/>
  <c r="Q29" i="7"/>
  <c r="AB27" i="6"/>
  <c r="U27" i="7"/>
  <c r="M134" i="7" l="1"/>
  <c r="R133" i="7"/>
  <c r="M108" i="7"/>
  <c r="P41" i="7"/>
  <c r="O102" i="7"/>
  <c r="O121" i="7" s="1"/>
  <c r="P39" i="7"/>
  <c r="O100" i="7"/>
  <c r="O119" i="7" s="1"/>
  <c r="O138" i="7" s="1"/>
  <c r="P37" i="7"/>
  <c r="O98" i="7"/>
  <c r="O117" i="7" s="1"/>
  <c r="O136" i="7" s="1"/>
  <c r="P38" i="7"/>
  <c r="O99" i="7"/>
  <c r="O118" i="7" s="1"/>
  <c r="O137" i="7" s="1"/>
  <c r="P45" i="7"/>
  <c r="O106" i="7"/>
  <c r="O125" i="7" s="1"/>
  <c r="P36" i="7"/>
  <c r="O97" i="7"/>
  <c r="O116" i="7" s="1"/>
  <c r="O135" i="7" s="1"/>
  <c r="P44" i="7"/>
  <c r="O105" i="7"/>
  <c r="O124" i="7" s="1"/>
  <c r="O143" i="7" s="1"/>
  <c r="P40" i="7"/>
  <c r="O101" i="7"/>
  <c r="O120" i="7" s="1"/>
  <c r="O139" i="7" s="1"/>
  <c r="P43" i="7"/>
  <c r="O104" i="7"/>
  <c r="O123" i="7" s="1"/>
  <c r="O142" i="7" s="1"/>
  <c r="P42" i="7"/>
  <c r="O103" i="7"/>
  <c r="O122" i="7" s="1"/>
  <c r="O141" i="7" s="1"/>
  <c r="O35" i="7"/>
  <c r="N96" i="7"/>
  <c r="N115" i="7" s="1"/>
  <c r="N127" i="7" s="1"/>
  <c r="N47" i="7"/>
  <c r="T34" i="7"/>
  <c r="S95" i="7"/>
  <c r="S114" i="7" s="1"/>
  <c r="P46" i="7"/>
  <c r="O107" i="7"/>
  <c r="O126" i="7" s="1"/>
  <c r="O145" i="7" s="1"/>
  <c r="AH28" i="6"/>
  <c r="X82" i="7"/>
  <c r="X83" i="7" s="1"/>
  <c r="Y58" i="7"/>
  <c r="Y75" i="7" s="1"/>
  <c r="X65" i="7"/>
  <c r="AK18" i="6"/>
  <c r="Y53" i="7"/>
  <c r="Y70" i="7" s="1"/>
  <c r="Y57" i="7"/>
  <c r="Y74" i="7" s="1"/>
  <c r="AZ6" i="6"/>
  <c r="AK7" i="6"/>
  <c r="X94" i="7"/>
  <c r="AZ5" i="6"/>
  <c r="Y55" i="7"/>
  <c r="Y72" i="7" s="1"/>
  <c r="Y51" i="7"/>
  <c r="AK9" i="6"/>
  <c r="Y54" i="7"/>
  <c r="Y71" i="7" s="1"/>
  <c r="AK16" i="6"/>
  <c r="Z61" i="7"/>
  <c r="Z78" i="7" s="1"/>
  <c r="Z59" i="7"/>
  <c r="Z76" i="7" s="1"/>
  <c r="AK10" i="6"/>
  <c r="AK12" i="6"/>
  <c r="Z63" i="7"/>
  <c r="Z80" i="7" s="1"/>
  <c r="Y62" i="7"/>
  <c r="Y79" i="7" s="1"/>
  <c r="AK14" i="6"/>
  <c r="AK17" i="6"/>
  <c r="Y52" i="7"/>
  <c r="Y69" i="7" s="1"/>
  <c r="AK11" i="6"/>
  <c r="Y64" i="7"/>
  <c r="Y81" i="7" s="1"/>
  <c r="AK8" i="6"/>
  <c r="Y60" i="7"/>
  <c r="Y77" i="7" s="1"/>
  <c r="Y56" i="7"/>
  <c r="Y73" i="7" s="1"/>
  <c r="AK13" i="6"/>
  <c r="AK15" i="6"/>
  <c r="AE23" i="6"/>
  <c r="AE29" i="6"/>
  <c r="AL29" i="6"/>
  <c r="AL23" i="6"/>
  <c r="AM27" i="6"/>
  <c r="S26" i="7"/>
  <c r="AG29" i="6"/>
  <c r="AG23" i="6"/>
  <c r="AL27" i="6"/>
  <c r="R29" i="7"/>
  <c r="AI30" i="6"/>
  <c r="AB30" i="6"/>
  <c r="AP28" i="6"/>
  <c r="AO28" i="6"/>
  <c r="S28" i="7"/>
  <c r="S23" i="7"/>
  <c r="AD30" i="6"/>
  <c r="AE27" i="6"/>
  <c r="V27" i="7"/>
  <c r="I41" i="7" l="1"/>
  <c r="E102" i="7"/>
  <c r="E121" i="7" s="1"/>
  <c r="E140" i="7" s="1"/>
  <c r="S133" i="7"/>
  <c r="N134" i="7"/>
  <c r="F48" i="7"/>
  <c r="N108" i="7"/>
  <c r="Q42" i="7"/>
  <c r="P103" i="7"/>
  <c r="P122" i="7" s="1"/>
  <c r="P141" i="7" s="1"/>
  <c r="Q36" i="7"/>
  <c r="P97" i="7"/>
  <c r="P116" i="7" s="1"/>
  <c r="P135" i="7" s="1"/>
  <c r="Q39" i="7"/>
  <c r="P100" i="7"/>
  <c r="P119" i="7" s="1"/>
  <c r="P138" i="7" s="1"/>
  <c r="Q38" i="7"/>
  <c r="P99" i="7"/>
  <c r="P118" i="7" s="1"/>
  <c r="P137" i="7" s="1"/>
  <c r="P35" i="7"/>
  <c r="O96" i="7"/>
  <c r="O115" i="7" s="1"/>
  <c r="O127" i="7" s="1"/>
  <c r="O47" i="7"/>
  <c r="Q44" i="7"/>
  <c r="P105" i="7"/>
  <c r="P124" i="7" s="1"/>
  <c r="P143" i="7" s="1"/>
  <c r="Q46" i="7"/>
  <c r="P107" i="7"/>
  <c r="P126" i="7" s="1"/>
  <c r="P145" i="7" s="1"/>
  <c r="U34" i="7"/>
  <c r="T95" i="7"/>
  <c r="T114" i="7" s="1"/>
  <c r="Q40" i="7"/>
  <c r="P101" i="7"/>
  <c r="P120" i="7" s="1"/>
  <c r="P139" i="7" s="1"/>
  <c r="Q37" i="7"/>
  <c r="P98" i="7"/>
  <c r="P117" i="7" s="1"/>
  <c r="P136" i="7" s="1"/>
  <c r="Q43" i="7"/>
  <c r="P104" i="7"/>
  <c r="P123" i="7" s="1"/>
  <c r="P142" i="7" s="1"/>
  <c r="Q45" i="7"/>
  <c r="P106" i="7"/>
  <c r="P125" i="7" s="1"/>
  <c r="Q41" i="7"/>
  <c r="P102" i="7"/>
  <c r="P121" i="7" s="1"/>
  <c r="Y82" i="7"/>
  <c r="Y83" i="7" s="1"/>
  <c r="Z62" i="7"/>
  <c r="Z79" i="7" s="1"/>
  <c r="AA59" i="7"/>
  <c r="AA76" i="7" s="1"/>
  <c r="AN9" i="6"/>
  <c r="AN7" i="6"/>
  <c r="Y65" i="7"/>
  <c r="AN18" i="6"/>
  <c r="Z60" i="7"/>
  <c r="Z77" i="7" s="1"/>
  <c r="Z52" i="7"/>
  <c r="Z69" i="7" s="1"/>
  <c r="AA63" i="7"/>
  <c r="AA80" i="7" s="1"/>
  <c r="AA61" i="7"/>
  <c r="AA78" i="7" s="1"/>
  <c r="Z51" i="7"/>
  <c r="BC6" i="6"/>
  <c r="Z56" i="7"/>
  <c r="Z73" i="7" s="1"/>
  <c r="AN15" i="6"/>
  <c r="AN12" i="6"/>
  <c r="Z55" i="7"/>
  <c r="Z72" i="7" s="1"/>
  <c r="BC5" i="6"/>
  <c r="Y94" i="7"/>
  <c r="Z57" i="7"/>
  <c r="Z74" i="7" s="1"/>
  <c r="AN11" i="6"/>
  <c r="AN8" i="6"/>
  <c r="AN17" i="6"/>
  <c r="AN16" i="6"/>
  <c r="AK28" i="6"/>
  <c r="AN13" i="6"/>
  <c r="Z64" i="7"/>
  <c r="Z81" i="7" s="1"/>
  <c r="AN14" i="6"/>
  <c r="AN10" i="6"/>
  <c r="Z54" i="7"/>
  <c r="Z71" i="7" s="1"/>
  <c r="Z58" i="7"/>
  <c r="Z75" i="7" s="1"/>
  <c r="Z53" i="7"/>
  <c r="Z70" i="7" s="1"/>
  <c r="AP27" i="6"/>
  <c r="AJ29" i="6"/>
  <c r="AJ23" i="6"/>
  <c r="AO29" i="6"/>
  <c r="AO23" i="6"/>
  <c r="T23" i="7"/>
  <c r="T28" i="7"/>
  <c r="AE30" i="6"/>
  <c r="AR28" i="6"/>
  <c r="AH27" i="6"/>
  <c r="AH29" i="6"/>
  <c r="AH23" i="6"/>
  <c r="AL30" i="6"/>
  <c r="T26" i="7"/>
  <c r="AS28" i="6"/>
  <c r="AO27" i="6"/>
  <c r="S29" i="7"/>
  <c r="AG30" i="6"/>
  <c r="W27" i="7"/>
  <c r="O134" i="7" l="1"/>
  <c r="T133" i="7"/>
  <c r="F140" i="7"/>
  <c r="G140" i="7" s="1"/>
  <c r="H140" i="7" s="1"/>
  <c r="G48" i="7"/>
  <c r="O108" i="7"/>
  <c r="I106" i="7"/>
  <c r="I125" i="7" s="1"/>
  <c r="E106" i="7"/>
  <c r="R45" i="7"/>
  <c r="Q106" i="7"/>
  <c r="Q125" i="7" s="1"/>
  <c r="V34" i="7"/>
  <c r="U95" i="7"/>
  <c r="U114" i="7" s="1"/>
  <c r="R37" i="7"/>
  <c r="Q98" i="7"/>
  <c r="Q117" i="7" s="1"/>
  <c r="Q136" i="7" s="1"/>
  <c r="R44" i="7"/>
  <c r="Q105" i="7"/>
  <c r="Q124" i="7" s="1"/>
  <c r="Q143" i="7" s="1"/>
  <c r="R36" i="7"/>
  <c r="Q97" i="7"/>
  <c r="Q116" i="7" s="1"/>
  <c r="Q135" i="7" s="1"/>
  <c r="R41" i="7"/>
  <c r="Q102" i="7"/>
  <c r="Q121" i="7" s="1"/>
  <c r="R40" i="7"/>
  <c r="Q101" i="7"/>
  <c r="Q120" i="7" s="1"/>
  <c r="Q139" i="7" s="1"/>
  <c r="R38" i="7"/>
  <c r="Q99" i="7"/>
  <c r="Q118" i="7" s="1"/>
  <c r="Q137" i="7" s="1"/>
  <c r="R43" i="7"/>
  <c r="Q104" i="7"/>
  <c r="Q123" i="7" s="1"/>
  <c r="Q142" i="7" s="1"/>
  <c r="R46" i="7"/>
  <c r="Q107" i="7"/>
  <c r="Q126" i="7" s="1"/>
  <c r="Q145" i="7" s="1"/>
  <c r="R39" i="7"/>
  <c r="Q100" i="7"/>
  <c r="Q119" i="7" s="1"/>
  <c r="Q138" i="7" s="1"/>
  <c r="Q35" i="7"/>
  <c r="P96" i="7"/>
  <c r="P115" i="7" s="1"/>
  <c r="P127" i="7" s="1"/>
  <c r="P47" i="7"/>
  <c r="R42" i="7"/>
  <c r="Q103" i="7"/>
  <c r="Q122" i="7" s="1"/>
  <c r="Q141" i="7" s="1"/>
  <c r="I102" i="7"/>
  <c r="I121" i="7" s="1"/>
  <c r="Z82" i="7"/>
  <c r="Z83" i="7" s="1"/>
  <c r="AN28" i="6"/>
  <c r="AQ8" i="6"/>
  <c r="AA55" i="7"/>
  <c r="AA72" i="7" s="1"/>
  <c r="BF6" i="6"/>
  <c r="AA52" i="7"/>
  <c r="AA69" i="7" s="1"/>
  <c r="AA54" i="7"/>
  <c r="AA71" i="7" s="1"/>
  <c r="AQ13" i="6"/>
  <c r="Z65" i="7"/>
  <c r="AQ9" i="6"/>
  <c r="AA51" i="7"/>
  <c r="AA53" i="7"/>
  <c r="AA70" i="7" s="1"/>
  <c r="AQ10" i="6"/>
  <c r="AB59" i="7"/>
  <c r="AB76" i="7" s="1"/>
  <c r="AA60" i="7"/>
  <c r="AA77" i="7" s="1"/>
  <c r="AQ16" i="6"/>
  <c r="AA57" i="7"/>
  <c r="AA74" i="7" s="1"/>
  <c r="AQ15" i="6"/>
  <c r="AB61" i="7"/>
  <c r="AB78" i="7" s="1"/>
  <c r="AQ18" i="6"/>
  <c r="AQ7" i="6"/>
  <c r="AQ12" i="6"/>
  <c r="AQ14" i="6"/>
  <c r="AA62" i="7"/>
  <c r="AA79" i="7" s="1"/>
  <c r="AA64" i="7"/>
  <c r="AA81" i="7" s="1"/>
  <c r="AQ11" i="6"/>
  <c r="AA58" i="7"/>
  <c r="AA75" i="7" s="1"/>
  <c r="AQ17" i="6"/>
  <c r="BF5" i="6"/>
  <c r="Z94" i="7"/>
  <c r="AA56" i="7"/>
  <c r="AA73" i="7" s="1"/>
  <c r="AB63" i="7"/>
  <c r="AB80" i="7" s="1"/>
  <c r="AM29" i="6"/>
  <c r="AM23" i="6"/>
  <c r="U26" i="7"/>
  <c r="U28" i="7"/>
  <c r="U23" i="7"/>
  <c r="AH30" i="6"/>
  <c r="AR29" i="6"/>
  <c r="AR23" i="6"/>
  <c r="AS27" i="6"/>
  <c r="AR27" i="6"/>
  <c r="AK27" i="6"/>
  <c r="AO30" i="6"/>
  <c r="T29" i="7"/>
  <c r="AV28" i="6"/>
  <c r="AK29" i="6"/>
  <c r="AK23" i="6"/>
  <c r="AU28" i="6"/>
  <c r="AJ30" i="6"/>
  <c r="X27" i="7"/>
  <c r="I127" i="7" l="1"/>
  <c r="U133" i="7"/>
  <c r="P134" i="7"/>
  <c r="E108" i="7"/>
  <c r="E109" i="7" s="1"/>
  <c r="F109" i="7" s="1"/>
  <c r="E125" i="7"/>
  <c r="I140" i="7"/>
  <c r="J140" i="7" s="1"/>
  <c r="K140" i="7" s="1"/>
  <c r="L140" i="7" s="1"/>
  <c r="M140" i="7" s="1"/>
  <c r="N140" i="7" s="1"/>
  <c r="O140" i="7" s="1"/>
  <c r="P140" i="7" s="1"/>
  <c r="Q140" i="7" s="1"/>
  <c r="H48" i="7"/>
  <c r="P108" i="7"/>
  <c r="I47" i="7"/>
  <c r="S38" i="7"/>
  <c r="R99" i="7"/>
  <c r="R118" i="7" s="1"/>
  <c r="R137" i="7" s="1"/>
  <c r="S46" i="7"/>
  <c r="R107" i="7"/>
  <c r="R126" i="7" s="1"/>
  <c r="R145" i="7" s="1"/>
  <c r="S41" i="7"/>
  <c r="R102" i="7"/>
  <c r="R121" i="7" s="1"/>
  <c r="R35" i="7"/>
  <c r="Q96" i="7"/>
  <c r="Q115" i="7" s="1"/>
  <c r="Q127" i="7" s="1"/>
  <c r="Q47" i="7"/>
  <c r="S42" i="7"/>
  <c r="R103" i="7"/>
  <c r="R122" i="7" s="1"/>
  <c r="R141" i="7" s="1"/>
  <c r="W34" i="7"/>
  <c r="V95" i="7"/>
  <c r="V114" i="7" s="1"/>
  <c r="S40" i="7"/>
  <c r="R101" i="7"/>
  <c r="R120" i="7" s="1"/>
  <c r="R139" i="7" s="1"/>
  <c r="S43" i="7"/>
  <c r="R104" i="7"/>
  <c r="R123" i="7" s="1"/>
  <c r="R142" i="7" s="1"/>
  <c r="S36" i="7"/>
  <c r="R97" i="7"/>
  <c r="R116" i="7" s="1"/>
  <c r="R135" i="7" s="1"/>
  <c r="S44" i="7"/>
  <c r="R105" i="7"/>
  <c r="R124" i="7" s="1"/>
  <c r="R143" i="7" s="1"/>
  <c r="S39" i="7"/>
  <c r="R100" i="7"/>
  <c r="R119" i="7" s="1"/>
  <c r="R138" i="7" s="1"/>
  <c r="S37" i="7"/>
  <c r="R98" i="7"/>
  <c r="R117" i="7" s="1"/>
  <c r="R136" i="7" s="1"/>
  <c r="S45" i="7"/>
  <c r="R106" i="7"/>
  <c r="R125" i="7" s="1"/>
  <c r="I108" i="7"/>
  <c r="AA82" i="7"/>
  <c r="AA83" i="7" s="1"/>
  <c r="AQ28" i="6"/>
  <c r="AT15" i="6"/>
  <c r="AC59" i="7"/>
  <c r="AC76" i="7" s="1"/>
  <c r="AT9" i="6"/>
  <c r="AT12" i="6"/>
  <c r="BI5" i="6"/>
  <c r="AA94" i="7"/>
  <c r="AB64" i="7"/>
  <c r="AB81" i="7" s="1"/>
  <c r="BI6" i="6"/>
  <c r="AB56" i="7"/>
  <c r="AB73" i="7" s="1"/>
  <c r="AT7" i="6"/>
  <c r="AB57" i="7"/>
  <c r="AB74" i="7" s="1"/>
  <c r="AT10" i="6"/>
  <c r="AT11" i="6"/>
  <c r="AT17" i="6"/>
  <c r="AT13" i="6"/>
  <c r="AB55" i="7"/>
  <c r="AB72" i="7" s="1"/>
  <c r="AB62" i="7"/>
  <c r="AB79" i="7" s="1"/>
  <c r="AT18" i="6"/>
  <c r="AT16" i="6"/>
  <c r="AB53" i="7"/>
  <c r="AB70" i="7" s="1"/>
  <c r="AB52" i="7"/>
  <c r="AB69" i="7" s="1"/>
  <c r="AB58" i="7"/>
  <c r="AB75" i="7" s="1"/>
  <c r="AA65" i="7"/>
  <c r="AB54" i="7"/>
  <c r="AB71" i="7" s="1"/>
  <c r="AT8" i="6"/>
  <c r="AC63" i="7"/>
  <c r="AC80" i="7" s="1"/>
  <c r="AT14" i="6"/>
  <c r="AC61" i="7"/>
  <c r="AC78" i="7" s="1"/>
  <c r="AB60" i="7"/>
  <c r="AB77" i="7" s="1"/>
  <c r="AB51" i="7"/>
  <c r="V26" i="7"/>
  <c r="AV27" i="6"/>
  <c r="AP29" i="6"/>
  <c r="AP23" i="6"/>
  <c r="AU27" i="6"/>
  <c r="AM30" i="6"/>
  <c r="AK30" i="6"/>
  <c r="AU23" i="6"/>
  <c r="AU29" i="6"/>
  <c r="AR30" i="6"/>
  <c r="AX28" i="6"/>
  <c r="AN29" i="6"/>
  <c r="AN23" i="6"/>
  <c r="AY28" i="6"/>
  <c r="V28" i="7"/>
  <c r="V23" i="7"/>
  <c r="U29" i="7"/>
  <c r="AN27" i="6"/>
  <c r="Y27" i="7"/>
  <c r="I48" i="7" l="1"/>
  <c r="J48" i="7" s="1"/>
  <c r="R140" i="7"/>
  <c r="V133" i="7"/>
  <c r="E144" i="7"/>
  <c r="E127" i="7"/>
  <c r="E128" i="7" s="1"/>
  <c r="Q134" i="7"/>
  <c r="E110" i="7"/>
  <c r="G109" i="7"/>
  <c r="F110" i="7"/>
  <c r="Q108" i="7"/>
  <c r="S35" i="7"/>
  <c r="R96" i="7"/>
  <c r="R115" i="7" s="1"/>
  <c r="R127" i="7" s="1"/>
  <c r="R47" i="7"/>
  <c r="X34" i="7"/>
  <c r="X95" i="7" s="1"/>
  <c r="X114" i="7" s="1"/>
  <c r="W95" i="7"/>
  <c r="W114" i="7" s="1"/>
  <c r="T46" i="7"/>
  <c r="S107" i="7"/>
  <c r="S126" i="7" s="1"/>
  <c r="S145" i="7" s="1"/>
  <c r="T45" i="7"/>
  <c r="S106" i="7"/>
  <c r="S125" i="7" s="1"/>
  <c r="T36" i="7"/>
  <c r="S97" i="7"/>
  <c r="S116" i="7" s="1"/>
  <c r="S135" i="7" s="1"/>
  <c r="T42" i="7"/>
  <c r="S103" i="7"/>
  <c r="S122" i="7" s="1"/>
  <c r="S141" i="7" s="1"/>
  <c r="T39" i="7"/>
  <c r="S100" i="7"/>
  <c r="S119" i="7" s="1"/>
  <c r="S138" i="7" s="1"/>
  <c r="T40" i="7"/>
  <c r="S101" i="7"/>
  <c r="S120" i="7" s="1"/>
  <c r="S139" i="7" s="1"/>
  <c r="T41" i="7"/>
  <c r="S102" i="7"/>
  <c r="S121" i="7" s="1"/>
  <c r="T44" i="7"/>
  <c r="S105" i="7"/>
  <c r="S124" i="7" s="1"/>
  <c r="S143" i="7" s="1"/>
  <c r="T37" i="7"/>
  <c r="S98" i="7"/>
  <c r="S117" i="7" s="1"/>
  <c r="S136" i="7" s="1"/>
  <c r="T43" i="7"/>
  <c r="S104" i="7"/>
  <c r="S123" i="7" s="1"/>
  <c r="S142" i="7" s="1"/>
  <c r="T38" i="7"/>
  <c r="S99" i="7"/>
  <c r="S118" i="7" s="1"/>
  <c r="S137" i="7" s="1"/>
  <c r="AT28" i="6"/>
  <c r="AB65" i="7"/>
  <c r="AB82" i="7"/>
  <c r="AB83" i="7" s="1"/>
  <c r="AC53" i="7"/>
  <c r="AC70" i="7" s="1"/>
  <c r="AW12" i="6"/>
  <c r="AC54" i="7"/>
  <c r="AC71" i="7" s="1"/>
  <c r="AC55" i="7"/>
  <c r="AC72" i="7" s="1"/>
  <c r="AW10" i="6"/>
  <c r="BL6" i="6"/>
  <c r="BL34" i="6" s="1"/>
  <c r="AW16" i="6"/>
  <c r="AW9" i="6"/>
  <c r="AW14" i="6"/>
  <c r="AW13" i="6"/>
  <c r="AC57" i="7"/>
  <c r="AC74" i="7" s="1"/>
  <c r="AC58" i="7"/>
  <c r="AC75" i="7" s="1"/>
  <c r="AW18" i="6"/>
  <c r="AC64" i="7"/>
  <c r="AC81" i="7" s="1"/>
  <c r="AD59" i="7"/>
  <c r="AD76" i="7" s="1"/>
  <c r="AC51" i="7"/>
  <c r="AD63" i="7"/>
  <c r="AD80" i="7" s="1"/>
  <c r="AW17" i="6"/>
  <c r="AW7" i="6"/>
  <c r="AD61" i="7"/>
  <c r="AD78" i="7" s="1"/>
  <c r="AC52" i="7"/>
  <c r="AC69" i="7" s="1"/>
  <c r="AC62" i="7"/>
  <c r="AC79" i="7" s="1"/>
  <c r="BL5" i="6"/>
  <c r="AB94" i="7"/>
  <c r="AW15" i="6"/>
  <c r="AC60" i="7"/>
  <c r="AC77" i="7" s="1"/>
  <c r="AW8" i="6"/>
  <c r="AW11" i="6"/>
  <c r="AC56" i="7"/>
  <c r="AC73" i="7" s="1"/>
  <c r="AY27" i="6"/>
  <c r="AQ27" i="6"/>
  <c r="AQ23" i="6"/>
  <c r="AQ29" i="6"/>
  <c r="AX27" i="6"/>
  <c r="AU30" i="6"/>
  <c r="BB28" i="6"/>
  <c r="AX29" i="6"/>
  <c r="AX23" i="6"/>
  <c r="V29" i="7"/>
  <c r="AN30" i="6"/>
  <c r="AS29" i="6"/>
  <c r="AS23" i="6"/>
  <c r="W26" i="7"/>
  <c r="AP30" i="6"/>
  <c r="W28" i="7"/>
  <c r="W23" i="7"/>
  <c r="BA28" i="6"/>
  <c r="Z27" i="7"/>
  <c r="S140" i="7" l="1"/>
  <c r="W133" i="7"/>
  <c r="X133" i="7" s="1"/>
  <c r="F144" i="7"/>
  <c r="G144" i="7" s="1"/>
  <c r="H144" i="7" s="1"/>
  <c r="I144" i="7" s="1"/>
  <c r="E146" i="7"/>
  <c r="F146" i="7" s="1"/>
  <c r="G146" i="7" s="1"/>
  <c r="H146" i="7" s="1"/>
  <c r="I146" i="7" s="1"/>
  <c r="R134" i="7"/>
  <c r="F128" i="7"/>
  <c r="H109" i="7"/>
  <c r="G110" i="7"/>
  <c r="K48" i="7"/>
  <c r="R108" i="7"/>
  <c r="U45" i="7"/>
  <c r="T106" i="7"/>
  <c r="T125" i="7" s="1"/>
  <c r="U46" i="7"/>
  <c r="T107" i="7"/>
  <c r="T126" i="7" s="1"/>
  <c r="T145" i="7" s="1"/>
  <c r="U38" i="7"/>
  <c r="T99" i="7"/>
  <c r="T118" i="7" s="1"/>
  <c r="T137" i="7" s="1"/>
  <c r="U41" i="7"/>
  <c r="T102" i="7"/>
  <c r="T121" i="7" s="1"/>
  <c r="U42" i="7"/>
  <c r="T103" i="7"/>
  <c r="T122" i="7" s="1"/>
  <c r="T141" i="7" s="1"/>
  <c r="U43" i="7"/>
  <c r="T104" i="7"/>
  <c r="T123" i="7" s="1"/>
  <c r="T142" i="7" s="1"/>
  <c r="U39" i="7"/>
  <c r="T100" i="7"/>
  <c r="T119" i="7" s="1"/>
  <c r="T138" i="7" s="1"/>
  <c r="U40" i="7"/>
  <c r="T101" i="7"/>
  <c r="T120" i="7" s="1"/>
  <c r="T139" i="7" s="1"/>
  <c r="U36" i="7"/>
  <c r="T97" i="7"/>
  <c r="T116" i="7" s="1"/>
  <c r="T135" i="7" s="1"/>
  <c r="Y34" i="7"/>
  <c r="U44" i="7"/>
  <c r="T105" i="7"/>
  <c r="T124" i="7" s="1"/>
  <c r="T143" i="7" s="1"/>
  <c r="U37" i="7"/>
  <c r="T98" i="7"/>
  <c r="T117" i="7" s="1"/>
  <c r="T136" i="7" s="1"/>
  <c r="T35" i="7"/>
  <c r="S96" i="7"/>
  <c r="S115" i="7" s="1"/>
  <c r="S127" i="7" s="1"/>
  <c r="S47" i="7"/>
  <c r="AW28" i="6"/>
  <c r="AC82" i="7"/>
  <c r="AC83" i="7" s="1"/>
  <c r="AD58" i="7"/>
  <c r="AD75" i="7" s="1"/>
  <c r="AZ9" i="6"/>
  <c r="AD55" i="7"/>
  <c r="AD72" i="7" s="1"/>
  <c r="AZ7" i="6"/>
  <c r="AE59" i="7"/>
  <c r="AE76" i="7" s="1"/>
  <c r="BO5" i="6"/>
  <c r="AC94" i="7"/>
  <c r="AZ8" i="6"/>
  <c r="AD62" i="7"/>
  <c r="AD79" i="7" s="1"/>
  <c r="AD57" i="7"/>
  <c r="AD74" i="7" s="1"/>
  <c r="AZ16" i="6"/>
  <c r="AD54" i="7"/>
  <c r="AD71" i="7" s="1"/>
  <c r="AZ17" i="6"/>
  <c r="AD64" i="7"/>
  <c r="AD81" i="7" s="1"/>
  <c r="AZ11" i="6"/>
  <c r="AD52" i="7"/>
  <c r="AD69" i="7" s="1"/>
  <c r="AZ13" i="6"/>
  <c r="BO6" i="6"/>
  <c r="AZ12" i="6"/>
  <c r="AD60" i="7"/>
  <c r="AD77" i="7" s="1"/>
  <c r="AE63" i="7"/>
  <c r="AE80" i="7" s="1"/>
  <c r="AD56" i="7"/>
  <c r="AD73" i="7" s="1"/>
  <c r="AZ15" i="6"/>
  <c r="AE61" i="7"/>
  <c r="AE78" i="7" s="1"/>
  <c r="AC65" i="7"/>
  <c r="AZ18" i="6"/>
  <c r="AZ14" i="6"/>
  <c r="AZ10" i="6"/>
  <c r="AD53" i="7"/>
  <c r="AD70" i="7" s="1"/>
  <c r="AD51" i="7"/>
  <c r="AT27" i="6"/>
  <c r="AQ30" i="6"/>
  <c r="BD28" i="6"/>
  <c r="X26" i="7"/>
  <c r="BA27" i="6"/>
  <c r="AX30" i="6"/>
  <c r="BB27" i="6"/>
  <c r="W29" i="7"/>
  <c r="X28" i="7"/>
  <c r="X23" i="7"/>
  <c r="AV29" i="6"/>
  <c r="AV23" i="6"/>
  <c r="AS30" i="6"/>
  <c r="AT23" i="6"/>
  <c r="AT29" i="6"/>
  <c r="BE28" i="6"/>
  <c r="BA23" i="6"/>
  <c r="BA29" i="6"/>
  <c r="AA27" i="7"/>
  <c r="T140" i="7" l="1"/>
  <c r="J146" i="7"/>
  <c r="K146" i="7" s="1"/>
  <c r="L146" i="7" s="1"/>
  <c r="M146" i="7" s="1"/>
  <c r="N146" i="7" s="1"/>
  <c r="O146" i="7" s="1"/>
  <c r="P146" i="7" s="1"/>
  <c r="Q146" i="7" s="1"/>
  <c r="R146" i="7" s="1"/>
  <c r="S146" i="7" s="1"/>
  <c r="J144" i="7"/>
  <c r="K144" i="7" s="1"/>
  <c r="L144" i="7" s="1"/>
  <c r="M144" i="7" s="1"/>
  <c r="N144" i="7" s="1"/>
  <c r="O144" i="7" s="1"/>
  <c r="P144" i="7" s="1"/>
  <c r="Q144" i="7" s="1"/>
  <c r="R144" i="7" s="1"/>
  <c r="S144" i="7" s="1"/>
  <c r="T144" i="7" s="1"/>
  <c r="S134" i="7"/>
  <c r="F147" i="7"/>
  <c r="G128" i="7"/>
  <c r="E147" i="7"/>
  <c r="L48" i="7"/>
  <c r="H110" i="7"/>
  <c r="I109" i="7"/>
  <c r="S108" i="7"/>
  <c r="V44" i="7"/>
  <c r="U105" i="7"/>
  <c r="U124" i="7" s="1"/>
  <c r="U143" i="7" s="1"/>
  <c r="V39" i="7"/>
  <c r="U100" i="7"/>
  <c r="U119" i="7" s="1"/>
  <c r="U138" i="7" s="1"/>
  <c r="V43" i="7"/>
  <c r="U104" i="7"/>
  <c r="U123" i="7" s="1"/>
  <c r="U142" i="7" s="1"/>
  <c r="V38" i="7"/>
  <c r="U99" i="7"/>
  <c r="U118" i="7" s="1"/>
  <c r="U137" i="7" s="1"/>
  <c r="U35" i="7"/>
  <c r="T96" i="7"/>
  <c r="T115" i="7" s="1"/>
  <c r="T127" i="7" s="1"/>
  <c r="T47" i="7"/>
  <c r="V36" i="7"/>
  <c r="U97" i="7"/>
  <c r="U116" i="7" s="1"/>
  <c r="U135" i="7" s="1"/>
  <c r="V41" i="7"/>
  <c r="U102" i="7"/>
  <c r="U121" i="7" s="1"/>
  <c r="U140" i="7" s="1"/>
  <c r="V46" i="7"/>
  <c r="U107" i="7"/>
  <c r="U126" i="7" s="1"/>
  <c r="U145" i="7" s="1"/>
  <c r="V37" i="7"/>
  <c r="U98" i="7"/>
  <c r="U117" i="7" s="1"/>
  <c r="U136" i="7" s="1"/>
  <c r="V40" i="7"/>
  <c r="U101" i="7"/>
  <c r="U120" i="7" s="1"/>
  <c r="U139" i="7" s="1"/>
  <c r="V42" i="7"/>
  <c r="U103" i="7"/>
  <c r="U122" i="7" s="1"/>
  <c r="U141" i="7" s="1"/>
  <c r="Z34" i="7"/>
  <c r="Y95" i="7"/>
  <c r="Y114" i="7" s="1"/>
  <c r="V45" i="7"/>
  <c r="U106" i="7"/>
  <c r="U125" i="7" s="1"/>
  <c r="AZ28" i="6"/>
  <c r="AD82" i="7"/>
  <c r="AD83" i="7" s="1"/>
  <c r="BC18" i="6"/>
  <c r="BC12" i="6"/>
  <c r="AE52" i="7"/>
  <c r="AE69" i="7" s="1"/>
  <c r="AE53" i="7"/>
  <c r="AE70" i="7" s="1"/>
  <c r="AE56" i="7"/>
  <c r="AE73" i="7" s="1"/>
  <c r="AE54" i="7"/>
  <c r="AE71" i="7" s="1"/>
  <c r="BC8" i="6"/>
  <c r="BC10" i="6"/>
  <c r="BC11" i="6"/>
  <c r="BC16" i="6"/>
  <c r="AE55" i="7"/>
  <c r="AE72" i="7" s="1"/>
  <c r="AF63" i="7"/>
  <c r="AF80" i="7" s="1"/>
  <c r="BR6" i="6"/>
  <c r="BC9" i="6"/>
  <c r="AF61" i="7"/>
  <c r="AF78" i="7" s="1"/>
  <c r="BR5" i="6"/>
  <c r="AD94" i="7"/>
  <c r="BC14" i="6"/>
  <c r="AE60" i="7"/>
  <c r="AE77" i="7" s="1"/>
  <c r="BC13" i="6"/>
  <c r="AE64" i="7"/>
  <c r="AE81" i="7" s="1"/>
  <c r="AE57" i="7"/>
  <c r="AE74" i="7" s="1"/>
  <c r="BC15" i="6"/>
  <c r="AD65" i="7"/>
  <c r="BC17" i="6"/>
  <c r="AF59" i="7"/>
  <c r="AF76" i="7" s="1"/>
  <c r="AE58" i="7"/>
  <c r="AE75" i="7" s="1"/>
  <c r="AE51" i="7"/>
  <c r="AE62" i="7"/>
  <c r="AE79" i="7" s="1"/>
  <c r="BC7" i="6"/>
  <c r="BD27" i="6"/>
  <c r="BD29" i="6"/>
  <c r="BD23" i="6"/>
  <c r="BE27" i="6"/>
  <c r="Y26" i="7"/>
  <c r="Y28" i="7"/>
  <c r="Y23" i="7"/>
  <c r="X29" i="7"/>
  <c r="BA30" i="6"/>
  <c r="BH28" i="6"/>
  <c r="AY23" i="6"/>
  <c r="AY29" i="6"/>
  <c r="BG28" i="6"/>
  <c r="AW27" i="6"/>
  <c r="AT30" i="6"/>
  <c r="AV30" i="6"/>
  <c r="AW29" i="6"/>
  <c r="AW23" i="6"/>
  <c r="AB27" i="7"/>
  <c r="U144" i="7" l="1"/>
  <c r="G147" i="7"/>
  <c r="H128" i="7"/>
  <c r="T146" i="7"/>
  <c r="Y133" i="7"/>
  <c r="T134" i="7"/>
  <c r="J109" i="7"/>
  <c r="I110" i="7"/>
  <c r="M48" i="7"/>
  <c r="T108" i="7"/>
  <c r="W36" i="7"/>
  <c r="V97" i="7"/>
  <c r="V116" i="7" s="1"/>
  <c r="V135" i="7" s="1"/>
  <c r="W39" i="7"/>
  <c r="V100" i="7"/>
  <c r="V119" i="7" s="1"/>
  <c r="V138" i="7" s="1"/>
  <c r="W40" i="7"/>
  <c r="V101" i="7"/>
  <c r="V120" i="7" s="1"/>
  <c r="V139" i="7" s="1"/>
  <c r="W45" i="7"/>
  <c r="V106" i="7"/>
  <c r="V125" i="7" s="1"/>
  <c r="W37" i="7"/>
  <c r="V98" i="7"/>
  <c r="V117" i="7" s="1"/>
  <c r="V136" i="7" s="1"/>
  <c r="W43" i="7"/>
  <c r="V104" i="7"/>
  <c r="V123" i="7" s="1"/>
  <c r="V142" i="7" s="1"/>
  <c r="AA34" i="7"/>
  <c r="Z95" i="7"/>
  <c r="Z114" i="7" s="1"/>
  <c r="W46" i="7"/>
  <c r="V107" i="7"/>
  <c r="V126" i="7" s="1"/>
  <c r="V145" i="7" s="1"/>
  <c r="W42" i="7"/>
  <c r="V103" i="7"/>
  <c r="V122" i="7" s="1"/>
  <c r="V141" i="7" s="1"/>
  <c r="W41" i="7"/>
  <c r="V102" i="7"/>
  <c r="V121" i="7" s="1"/>
  <c r="V140" i="7" s="1"/>
  <c r="V35" i="7"/>
  <c r="U96" i="7"/>
  <c r="U115" i="7" s="1"/>
  <c r="U127" i="7" s="1"/>
  <c r="U47" i="7"/>
  <c r="W44" i="7"/>
  <c r="V105" i="7"/>
  <c r="V124" i="7" s="1"/>
  <c r="V143" i="7" s="1"/>
  <c r="W38" i="7"/>
  <c r="V99" i="7"/>
  <c r="V118" i="7" s="1"/>
  <c r="V137" i="7" s="1"/>
  <c r="BC28" i="6"/>
  <c r="AE82" i="7"/>
  <c r="AE83" i="7" s="1"/>
  <c r="BF15" i="6"/>
  <c r="BF9" i="6"/>
  <c r="AF55" i="7"/>
  <c r="AF72" i="7" s="1"/>
  <c r="BF8" i="6"/>
  <c r="AF51" i="7"/>
  <c r="AF60" i="7"/>
  <c r="AF77" i="7" s="1"/>
  <c r="AF58" i="7"/>
  <c r="AF75" i="7" s="1"/>
  <c r="AF52" i="7"/>
  <c r="AF69" i="7" s="1"/>
  <c r="AF57" i="7"/>
  <c r="AF74" i="7" s="1"/>
  <c r="BF14" i="6"/>
  <c r="BF16" i="6"/>
  <c r="AF54" i="7"/>
  <c r="AF71" i="7" s="1"/>
  <c r="BF7" i="6"/>
  <c r="AG59" i="7"/>
  <c r="AG76" i="7" s="1"/>
  <c r="BU6" i="6"/>
  <c r="BF12" i="6"/>
  <c r="AF64" i="7"/>
  <c r="AF81" i="7" s="1"/>
  <c r="BU5" i="6"/>
  <c r="AE94" i="7"/>
  <c r="BF11" i="6"/>
  <c r="AF56" i="7"/>
  <c r="AF73" i="7" s="1"/>
  <c r="AF62" i="7"/>
  <c r="AF79" i="7" s="1"/>
  <c r="BF17" i="6"/>
  <c r="AG63" i="7"/>
  <c r="AG80" i="7" s="1"/>
  <c r="BF18" i="6"/>
  <c r="AE65" i="7"/>
  <c r="BF13" i="6"/>
  <c r="AG61" i="7"/>
  <c r="AG78" i="7" s="1"/>
  <c r="BF10" i="6"/>
  <c r="AF53" i="7"/>
  <c r="AF70" i="7" s="1"/>
  <c r="BG29" i="6"/>
  <c r="BG23" i="6"/>
  <c r="Z26" i="7"/>
  <c r="AZ29" i="6"/>
  <c r="AZ23" i="6"/>
  <c r="AZ27" i="6"/>
  <c r="BJ28" i="6"/>
  <c r="BG27" i="6"/>
  <c r="AW30" i="6"/>
  <c r="BD30" i="6"/>
  <c r="Y29" i="7"/>
  <c r="AY30" i="6"/>
  <c r="BH27" i="6"/>
  <c r="BB23" i="6"/>
  <c r="BB29" i="6"/>
  <c r="BK28" i="6"/>
  <c r="Z23" i="7"/>
  <c r="Z28" i="7"/>
  <c r="AC27" i="7"/>
  <c r="U146" i="7" l="1"/>
  <c r="V144" i="7"/>
  <c r="Z133" i="7"/>
  <c r="H147" i="7"/>
  <c r="I128" i="7"/>
  <c r="U134" i="7"/>
  <c r="N48" i="7"/>
  <c r="K109" i="7"/>
  <c r="J110" i="7"/>
  <c r="U108" i="7"/>
  <c r="W35" i="7"/>
  <c r="V96" i="7"/>
  <c r="V115" i="7" s="1"/>
  <c r="V127" i="7" s="1"/>
  <c r="V47" i="7"/>
  <c r="AB34" i="7"/>
  <c r="AA95" i="7"/>
  <c r="AA114" i="7" s="1"/>
  <c r="AA133" i="7" s="1"/>
  <c r="X40" i="7"/>
  <c r="X101" i="7" s="1"/>
  <c r="X120" i="7" s="1"/>
  <c r="W101" i="7"/>
  <c r="W120" i="7" s="1"/>
  <c r="W139" i="7" s="1"/>
  <c r="X44" i="7"/>
  <c r="X105" i="7" s="1"/>
  <c r="X124" i="7" s="1"/>
  <c r="W105" i="7"/>
  <c r="W124" i="7" s="1"/>
  <c r="W143" i="7" s="1"/>
  <c r="X45" i="7"/>
  <c r="X106" i="7" s="1"/>
  <c r="X125" i="7" s="1"/>
  <c r="W106" i="7"/>
  <c r="W125" i="7" s="1"/>
  <c r="X41" i="7"/>
  <c r="X102" i="7" s="1"/>
  <c r="X121" i="7" s="1"/>
  <c r="W102" i="7"/>
  <c r="W121" i="7" s="1"/>
  <c r="W140" i="7" s="1"/>
  <c r="X43" i="7"/>
  <c r="X104" i="7" s="1"/>
  <c r="X123" i="7" s="1"/>
  <c r="W104" i="7"/>
  <c r="W123" i="7" s="1"/>
  <c r="W142" i="7" s="1"/>
  <c r="X39" i="7"/>
  <c r="X100" i="7" s="1"/>
  <c r="X119" i="7" s="1"/>
  <c r="W100" i="7"/>
  <c r="W119" i="7" s="1"/>
  <c r="W138" i="7" s="1"/>
  <c r="X46" i="7"/>
  <c r="X107" i="7" s="1"/>
  <c r="X126" i="7" s="1"/>
  <c r="W107" i="7"/>
  <c r="W126" i="7" s="1"/>
  <c r="W145" i="7" s="1"/>
  <c r="X38" i="7"/>
  <c r="X99" i="7" s="1"/>
  <c r="X118" i="7" s="1"/>
  <c r="W99" i="7"/>
  <c r="W118" i="7" s="1"/>
  <c r="W137" i="7" s="1"/>
  <c r="X137" i="7" s="1"/>
  <c r="X42" i="7"/>
  <c r="X103" i="7" s="1"/>
  <c r="X122" i="7" s="1"/>
  <c r="W103" i="7"/>
  <c r="W122" i="7" s="1"/>
  <c r="W141" i="7" s="1"/>
  <c r="X37" i="7"/>
  <c r="X98" i="7" s="1"/>
  <c r="X117" i="7" s="1"/>
  <c r="W98" i="7"/>
  <c r="W117" i="7" s="1"/>
  <c r="W136" i="7" s="1"/>
  <c r="X36" i="7"/>
  <c r="X97" i="7" s="1"/>
  <c r="X116" i="7" s="1"/>
  <c r="W97" i="7"/>
  <c r="W116" i="7" s="1"/>
  <c r="W135" i="7" s="1"/>
  <c r="AF82" i="7"/>
  <c r="AF83" i="7" s="1"/>
  <c r="BF28" i="6"/>
  <c r="AG54" i="7"/>
  <c r="AG71" i="7" s="1"/>
  <c r="AG52" i="7"/>
  <c r="AG69" i="7" s="1"/>
  <c r="BI8" i="6"/>
  <c r="AH61" i="7"/>
  <c r="AH78" i="7" s="1"/>
  <c r="BX6" i="6"/>
  <c r="BI17" i="6"/>
  <c r="BI16" i="6"/>
  <c r="AG58" i="7"/>
  <c r="AG75" i="7" s="1"/>
  <c r="AG55" i="7"/>
  <c r="AG72" i="7" s="1"/>
  <c r="BX5" i="6"/>
  <c r="AF94" i="7"/>
  <c r="BI13" i="6"/>
  <c r="BI11" i="6"/>
  <c r="AG62" i="7"/>
  <c r="AG79" i="7" s="1"/>
  <c r="AH59" i="7"/>
  <c r="AH76" i="7" s="1"/>
  <c r="AG60" i="7"/>
  <c r="AG77" i="7" s="1"/>
  <c r="BI9" i="6"/>
  <c r="AH63" i="7"/>
  <c r="AH80" i="7" s="1"/>
  <c r="AG64" i="7"/>
  <c r="AG81" i="7" s="1"/>
  <c r="BI14" i="6"/>
  <c r="AG53" i="7"/>
  <c r="AG70" i="7" s="1"/>
  <c r="AF65" i="7"/>
  <c r="AG56" i="7"/>
  <c r="AG73" i="7" s="1"/>
  <c r="BI7" i="6"/>
  <c r="AG51" i="7"/>
  <c r="BI15" i="6"/>
  <c r="BI18" i="6"/>
  <c r="AG57" i="7"/>
  <c r="AG74" i="7" s="1"/>
  <c r="BI10" i="6"/>
  <c r="BI12" i="6"/>
  <c r="AA28" i="7"/>
  <c r="AA23" i="7"/>
  <c r="BC29" i="6"/>
  <c r="BC23" i="6"/>
  <c r="BN28" i="6"/>
  <c r="AA26" i="7"/>
  <c r="Z29" i="7"/>
  <c r="BG30" i="6"/>
  <c r="BJ27" i="6"/>
  <c r="BB30" i="6"/>
  <c r="BM28" i="6"/>
  <c r="AZ30" i="6"/>
  <c r="BC27" i="6"/>
  <c r="BJ29" i="6"/>
  <c r="BJ23" i="6"/>
  <c r="BE23" i="6"/>
  <c r="BE29" i="6"/>
  <c r="BK27" i="6"/>
  <c r="AD27" i="7"/>
  <c r="X143" i="7" l="1"/>
  <c r="X145" i="7"/>
  <c r="X139" i="7"/>
  <c r="X138" i="7"/>
  <c r="X136" i="7"/>
  <c r="X141" i="7"/>
  <c r="X140" i="7"/>
  <c r="W144" i="7"/>
  <c r="X144" i="7" s="1"/>
  <c r="V146" i="7"/>
  <c r="X135" i="7"/>
  <c r="X142" i="7"/>
  <c r="J128" i="7"/>
  <c r="I147" i="7"/>
  <c r="V134" i="7"/>
  <c r="L109" i="7"/>
  <c r="K110" i="7"/>
  <c r="O48" i="7"/>
  <c r="V108" i="7"/>
  <c r="AC34" i="7"/>
  <c r="AB95" i="7"/>
  <c r="AB114" i="7" s="1"/>
  <c r="AB133" i="7" s="1"/>
  <c r="X35" i="7"/>
  <c r="W96" i="7"/>
  <c r="W115" i="7" s="1"/>
  <c r="W127" i="7" s="1"/>
  <c r="W47" i="7"/>
  <c r="AG82" i="7"/>
  <c r="AG83" i="7" s="1"/>
  <c r="AH58" i="7"/>
  <c r="AH75" i="7" s="1"/>
  <c r="AI61" i="7"/>
  <c r="AI78" i="7" s="1"/>
  <c r="BL7" i="6"/>
  <c r="BL35" i="6" s="1"/>
  <c r="AH60" i="7"/>
  <c r="AH77" i="7" s="1"/>
  <c r="BL13" i="6"/>
  <c r="BL41" i="6" s="1"/>
  <c r="Y41" i="7" s="1"/>
  <c r="BL16" i="6"/>
  <c r="BL44" i="6" s="1"/>
  <c r="Y44" i="7" s="1"/>
  <c r="AH51" i="7"/>
  <c r="AH57" i="7"/>
  <c r="AH74" i="7" s="1"/>
  <c r="BL14" i="6"/>
  <c r="BL42" i="6" s="1"/>
  <c r="Y42" i="7" s="1"/>
  <c r="BL8" i="6"/>
  <c r="BL36" i="6" s="1"/>
  <c r="Y36" i="7" s="1"/>
  <c r="BL10" i="6"/>
  <c r="BL38" i="6" s="1"/>
  <c r="Y38" i="7" s="1"/>
  <c r="BL18" i="6"/>
  <c r="BL46" i="6" s="1"/>
  <c r="Y46" i="7" s="1"/>
  <c r="AI59" i="7"/>
  <c r="AI76" i="7" s="1"/>
  <c r="CA5" i="6"/>
  <c r="AG94" i="7"/>
  <c r="BL17" i="6"/>
  <c r="BL45" i="6" s="1"/>
  <c r="Y45" i="7" s="1"/>
  <c r="AH53" i="7"/>
  <c r="AH70" i="7" s="1"/>
  <c r="AH56" i="7"/>
  <c r="AH73" i="7" s="1"/>
  <c r="BI28" i="6"/>
  <c r="AH52" i="7"/>
  <c r="AH69" i="7" s="1"/>
  <c r="BL11" i="6"/>
  <c r="BL39" i="6" s="1"/>
  <c r="Y39" i="7" s="1"/>
  <c r="BL12" i="6"/>
  <c r="BL40" i="6" s="1"/>
  <c r="Y40" i="7" s="1"/>
  <c r="BL15" i="6"/>
  <c r="BL43" i="6" s="1"/>
  <c r="Y43" i="7" s="1"/>
  <c r="AH62" i="7"/>
  <c r="AH79" i="7" s="1"/>
  <c r="AH55" i="7"/>
  <c r="AH72" i="7" s="1"/>
  <c r="CA6" i="6"/>
  <c r="BL9" i="6"/>
  <c r="BL37" i="6" s="1"/>
  <c r="Y37" i="7" s="1"/>
  <c r="AH64" i="7"/>
  <c r="AH81" i="7" s="1"/>
  <c r="AI63" i="7"/>
  <c r="AI80" i="7" s="1"/>
  <c r="AG65" i="7"/>
  <c r="AH54" i="7"/>
  <c r="AH71" i="7" s="1"/>
  <c r="BQ28" i="6"/>
  <c r="BF29" i="6"/>
  <c r="BF23" i="6"/>
  <c r="BN27" i="6"/>
  <c r="BF27" i="6"/>
  <c r="BC30" i="6"/>
  <c r="BM29" i="6"/>
  <c r="BM23" i="6"/>
  <c r="AB28" i="7"/>
  <c r="AB23" i="7"/>
  <c r="BM27" i="6"/>
  <c r="AB26" i="7"/>
  <c r="BP28" i="6"/>
  <c r="AA29" i="7"/>
  <c r="BJ30" i="6"/>
  <c r="BH29" i="6"/>
  <c r="BH23" i="6"/>
  <c r="BE30" i="6"/>
  <c r="AE27" i="7"/>
  <c r="W146" i="7" l="1"/>
  <c r="K128" i="7"/>
  <c r="J147" i="7"/>
  <c r="W134" i="7"/>
  <c r="P48" i="7"/>
  <c r="M109" i="7"/>
  <c r="L110" i="7"/>
  <c r="W108" i="7"/>
  <c r="Z40" i="7"/>
  <c r="Y101" i="7"/>
  <c r="Y120" i="7" s="1"/>
  <c r="Y139" i="7" s="1"/>
  <c r="Z45" i="7"/>
  <c r="Y106" i="7"/>
  <c r="Y125" i="7" s="1"/>
  <c r="Y144" i="7" s="1"/>
  <c r="Z38" i="7"/>
  <c r="Y99" i="7"/>
  <c r="Y118" i="7" s="1"/>
  <c r="Y137" i="7" s="1"/>
  <c r="Y35" i="7"/>
  <c r="BL47" i="6"/>
  <c r="AD34" i="7"/>
  <c r="AC95" i="7"/>
  <c r="AC114" i="7" s="1"/>
  <c r="Z36" i="7"/>
  <c r="Y97" i="7"/>
  <c r="Y116" i="7" s="1"/>
  <c r="Y135" i="7" s="1"/>
  <c r="Z44" i="7"/>
  <c r="Y105" i="7"/>
  <c r="Y124" i="7" s="1"/>
  <c r="Y143" i="7" s="1"/>
  <c r="X96" i="7"/>
  <c r="X115" i="7" s="1"/>
  <c r="X127" i="7" s="1"/>
  <c r="X47" i="7"/>
  <c r="Z39" i="7"/>
  <c r="Y100" i="7"/>
  <c r="Y119" i="7" s="1"/>
  <c r="Y138" i="7" s="1"/>
  <c r="Z37" i="7"/>
  <c r="Y98" i="7"/>
  <c r="Y117" i="7" s="1"/>
  <c r="Y136" i="7" s="1"/>
  <c r="Z43" i="7"/>
  <c r="Y104" i="7"/>
  <c r="Y123" i="7" s="1"/>
  <c r="Y142" i="7" s="1"/>
  <c r="Z46" i="7"/>
  <c r="Y107" i="7"/>
  <c r="Y126" i="7" s="1"/>
  <c r="Y145" i="7" s="1"/>
  <c r="Z42" i="7"/>
  <c r="Y103" i="7"/>
  <c r="Y122" i="7" s="1"/>
  <c r="Y141" i="7" s="1"/>
  <c r="Z41" i="7"/>
  <c r="Y102" i="7"/>
  <c r="Y121" i="7" s="1"/>
  <c r="Y140" i="7" s="1"/>
  <c r="BL28" i="6"/>
  <c r="AH82" i="7"/>
  <c r="AH83" i="7" s="1"/>
  <c r="AI60" i="7"/>
  <c r="AI77" i="7" s="1"/>
  <c r="BO17" i="6"/>
  <c r="AI64" i="7"/>
  <c r="AI81" i="7" s="1"/>
  <c r="AI62" i="7"/>
  <c r="AI79" i="7" s="1"/>
  <c r="AI52" i="7"/>
  <c r="AI69" i="7" s="1"/>
  <c r="AI51" i="7"/>
  <c r="BO7" i="6"/>
  <c r="AI55" i="7"/>
  <c r="AI72" i="7" s="1"/>
  <c r="BO10" i="6"/>
  <c r="CD5" i="6"/>
  <c r="AH94" i="7"/>
  <c r="BO8" i="6"/>
  <c r="C27" i="16"/>
  <c r="C29" i="18" s="1"/>
  <c r="AJ63" i="7"/>
  <c r="AJ80" i="7" s="1"/>
  <c r="BO11" i="6"/>
  <c r="BO15" i="6"/>
  <c r="BO16" i="6"/>
  <c r="C14" i="16"/>
  <c r="C16" i="18" s="1"/>
  <c r="K16" i="18" s="1"/>
  <c r="AJ61" i="7"/>
  <c r="AJ78" i="7" s="1"/>
  <c r="AI57" i="7"/>
  <c r="AI74" i="7" s="1"/>
  <c r="AH65" i="7"/>
  <c r="AI56" i="7"/>
  <c r="AI73" i="7" s="1"/>
  <c r="C12" i="16"/>
  <c r="C14" i="18" s="1"/>
  <c r="K14" i="18" s="1"/>
  <c r="AJ59" i="7"/>
  <c r="AJ76" i="7" s="1"/>
  <c r="AI54" i="7"/>
  <c r="AI71" i="7" s="1"/>
  <c r="CD6" i="6"/>
  <c r="BO12" i="6"/>
  <c r="BO14" i="6"/>
  <c r="BO13" i="6"/>
  <c r="BO9" i="6"/>
  <c r="AI53" i="7"/>
  <c r="AI70" i="7" s="1"/>
  <c r="BO18" i="6"/>
  <c r="AI58" i="7"/>
  <c r="AI75" i="7" s="1"/>
  <c r="BF30" i="6"/>
  <c r="BQ27" i="6"/>
  <c r="BI23" i="6"/>
  <c r="BI29" i="6"/>
  <c r="BP27" i="6"/>
  <c r="AC28" i="7"/>
  <c r="AC23" i="7"/>
  <c r="BT28" i="6"/>
  <c r="BS28" i="6"/>
  <c r="AC26" i="7"/>
  <c r="BP29" i="6"/>
  <c r="BP23" i="6"/>
  <c r="AB29" i="7"/>
  <c r="BH30" i="6"/>
  <c r="BK29" i="6"/>
  <c r="BK23" i="6"/>
  <c r="BM30" i="6"/>
  <c r="BI27" i="6"/>
  <c r="AF27" i="7"/>
  <c r="BO28" i="6" l="1"/>
  <c r="X146" i="7"/>
  <c r="X134" i="7"/>
  <c r="L128" i="7"/>
  <c r="K147" i="7"/>
  <c r="AC133" i="7"/>
  <c r="N109" i="7"/>
  <c r="M110" i="7"/>
  <c r="Q48" i="7"/>
  <c r="X108" i="7"/>
  <c r="AA43" i="7"/>
  <c r="Z104" i="7"/>
  <c r="Z123" i="7" s="1"/>
  <c r="Z142" i="7" s="1"/>
  <c r="AA44" i="7"/>
  <c r="Z105" i="7"/>
  <c r="Z124" i="7" s="1"/>
  <c r="Z143" i="7" s="1"/>
  <c r="AA38" i="7"/>
  <c r="Z99" i="7"/>
  <c r="Z118" i="7" s="1"/>
  <c r="Z137" i="7" s="1"/>
  <c r="AA41" i="7"/>
  <c r="Z102" i="7"/>
  <c r="Z121" i="7" s="1"/>
  <c r="Z140" i="7" s="1"/>
  <c r="AA37" i="7"/>
  <c r="Z98" i="7"/>
  <c r="Z117" i="7" s="1"/>
  <c r="Z136" i="7" s="1"/>
  <c r="AA36" i="7"/>
  <c r="Z97" i="7"/>
  <c r="Z116" i="7" s="1"/>
  <c r="Z135" i="7" s="1"/>
  <c r="AA45" i="7"/>
  <c r="Z106" i="7"/>
  <c r="Z125" i="7" s="1"/>
  <c r="Z144" i="7" s="1"/>
  <c r="Z35" i="7"/>
  <c r="Y96" i="7"/>
  <c r="Y115" i="7" s="1"/>
  <c r="Y127" i="7" s="1"/>
  <c r="Y47" i="7"/>
  <c r="AA46" i="7"/>
  <c r="Z107" i="7"/>
  <c r="Z126" i="7" s="1"/>
  <c r="Z145" i="7" s="1"/>
  <c r="AA42" i="7"/>
  <c r="Z103" i="7"/>
  <c r="Z122" i="7" s="1"/>
  <c r="Z141" i="7" s="1"/>
  <c r="AA39" i="7"/>
  <c r="Z100" i="7"/>
  <c r="Z119" i="7" s="1"/>
  <c r="Z138" i="7" s="1"/>
  <c r="AE34" i="7"/>
  <c r="AD95" i="7"/>
  <c r="AD114" i="7" s="1"/>
  <c r="AA40" i="7"/>
  <c r="Z101" i="7"/>
  <c r="Z120" i="7" s="1"/>
  <c r="Z139" i="7" s="1"/>
  <c r="AI82" i="7"/>
  <c r="AI83" i="7" s="1"/>
  <c r="AJ58" i="7"/>
  <c r="AJ75" i="7" s="1"/>
  <c r="C11" i="16"/>
  <c r="BR16" i="6"/>
  <c r="C23" i="16"/>
  <c r="AJ55" i="7"/>
  <c r="AJ72" i="7" s="1"/>
  <c r="BR13" i="6"/>
  <c r="C22" i="16"/>
  <c r="C24" i="18" s="1"/>
  <c r="AJ54" i="7"/>
  <c r="AJ71" i="7" s="1"/>
  <c r="C15" i="16"/>
  <c r="C17" i="18" s="1"/>
  <c r="K17" i="18" s="1"/>
  <c r="AJ62" i="7"/>
  <c r="AJ79" i="7" s="1"/>
  <c r="BR18" i="6"/>
  <c r="C10" i="16"/>
  <c r="AJ57" i="7"/>
  <c r="AJ74" i="7" s="1"/>
  <c r="BR15" i="6"/>
  <c r="BR8" i="6"/>
  <c r="BR7" i="6"/>
  <c r="BR14" i="6"/>
  <c r="AK59" i="7"/>
  <c r="AK76" i="7" s="1"/>
  <c r="AI65" i="7"/>
  <c r="AJ64" i="7"/>
  <c r="AJ81" i="7" s="1"/>
  <c r="C28" i="16"/>
  <c r="C30" i="18" s="1"/>
  <c r="AJ53" i="7"/>
  <c r="AJ70" i="7" s="1"/>
  <c r="C21" i="16"/>
  <c r="C23" i="18" s="1"/>
  <c r="AK61" i="7"/>
  <c r="AK78" i="7" s="1"/>
  <c r="BR11" i="6"/>
  <c r="CG5" i="6"/>
  <c r="AI94" i="7"/>
  <c r="C19" i="16"/>
  <c r="AJ51" i="7"/>
  <c r="BR12" i="6"/>
  <c r="BR17" i="6"/>
  <c r="BR9" i="6"/>
  <c r="AK63" i="7"/>
  <c r="AK80" i="7" s="1"/>
  <c r="BR10" i="6"/>
  <c r="CG6" i="6"/>
  <c r="C7" i="16"/>
  <c r="AJ56" i="7"/>
  <c r="AJ73" i="7" s="1"/>
  <c r="C20" i="16"/>
  <c r="C22" i="18" s="1"/>
  <c r="AJ52" i="7"/>
  <c r="AJ69" i="7" s="1"/>
  <c r="AJ60" i="7"/>
  <c r="AJ77" i="7" s="1"/>
  <c r="C13" i="16"/>
  <c r="C15" i="18" s="1"/>
  <c r="K15" i="18" s="1"/>
  <c r="K31" i="18" s="1"/>
  <c r="BS23" i="6"/>
  <c r="BT27" i="6"/>
  <c r="BL29" i="6"/>
  <c r="BL23" i="6"/>
  <c r="BL27" i="6"/>
  <c r="AD26" i="7"/>
  <c r="BW28" i="6"/>
  <c r="BK30" i="6"/>
  <c r="BN23" i="6"/>
  <c r="BN29" i="6"/>
  <c r="BS29" i="6"/>
  <c r="BP30" i="6"/>
  <c r="BI30" i="6"/>
  <c r="BV28" i="6"/>
  <c r="AD28" i="7"/>
  <c r="AD23" i="7"/>
  <c r="AC29" i="7"/>
  <c r="BS27" i="6"/>
  <c r="AG27" i="7"/>
  <c r="Y146" i="7" l="1"/>
  <c r="C21" i="18"/>
  <c r="C25" i="18"/>
  <c r="Y134" i="7"/>
  <c r="M128" i="7"/>
  <c r="L147" i="7"/>
  <c r="AD133" i="7"/>
  <c r="R48" i="7"/>
  <c r="O109" i="7"/>
  <c r="N110" i="7"/>
  <c r="Y108" i="7"/>
  <c r="AF34" i="7"/>
  <c r="AE95" i="7"/>
  <c r="AE114" i="7" s="1"/>
  <c r="AB39" i="7"/>
  <c r="AA100" i="7"/>
  <c r="AA119" i="7" s="1"/>
  <c r="AA138" i="7" s="1"/>
  <c r="AB45" i="7"/>
  <c r="AA106" i="7"/>
  <c r="AA125" i="7" s="1"/>
  <c r="AA144" i="7" s="1"/>
  <c r="AB38" i="7"/>
  <c r="AA99" i="7"/>
  <c r="AA118" i="7" s="1"/>
  <c r="AA137" i="7" s="1"/>
  <c r="AB42" i="7"/>
  <c r="AA103" i="7"/>
  <c r="AA122" i="7" s="1"/>
  <c r="AA141" i="7" s="1"/>
  <c r="AB41" i="7"/>
  <c r="AA102" i="7"/>
  <c r="AA121" i="7" s="1"/>
  <c r="AA140" i="7" s="1"/>
  <c r="AB36" i="7"/>
  <c r="AA97" i="7"/>
  <c r="AA116" i="7" s="1"/>
  <c r="AA135" i="7" s="1"/>
  <c r="AB44" i="7"/>
  <c r="AA105" i="7"/>
  <c r="AA124" i="7" s="1"/>
  <c r="AA143" i="7" s="1"/>
  <c r="AB40" i="7"/>
  <c r="AA101" i="7"/>
  <c r="AA120" i="7" s="1"/>
  <c r="AA139" i="7" s="1"/>
  <c r="AB46" i="7"/>
  <c r="AA107" i="7"/>
  <c r="AA126" i="7" s="1"/>
  <c r="AA145" i="7" s="1"/>
  <c r="AA35" i="7"/>
  <c r="Z96" i="7"/>
  <c r="Z115" i="7" s="1"/>
  <c r="Z127" i="7" s="1"/>
  <c r="Z47" i="7"/>
  <c r="AB37" i="7"/>
  <c r="AA98" i="7"/>
  <c r="AA117" i="7" s="1"/>
  <c r="AA136" i="7" s="1"/>
  <c r="AB43" i="7"/>
  <c r="AA104" i="7"/>
  <c r="AA123" i="7" s="1"/>
  <c r="AA142" i="7" s="1"/>
  <c r="BR28" i="6"/>
  <c r="AJ82" i="7"/>
  <c r="AJ83" i="7" s="1"/>
  <c r="AK60" i="7"/>
  <c r="AK77" i="7" s="1"/>
  <c r="AK51" i="7"/>
  <c r="AL61" i="7"/>
  <c r="AL78" i="7" s="1"/>
  <c r="BU7" i="6"/>
  <c r="AL63" i="7"/>
  <c r="AL80" i="7" s="1"/>
  <c r="C30" i="16"/>
  <c r="AJ65" i="7"/>
  <c r="AK54" i="7"/>
  <c r="AK71" i="7" s="1"/>
  <c r="BU9" i="6"/>
  <c r="BU8" i="6"/>
  <c r="BU18" i="6"/>
  <c r="AK52" i="7"/>
  <c r="AK69" i="7" s="1"/>
  <c r="CJ6" i="6"/>
  <c r="G20" i="16"/>
  <c r="D20" i="16"/>
  <c r="AK53" i="7"/>
  <c r="AK70" i="7" s="1"/>
  <c r="BU16" i="6"/>
  <c r="BU17" i="6"/>
  <c r="D19" i="16"/>
  <c r="AJ94" i="7"/>
  <c r="CJ5" i="6"/>
  <c r="G19" i="16"/>
  <c r="BU15" i="6"/>
  <c r="AK62" i="7"/>
  <c r="AK79" i="7" s="1"/>
  <c r="AL59" i="7"/>
  <c r="AL76" i="7" s="1"/>
  <c r="BU13" i="6"/>
  <c r="BU10" i="6"/>
  <c r="BU12" i="6"/>
  <c r="BU11" i="6"/>
  <c r="BU14" i="6"/>
  <c r="AK57" i="7"/>
  <c r="AK74" i="7" s="1"/>
  <c r="AK58" i="7"/>
  <c r="AK75" i="7" s="1"/>
  <c r="AK56" i="7"/>
  <c r="AK73" i="7" s="1"/>
  <c r="AK64" i="7"/>
  <c r="AK81" i="7" s="1"/>
  <c r="AK55" i="7"/>
  <c r="AK72" i="7" s="1"/>
  <c r="BS30" i="6"/>
  <c r="BQ29" i="6"/>
  <c r="BQ23" i="6"/>
  <c r="BZ28" i="6"/>
  <c r="BW27" i="6"/>
  <c r="AD29" i="7"/>
  <c r="AE26" i="7"/>
  <c r="BL30" i="6"/>
  <c r="BN30" i="6"/>
  <c r="BO27" i="6"/>
  <c r="BY28" i="6"/>
  <c r="BV27" i="6"/>
  <c r="AE28" i="7"/>
  <c r="AE23" i="7"/>
  <c r="BV29" i="6"/>
  <c r="BV23" i="6"/>
  <c r="BO29" i="6"/>
  <c r="BO23" i="6"/>
  <c r="AH27" i="7"/>
  <c r="Z146" i="7" l="1"/>
  <c r="C31" i="18"/>
  <c r="Z134" i="7"/>
  <c r="N128" i="7"/>
  <c r="M147" i="7"/>
  <c r="AE133" i="7"/>
  <c r="P109" i="7"/>
  <c r="O110" i="7"/>
  <c r="S48" i="7"/>
  <c r="Z108" i="7"/>
  <c r="AC37" i="7"/>
  <c r="AB98" i="7"/>
  <c r="AB117" i="7" s="1"/>
  <c r="AB136" i="7" s="1"/>
  <c r="AB35" i="7"/>
  <c r="AA96" i="7"/>
  <c r="AA115" i="7" s="1"/>
  <c r="AA127" i="7" s="1"/>
  <c r="AA47" i="7"/>
  <c r="AC36" i="7"/>
  <c r="AB97" i="7"/>
  <c r="AB116" i="7" s="1"/>
  <c r="AB135" i="7" s="1"/>
  <c r="AC45" i="7"/>
  <c r="AB106" i="7"/>
  <c r="AB125" i="7" s="1"/>
  <c r="AB144" i="7" s="1"/>
  <c r="AC46" i="7"/>
  <c r="AB107" i="7"/>
  <c r="AB126" i="7" s="1"/>
  <c r="AB145" i="7" s="1"/>
  <c r="AC41" i="7"/>
  <c r="AB102" i="7"/>
  <c r="AB121" i="7" s="1"/>
  <c r="AB140" i="7" s="1"/>
  <c r="AC39" i="7"/>
  <c r="AB100" i="7"/>
  <c r="AB119" i="7" s="1"/>
  <c r="AB138" i="7" s="1"/>
  <c r="AC38" i="7"/>
  <c r="AB99" i="7"/>
  <c r="AB118" i="7" s="1"/>
  <c r="AB137" i="7" s="1"/>
  <c r="AC43" i="7"/>
  <c r="AB104" i="7"/>
  <c r="AB123" i="7" s="1"/>
  <c r="AB142" i="7" s="1"/>
  <c r="AC44" i="7"/>
  <c r="AB105" i="7"/>
  <c r="AB124" i="7" s="1"/>
  <c r="AB143" i="7" s="1"/>
  <c r="AC40" i="7"/>
  <c r="AB101" i="7"/>
  <c r="AB120" i="7" s="1"/>
  <c r="AB139" i="7" s="1"/>
  <c r="AC42" i="7"/>
  <c r="AB103" i="7"/>
  <c r="AB122" i="7" s="1"/>
  <c r="AB141" i="7" s="1"/>
  <c r="AG34" i="7"/>
  <c r="AF95" i="7"/>
  <c r="AF114" i="7" s="1"/>
  <c r="E19" i="16"/>
  <c r="F19" i="16" s="1"/>
  <c r="AK82" i="7"/>
  <c r="AK83" i="7" s="1"/>
  <c r="BU28" i="6"/>
  <c r="AL64" i="7"/>
  <c r="AL81" i="7" s="1"/>
  <c r="BX14" i="6"/>
  <c r="BX13" i="6"/>
  <c r="BX16" i="6"/>
  <c r="BX7" i="6"/>
  <c r="AL52" i="7"/>
  <c r="AL69" i="7" s="1"/>
  <c r="AL54" i="7"/>
  <c r="AL71" i="7" s="1"/>
  <c r="BX9" i="6"/>
  <c r="AL56" i="7"/>
  <c r="AL73" i="7" s="1"/>
  <c r="BX11" i="6"/>
  <c r="CM5" i="6"/>
  <c r="AK94" i="7"/>
  <c r="AL53" i="7"/>
  <c r="AL70" i="7" s="1"/>
  <c r="AM61" i="7"/>
  <c r="AM78" i="7" s="1"/>
  <c r="AM59" i="7"/>
  <c r="AM76" i="7" s="1"/>
  <c r="BX18" i="6"/>
  <c r="AK65" i="7"/>
  <c r="BX12" i="6"/>
  <c r="AL51" i="7"/>
  <c r="AL58" i="7"/>
  <c r="AL75" i="7" s="1"/>
  <c r="AL55" i="7"/>
  <c r="AL72" i="7" s="1"/>
  <c r="AL62" i="7"/>
  <c r="AL79" i="7" s="1"/>
  <c r="BX8" i="6"/>
  <c r="BX15" i="6"/>
  <c r="AL57" i="7"/>
  <c r="AL74" i="7" s="1"/>
  <c r="BX10" i="6"/>
  <c r="BX17" i="6"/>
  <c r="CM6" i="6"/>
  <c r="AM63" i="7"/>
  <c r="AM80" i="7" s="1"/>
  <c r="AL60" i="7"/>
  <c r="AL77" i="7" s="1"/>
  <c r="BQ30" i="6"/>
  <c r="BR23" i="6"/>
  <c r="BR29" i="6"/>
  <c r="AF28" i="7"/>
  <c r="AF23" i="7"/>
  <c r="BY29" i="6"/>
  <c r="BY23" i="6"/>
  <c r="AF26" i="7"/>
  <c r="BY27" i="6"/>
  <c r="BO30" i="6"/>
  <c r="BR27" i="6"/>
  <c r="BV30" i="6"/>
  <c r="BZ27" i="6"/>
  <c r="BT23" i="6"/>
  <c r="BT29" i="6"/>
  <c r="CB28" i="6"/>
  <c r="AE29" i="7"/>
  <c r="CC28" i="6"/>
  <c r="AI27" i="7"/>
  <c r="AA146" i="7" l="1"/>
  <c r="AA134" i="7"/>
  <c r="O128" i="7"/>
  <c r="N147" i="7"/>
  <c r="AF133" i="7"/>
  <c r="T48" i="7"/>
  <c r="Q109" i="7"/>
  <c r="P110" i="7"/>
  <c r="AA108" i="7"/>
  <c r="AD39" i="7"/>
  <c r="AC100" i="7"/>
  <c r="AC119" i="7" s="1"/>
  <c r="AC138" i="7" s="1"/>
  <c r="AD36" i="7"/>
  <c r="AC97" i="7"/>
  <c r="AC116" i="7" s="1"/>
  <c r="AC135" i="7" s="1"/>
  <c r="AD44" i="7"/>
  <c r="AC105" i="7"/>
  <c r="AC124" i="7" s="1"/>
  <c r="AC143" i="7" s="1"/>
  <c r="AD41" i="7"/>
  <c r="AC102" i="7"/>
  <c r="AC121" i="7" s="1"/>
  <c r="AC140" i="7" s="1"/>
  <c r="AD40" i="7"/>
  <c r="AC101" i="7"/>
  <c r="AC120" i="7" s="1"/>
  <c r="AC139" i="7" s="1"/>
  <c r="AC35" i="7"/>
  <c r="AB96" i="7"/>
  <c r="AB115" i="7" s="1"/>
  <c r="AB127" i="7" s="1"/>
  <c r="AB47" i="7"/>
  <c r="AD38" i="7"/>
  <c r="AC99" i="7"/>
  <c r="AC118" i="7" s="1"/>
  <c r="AC137" i="7" s="1"/>
  <c r="AH34" i="7"/>
  <c r="AG95" i="7"/>
  <c r="AG114" i="7" s="1"/>
  <c r="AD43" i="7"/>
  <c r="AC104" i="7"/>
  <c r="AC123" i="7" s="1"/>
  <c r="AC142" i="7" s="1"/>
  <c r="AD46" i="7"/>
  <c r="AC107" i="7"/>
  <c r="AC126" i="7" s="1"/>
  <c r="AC145" i="7" s="1"/>
  <c r="AD42" i="7"/>
  <c r="AC103" i="7"/>
  <c r="AC122" i="7" s="1"/>
  <c r="AC141" i="7" s="1"/>
  <c r="AD45" i="7"/>
  <c r="AC106" i="7"/>
  <c r="AC125" i="7" s="1"/>
  <c r="AC144" i="7" s="1"/>
  <c r="AD37" i="7"/>
  <c r="AC98" i="7"/>
  <c r="AC117" i="7" s="1"/>
  <c r="AC136" i="7" s="1"/>
  <c r="AL82" i="7"/>
  <c r="AL83" i="7" s="1"/>
  <c r="CA9" i="6"/>
  <c r="CA15" i="6"/>
  <c r="AM58" i="7"/>
  <c r="AM75" i="7" s="1"/>
  <c r="CA18" i="6"/>
  <c r="CA16" i="6"/>
  <c r="AL65" i="7"/>
  <c r="CP5" i="6"/>
  <c r="AL94" i="7"/>
  <c r="AM54" i="7"/>
  <c r="AM71" i="7" s="1"/>
  <c r="CA13" i="6"/>
  <c r="AM53" i="7"/>
  <c r="AM70" i="7" s="1"/>
  <c r="BX28" i="6"/>
  <c r="CA17" i="6"/>
  <c r="CA8" i="6"/>
  <c r="AM51" i="7"/>
  <c r="AN63" i="7"/>
  <c r="AN80" i="7" s="1"/>
  <c r="CP6" i="6"/>
  <c r="AN59" i="7"/>
  <c r="AN76" i="7" s="1"/>
  <c r="CA11" i="6"/>
  <c r="AM52" i="7"/>
  <c r="AM69" i="7" s="1"/>
  <c r="CA14" i="6"/>
  <c r="AM57" i="7"/>
  <c r="AM74" i="7" s="1"/>
  <c r="AM60" i="7"/>
  <c r="AM77" i="7" s="1"/>
  <c r="CA10" i="6"/>
  <c r="AM62" i="7"/>
  <c r="AM79" i="7" s="1"/>
  <c r="CA12" i="6"/>
  <c r="AN61" i="7"/>
  <c r="AN78" i="7" s="1"/>
  <c r="AM56" i="7"/>
  <c r="AM73" i="7" s="1"/>
  <c r="CA7" i="6"/>
  <c r="AM64" i="7"/>
  <c r="AM81" i="7" s="1"/>
  <c r="AM55" i="7"/>
  <c r="AM72" i="7" s="1"/>
  <c r="AG28" i="7"/>
  <c r="AG23" i="7"/>
  <c r="AG26" i="7"/>
  <c r="BU23" i="6"/>
  <c r="BU29" i="6"/>
  <c r="BR30" i="6"/>
  <c r="CF28" i="6"/>
  <c r="AF29" i="7"/>
  <c r="BU27" i="6"/>
  <c r="CC27" i="6"/>
  <c r="BT30" i="6"/>
  <c r="CB29" i="6"/>
  <c r="BW29" i="6"/>
  <c r="BW23" i="6"/>
  <c r="BY30" i="6"/>
  <c r="CE28" i="6"/>
  <c r="CB23" i="6"/>
  <c r="CB27" i="6"/>
  <c r="AJ27" i="7"/>
  <c r="AB146" i="7" l="1"/>
  <c r="AB134" i="7"/>
  <c r="P128" i="7"/>
  <c r="O147" i="7"/>
  <c r="AG133" i="7"/>
  <c r="R109" i="7"/>
  <c r="Q110" i="7"/>
  <c r="U48" i="7"/>
  <c r="AB108" i="7"/>
  <c r="AE38" i="7"/>
  <c r="AD99" i="7"/>
  <c r="AD118" i="7" s="1"/>
  <c r="AD137" i="7" s="1"/>
  <c r="AE46" i="7"/>
  <c r="AD107" i="7"/>
  <c r="AD126" i="7" s="1"/>
  <c r="AD145" i="7" s="1"/>
  <c r="AE42" i="7"/>
  <c r="AD103" i="7"/>
  <c r="AD122" i="7" s="1"/>
  <c r="AD141" i="7" s="1"/>
  <c r="AE44" i="7"/>
  <c r="AD105" i="7"/>
  <c r="AD124" i="7" s="1"/>
  <c r="AD143" i="7" s="1"/>
  <c r="AD35" i="7"/>
  <c r="AC96" i="7"/>
  <c r="AC115" i="7" s="1"/>
  <c r="AC127" i="7" s="1"/>
  <c r="AC47" i="7"/>
  <c r="AE36" i="7"/>
  <c r="AD97" i="7"/>
  <c r="AD116" i="7" s="1"/>
  <c r="AD135" i="7" s="1"/>
  <c r="AE37" i="7"/>
  <c r="AD98" i="7"/>
  <c r="AD117" i="7" s="1"/>
  <c r="AD136" i="7" s="1"/>
  <c r="AE43" i="7"/>
  <c r="AD104" i="7"/>
  <c r="AD123" i="7" s="1"/>
  <c r="AD142" i="7" s="1"/>
  <c r="AE45" i="7"/>
  <c r="AD106" i="7"/>
  <c r="AD125" i="7" s="1"/>
  <c r="AD144" i="7" s="1"/>
  <c r="AI34" i="7"/>
  <c r="AH95" i="7"/>
  <c r="AH114" i="7" s="1"/>
  <c r="AE41" i="7"/>
  <c r="AD102" i="7"/>
  <c r="AD121" i="7" s="1"/>
  <c r="AD140" i="7" s="1"/>
  <c r="AE40" i="7"/>
  <c r="AD101" i="7"/>
  <c r="AD120" i="7" s="1"/>
  <c r="AD139" i="7" s="1"/>
  <c r="AE39" i="7"/>
  <c r="AD100" i="7"/>
  <c r="AD119" i="7" s="1"/>
  <c r="AD138" i="7" s="1"/>
  <c r="AM82" i="7"/>
  <c r="AM83" i="7" s="1"/>
  <c r="CA28" i="6"/>
  <c r="CD7" i="6"/>
  <c r="AN54" i="7"/>
  <c r="AN71" i="7" s="1"/>
  <c r="CD18" i="6"/>
  <c r="AN62" i="7"/>
  <c r="AN79" i="7" s="1"/>
  <c r="CD14" i="6"/>
  <c r="CS6" i="6"/>
  <c r="CD17" i="6"/>
  <c r="CS5" i="6"/>
  <c r="AM94" i="7"/>
  <c r="AN58" i="7"/>
  <c r="AN75" i="7" s="1"/>
  <c r="CD10" i="6"/>
  <c r="AN52" i="7"/>
  <c r="AN69" i="7" s="1"/>
  <c r="AO63" i="7"/>
  <c r="AO80" i="7" s="1"/>
  <c r="AO61" i="7"/>
  <c r="AO78" i="7" s="1"/>
  <c r="AM65" i="7"/>
  <c r="AN53" i="7"/>
  <c r="AN70" i="7" s="1"/>
  <c r="CD15" i="6"/>
  <c r="AN56" i="7"/>
  <c r="AN73" i="7" s="1"/>
  <c r="AN60" i="7"/>
  <c r="AN77" i="7" s="1"/>
  <c r="CD11" i="6"/>
  <c r="AN51" i="7"/>
  <c r="CD16" i="6"/>
  <c r="AN55" i="7"/>
  <c r="AN72" i="7" s="1"/>
  <c r="AN64" i="7"/>
  <c r="AN81" i="7" s="1"/>
  <c r="CD13" i="6"/>
  <c r="CD9" i="6"/>
  <c r="CD12" i="6"/>
  <c r="AN57" i="7"/>
  <c r="AN74" i="7" s="1"/>
  <c r="AO59" i="7"/>
  <c r="AO76" i="7" s="1"/>
  <c r="CD8" i="6"/>
  <c r="BZ29" i="6"/>
  <c r="BZ23" i="6"/>
  <c r="CE27" i="6"/>
  <c r="BX29" i="6"/>
  <c r="BX23" i="6"/>
  <c r="CF27" i="6"/>
  <c r="AH26" i="7"/>
  <c r="BW30" i="6"/>
  <c r="CH28" i="6"/>
  <c r="AG29" i="7"/>
  <c r="CB30" i="6"/>
  <c r="CE29" i="6"/>
  <c r="CE23" i="6"/>
  <c r="BX27" i="6"/>
  <c r="CI28" i="6"/>
  <c r="AH28" i="7"/>
  <c r="AH23" i="7"/>
  <c r="BU30" i="6"/>
  <c r="AK27" i="7"/>
  <c r="AC146" i="7" l="1"/>
  <c r="AC134" i="7"/>
  <c r="Q128" i="7"/>
  <c r="P147" i="7"/>
  <c r="AH133" i="7"/>
  <c r="V48" i="7"/>
  <c r="S109" i="7"/>
  <c r="R110" i="7"/>
  <c r="AC108" i="7"/>
  <c r="AF40" i="7"/>
  <c r="AE101" i="7"/>
  <c r="AE120" i="7" s="1"/>
  <c r="AE139" i="7" s="1"/>
  <c r="AF43" i="7"/>
  <c r="AE104" i="7"/>
  <c r="AE123" i="7" s="1"/>
  <c r="AE142" i="7" s="1"/>
  <c r="AF42" i="7"/>
  <c r="AE103" i="7"/>
  <c r="AE122" i="7" s="1"/>
  <c r="AE141" i="7" s="1"/>
  <c r="AF41" i="7"/>
  <c r="AE102" i="7"/>
  <c r="AE121" i="7" s="1"/>
  <c r="AE140" i="7" s="1"/>
  <c r="AF37" i="7"/>
  <c r="AE98" i="7"/>
  <c r="AE117" i="7" s="1"/>
  <c r="AE136" i="7" s="1"/>
  <c r="AJ34" i="7"/>
  <c r="AJ95" i="7" s="1"/>
  <c r="AJ114" i="7" s="1"/>
  <c r="AI95" i="7"/>
  <c r="AI114" i="7" s="1"/>
  <c r="AF36" i="7"/>
  <c r="AE97" i="7"/>
  <c r="AE116" i="7" s="1"/>
  <c r="AE135" i="7" s="1"/>
  <c r="AF44" i="7"/>
  <c r="AE105" i="7"/>
  <c r="AE124" i="7" s="1"/>
  <c r="AE143" i="7" s="1"/>
  <c r="AF46" i="7"/>
  <c r="AE107" i="7"/>
  <c r="AE126" i="7" s="1"/>
  <c r="AE145" i="7" s="1"/>
  <c r="AF39" i="7"/>
  <c r="AE100" i="7"/>
  <c r="AE119" i="7" s="1"/>
  <c r="AE138" i="7" s="1"/>
  <c r="AF45" i="7"/>
  <c r="AE106" i="7"/>
  <c r="AE125" i="7" s="1"/>
  <c r="AE144" i="7" s="1"/>
  <c r="AE35" i="7"/>
  <c r="AD96" i="7"/>
  <c r="AD115" i="7" s="1"/>
  <c r="AD127" i="7" s="1"/>
  <c r="AD47" i="7"/>
  <c r="AF38" i="7"/>
  <c r="AE99" i="7"/>
  <c r="AE118" i="7" s="1"/>
  <c r="AE137" i="7" s="1"/>
  <c r="CD28" i="6"/>
  <c r="AN82" i="7"/>
  <c r="AN83" i="7" s="1"/>
  <c r="AO57" i="7"/>
  <c r="AO74" i="7" s="1"/>
  <c r="AO52" i="7"/>
  <c r="AO69" i="7" s="1"/>
  <c r="AO51" i="7"/>
  <c r="AO64" i="7"/>
  <c r="AO81" i="7" s="1"/>
  <c r="AO53" i="7"/>
  <c r="AO70" i="7" s="1"/>
  <c r="CG17" i="6"/>
  <c r="CG18" i="6"/>
  <c r="AO62" i="7"/>
  <c r="AO79" i="7" s="1"/>
  <c r="CG11" i="6"/>
  <c r="CG12" i="6"/>
  <c r="CG10" i="6"/>
  <c r="AO55" i="7"/>
  <c r="AO72" i="7" s="1"/>
  <c r="AO60" i="7"/>
  <c r="AO77" i="7" s="1"/>
  <c r="CV6" i="6"/>
  <c r="CV34" i="6" s="1"/>
  <c r="AO54" i="7"/>
  <c r="AO71" i="7" s="1"/>
  <c r="CG8" i="6"/>
  <c r="AP61" i="7"/>
  <c r="AP78" i="7" s="1"/>
  <c r="AO58" i="7"/>
  <c r="AO75" i="7" s="1"/>
  <c r="CG15" i="6"/>
  <c r="CG9" i="6"/>
  <c r="CG16" i="6"/>
  <c r="AO56" i="7"/>
  <c r="AO73" i="7" s="1"/>
  <c r="CG14" i="6"/>
  <c r="CG7" i="6"/>
  <c r="CG13" i="6"/>
  <c r="AP59" i="7"/>
  <c r="AP76" i="7" s="1"/>
  <c r="AN65" i="7"/>
  <c r="AP63" i="7"/>
  <c r="AP80" i="7" s="1"/>
  <c r="CV5" i="6"/>
  <c r="AN94" i="7"/>
  <c r="CH29" i="6"/>
  <c r="CH23" i="6"/>
  <c r="CK28" i="6"/>
  <c r="CA29" i="6"/>
  <c r="CA23" i="6"/>
  <c r="BX30" i="6"/>
  <c r="CA27" i="6"/>
  <c r="AI26" i="7"/>
  <c r="AI28" i="7"/>
  <c r="AI23" i="7"/>
  <c r="AH29" i="7"/>
  <c r="CH27" i="6"/>
  <c r="BZ30" i="6"/>
  <c r="CL28" i="6"/>
  <c r="CE30" i="6"/>
  <c r="CI27" i="6"/>
  <c r="CC29" i="6"/>
  <c r="CC23" i="6"/>
  <c r="AL27" i="7"/>
  <c r="AD146" i="7" l="1"/>
  <c r="R128" i="7"/>
  <c r="Q147" i="7"/>
  <c r="AD134" i="7"/>
  <c r="AI133" i="7"/>
  <c r="AJ133" i="7" s="1"/>
  <c r="T109" i="7"/>
  <c r="S110" i="7"/>
  <c r="W48" i="7"/>
  <c r="AD108" i="7"/>
  <c r="AF35" i="7"/>
  <c r="AE96" i="7"/>
  <c r="AE115" i="7" s="1"/>
  <c r="AE127" i="7" s="1"/>
  <c r="AE47" i="7"/>
  <c r="AG45" i="7"/>
  <c r="AF106" i="7"/>
  <c r="AF125" i="7" s="1"/>
  <c r="AF144" i="7" s="1"/>
  <c r="AG36" i="7"/>
  <c r="AF97" i="7"/>
  <c r="AF116" i="7" s="1"/>
  <c r="AF135" i="7" s="1"/>
  <c r="AG42" i="7"/>
  <c r="AF103" i="7"/>
  <c r="AF122" i="7" s="1"/>
  <c r="AF141" i="7" s="1"/>
  <c r="AG44" i="7"/>
  <c r="AF105" i="7"/>
  <c r="AF124" i="7" s="1"/>
  <c r="AF143" i="7" s="1"/>
  <c r="AG39" i="7"/>
  <c r="AF100" i="7"/>
  <c r="AF119" i="7" s="1"/>
  <c r="AF138" i="7" s="1"/>
  <c r="AG43" i="7"/>
  <c r="AF104" i="7"/>
  <c r="AF123" i="7" s="1"/>
  <c r="AF142" i="7" s="1"/>
  <c r="AG41" i="7"/>
  <c r="AF102" i="7"/>
  <c r="AF121" i="7" s="1"/>
  <c r="AF140" i="7" s="1"/>
  <c r="AG38" i="7"/>
  <c r="AF99" i="7"/>
  <c r="AF118" i="7" s="1"/>
  <c r="AF137" i="7" s="1"/>
  <c r="AK34" i="7"/>
  <c r="AG46" i="7"/>
  <c r="AF107" i="7"/>
  <c r="AF126" i="7" s="1"/>
  <c r="AF145" i="7" s="1"/>
  <c r="AG37" i="7"/>
  <c r="AF98" i="7"/>
  <c r="AF117" i="7" s="1"/>
  <c r="AF136" i="7" s="1"/>
  <c r="AG40" i="7"/>
  <c r="AF101" i="7"/>
  <c r="AF120" i="7" s="1"/>
  <c r="AF139" i="7" s="1"/>
  <c r="CG28" i="6"/>
  <c r="AO82" i="7"/>
  <c r="AO83" i="7" s="1"/>
  <c r="AP55" i="7"/>
  <c r="AP72" i="7" s="1"/>
  <c r="AP62" i="7"/>
  <c r="AP79" i="7" s="1"/>
  <c r="AP64" i="7"/>
  <c r="AP81" i="7" s="1"/>
  <c r="G14" i="16"/>
  <c r="CJ15" i="6"/>
  <c r="D14" i="16"/>
  <c r="D14" i="27" s="1"/>
  <c r="AO65" i="7"/>
  <c r="AQ59" i="7"/>
  <c r="AQ76" i="7" s="1"/>
  <c r="D7" i="16"/>
  <c r="C34" i="35" s="1"/>
  <c r="G7" i="16"/>
  <c r="C62" i="18" s="1"/>
  <c r="K62" i="18" s="1"/>
  <c r="CJ10" i="6"/>
  <c r="CJ18" i="6"/>
  <c r="G28" i="16"/>
  <c r="D28" i="16"/>
  <c r="AP51" i="7"/>
  <c r="G13" i="16"/>
  <c r="CJ14" i="6"/>
  <c r="D13" i="16"/>
  <c r="D13" i="27" s="1"/>
  <c r="AP54" i="7"/>
  <c r="AP71" i="7" s="1"/>
  <c r="AP56" i="7"/>
  <c r="AP73" i="7" s="1"/>
  <c r="AP58" i="7"/>
  <c r="AP75" i="7" s="1"/>
  <c r="CY6" i="6"/>
  <c r="CJ12" i="6"/>
  <c r="G11" i="16"/>
  <c r="D11" i="16"/>
  <c r="D11" i="27" s="1"/>
  <c r="D27" i="16"/>
  <c r="CJ17" i="6"/>
  <c r="G27" i="16"/>
  <c r="AP52" i="7"/>
  <c r="AP69" i="7" s="1"/>
  <c r="CJ8" i="6"/>
  <c r="G22" i="16"/>
  <c r="D22" i="16"/>
  <c r="CJ13" i="6"/>
  <c r="G12" i="16"/>
  <c r="D12" i="16"/>
  <c r="D12" i="27" s="1"/>
  <c r="CY5" i="6"/>
  <c r="AO94" i="7"/>
  <c r="D15" i="16"/>
  <c r="D15" i="27" s="1"/>
  <c r="CJ16" i="6"/>
  <c r="G15" i="16"/>
  <c r="D21" i="16"/>
  <c r="G21" i="16"/>
  <c r="CJ7" i="6"/>
  <c r="AP60" i="7"/>
  <c r="AP77" i="7" s="1"/>
  <c r="D10" i="16"/>
  <c r="CJ11" i="6"/>
  <c r="G10" i="16"/>
  <c r="AP53" i="7"/>
  <c r="AP70" i="7" s="1"/>
  <c r="AP57" i="7"/>
  <c r="AP74" i="7" s="1"/>
  <c r="AQ61" i="7"/>
  <c r="AQ78" i="7" s="1"/>
  <c r="AQ63" i="7"/>
  <c r="AQ80" i="7" s="1"/>
  <c r="D23" i="16"/>
  <c r="G23" i="16"/>
  <c r="CJ9" i="6"/>
  <c r="CO28" i="6"/>
  <c r="CN28" i="6"/>
  <c r="AI29" i="7"/>
  <c r="CC30" i="6"/>
  <c r="CK29" i="6"/>
  <c r="CK23" i="6"/>
  <c r="CH30" i="6"/>
  <c r="CA30" i="6"/>
  <c r="AJ28" i="7"/>
  <c r="AJ23" i="7"/>
  <c r="CD27" i="6"/>
  <c r="CD23" i="6"/>
  <c r="CD29" i="6"/>
  <c r="CK27" i="6"/>
  <c r="AJ26" i="7"/>
  <c r="CF29" i="6"/>
  <c r="CF23" i="6"/>
  <c r="CL27" i="6"/>
  <c r="AM27" i="7"/>
  <c r="D10" i="27" l="1"/>
  <c r="C33" i="35"/>
  <c r="C34" i="18"/>
  <c r="K34" i="18" s="1"/>
  <c r="D7" i="27"/>
  <c r="D30" i="27" s="1"/>
  <c r="C61" i="18"/>
  <c r="C33" i="18"/>
  <c r="K33" i="18" s="1"/>
  <c r="AE146" i="7"/>
  <c r="AE134" i="7"/>
  <c r="S128" i="7"/>
  <c r="R147" i="7"/>
  <c r="X48" i="7"/>
  <c r="E20" i="16"/>
  <c r="F20" i="16" s="1"/>
  <c r="U109" i="7"/>
  <c r="T110" i="7"/>
  <c r="AE108" i="7"/>
  <c r="AH46" i="7"/>
  <c r="AG107" i="7"/>
  <c r="AG126" i="7" s="1"/>
  <c r="AG145" i="7" s="1"/>
  <c r="AH39" i="7"/>
  <c r="AG100" i="7"/>
  <c r="AG119" i="7" s="1"/>
  <c r="AG138" i="7" s="1"/>
  <c r="AH45" i="7"/>
  <c r="AG106" i="7"/>
  <c r="AG125" i="7" s="1"/>
  <c r="AG144" i="7" s="1"/>
  <c r="AH40" i="7"/>
  <c r="AG101" i="7"/>
  <c r="AG120" i="7" s="1"/>
  <c r="AG139" i="7" s="1"/>
  <c r="AH38" i="7"/>
  <c r="AG99" i="7"/>
  <c r="AG118" i="7" s="1"/>
  <c r="AG137" i="7" s="1"/>
  <c r="AH42" i="7"/>
  <c r="AG103" i="7"/>
  <c r="AG122" i="7" s="1"/>
  <c r="AG141" i="7" s="1"/>
  <c r="AH43" i="7"/>
  <c r="AG104" i="7"/>
  <c r="AG123" i="7" s="1"/>
  <c r="AG142" i="7" s="1"/>
  <c r="AH36" i="7"/>
  <c r="AG97" i="7"/>
  <c r="AG116" i="7" s="1"/>
  <c r="AG135" i="7" s="1"/>
  <c r="AL34" i="7"/>
  <c r="AK95" i="7"/>
  <c r="AK114" i="7" s="1"/>
  <c r="AH44" i="7"/>
  <c r="AG105" i="7"/>
  <c r="AG124" i="7" s="1"/>
  <c r="AG143" i="7" s="1"/>
  <c r="AH37" i="7"/>
  <c r="AG98" i="7"/>
  <c r="AG117" i="7" s="1"/>
  <c r="AG136" i="7" s="1"/>
  <c r="AH41" i="7"/>
  <c r="AG102" i="7"/>
  <c r="AG121" i="7" s="1"/>
  <c r="AG140" i="7" s="1"/>
  <c r="AG35" i="7"/>
  <c r="AF96" i="7"/>
  <c r="AF115" i="7" s="1"/>
  <c r="AF127" i="7" s="1"/>
  <c r="AF47" i="7"/>
  <c r="CJ28" i="6"/>
  <c r="AP82" i="7"/>
  <c r="AP83" i="7" s="1"/>
  <c r="CM9" i="6"/>
  <c r="AQ56" i="7"/>
  <c r="AQ73" i="7" s="1"/>
  <c r="AQ51" i="7"/>
  <c r="AQ58" i="7"/>
  <c r="AQ75" i="7" s="1"/>
  <c r="AQ57" i="7"/>
  <c r="AQ74" i="7" s="1"/>
  <c r="AQ60" i="7"/>
  <c r="AQ77" i="7" s="1"/>
  <c r="CM16" i="6"/>
  <c r="CM12" i="6"/>
  <c r="D30" i="16"/>
  <c r="CM15" i="6"/>
  <c r="CM7" i="6"/>
  <c r="CM13" i="6"/>
  <c r="AQ52" i="7"/>
  <c r="AQ69" i="7" s="1"/>
  <c r="AQ54" i="7"/>
  <c r="AQ71" i="7" s="1"/>
  <c r="AQ64" i="7"/>
  <c r="AQ81" i="7" s="1"/>
  <c r="DB5" i="6"/>
  <c r="AP94" i="7"/>
  <c r="AQ53" i="7"/>
  <c r="AQ70" i="7" s="1"/>
  <c r="CM18" i="6"/>
  <c r="AR59" i="7"/>
  <c r="AR76" i="7" s="1"/>
  <c r="CM17" i="6"/>
  <c r="DB6" i="6"/>
  <c r="CM14" i="6"/>
  <c r="AQ62" i="7"/>
  <c r="AQ79" i="7" s="1"/>
  <c r="AR63" i="7"/>
  <c r="AR80" i="7" s="1"/>
  <c r="CM11" i="6"/>
  <c r="CM10" i="6"/>
  <c r="AQ55" i="7"/>
  <c r="AQ72" i="7" s="1"/>
  <c r="AR61" i="7"/>
  <c r="AR78" i="7" s="1"/>
  <c r="CM8" i="6"/>
  <c r="AP65" i="7"/>
  <c r="G30" i="16"/>
  <c r="CN27" i="6"/>
  <c r="AK28" i="7"/>
  <c r="AK23" i="7"/>
  <c r="CK30" i="6"/>
  <c r="CQ28" i="6"/>
  <c r="CG29" i="6"/>
  <c r="CG23" i="6"/>
  <c r="CI29" i="6"/>
  <c r="CI23" i="6"/>
  <c r="CR28" i="6"/>
  <c r="CO27" i="6"/>
  <c r="CF30" i="6"/>
  <c r="AK26" i="7"/>
  <c r="CG27" i="6"/>
  <c r="AJ29" i="7"/>
  <c r="CD30" i="6"/>
  <c r="CN29" i="6"/>
  <c r="CN23" i="6"/>
  <c r="AN27" i="7"/>
  <c r="C35" i="35" l="1"/>
  <c r="C41" i="35" s="1"/>
  <c r="C45" i="35" s="1"/>
  <c r="K35" i="18"/>
  <c r="K61" i="18"/>
  <c r="AF146" i="7"/>
  <c r="C35" i="18"/>
  <c r="T128" i="7"/>
  <c r="S147" i="7"/>
  <c r="AK133" i="7"/>
  <c r="AF134" i="7"/>
  <c r="V109" i="7"/>
  <c r="U110" i="7"/>
  <c r="Y48" i="7"/>
  <c r="AF108" i="7"/>
  <c r="AI37" i="7"/>
  <c r="AH98" i="7"/>
  <c r="AH117" i="7" s="1"/>
  <c r="AH136" i="7" s="1"/>
  <c r="AI43" i="7"/>
  <c r="AH104" i="7"/>
  <c r="AH123" i="7" s="1"/>
  <c r="AH142" i="7" s="1"/>
  <c r="AI45" i="7"/>
  <c r="AH106" i="7"/>
  <c r="AH125" i="7" s="1"/>
  <c r="AH144" i="7" s="1"/>
  <c r="AI44" i="7"/>
  <c r="AH105" i="7"/>
  <c r="AH124" i="7" s="1"/>
  <c r="AH143" i="7" s="1"/>
  <c r="AI42" i="7"/>
  <c r="AH103" i="7"/>
  <c r="AH122" i="7" s="1"/>
  <c r="AH141" i="7" s="1"/>
  <c r="AI39" i="7"/>
  <c r="AH100" i="7"/>
  <c r="AH119" i="7" s="1"/>
  <c r="AH138" i="7" s="1"/>
  <c r="AI36" i="7"/>
  <c r="AH97" i="7"/>
  <c r="AH116" i="7" s="1"/>
  <c r="AH135" i="7" s="1"/>
  <c r="AI41" i="7"/>
  <c r="AH102" i="7"/>
  <c r="AH121" i="7" s="1"/>
  <c r="AH140" i="7" s="1"/>
  <c r="AI40" i="7"/>
  <c r="AH101" i="7"/>
  <c r="AH120" i="7" s="1"/>
  <c r="AH139" i="7" s="1"/>
  <c r="AH35" i="7"/>
  <c r="AG96" i="7"/>
  <c r="AG115" i="7" s="1"/>
  <c r="AG127" i="7" s="1"/>
  <c r="AG47" i="7"/>
  <c r="AM34" i="7"/>
  <c r="AL95" i="7"/>
  <c r="AL114" i="7" s="1"/>
  <c r="AI38" i="7"/>
  <c r="AH99" i="7"/>
  <c r="AH118" i="7" s="1"/>
  <c r="AH137" i="7" s="1"/>
  <c r="AI46" i="7"/>
  <c r="AH107" i="7"/>
  <c r="AH126" i="7" s="1"/>
  <c r="AH145" i="7" s="1"/>
  <c r="CM28" i="6"/>
  <c r="AQ82" i="7"/>
  <c r="AQ83" i="7" s="1"/>
  <c r="AR58" i="7"/>
  <c r="AR75" i="7" s="1"/>
  <c r="AR62" i="7"/>
  <c r="AR79" i="7" s="1"/>
  <c r="AQ65" i="7"/>
  <c r="CP13" i="6"/>
  <c r="CP10" i="6"/>
  <c r="AS59" i="7"/>
  <c r="AS76" i="7" s="1"/>
  <c r="AR64" i="7"/>
  <c r="AR81" i="7" s="1"/>
  <c r="CP7" i="6"/>
  <c r="CP16" i="6"/>
  <c r="AR51" i="7"/>
  <c r="AR55" i="7"/>
  <c r="AR72" i="7" s="1"/>
  <c r="CP8" i="6"/>
  <c r="AR54" i="7"/>
  <c r="AR71" i="7" s="1"/>
  <c r="AR60" i="7"/>
  <c r="AR77" i="7" s="1"/>
  <c r="AR56" i="7"/>
  <c r="AR73" i="7" s="1"/>
  <c r="DE5" i="6"/>
  <c r="AQ94" i="7"/>
  <c r="CP18" i="6"/>
  <c r="CP15" i="6"/>
  <c r="CP11" i="6"/>
  <c r="DE6" i="6"/>
  <c r="CP12" i="6"/>
  <c r="CP14" i="6"/>
  <c r="AS61" i="7"/>
  <c r="AS78" i="7" s="1"/>
  <c r="AR53" i="7"/>
  <c r="AR70" i="7" s="1"/>
  <c r="AR52" i="7"/>
  <c r="AR69" i="7" s="1"/>
  <c r="AR57" i="7"/>
  <c r="AR74" i="7" s="1"/>
  <c r="CP9" i="6"/>
  <c r="AS63" i="7"/>
  <c r="AS80" i="7" s="1"/>
  <c r="CP17" i="6"/>
  <c r="CT28" i="6"/>
  <c r="CQ29" i="6"/>
  <c r="CQ23" i="6"/>
  <c r="AL28" i="7"/>
  <c r="AL23" i="7"/>
  <c r="CL29" i="6"/>
  <c r="CL23" i="6"/>
  <c r="CI30" i="6"/>
  <c r="CQ27" i="6"/>
  <c r="CR27" i="6"/>
  <c r="CJ29" i="6"/>
  <c r="CJ23" i="6"/>
  <c r="CN30" i="6"/>
  <c r="AK29" i="7"/>
  <c r="CU28" i="6"/>
  <c r="CJ27" i="6"/>
  <c r="AL26" i="7"/>
  <c r="CG30" i="6"/>
  <c r="AO27" i="7"/>
  <c r="C64" i="35" l="1"/>
  <c r="C51" i="35"/>
  <c r="C65" i="35" s="1"/>
  <c r="C69" i="35" s="1"/>
  <c r="C71" i="35" s="1"/>
  <c r="AG146" i="7"/>
  <c r="AL133" i="7"/>
  <c r="U128" i="7"/>
  <c r="T147" i="7"/>
  <c r="AG134" i="7"/>
  <c r="Z48" i="7"/>
  <c r="W109" i="7"/>
  <c r="V110" i="7"/>
  <c r="AG108" i="7"/>
  <c r="AJ38" i="7"/>
  <c r="AJ99" i="7" s="1"/>
  <c r="AJ118" i="7" s="1"/>
  <c r="AI99" i="7"/>
  <c r="AI118" i="7" s="1"/>
  <c r="AI137" i="7" s="1"/>
  <c r="AJ41" i="7"/>
  <c r="AJ102" i="7" s="1"/>
  <c r="AJ121" i="7" s="1"/>
  <c r="AI102" i="7"/>
  <c r="AI121" i="7" s="1"/>
  <c r="AI140" i="7" s="1"/>
  <c r="AN34" i="7"/>
  <c r="AM95" i="7"/>
  <c r="AM114" i="7" s="1"/>
  <c r="AJ36" i="7"/>
  <c r="AJ97" i="7" s="1"/>
  <c r="AJ116" i="7" s="1"/>
  <c r="AI97" i="7"/>
  <c r="AI116" i="7" s="1"/>
  <c r="AI135" i="7" s="1"/>
  <c r="AJ45" i="7"/>
  <c r="AJ106" i="7" s="1"/>
  <c r="AJ125" i="7" s="1"/>
  <c r="AI106" i="7"/>
  <c r="AI125" i="7" s="1"/>
  <c r="AI144" i="7" s="1"/>
  <c r="AJ46" i="7"/>
  <c r="AJ107" i="7" s="1"/>
  <c r="AJ126" i="7" s="1"/>
  <c r="AI107" i="7"/>
  <c r="AI126" i="7" s="1"/>
  <c r="AI145" i="7" s="1"/>
  <c r="AJ44" i="7"/>
  <c r="AJ105" i="7" s="1"/>
  <c r="AJ124" i="7" s="1"/>
  <c r="AI105" i="7"/>
  <c r="AI124" i="7" s="1"/>
  <c r="AI143" i="7" s="1"/>
  <c r="AI35" i="7"/>
  <c r="AH96" i="7"/>
  <c r="AH115" i="7" s="1"/>
  <c r="AH127" i="7" s="1"/>
  <c r="AH47" i="7"/>
  <c r="AJ39" i="7"/>
  <c r="AJ100" i="7" s="1"/>
  <c r="AJ119" i="7" s="1"/>
  <c r="AI100" i="7"/>
  <c r="AI119" i="7" s="1"/>
  <c r="AI138" i="7" s="1"/>
  <c r="AJ43" i="7"/>
  <c r="AJ104" i="7" s="1"/>
  <c r="AJ123" i="7" s="1"/>
  <c r="AI104" i="7"/>
  <c r="AI123" i="7" s="1"/>
  <c r="AI142" i="7" s="1"/>
  <c r="AJ40" i="7"/>
  <c r="AJ101" i="7" s="1"/>
  <c r="AJ120" i="7" s="1"/>
  <c r="AI101" i="7"/>
  <c r="AI120" i="7" s="1"/>
  <c r="AI139" i="7" s="1"/>
  <c r="AJ42" i="7"/>
  <c r="AJ103" i="7" s="1"/>
  <c r="AJ122" i="7" s="1"/>
  <c r="AI103" i="7"/>
  <c r="AI122" i="7" s="1"/>
  <c r="AI141" i="7" s="1"/>
  <c r="AJ37" i="7"/>
  <c r="AJ98" i="7" s="1"/>
  <c r="AJ117" i="7" s="1"/>
  <c r="AI98" i="7"/>
  <c r="AI117" i="7" s="1"/>
  <c r="AI136" i="7" s="1"/>
  <c r="AR82" i="7"/>
  <c r="AR83" i="7" s="1"/>
  <c r="AS53" i="7"/>
  <c r="AS70" i="7" s="1"/>
  <c r="DH6" i="6"/>
  <c r="DH5" i="6"/>
  <c r="AR94" i="7"/>
  <c r="CS8" i="6"/>
  <c r="CS7" i="6"/>
  <c r="CS13" i="6"/>
  <c r="AT61" i="7"/>
  <c r="AT78" i="7" s="1"/>
  <c r="AS56" i="7"/>
  <c r="AS73" i="7" s="1"/>
  <c r="AS55" i="7"/>
  <c r="AS72" i="7" s="1"/>
  <c r="AS64" i="7"/>
  <c r="AS81" i="7" s="1"/>
  <c r="CS11" i="6"/>
  <c r="CP28" i="6"/>
  <c r="AR65" i="7"/>
  <c r="CS14" i="6"/>
  <c r="CS15" i="6"/>
  <c r="AS51" i="7"/>
  <c r="AT59" i="7"/>
  <c r="AT76" i="7" s="1"/>
  <c r="AS62" i="7"/>
  <c r="AS79" i="7" s="1"/>
  <c r="AT63" i="7"/>
  <c r="AT80" i="7" s="1"/>
  <c r="AS57" i="7"/>
  <c r="AS74" i="7" s="1"/>
  <c r="AS60" i="7"/>
  <c r="AS77" i="7" s="1"/>
  <c r="AS52" i="7"/>
  <c r="AS69" i="7" s="1"/>
  <c r="AS54" i="7"/>
  <c r="AS71" i="7" s="1"/>
  <c r="AS58" i="7"/>
  <c r="AS75" i="7" s="1"/>
  <c r="CS9" i="6"/>
  <c r="CS17" i="6"/>
  <c r="CS12" i="6"/>
  <c r="CS18" i="6"/>
  <c r="CS16" i="6"/>
  <c r="CS10" i="6"/>
  <c r="CQ30" i="6"/>
  <c r="CT29" i="6"/>
  <c r="CT23" i="6"/>
  <c r="AM26" i="7"/>
  <c r="AL29" i="7"/>
  <c r="CM23" i="6"/>
  <c r="CM29" i="6"/>
  <c r="CJ30" i="6"/>
  <c r="CW28" i="6"/>
  <c r="CO29" i="6"/>
  <c r="CO23" i="6"/>
  <c r="CL30" i="6"/>
  <c r="CX28" i="6"/>
  <c r="AM28" i="7"/>
  <c r="AM23" i="7"/>
  <c r="CT27" i="6"/>
  <c r="CW23" i="6"/>
  <c r="CM27" i="6"/>
  <c r="CU27" i="6"/>
  <c r="AP27" i="7"/>
  <c r="AJ141" i="7" l="1"/>
  <c r="AJ138" i="7"/>
  <c r="AJ137" i="7"/>
  <c r="AJ135" i="7"/>
  <c r="E22" i="16" s="1"/>
  <c r="F22" i="16" s="1"/>
  <c r="AJ136" i="7"/>
  <c r="E23" i="16" s="1"/>
  <c r="F23" i="16" s="1"/>
  <c r="AH146" i="7"/>
  <c r="AJ145" i="7"/>
  <c r="E28" i="16" s="1"/>
  <c r="F28" i="16" s="1"/>
  <c r="AJ144" i="7"/>
  <c r="E27" i="16" s="1"/>
  <c r="AJ139" i="7"/>
  <c r="E11" i="16" s="1"/>
  <c r="F11" i="16" s="1"/>
  <c r="F11" i="27" s="1"/>
  <c r="AJ142" i="7"/>
  <c r="E14" i="16" s="1"/>
  <c r="F14" i="16" s="1"/>
  <c r="F14" i="27" s="1"/>
  <c r="AJ140" i="7"/>
  <c r="E12" i="16" s="1"/>
  <c r="F12" i="16" s="1"/>
  <c r="F12" i="27" s="1"/>
  <c r="AM133" i="7"/>
  <c r="AJ143" i="7"/>
  <c r="E15" i="16" s="1"/>
  <c r="F15" i="16" s="1"/>
  <c r="F15" i="27" s="1"/>
  <c r="V128" i="7"/>
  <c r="U147" i="7"/>
  <c r="AH134" i="7"/>
  <c r="X109" i="7"/>
  <c r="W110" i="7"/>
  <c r="AA48" i="7"/>
  <c r="AH108" i="7"/>
  <c r="E13" i="16"/>
  <c r="F13" i="16" s="1"/>
  <c r="F13" i="27" s="1"/>
  <c r="AJ35" i="7"/>
  <c r="AI96" i="7"/>
  <c r="AI115" i="7" s="1"/>
  <c r="AI127" i="7" s="1"/>
  <c r="AI47" i="7"/>
  <c r="AO34" i="7"/>
  <c r="AN95" i="7"/>
  <c r="AN114" i="7" s="1"/>
  <c r="E10" i="16"/>
  <c r="F10" i="16" s="1"/>
  <c r="F10" i="27" s="1"/>
  <c r="E7" i="16"/>
  <c r="AS82" i="7"/>
  <c r="AS83" i="7" s="1"/>
  <c r="CS28" i="6"/>
  <c r="CV9" i="6"/>
  <c r="CV37" i="6" s="1"/>
  <c r="AK37" i="7" s="1"/>
  <c r="CV8" i="6"/>
  <c r="CV36" i="6" s="1"/>
  <c r="AK36" i="7" s="1"/>
  <c r="AS65" i="7"/>
  <c r="AT51" i="7"/>
  <c r="AU61" i="7"/>
  <c r="AU78" i="7" s="1"/>
  <c r="DK5" i="6"/>
  <c r="AS94" i="7"/>
  <c r="CV16" i="6"/>
  <c r="CV44" i="6" s="1"/>
  <c r="AK44" i="7" s="1"/>
  <c r="AT57" i="7"/>
  <c r="AT74" i="7" s="1"/>
  <c r="CV11" i="6"/>
  <c r="CV39" i="6" s="1"/>
  <c r="AK39" i="7" s="1"/>
  <c r="AT54" i="7"/>
  <c r="AT71" i="7" s="1"/>
  <c r="AT64" i="7"/>
  <c r="AT81" i="7" s="1"/>
  <c r="CV13" i="6"/>
  <c r="CV41" i="6" s="1"/>
  <c r="AK41" i="7" s="1"/>
  <c r="DK6" i="6"/>
  <c r="AU59" i="7"/>
  <c r="AU76" i="7" s="1"/>
  <c r="CV18" i="6"/>
  <c r="CV46" i="6" s="1"/>
  <c r="AK46" i="7" s="1"/>
  <c r="CV12" i="6"/>
  <c r="CV40" i="6" s="1"/>
  <c r="AK40" i="7" s="1"/>
  <c r="AU63" i="7"/>
  <c r="AU80" i="7" s="1"/>
  <c r="CV15" i="6"/>
  <c r="CV43" i="6" s="1"/>
  <c r="AK43" i="7" s="1"/>
  <c r="AT56" i="7"/>
  <c r="AT73" i="7" s="1"/>
  <c r="CV17" i="6"/>
  <c r="CV45" i="6" s="1"/>
  <c r="AK45" i="7" s="1"/>
  <c r="AT62" i="7"/>
  <c r="AT79" i="7" s="1"/>
  <c r="CV14" i="6"/>
  <c r="CV42" i="6" s="1"/>
  <c r="AK42" i="7" s="1"/>
  <c r="AT55" i="7"/>
  <c r="AT72" i="7" s="1"/>
  <c r="CV7" i="6"/>
  <c r="CV35" i="6" s="1"/>
  <c r="AT53" i="7"/>
  <c r="AT70" i="7" s="1"/>
  <c r="AT60" i="7"/>
  <c r="AT77" i="7" s="1"/>
  <c r="AT58" i="7"/>
  <c r="AT75" i="7" s="1"/>
  <c r="CV10" i="6"/>
  <c r="CV38" i="6" s="1"/>
  <c r="AK38" i="7" s="1"/>
  <c r="AT52" i="7"/>
  <c r="AT69" i="7" s="1"/>
  <c r="CX27" i="6"/>
  <c r="CP27" i="6"/>
  <c r="CW29" i="6"/>
  <c r="CM30" i="6"/>
  <c r="AM29" i="7"/>
  <c r="DA28" i="6"/>
  <c r="CO30" i="6"/>
  <c r="CR29" i="6"/>
  <c r="CR23" i="6"/>
  <c r="CW27" i="6"/>
  <c r="CT30" i="6"/>
  <c r="AN28" i="7"/>
  <c r="AN23" i="7"/>
  <c r="CP29" i="6"/>
  <c r="CP23" i="6"/>
  <c r="AN26" i="7"/>
  <c r="CZ28" i="6"/>
  <c r="AQ27" i="7"/>
  <c r="AI146" i="7" l="1"/>
  <c r="F27" i="16"/>
  <c r="W128" i="7"/>
  <c r="V147" i="7"/>
  <c r="AN133" i="7"/>
  <c r="AI134" i="7"/>
  <c r="AB48" i="7"/>
  <c r="Y109" i="7"/>
  <c r="X110" i="7"/>
  <c r="AI108" i="7"/>
  <c r="AL45" i="7"/>
  <c r="AK106" i="7"/>
  <c r="AK125" i="7" s="1"/>
  <c r="AK144" i="7" s="1"/>
  <c r="F7" i="16"/>
  <c r="F7" i="27" s="1"/>
  <c r="F30" i="27" s="1"/>
  <c r="AL39" i="7"/>
  <c r="AK100" i="7"/>
  <c r="AK119" i="7" s="1"/>
  <c r="AK138" i="7" s="1"/>
  <c r="AL38" i="7"/>
  <c r="AK99" i="7"/>
  <c r="AK118" i="7" s="1"/>
  <c r="AK137" i="7" s="1"/>
  <c r="AP34" i="7"/>
  <c r="AO95" i="7"/>
  <c r="AO114" i="7" s="1"/>
  <c r="AL44" i="7"/>
  <c r="AK105" i="7"/>
  <c r="AK124" i="7" s="1"/>
  <c r="AK143" i="7" s="1"/>
  <c r="AK35" i="7"/>
  <c r="CV47" i="6"/>
  <c r="AL42" i="7"/>
  <c r="AK103" i="7"/>
  <c r="AK122" i="7" s="1"/>
  <c r="AK141" i="7" s="1"/>
  <c r="AL36" i="7"/>
  <c r="AK97" i="7"/>
  <c r="AK116" i="7" s="1"/>
  <c r="AK135" i="7" s="1"/>
  <c r="AL41" i="7"/>
  <c r="AK102" i="7"/>
  <c r="AK121" i="7" s="1"/>
  <c r="AK140" i="7" s="1"/>
  <c r="AL43" i="7"/>
  <c r="AK104" i="7"/>
  <c r="AK123" i="7" s="1"/>
  <c r="AK142" i="7" s="1"/>
  <c r="AL40" i="7"/>
  <c r="AK101" i="7"/>
  <c r="AK120" i="7" s="1"/>
  <c r="AK139" i="7" s="1"/>
  <c r="AL46" i="7"/>
  <c r="AK107" i="7"/>
  <c r="AK126" i="7" s="1"/>
  <c r="AK145" i="7" s="1"/>
  <c r="AL37" i="7"/>
  <c r="AK98" i="7"/>
  <c r="AK117" i="7" s="1"/>
  <c r="AK136" i="7" s="1"/>
  <c r="AJ96" i="7"/>
  <c r="AJ115" i="7" s="1"/>
  <c r="AJ127" i="7" s="1"/>
  <c r="AJ146" i="7" s="1"/>
  <c r="AJ47" i="7"/>
  <c r="CV28" i="6"/>
  <c r="AT82" i="7"/>
  <c r="AT83" i="7" s="1"/>
  <c r="AU57" i="7"/>
  <c r="AU74" i="7" s="1"/>
  <c r="AU51" i="7"/>
  <c r="CY12" i="6"/>
  <c r="AU58" i="7"/>
  <c r="AU75" i="7" s="1"/>
  <c r="AU55" i="7"/>
  <c r="AU72" i="7" s="1"/>
  <c r="AU56" i="7"/>
  <c r="AU73" i="7" s="1"/>
  <c r="CY13" i="6"/>
  <c r="CY18" i="6"/>
  <c r="AU64" i="7"/>
  <c r="AU81" i="7" s="1"/>
  <c r="CY16" i="6"/>
  <c r="CY15" i="6"/>
  <c r="AV59" i="7"/>
  <c r="AV76" i="7" s="1"/>
  <c r="H12" i="16"/>
  <c r="D14" i="18" s="1"/>
  <c r="AU54" i="7"/>
  <c r="AU71" i="7" s="1"/>
  <c r="DN5" i="6"/>
  <c r="AT94" i="7"/>
  <c r="CY8" i="6"/>
  <c r="AU60" i="7"/>
  <c r="AU77" i="7" s="1"/>
  <c r="AU52" i="7"/>
  <c r="AU69" i="7" s="1"/>
  <c r="AU53" i="7"/>
  <c r="AU70" i="7" s="1"/>
  <c r="AU62" i="7"/>
  <c r="AU79" i="7" s="1"/>
  <c r="CY14" i="6"/>
  <c r="AV63" i="7"/>
  <c r="AV80" i="7" s="1"/>
  <c r="H27" i="16"/>
  <c r="D29" i="18" s="1"/>
  <c r="E29" i="18" s="1"/>
  <c r="DN6" i="6"/>
  <c r="CY11" i="6"/>
  <c r="AV61" i="7"/>
  <c r="AV78" i="7" s="1"/>
  <c r="H14" i="16"/>
  <c r="D16" i="18" s="1"/>
  <c r="CY9" i="6"/>
  <c r="CY10" i="6"/>
  <c r="CY7" i="6"/>
  <c r="CY17" i="6"/>
  <c r="AT65" i="7"/>
  <c r="DD28" i="6"/>
  <c r="CR30" i="6"/>
  <c r="DA27" i="6"/>
  <c r="DC28" i="6"/>
  <c r="AO26" i="7"/>
  <c r="CU29" i="6"/>
  <c r="CU23" i="6"/>
  <c r="AN29" i="7"/>
  <c r="CW30" i="6"/>
  <c r="CS27" i="6"/>
  <c r="AO28" i="7"/>
  <c r="AO23" i="7"/>
  <c r="CZ29" i="6"/>
  <c r="CZ23" i="6"/>
  <c r="CS29" i="6"/>
  <c r="CS23" i="6"/>
  <c r="CP30" i="6"/>
  <c r="CZ27" i="6"/>
  <c r="AR27" i="7"/>
  <c r="E16" i="18" l="1"/>
  <c r="L16" i="18"/>
  <c r="M16" i="18" s="1"/>
  <c r="E14" i="18"/>
  <c r="L14" i="18"/>
  <c r="AO133" i="7"/>
  <c r="AJ148" i="7"/>
  <c r="AJ134" i="7"/>
  <c r="E21" i="16" s="1"/>
  <c r="X128" i="7"/>
  <c r="W147" i="7"/>
  <c r="Z109" i="7"/>
  <c r="Y110" i="7"/>
  <c r="AC48" i="7"/>
  <c r="AJ108" i="7"/>
  <c r="AM43" i="7"/>
  <c r="AL104" i="7"/>
  <c r="AL123" i="7" s="1"/>
  <c r="AL142" i="7" s="1"/>
  <c r="AL35" i="7"/>
  <c r="AK96" i="7"/>
  <c r="AK115" i="7" s="1"/>
  <c r="AK127" i="7" s="1"/>
  <c r="AK146" i="7" s="1"/>
  <c r="AK47" i="7"/>
  <c r="AM39" i="7"/>
  <c r="AL100" i="7"/>
  <c r="AL119" i="7" s="1"/>
  <c r="AL138" i="7" s="1"/>
  <c r="AM38" i="7"/>
  <c r="AL99" i="7"/>
  <c r="AL118" i="7" s="1"/>
  <c r="AL137" i="7" s="1"/>
  <c r="AM40" i="7"/>
  <c r="AL101" i="7"/>
  <c r="AL120" i="7" s="1"/>
  <c r="AL139" i="7" s="1"/>
  <c r="AM37" i="7"/>
  <c r="AL98" i="7"/>
  <c r="AL117" i="7" s="1"/>
  <c r="AL136" i="7" s="1"/>
  <c r="AM41" i="7"/>
  <c r="AL102" i="7"/>
  <c r="AL121" i="7" s="1"/>
  <c r="AL140" i="7" s="1"/>
  <c r="AM44" i="7"/>
  <c r="AL105" i="7"/>
  <c r="AL124" i="7" s="1"/>
  <c r="AL143" i="7" s="1"/>
  <c r="AM42" i="7"/>
  <c r="AL103" i="7"/>
  <c r="AL122" i="7" s="1"/>
  <c r="AL141" i="7" s="1"/>
  <c r="AM46" i="7"/>
  <c r="AL107" i="7"/>
  <c r="AL126" i="7" s="1"/>
  <c r="AL145" i="7" s="1"/>
  <c r="AM36" i="7"/>
  <c r="AL97" i="7"/>
  <c r="AL116" i="7" s="1"/>
  <c r="AL135" i="7" s="1"/>
  <c r="AQ34" i="7"/>
  <c r="AP95" i="7"/>
  <c r="AP114" i="7" s="1"/>
  <c r="AP133" i="7" s="1"/>
  <c r="AM45" i="7"/>
  <c r="AL106" i="7"/>
  <c r="AL125" i="7" s="1"/>
  <c r="AL144" i="7" s="1"/>
  <c r="AU82" i="7"/>
  <c r="AU83" i="7" s="1"/>
  <c r="DB15" i="6"/>
  <c r="AV53" i="7"/>
  <c r="AV70" i="7" s="1"/>
  <c r="H21" i="16"/>
  <c r="D23" i="18" s="1"/>
  <c r="E23" i="18" s="1"/>
  <c r="DQ5" i="6"/>
  <c r="AU94" i="7"/>
  <c r="DB9" i="6"/>
  <c r="DB18" i="6"/>
  <c r="DB17" i="6"/>
  <c r="AW63" i="7"/>
  <c r="AW80" i="7" s="1"/>
  <c r="DB13" i="6"/>
  <c r="DB12" i="6"/>
  <c r="AV58" i="7"/>
  <c r="AV75" i="7" s="1"/>
  <c r="H11" i="16"/>
  <c r="AW61" i="7"/>
  <c r="AW78" i="7" s="1"/>
  <c r="AV52" i="7"/>
  <c r="AV69" i="7" s="1"/>
  <c r="H20" i="16"/>
  <c r="D22" i="18" s="1"/>
  <c r="E22" i="18" s="1"/>
  <c r="AV54" i="7"/>
  <c r="AV71" i="7" s="1"/>
  <c r="H22" i="16"/>
  <c r="D24" i="18" s="1"/>
  <c r="E24" i="18" s="1"/>
  <c r="AU65" i="7"/>
  <c r="DB7" i="6"/>
  <c r="DB16" i="6"/>
  <c r="AV56" i="7"/>
  <c r="AV73" i="7" s="1"/>
  <c r="H7" i="16"/>
  <c r="AV51" i="7"/>
  <c r="H19" i="16"/>
  <c r="D21" i="18" s="1"/>
  <c r="E21" i="18" s="1"/>
  <c r="CY28" i="6"/>
  <c r="DB11" i="6"/>
  <c r="DB14" i="6"/>
  <c r="AV60" i="7"/>
  <c r="AV77" i="7" s="1"/>
  <c r="H13" i="16"/>
  <c r="D15" i="18" s="1"/>
  <c r="AV64" i="7"/>
  <c r="AV81" i="7" s="1"/>
  <c r="H28" i="16"/>
  <c r="D30" i="18" s="1"/>
  <c r="E30" i="18" s="1"/>
  <c r="AV55" i="7"/>
  <c r="AV72" i="7" s="1"/>
  <c r="H23" i="16"/>
  <c r="D25" i="18" s="1"/>
  <c r="E25" i="18" s="1"/>
  <c r="AV57" i="7"/>
  <c r="AV74" i="7" s="1"/>
  <c r="H10" i="16"/>
  <c r="DB10" i="6"/>
  <c r="AW59" i="7"/>
  <c r="AW76" i="7" s="1"/>
  <c r="DQ6" i="6"/>
  <c r="AV62" i="7"/>
  <c r="AV79" i="7" s="1"/>
  <c r="H15" i="16"/>
  <c r="D17" i="18" s="1"/>
  <c r="DB8" i="6"/>
  <c r="CV27" i="6"/>
  <c r="CS30" i="6"/>
  <c r="CU30" i="6"/>
  <c r="DG28" i="6"/>
  <c r="DC23" i="6"/>
  <c r="DC29" i="6"/>
  <c r="AO29" i="7"/>
  <c r="AP26" i="7"/>
  <c r="DC27" i="6"/>
  <c r="CZ30" i="6"/>
  <c r="CX29" i="6"/>
  <c r="CX23" i="6"/>
  <c r="DF28" i="6"/>
  <c r="AP28" i="7"/>
  <c r="AP23" i="7"/>
  <c r="CV29" i="6"/>
  <c r="CV23" i="6"/>
  <c r="DD27" i="6"/>
  <c r="AS27" i="7"/>
  <c r="M14" i="18" l="1"/>
  <c r="E15" i="18"/>
  <c r="L15" i="18"/>
  <c r="M15" i="18" s="1"/>
  <c r="E17" i="18"/>
  <c r="L17" i="18"/>
  <c r="M17" i="18" s="1"/>
  <c r="F21" i="16"/>
  <c r="F30" i="16" s="1"/>
  <c r="D31" i="18"/>
  <c r="E31" i="18" s="1"/>
  <c r="AK134" i="7"/>
  <c r="Y128" i="7"/>
  <c r="X147" i="7"/>
  <c r="AD48" i="7"/>
  <c r="E30" i="16"/>
  <c r="C38" i="18" s="1"/>
  <c r="K38" i="18" s="1"/>
  <c r="AA109" i="7"/>
  <c r="Z110" i="7"/>
  <c r="AK108" i="7"/>
  <c r="AN41" i="7"/>
  <c r="AM102" i="7"/>
  <c r="AM121" i="7" s="1"/>
  <c r="AM140" i="7" s="1"/>
  <c r="AN37" i="7"/>
  <c r="AM98" i="7"/>
  <c r="AM117" i="7" s="1"/>
  <c r="AM136" i="7" s="1"/>
  <c r="AN38" i="7"/>
  <c r="AM99" i="7"/>
  <c r="AM118" i="7" s="1"/>
  <c r="AM137" i="7" s="1"/>
  <c r="AN45" i="7"/>
  <c r="AM106" i="7"/>
  <c r="AM125" i="7" s="1"/>
  <c r="AM144" i="7" s="1"/>
  <c r="AN42" i="7"/>
  <c r="AM103" i="7"/>
  <c r="AM122" i="7" s="1"/>
  <c r="AM141" i="7" s="1"/>
  <c r="AN40" i="7"/>
  <c r="AM101" i="7"/>
  <c r="AM120" i="7" s="1"/>
  <c r="AM139" i="7" s="1"/>
  <c r="AM35" i="7"/>
  <c r="AL96" i="7"/>
  <c r="AL115" i="7" s="1"/>
  <c r="AL127" i="7" s="1"/>
  <c r="AL146" i="7" s="1"/>
  <c r="AL47" i="7"/>
  <c r="AN46" i="7"/>
  <c r="AM107" i="7"/>
  <c r="AM126" i="7" s="1"/>
  <c r="AM145" i="7" s="1"/>
  <c r="AN39" i="7"/>
  <c r="AM100" i="7"/>
  <c r="AM119" i="7" s="1"/>
  <c r="AM138" i="7" s="1"/>
  <c r="AR34" i="7"/>
  <c r="AQ95" i="7"/>
  <c r="AQ114" i="7" s="1"/>
  <c r="AQ133" i="7" s="1"/>
  <c r="AN36" i="7"/>
  <c r="AM97" i="7"/>
  <c r="AM116" i="7" s="1"/>
  <c r="AM135" i="7" s="1"/>
  <c r="AN44" i="7"/>
  <c r="AM105" i="7"/>
  <c r="AM124" i="7" s="1"/>
  <c r="AM143" i="7" s="1"/>
  <c r="AN43" i="7"/>
  <c r="AM104" i="7"/>
  <c r="AM123" i="7" s="1"/>
  <c r="AM142" i="7" s="1"/>
  <c r="DB28" i="6"/>
  <c r="AV82" i="7"/>
  <c r="AV83" i="7" s="1"/>
  <c r="AW56" i="7"/>
  <c r="AW73" i="7" s="1"/>
  <c r="AX63" i="7"/>
  <c r="AX80" i="7" s="1"/>
  <c r="AV94" i="7"/>
  <c r="DT5" i="6"/>
  <c r="L19" i="16"/>
  <c r="I19" i="16"/>
  <c r="DE10" i="6"/>
  <c r="DE11" i="6"/>
  <c r="AW54" i="7"/>
  <c r="AW71" i="7" s="1"/>
  <c r="AW55" i="7"/>
  <c r="AW72" i="7" s="1"/>
  <c r="DE16" i="6"/>
  <c r="AW58" i="7"/>
  <c r="AW75" i="7" s="1"/>
  <c r="DE17" i="6"/>
  <c r="DE14" i="6"/>
  <c r="DE8" i="6"/>
  <c r="AW62" i="7"/>
  <c r="AW79" i="7" s="1"/>
  <c r="AW53" i="7"/>
  <c r="AW70" i="7" s="1"/>
  <c r="AW64" i="7"/>
  <c r="AW81" i="7" s="1"/>
  <c r="DE7" i="6"/>
  <c r="AW52" i="7"/>
  <c r="AW69" i="7" s="1"/>
  <c r="DE12" i="6"/>
  <c r="DE18" i="6"/>
  <c r="AW57" i="7"/>
  <c r="AW74" i="7" s="1"/>
  <c r="AV65" i="7"/>
  <c r="I20" i="16"/>
  <c r="DT6" i="6"/>
  <c r="L20" i="16"/>
  <c r="AW60" i="7"/>
  <c r="AW77" i="7" s="1"/>
  <c r="AW51" i="7"/>
  <c r="DE15" i="6"/>
  <c r="AX59" i="7"/>
  <c r="AX76" i="7" s="1"/>
  <c r="H30" i="16"/>
  <c r="AX61" i="7"/>
  <c r="AX78" i="7" s="1"/>
  <c r="DE13" i="6"/>
  <c r="DE9" i="6"/>
  <c r="DC30" i="6"/>
  <c r="DI28" i="6"/>
  <c r="DF29" i="6"/>
  <c r="DF23" i="6"/>
  <c r="DJ28" i="6"/>
  <c r="CV30" i="6"/>
  <c r="CY27" i="6"/>
  <c r="DF27" i="6"/>
  <c r="AP29" i="7"/>
  <c r="AQ23" i="7"/>
  <c r="AQ28" i="7"/>
  <c r="CX30" i="6"/>
  <c r="AQ26" i="7"/>
  <c r="DA29" i="6"/>
  <c r="DA23" i="6"/>
  <c r="DG27" i="6"/>
  <c r="CY29" i="6"/>
  <c r="CY23" i="6"/>
  <c r="AT27" i="7"/>
  <c r="K39" i="18" l="1"/>
  <c r="K41" i="18"/>
  <c r="K45" i="18" s="1"/>
  <c r="K51" i="18" s="1"/>
  <c r="L31" i="18"/>
  <c r="Z128" i="7"/>
  <c r="Y147" i="7"/>
  <c r="AL134" i="7"/>
  <c r="AB109" i="7"/>
  <c r="AA110" i="7"/>
  <c r="AE48" i="7"/>
  <c r="AL108" i="7"/>
  <c r="AS34" i="7"/>
  <c r="AR95" i="7"/>
  <c r="AR114" i="7" s="1"/>
  <c r="AO36" i="7"/>
  <c r="AN97" i="7"/>
  <c r="AN116" i="7" s="1"/>
  <c r="AN135" i="7" s="1"/>
  <c r="AN35" i="7"/>
  <c r="AM96" i="7"/>
  <c r="AM115" i="7" s="1"/>
  <c r="AM127" i="7" s="1"/>
  <c r="AM146" i="7" s="1"/>
  <c r="AM47" i="7"/>
  <c r="AO38" i="7"/>
  <c r="AN99" i="7"/>
  <c r="AN118" i="7" s="1"/>
  <c r="AN137" i="7" s="1"/>
  <c r="AO40" i="7"/>
  <c r="AN101" i="7"/>
  <c r="AN120" i="7" s="1"/>
  <c r="AN139" i="7" s="1"/>
  <c r="AO37" i="7"/>
  <c r="AN98" i="7"/>
  <c r="AN117" i="7" s="1"/>
  <c r="AN136" i="7" s="1"/>
  <c r="AO44" i="7"/>
  <c r="AN105" i="7"/>
  <c r="AN124" i="7" s="1"/>
  <c r="AN143" i="7" s="1"/>
  <c r="AO46" i="7"/>
  <c r="AN107" i="7"/>
  <c r="AN126" i="7" s="1"/>
  <c r="AN145" i="7" s="1"/>
  <c r="AO45" i="7"/>
  <c r="AN106" i="7"/>
  <c r="AN125" i="7" s="1"/>
  <c r="AN144" i="7" s="1"/>
  <c r="AO43" i="7"/>
  <c r="AN104" i="7"/>
  <c r="AN123" i="7" s="1"/>
  <c r="AN142" i="7" s="1"/>
  <c r="AO39" i="7"/>
  <c r="AN100" i="7"/>
  <c r="AN119" i="7" s="1"/>
  <c r="AN138" i="7" s="1"/>
  <c r="AO42" i="7"/>
  <c r="AN103" i="7"/>
  <c r="AN122" i="7" s="1"/>
  <c r="AN141" i="7" s="1"/>
  <c r="AO41" i="7"/>
  <c r="AN102" i="7"/>
  <c r="AN121" i="7" s="1"/>
  <c r="AN140" i="7" s="1"/>
  <c r="DE28" i="6"/>
  <c r="AW82" i="7"/>
  <c r="AW83" i="7" s="1"/>
  <c r="J19" i="16"/>
  <c r="K19" i="16" s="1"/>
  <c r="AW65" i="7"/>
  <c r="DH12" i="6"/>
  <c r="AX53" i="7"/>
  <c r="AX70" i="7" s="1"/>
  <c r="AX55" i="7"/>
  <c r="AX72" i="7" s="1"/>
  <c r="DH18" i="6"/>
  <c r="DH13" i="6"/>
  <c r="DH15" i="6"/>
  <c r="DH17" i="6"/>
  <c r="DW5" i="6"/>
  <c r="AW94" i="7"/>
  <c r="AX52" i="7"/>
  <c r="AX69" i="7" s="1"/>
  <c r="AX54" i="7"/>
  <c r="AX71" i="7" s="1"/>
  <c r="AY61" i="7"/>
  <c r="AY78" i="7" s="1"/>
  <c r="AX51" i="7"/>
  <c r="AX62" i="7"/>
  <c r="AX79" i="7" s="1"/>
  <c r="AX58" i="7"/>
  <c r="AX75" i="7" s="1"/>
  <c r="AX57" i="7"/>
  <c r="AX74" i="7" s="1"/>
  <c r="DH7" i="6"/>
  <c r="DH11" i="6"/>
  <c r="AY63" i="7"/>
  <c r="AY80" i="7" s="1"/>
  <c r="AX60" i="7"/>
  <c r="AX77" i="7" s="1"/>
  <c r="DH8" i="6"/>
  <c r="DH16" i="6"/>
  <c r="AX64" i="7"/>
  <c r="AX81" i="7" s="1"/>
  <c r="DH10" i="6"/>
  <c r="AX56" i="7"/>
  <c r="AX73" i="7" s="1"/>
  <c r="DH9" i="6"/>
  <c r="AY59" i="7"/>
  <c r="AY76" i="7" s="1"/>
  <c r="DW6" i="6"/>
  <c r="DH14" i="6"/>
  <c r="AQ29" i="7"/>
  <c r="DB29" i="6"/>
  <c r="DB23" i="6"/>
  <c r="DI27" i="6"/>
  <c r="DI29" i="6"/>
  <c r="DI23" i="6"/>
  <c r="DF30" i="6"/>
  <c r="CY30" i="6"/>
  <c r="DL28" i="6"/>
  <c r="DB27" i="6"/>
  <c r="DJ27" i="6"/>
  <c r="AR28" i="7"/>
  <c r="AR23" i="7"/>
  <c r="DD29" i="6"/>
  <c r="DD23" i="6"/>
  <c r="AR26" i="7"/>
  <c r="DM28" i="6"/>
  <c r="DA30" i="6"/>
  <c r="AU27" i="7"/>
  <c r="M31" i="18" l="1"/>
  <c r="C39" i="18"/>
  <c r="C41" i="18"/>
  <c r="AR133" i="7"/>
  <c r="AA128" i="7"/>
  <c r="Z147" i="7"/>
  <c r="AM134" i="7"/>
  <c r="AF48" i="7"/>
  <c r="AC109" i="7"/>
  <c r="AB110" i="7"/>
  <c r="AM108" i="7"/>
  <c r="AP42" i="7"/>
  <c r="AO103" i="7"/>
  <c r="AO122" i="7" s="1"/>
  <c r="AO141" i="7" s="1"/>
  <c r="AP46" i="7"/>
  <c r="AO107" i="7"/>
  <c r="AO126" i="7" s="1"/>
  <c r="AO145" i="7" s="1"/>
  <c r="AP38" i="7"/>
  <c r="AO99" i="7"/>
  <c r="AO118" i="7" s="1"/>
  <c r="AO137" i="7" s="1"/>
  <c r="AO35" i="7"/>
  <c r="AN96" i="7"/>
  <c r="AN115" i="7" s="1"/>
  <c r="AN127" i="7" s="1"/>
  <c r="AN146" i="7" s="1"/>
  <c r="AN47" i="7"/>
  <c r="AP43" i="7"/>
  <c r="AO104" i="7"/>
  <c r="AO123" i="7" s="1"/>
  <c r="AO142" i="7" s="1"/>
  <c r="AP37" i="7"/>
  <c r="AO98" i="7"/>
  <c r="AO117" i="7" s="1"/>
  <c r="AO136" i="7" s="1"/>
  <c r="AP39" i="7"/>
  <c r="AO100" i="7"/>
  <c r="AO119" i="7" s="1"/>
  <c r="AO138" i="7" s="1"/>
  <c r="AP36" i="7"/>
  <c r="AO97" i="7"/>
  <c r="AO116" i="7" s="1"/>
  <c r="AO135" i="7" s="1"/>
  <c r="AP41" i="7"/>
  <c r="AO102" i="7"/>
  <c r="AO121" i="7" s="1"/>
  <c r="AO140" i="7" s="1"/>
  <c r="AP45" i="7"/>
  <c r="AO106" i="7"/>
  <c r="AO125" i="7" s="1"/>
  <c r="AO144" i="7" s="1"/>
  <c r="AP40" i="7"/>
  <c r="AO101" i="7"/>
  <c r="AO120" i="7" s="1"/>
  <c r="AO139" i="7" s="1"/>
  <c r="AP44" i="7"/>
  <c r="AO105" i="7"/>
  <c r="AO124" i="7" s="1"/>
  <c r="AO143" i="7" s="1"/>
  <c r="AT34" i="7"/>
  <c r="AS95" i="7"/>
  <c r="AS114" i="7" s="1"/>
  <c r="AX82" i="7"/>
  <c r="AX83" i="7" s="1"/>
  <c r="DZ6" i="6"/>
  <c r="AY57" i="7"/>
  <c r="AY74" i="7" s="1"/>
  <c r="DZ5" i="6"/>
  <c r="AX94" i="7"/>
  <c r="DK18" i="6"/>
  <c r="AZ61" i="7"/>
  <c r="AZ78" i="7" s="1"/>
  <c r="AY60" i="7"/>
  <c r="AY77" i="7" s="1"/>
  <c r="AZ59" i="7"/>
  <c r="AZ76" i="7" s="1"/>
  <c r="AY64" i="7"/>
  <c r="AY81" i="7" s="1"/>
  <c r="AZ63" i="7"/>
  <c r="AZ80" i="7" s="1"/>
  <c r="AY58" i="7"/>
  <c r="AY75" i="7" s="1"/>
  <c r="DK17" i="6"/>
  <c r="AY55" i="7"/>
  <c r="AY72" i="7" s="1"/>
  <c r="DK9" i="6"/>
  <c r="AY62" i="7"/>
  <c r="AY79" i="7" s="1"/>
  <c r="AY54" i="7"/>
  <c r="AY71" i="7" s="1"/>
  <c r="DK15" i="6"/>
  <c r="AY53" i="7"/>
  <c r="AY70" i="7" s="1"/>
  <c r="DK10" i="6"/>
  <c r="DK16" i="6"/>
  <c r="DK11" i="6"/>
  <c r="AY56" i="7"/>
  <c r="AY73" i="7" s="1"/>
  <c r="DK7" i="6"/>
  <c r="AX65" i="7"/>
  <c r="AY52" i="7"/>
  <c r="AY69" i="7" s="1"/>
  <c r="DK13" i="6"/>
  <c r="DK12" i="6"/>
  <c r="DK14" i="6"/>
  <c r="DK8" i="6"/>
  <c r="DH28" i="6"/>
  <c r="AY51" i="7"/>
  <c r="DL27" i="6"/>
  <c r="DI30" i="6"/>
  <c r="DE27" i="6"/>
  <c r="DE29" i="6"/>
  <c r="DE23" i="6"/>
  <c r="DM27" i="6"/>
  <c r="DP28" i="6"/>
  <c r="DO28" i="6"/>
  <c r="AS26" i="7"/>
  <c r="AR29" i="7"/>
  <c r="AS28" i="7"/>
  <c r="AS23" i="7"/>
  <c r="DB30" i="6"/>
  <c r="DG23" i="6"/>
  <c r="DG29" i="6"/>
  <c r="DD30" i="6"/>
  <c r="DL23" i="6"/>
  <c r="DL29" i="6"/>
  <c r="AV27" i="7"/>
  <c r="C45" i="18" l="1"/>
  <c r="AB128" i="7"/>
  <c r="AA147" i="7"/>
  <c r="AS133" i="7"/>
  <c r="AN134" i="7"/>
  <c r="AG48" i="7"/>
  <c r="AD109" i="7"/>
  <c r="AC110" i="7"/>
  <c r="AN108" i="7"/>
  <c r="AQ44" i="7"/>
  <c r="AP105" i="7"/>
  <c r="AP124" i="7" s="1"/>
  <c r="AP143" i="7" s="1"/>
  <c r="AQ36" i="7"/>
  <c r="AP97" i="7"/>
  <c r="AP116" i="7" s="1"/>
  <c r="AP135" i="7" s="1"/>
  <c r="AQ40" i="7"/>
  <c r="AP101" i="7"/>
  <c r="AP120" i="7" s="1"/>
  <c r="AP139" i="7" s="1"/>
  <c r="AQ39" i="7"/>
  <c r="AP100" i="7"/>
  <c r="AP119" i="7" s="1"/>
  <c r="AP138" i="7" s="1"/>
  <c r="AQ38" i="7"/>
  <c r="AP99" i="7"/>
  <c r="AP118" i="7" s="1"/>
  <c r="AP137" i="7" s="1"/>
  <c r="AP35" i="7"/>
  <c r="AO96" i="7"/>
  <c r="AO115" i="7" s="1"/>
  <c r="AO127" i="7" s="1"/>
  <c r="AO146" i="7" s="1"/>
  <c r="AO47" i="7"/>
  <c r="AQ45" i="7"/>
  <c r="AP106" i="7"/>
  <c r="AP125" i="7" s="1"/>
  <c r="AP144" i="7" s="1"/>
  <c r="AQ37" i="7"/>
  <c r="AP98" i="7"/>
  <c r="AP117" i="7" s="1"/>
  <c r="AP136" i="7" s="1"/>
  <c r="AQ46" i="7"/>
  <c r="AP107" i="7"/>
  <c r="AP126" i="7" s="1"/>
  <c r="AP145" i="7" s="1"/>
  <c r="AU34" i="7"/>
  <c r="AT95" i="7"/>
  <c r="AT114" i="7" s="1"/>
  <c r="AQ41" i="7"/>
  <c r="AP102" i="7"/>
  <c r="AP121" i="7" s="1"/>
  <c r="AP140" i="7" s="1"/>
  <c r="AQ43" i="7"/>
  <c r="AP104" i="7"/>
  <c r="AP123" i="7" s="1"/>
  <c r="AP142" i="7" s="1"/>
  <c r="AQ42" i="7"/>
  <c r="AP103" i="7"/>
  <c r="AP122" i="7" s="1"/>
  <c r="AP141" i="7" s="1"/>
  <c r="AY82" i="7"/>
  <c r="AY83" i="7" s="1"/>
  <c r="DN15" i="6"/>
  <c r="DN11" i="6"/>
  <c r="AZ52" i="7"/>
  <c r="AZ69" i="7" s="1"/>
  <c r="DN14" i="6"/>
  <c r="DN16" i="6"/>
  <c r="DN17" i="6"/>
  <c r="BA59" i="7"/>
  <c r="BA76" i="7" s="1"/>
  <c r="EC5" i="6"/>
  <c r="AY94" i="7"/>
  <c r="AZ54" i="7"/>
  <c r="AZ71" i="7" s="1"/>
  <c r="DN8" i="6"/>
  <c r="DN18" i="6"/>
  <c r="DN7" i="6"/>
  <c r="AZ62" i="7"/>
  <c r="AZ79" i="7" s="1"/>
  <c r="AZ58" i="7"/>
  <c r="AZ75" i="7" s="1"/>
  <c r="AZ60" i="7"/>
  <c r="AZ77" i="7" s="1"/>
  <c r="AZ57" i="7"/>
  <c r="AZ74" i="7" s="1"/>
  <c r="AY65" i="7"/>
  <c r="DN10" i="6"/>
  <c r="AZ51" i="7"/>
  <c r="DN12" i="6"/>
  <c r="AZ55" i="7"/>
  <c r="AZ72" i="7" s="1"/>
  <c r="DK28" i="6"/>
  <c r="AZ56" i="7"/>
  <c r="AZ73" i="7" s="1"/>
  <c r="AZ53" i="7"/>
  <c r="AZ70" i="7" s="1"/>
  <c r="DN9" i="6"/>
  <c r="BA61" i="7"/>
  <c r="BA78" i="7" s="1"/>
  <c r="EC6" i="6"/>
  <c r="AZ64" i="7"/>
  <c r="AZ81" i="7" s="1"/>
  <c r="BA63" i="7"/>
  <c r="BA80" i="7" s="1"/>
  <c r="DN13" i="6"/>
  <c r="DJ29" i="6"/>
  <c r="DJ23" i="6"/>
  <c r="DO29" i="6"/>
  <c r="DO23" i="6"/>
  <c r="DH29" i="6"/>
  <c r="DH23" i="6"/>
  <c r="DS28" i="6"/>
  <c r="AT26" i="7"/>
  <c r="AS29" i="7"/>
  <c r="DH27" i="6"/>
  <c r="DP27" i="6"/>
  <c r="DE30" i="6"/>
  <c r="DR28" i="6"/>
  <c r="AT28" i="7"/>
  <c r="AT23" i="7"/>
  <c r="DO27" i="6"/>
  <c r="DG30" i="6"/>
  <c r="DL30" i="6"/>
  <c r="AW27" i="7"/>
  <c r="C64" i="18" l="1"/>
  <c r="K64" i="18" s="1"/>
  <c r="K65" i="18" s="1"/>
  <c r="K69" i="18" s="1"/>
  <c r="K71" i="18" s="1"/>
  <c r="C51" i="18"/>
  <c r="C65" i="18" s="1"/>
  <c r="C69" i="18" s="1"/>
  <c r="C71" i="18" s="1"/>
  <c r="AT133" i="7"/>
  <c r="AC128" i="7"/>
  <c r="AB147" i="7"/>
  <c r="AO134" i="7"/>
  <c r="AE109" i="7"/>
  <c r="AD110" i="7"/>
  <c r="AH48" i="7"/>
  <c r="AO108" i="7"/>
  <c r="AR41" i="7"/>
  <c r="AQ102" i="7"/>
  <c r="AQ121" i="7" s="1"/>
  <c r="AQ140" i="7" s="1"/>
  <c r="AR45" i="7"/>
  <c r="AQ106" i="7"/>
  <c r="AQ125" i="7" s="1"/>
  <c r="AQ144" i="7" s="1"/>
  <c r="AR40" i="7"/>
  <c r="AQ101" i="7"/>
  <c r="AQ120" i="7" s="1"/>
  <c r="AQ139" i="7" s="1"/>
  <c r="AV34" i="7"/>
  <c r="AV95" i="7" s="1"/>
  <c r="AV114" i="7" s="1"/>
  <c r="AU95" i="7"/>
  <c r="AU114" i="7" s="1"/>
  <c r="AR37" i="7"/>
  <c r="AQ98" i="7"/>
  <c r="AQ117" i="7" s="1"/>
  <c r="AQ136" i="7" s="1"/>
  <c r="AR39" i="7"/>
  <c r="AQ100" i="7"/>
  <c r="AQ119" i="7" s="1"/>
  <c r="AQ138" i="7" s="1"/>
  <c r="AQ35" i="7"/>
  <c r="AP96" i="7"/>
  <c r="AP115" i="7" s="1"/>
  <c r="AP127" i="7" s="1"/>
  <c r="AP146" i="7" s="1"/>
  <c r="AP47" i="7"/>
  <c r="AR36" i="7"/>
  <c r="AQ97" i="7"/>
  <c r="AQ116" i="7" s="1"/>
  <c r="AQ135" i="7" s="1"/>
  <c r="AR43" i="7"/>
  <c r="AQ104" i="7"/>
  <c r="AQ123" i="7" s="1"/>
  <c r="AQ142" i="7" s="1"/>
  <c r="AR42" i="7"/>
  <c r="AQ103" i="7"/>
  <c r="AQ122" i="7" s="1"/>
  <c r="AQ141" i="7" s="1"/>
  <c r="AR46" i="7"/>
  <c r="AQ107" i="7"/>
  <c r="AQ126" i="7" s="1"/>
  <c r="AQ145" i="7" s="1"/>
  <c r="AR38" i="7"/>
  <c r="AQ99" i="7"/>
  <c r="AQ118" i="7" s="1"/>
  <c r="AQ137" i="7" s="1"/>
  <c r="AR44" i="7"/>
  <c r="AQ105" i="7"/>
  <c r="AQ124" i="7" s="1"/>
  <c r="AQ143" i="7" s="1"/>
  <c r="AZ82" i="7"/>
  <c r="AZ83" i="7" s="1"/>
  <c r="BA56" i="7"/>
  <c r="BA73" i="7" s="1"/>
  <c r="BA58" i="7"/>
  <c r="BA75" i="7" s="1"/>
  <c r="DQ8" i="6"/>
  <c r="BB59" i="7"/>
  <c r="BB76" i="7" s="1"/>
  <c r="DQ10" i="6"/>
  <c r="BA52" i="7"/>
  <c r="BA69" i="7" s="1"/>
  <c r="DQ13" i="6"/>
  <c r="BB61" i="7"/>
  <c r="BB78" i="7" s="1"/>
  <c r="BA62" i="7"/>
  <c r="BA79" i="7" s="1"/>
  <c r="DQ17" i="6"/>
  <c r="EF6" i="6"/>
  <c r="EF34" i="6" s="1"/>
  <c r="BA55" i="7"/>
  <c r="BA72" i="7" s="1"/>
  <c r="DQ11" i="6"/>
  <c r="BB63" i="7"/>
  <c r="BB80" i="7" s="1"/>
  <c r="DQ9" i="6"/>
  <c r="DQ7" i="6"/>
  <c r="BA54" i="7"/>
  <c r="BA71" i="7" s="1"/>
  <c r="DQ16" i="6"/>
  <c r="BA51" i="7"/>
  <c r="BA57" i="7"/>
  <c r="BA74" i="7" s="1"/>
  <c r="DN28" i="6"/>
  <c r="DQ12" i="6"/>
  <c r="DQ15" i="6"/>
  <c r="BA64" i="7"/>
  <c r="BA81" i="7" s="1"/>
  <c r="BA53" i="7"/>
  <c r="BA70" i="7" s="1"/>
  <c r="AZ65" i="7"/>
  <c r="BA60" i="7"/>
  <c r="BA77" i="7" s="1"/>
  <c r="DQ18" i="6"/>
  <c r="EF5" i="6"/>
  <c r="AZ94" i="7"/>
  <c r="DQ14" i="6"/>
  <c r="DS27" i="6"/>
  <c r="AU26" i="7"/>
  <c r="DR29" i="6"/>
  <c r="DH30" i="6"/>
  <c r="DV28" i="6"/>
  <c r="DM29" i="6"/>
  <c r="DM23" i="6"/>
  <c r="DK27" i="6"/>
  <c r="DJ30" i="6"/>
  <c r="DR27" i="6"/>
  <c r="DU28" i="6"/>
  <c r="AU23" i="7"/>
  <c r="AU28" i="7"/>
  <c r="AT29" i="7"/>
  <c r="DR23" i="6"/>
  <c r="DO30" i="6"/>
  <c r="DK29" i="6"/>
  <c r="DK23" i="6"/>
  <c r="AX27" i="7"/>
  <c r="AD128" i="7" l="1"/>
  <c r="AC147" i="7"/>
  <c r="AU133" i="7"/>
  <c r="AV133" i="7" s="1"/>
  <c r="J20" i="16" s="1"/>
  <c r="K20" i="16" s="1"/>
  <c r="AP134" i="7"/>
  <c r="AI48" i="7"/>
  <c r="AF109" i="7"/>
  <c r="AE110" i="7"/>
  <c r="AP108" i="7"/>
  <c r="AS38" i="7"/>
  <c r="AR99" i="7"/>
  <c r="AR118" i="7" s="1"/>
  <c r="AR137" i="7" s="1"/>
  <c r="AS36" i="7"/>
  <c r="AR97" i="7"/>
  <c r="AR116" i="7" s="1"/>
  <c r="AR135" i="7" s="1"/>
  <c r="AS46" i="7"/>
  <c r="AR107" i="7"/>
  <c r="AR126" i="7" s="1"/>
  <c r="AR145" i="7" s="1"/>
  <c r="AR35" i="7"/>
  <c r="AQ96" i="7"/>
  <c r="AQ115" i="7" s="1"/>
  <c r="AQ127" i="7" s="1"/>
  <c r="AQ146" i="7" s="1"/>
  <c r="AQ47" i="7"/>
  <c r="AS40" i="7"/>
  <c r="AR101" i="7"/>
  <c r="AR120" i="7" s="1"/>
  <c r="AR139" i="7" s="1"/>
  <c r="AS39" i="7"/>
  <c r="AR100" i="7"/>
  <c r="AR119" i="7" s="1"/>
  <c r="AR138" i="7" s="1"/>
  <c r="AS45" i="7"/>
  <c r="AR106" i="7"/>
  <c r="AR125" i="7" s="1"/>
  <c r="AR144" i="7" s="1"/>
  <c r="AW34" i="7"/>
  <c r="AS44" i="7"/>
  <c r="AR105" i="7"/>
  <c r="AR124" i="7" s="1"/>
  <c r="AR143" i="7" s="1"/>
  <c r="AS43" i="7"/>
  <c r="AR104" i="7"/>
  <c r="AR123" i="7" s="1"/>
  <c r="AR142" i="7" s="1"/>
  <c r="AS42" i="7"/>
  <c r="AR103" i="7"/>
  <c r="AR122" i="7" s="1"/>
  <c r="AR141" i="7" s="1"/>
  <c r="AS37" i="7"/>
  <c r="AR98" i="7"/>
  <c r="AR117" i="7" s="1"/>
  <c r="AR136" i="7" s="1"/>
  <c r="AS41" i="7"/>
  <c r="AR102" i="7"/>
  <c r="AR121" i="7" s="1"/>
  <c r="AR140" i="7" s="1"/>
  <c r="BA65" i="7"/>
  <c r="DQ28" i="6"/>
  <c r="BA82" i="7"/>
  <c r="BA83" i="7" s="1"/>
  <c r="BB55" i="7"/>
  <c r="BB72" i="7" s="1"/>
  <c r="BC61" i="7"/>
  <c r="BC78" i="7" s="1"/>
  <c r="BC59" i="7"/>
  <c r="BC76" i="7" s="1"/>
  <c r="I14" i="16"/>
  <c r="I14" i="27" s="1"/>
  <c r="DT15" i="6"/>
  <c r="L14" i="16"/>
  <c r="BB51" i="7"/>
  <c r="DT9" i="6"/>
  <c r="L23" i="16"/>
  <c r="I23" i="16"/>
  <c r="BB60" i="7"/>
  <c r="BB77" i="7" s="1"/>
  <c r="EI6" i="6"/>
  <c r="DT13" i="6"/>
  <c r="L12" i="16"/>
  <c r="I12" i="16"/>
  <c r="I12" i="27" s="1"/>
  <c r="L22" i="16"/>
  <c r="DT8" i="6"/>
  <c r="I22" i="16"/>
  <c r="DT16" i="6"/>
  <c r="L15" i="16"/>
  <c r="I15" i="16"/>
  <c r="I15" i="27" s="1"/>
  <c r="BC63" i="7"/>
  <c r="BC80" i="7" s="1"/>
  <c r="I11" i="16"/>
  <c r="I11" i="27" s="1"/>
  <c r="DT12" i="6"/>
  <c r="L11" i="16"/>
  <c r="I27" i="16"/>
  <c r="DT17" i="6"/>
  <c r="L27" i="16"/>
  <c r="BB52" i="7"/>
  <c r="BB69" i="7" s="1"/>
  <c r="BB58" i="7"/>
  <c r="BB75" i="7" s="1"/>
  <c r="BB54" i="7"/>
  <c r="BB71" i="7" s="1"/>
  <c r="I10" i="16"/>
  <c r="DT11" i="6"/>
  <c r="L10" i="16"/>
  <c r="I28" i="16"/>
  <c r="DT18" i="6"/>
  <c r="L28" i="16"/>
  <c r="I13" i="16"/>
  <c r="I13" i="27" s="1"/>
  <c r="L13" i="16"/>
  <c r="DT14" i="6"/>
  <c r="EI5" i="6"/>
  <c r="BA94" i="7"/>
  <c r="BB62" i="7"/>
  <c r="BB79" i="7" s="1"/>
  <c r="DT10" i="6"/>
  <c r="L7" i="16"/>
  <c r="D62" i="18" s="1"/>
  <c r="I7" i="16"/>
  <c r="D34" i="35" s="1"/>
  <c r="BB56" i="7"/>
  <c r="BB73" i="7" s="1"/>
  <c r="BB53" i="7"/>
  <c r="BB70" i="7" s="1"/>
  <c r="BB64" i="7"/>
  <c r="BB81" i="7" s="1"/>
  <c r="BB57" i="7"/>
  <c r="BB74" i="7" s="1"/>
  <c r="I21" i="16"/>
  <c r="DT7" i="6"/>
  <c r="L21" i="16"/>
  <c r="DR30" i="6"/>
  <c r="DP29" i="6"/>
  <c r="DP23" i="6"/>
  <c r="DU29" i="6"/>
  <c r="DU23" i="6"/>
  <c r="DM30" i="6"/>
  <c r="AV26" i="7"/>
  <c r="AU29" i="7"/>
  <c r="DX28" i="6"/>
  <c r="DY28" i="6"/>
  <c r="DV27" i="6"/>
  <c r="DN27" i="6"/>
  <c r="DN23" i="6"/>
  <c r="DN29" i="6"/>
  <c r="DU27" i="6"/>
  <c r="DK30" i="6"/>
  <c r="AV28" i="7"/>
  <c r="AV23" i="7"/>
  <c r="AY27" i="7"/>
  <c r="I10" i="27" l="1"/>
  <c r="D33" i="35"/>
  <c r="E34" i="35"/>
  <c r="D34" i="18"/>
  <c r="L34" i="18" s="1"/>
  <c r="M34" i="18" s="1"/>
  <c r="I7" i="27"/>
  <c r="I30" i="27" s="1"/>
  <c r="D33" i="18"/>
  <c r="E62" i="18"/>
  <c r="L62" i="18"/>
  <c r="M62" i="18" s="1"/>
  <c r="D61" i="18"/>
  <c r="AQ134" i="7"/>
  <c r="AE128" i="7"/>
  <c r="AD147" i="7"/>
  <c r="AG109" i="7"/>
  <c r="AF110" i="7"/>
  <c r="AJ48" i="7"/>
  <c r="AQ108" i="7"/>
  <c r="AT37" i="7"/>
  <c r="AS98" i="7"/>
  <c r="AS117" i="7" s="1"/>
  <c r="AS136" i="7" s="1"/>
  <c r="AX34" i="7"/>
  <c r="AW95" i="7"/>
  <c r="AW114" i="7" s="1"/>
  <c r="AT46" i="7"/>
  <c r="AS107" i="7"/>
  <c r="AS126" i="7" s="1"/>
  <c r="AS145" i="7" s="1"/>
  <c r="AT45" i="7"/>
  <c r="AS106" i="7"/>
  <c r="AS125" i="7" s="1"/>
  <c r="AS144" i="7" s="1"/>
  <c r="AT43" i="7"/>
  <c r="AS104" i="7"/>
  <c r="AS123" i="7" s="1"/>
  <c r="AS142" i="7" s="1"/>
  <c r="AT39" i="7"/>
  <c r="AS100" i="7"/>
  <c r="AS119" i="7" s="1"/>
  <c r="AS138" i="7" s="1"/>
  <c r="AS35" i="7"/>
  <c r="AR96" i="7"/>
  <c r="AR115" i="7" s="1"/>
  <c r="AR127" i="7" s="1"/>
  <c r="AR146" i="7" s="1"/>
  <c r="AR47" i="7"/>
  <c r="AT36" i="7"/>
  <c r="AS97" i="7"/>
  <c r="AS116" i="7" s="1"/>
  <c r="AS135" i="7" s="1"/>
  <c r="AT42" i="7"/>
  <c r="AS103" i="7"/>
  <c r="AS122" i="7" s="1"/>
  <c r="AS141" i="7" s="1"/>
  <c r="AT41" i="7"/>
  <c r="AS102" i="7"/>
  <c r="AS121" i="7" s="1"/>
  <c r="AS140" i="7" s="1"/>
  <c r="AT44" i="7"/>
  <c r="AS105" i="7"/>
  <c r="AS124" i="7" s="1"/>
  <c r="AS143" i="7" s="1"/>
  <c r="AT40" i="7"/>
  <c r="AS101" i="7"/>
  <c r="AS120" i="7" s="1"/>
  <c r="AS139" i="7" s="1"/>
  <c r="AT38" i="7"/>
  <c r="AS99" i="7"/>
  <c r="AS118" i="7" s="1"/>
  <c r="AS137" i="7" s="1"/>
  <c r="DT28" i="6"/>
  <c r="BB82" i="7"/>
  <c r="BB83" i="7" s="1"/>
  <c r="I30" i="16"/>
  <c r="EL5" i="6"/>
  <c r="BB94" i="7"/>
  <c r="DW16" i="6"/>
  <c r="DW13" i="6"/>
  <c r="DW9" i="6"/>
  <c r="BC57" i="7"/>
  <c r="BC74" i="7" s="1"/>
  <c r="L30" i="16"/>
  <c r="DW14" i="6"/>
  <c r="BC58" i="7"/>
  <c r="BC75" i="7" s="1"/>
  <c r="DW12" i="6"/>
  <c r="BD59" i="7"/>
  <c r="BD76" i="7" s="1"/>
  <c r="DW10" i="6"/>
  <c r="DW11" i="6"/>
  <c r="BB65" i="7"/>
  <c r="BC52" i="7"/>
  <c r="BC69" i="7" s="1"/>
  <c r="EL6" i="6"/>
  <c r="BC51" i="7"/>
  <c r="BD61" i="7"/>
  <c r="BD78" i="7" s="1"/>
  <c r="BC56" i="7"/>
  <c r="BC73" i="7" s="1"/>
  <c r="BC64" i="7"/>
  <c r="BC81" i="7" s="1"/>
  <c r="DW8" i="6"/>
  <c r="DW7" i="6"/>
  <c r="BC53" i="7"/>
  <c r="BC70" i="7" s="1"/>
  <c r="BC62" i="7"/>
  <c r="BC79" i="7" s="1"/>
  <c r="DW17" i="6"/>
  <c r="BD63" i="7"/>
  <c r="BD80" i="7" s="1"/>
  <c r="BC60" i="7"/>
  <c r="BC77" i="7" s="1"/>
  <c r="DW15" i="6"/>
  <c r="BC55" i="7"/>
  <c r="BC72" i="7" s="1"/>
  <c r="DW18" i="6"/>
  <c r="BC54" i="7"/>
  <c r="BC71" i="7" s="1"/>
  <c r="EA28" i="6"/>
  <c r="DN30" i="6"/>
  <c r="DX29" i="6"/>
  <c r="DX23" i="6"/>
  <c r="DX27" i="6"/>
  <c r="DU30" i="6"/>
  <c r="AW26" i="7"/>
  <c r="DS29" i="6"/>
  <c r="DS23" i="6"/>
  <c r="AV29" i="7"/>
  <c r="DP30" i="6"/>
  <c r="AW23" i="7"/>
  <c r="AW28" i="7"/>
  <c r="DY27" i="6"/>
  <c r="DQ23" i="6"/>
  <c r="DQ29" i="6"/>
  <c r="DQ27" i="6"/>
  <c r="EB28" i="6"/>
  <c r="AZ27" i="7"/>
  <c r="E34" i="18" l="1"/>
  <c r="E33" i="35"/>
  <c r="E35" i="35" s="1"/>
  <c r="E41" i="35" s="1"/>
  <c r="E45" i="35" s="1"/>
  <c r="E51" i="35" s="1"/>
  <c r="D35" i="35"/>
  <c r="D41" i="35" s="1"/>
  <c r="D45" i="35" s="1"/>
  <c r="E61" i="18"/>
  <c r="L61" i="18"/>
  <c r="M61" i="18" s="1"/>
  <c r="E33" i="18"/>
  <c r="E35" i="18" s="1"/>
  <c r="L33" i="18"/>
  <c r="D35" i="18"/>
  <c r="AR134" i="7"/>
  <c r="AW133" i="7"/>
  <c r="AF128" i="7"/>
  <c r="AE147" i="7"/>
  <c r="AK48" i="7"/>
  <c r="AH109" i="7"/>
  <c r="AG110" i="7"/>
  <c r="AR108" i="7"/>
  <c r="AU40" i="7"/>
  <c r="AT101" i="7"/>
  <c r="AT120" i="7" s="1"/>
  <c r="AT139" i="7" s="1"/>
  <c r="AU36" i="7"/>
  <c r="AT97" i="7"/>
  <c r="AT116" i="7" s="1"/>
  <c r="AT135" i="7" s="1"/>
  <c r="AU44" i="7"/>
  <c r="AT105" i="7"/>
  <c r="AT124" i="7" s="1"/>
  <c r="AT143" i="7" s="1"/>
  <c r="AT35" i="7"/>
  <c r="AS96" i="7"/>
  <c r="AS115" i="7" s="1"/>
  <c r="AS127" i="7" s="1"/>
  <c r="AS146" i="7" s="1"/>
  <c r="AS47" i="7"/>
  <c r="AU46" i="7"/>
  <c r="AT107" i="7"/>
  <c r="AT126" i="7" s="1"/>
  <c r="AT145" i="7" s="1"/>
  <c r="AU41" i="7"/>
  <c r="AT102" i="7"/>
  <c r="AT121" i="7" s="1"/>
  <c r="AT140" i="7" s="1"/>
  <c r="AU39" i="7"/>
  <c r="AT100" i="7"/>
  <c r="AT119" i="7" s="1"/>
  <c r="AT138" i="7" s="1"/>
  <c r="AY34" i="7"/>
  <c r="AX95" i="7"/>
  <c r="AX114" i="7" s="1"/>
  <c r="AU45" i="7"/>
  <c r="AT106" i="7"/>
  <c r="AT125" i="7" s="1"/>
  <c r="AT144" i="7" s="1"/>
  <c r="AU38" i="7"/>
  <c r="AT99" i="7"/>
  <c r="AT118" i="7" s="1"/>
  <c r="AT137" i="7" s="1"/>
  <c r="AU42" i="7"/>
  <c r="AT103" i="7"/>
  <c r="AT122" i="7" s="1"/>
  <c r="AT141" i="7" s="1"/>
  <c r="AU43" i="7"/>
  <c r="AT104" i="7"/>
  <c r="AT123" i="7" s="1"/>
  <c r="AT142" i="7" s="1"/>
  <c r="AU37" i="7"/>
  <c r="AT98" i="7"/>
  <c r="AT117" i="7" s="1"/>
  <c r="AT136" i="7" s="1"/>
  <c r="BC82" i="7"/>
  <c r="BC83" i="7" s="1"/>
  <c r="DW28" i="6"/>
  <c r="DZ15" i="6"/>
  <c r="BD62" i="7"/>
  <c r="BD79" i="7" s="1"/>
  <c r="BD64" i="7"/>
  <c r="BD81" i="7" s="1"/>
  <c r="EO6" i="6"/>
  <c r="DZ10" i="6"/>
  <c r="DZ14" i="6"/>
  <c r="BD54" i="7"/>
  <c r="BD71" i="7" s="1"/>
  <c r="DZ16" i="6"/>
  <c r="BD60" i="7"/>
  <c r="BD77" i="7" s="1"/>
  <c r="BD56" i="7"/>
  <c r="BD73" i="7" s="1"/>
  <c r="BD52" i="7"/>
  <c r="BD69" i="7" s="1"/>
  <c r="BE59" i="7"/>
  <c r="BE76" i="7" s="1"/>
  <c r="DZ18" i="6"/>
  <c r="BD57" i="7"/>
  <c r="BD74" i="7" s="1"/>
  <c r="EO5" i="6"/>
  <c r="BC94" i="7"/>
  <c r="BE63" i="7"/>
  <c r="BE80" i="7" s="1"/>
  <c r="BE61" i="7"/>
  <c r="BE78" i="7" s="1"/>
  <c r="DZ12" i="6"/>
  <c r="BD53" i="7"/>
  <c r="BD70" i="7" s="1"/>
  <c r="DZ7" i="6"/>
  <c r="BC65" i="7"/>
  <c r="DZ9" i="6"/>
  <c r="DZ13" i="6"/>
  <c r="BD55" i="7"/>
  <c r="BD72" i="7" s="1"/>
  <c r="DZ17" i="6"/>
  <c r="DZ8" i="6"/>
  <c r="BD51" i="7"/>
  <c r="DZ11" i="6"/>
  <c r="BD58" i="7"/>
  <c r="BD75" i="7" s="1"/>
  <c r="AW29" i="7"/>
  <c r="DQ30" i="6"/>
  <c r="DT29" i="6"/>
  <c r="DT23" i="6"/>
  <c r="EB27" i="6"/>
  <c r="EA27" i="6"/>
  <c r="DX30" i="6"/>
  <c r="ED28" i="6"/>
  <c r="DS30" i="6"/>
  <c r="AX28" i="7"/>
  <c r="AX23" i="7"/>
  <c r="DV29" i="6"/>
  <c r="DV23" i="6"/>
  <c r="EA29" i="6"/>
  <c r="EA23" i="6"/>
  <c r="DT27" i="6"/>
  <c r="EE28" i="6"/>
  <c r="AX26" i="7"/>
  <c r="BA27" i="7"/>
  <c r="D64" i="35" l="1"/>
  <c r="D51" i="35"/>
  <c r="D65" i="35" s="1"/>
  <c r="D69" i="35" s="1"/>
  <c r="D71" i="35" s="1"/>
  <c r="M33" i="18"/>
  <c r="M35" i="18" s="1"/>
  <c r="L35" i="18"/>
  <c r="AS134" i="7"/>
  <c r="AG128" i="7"/>
  <c r="AF147" i="7"/>
  <c r="AX133" i="7"/>
  <c r="AI109" i="7"/>
  <c r="AH110" i="7"/>
  <c r="AL48" i="7"/>
  <c r="AS108" i="7"/>
  <c r="AV40" i="7"/>
  <c r="AV101" i="7" s="1"/>
  <c r="AV120" i="7" s="1"/>
  <c r="AU101" i="7"/>
  <c r="AU120" i="7" s="1"/>
  <c r="AU139" i="7" s="1"/>
  <c r="AV43" i="7"/>
  <c r="AV104" i="7" s="1"/>
  <c r="AV123" i="7" s="1"/>
  <c r="AU104" i="7"/>
  <c r="AU123" i="7" s="1"/>
  <c r="AU142" i="7" s="1"/>
  <c r="AZ34" i="7"/>
  <c r="AY95" i="7"/>
  <c r="AY114" i="7" s="1"/>
  <c r="AU35" i="7"/>
  <c r="AT96" i="7"/>
  <c r="AT115" i="7" s="1"/>
  <c r="AT127" i="7" s="1"/>
  <c r="AT146" i="7" s="1"/>
  <c r="AT47" i="7"/>
  <c r="AV39" i="7"/>
  <c r="AV100" i="7" s="1"/>
  <c r="AV119" i="7" s="1"/>
  <c r="AU100" i="7"/>
  <c r="AU119" i="7" s="1"/>
  <c r="AU138" i="7" s="1"/>
  <c r="AV44" i="7"/>
  <c r="AV105" i="7" s="1"/>
  <c r="AV124" i="7" s="1"/>
  <c r="AU105" i="7"/>
  <c r="AU124" i="7" s="1"/>
  <c r="AU143" i="7" s="1"/>
  <c r="AV38" i="7"/>
  <c r="AV99" i="7" s="1"/>
  <c r="AV118" i="7" s="1"/>
  <c r="AU99" i="7"/>
  <c r="AU118" i="7" s="1"/>
  <c r="AU137" i="7" s="1"/>
  <c r="AV41" i="7"/>
  <c r="AV102" i="7" s="1"/>
  <c r="AV121" i="7" s="1"/>
  <c r="AU102" i="7"/>
  <c r="AU121" i="7" s="1"/>
  <c r="AU140" i="7" s="1"/>
  <c r="AV42" i="7"/>
  <c r="AV103" i="7" s="1"/>
  <c r="AV122" i="7" s="1"/>
  <c r="AU103" i="7"/>
  <c r="AU122" i="7" s="1"/>
  <c r="AU141" i="7" s="1"/>
  <c r="AV36" i="7"/>
  <c r="AV97" i="7" s="1"/>
  <c r="AV116" i="7" s="1"/>
  <c r="AU97" i="7"/>
  <c r="AU116" i="7" s="1"/>
  <c r="AU135" i="7" s="1"/>
  <c r="AV37" i="7"/>
  <c r="AV98" i="7" s="1"/>
  <c r="AV117" i="7" s="1"/>
  <c r="AU98" i="7"/>
  <c r="AU117" i="7" s="1"/>
  <c r="AU136" i="7" s="1"/>
  <c r="AV45" i="7"/>
  <c r="AV106" i="7" s="1"/>
  <c r="AV125" i="7" s="1"/>
  <c r="AU106" i="7"/>
  <c r="AU125" i="7" s="1"/>
  <c r="AU144" i="7" s="1"/>
  <c r="AV46" i="7"/>
  <c r="AV107" i="7" s="1"/>
  <c r="AV126" i="7" s="1"/>
  <c r="AU107" i="7"/>
  <c r="AU126" i="7" s="1"/>
  <c r="AU145" i="7" s="1"/>
  <c r="BD65" i="7"/>
  <c r="BD82" i="7"/>
  <c r="BD83" i="7" s="1"/>
  <c r="DZ28" i="6"/>
  <c r="BE53" i="7"/>
  <c r="BE70" i="7" s="1"/>
  <c r="ER5" i="6"/>
  <c r="BD94" i="7"/>
  <c r="BF59" i="7"/>
  <c r="BF76" i="7" s="1"/>
  <c r="EC16" i="6"/>
  <c r="ER6" i="6"/>
  <c r="BE51" i="7"/>
  <c r="EC13" i="6"/>
  <c r="BE54" i="7"/>
  <c r="BE71" i="7" s="1"/>
  <c r="BE64" i="7"/>
  <c r="BE81" i="7" s="1"/>
  <c r="BE52" i="7"/>
  <c r="BE69" i="7" s="1"/>
  <c r="EC8" i="6"/>
  <c r="EC9" i="6"/>
  <c r="EC12" i="6"/>
  <c r="BE56" i="7"/>
  <c r="BE73" i="7" s="1"/>
  <c r="EC14" i="6"/>
  <c r="BE62" i="7"/>
  <c r="BE79" i="7" s="1"/>
  <c r="BE58" i="7"/>
  <c r="BE75" i="7" s="1"/>
  <c r="EC17" i="6"/>
  <c r="EC18" i="6"/>
  <c r="BE57" i="7"/>
  <c r="BE74" i="7" s="1"/>
  <c r="BF63" i="7"/>
  <c r="BF80" i="7" s="1"/>
  <c r="BE60" i="7"/>
  <c r="BE77" i="7" s="1"/>
  <c r="EC10" i="6"/>
  <c r="EC15" i="6"/>
  <c r="BF61" i="7"/>
  <c r="BF78" i="7" s="1"/>
  <c r="EC7" i="6"/>
  <c r="EC11" i="6"/>
  <c r="BE55" i="7"/>
  <c r="BE72" i="7" s="1"/>
  <c r="ED27" i="6"/>
  <c r="EE27" i="6"/>
  <c r="AX29" i="7"/>
  <c r="DY23" i="6"/>
  <c r="DY29" i="6"/>
  <c r="EG28" i="6"/>
  <c r="DV30" i="6"/>
  <c r="DW27" i="6"/>
  <c r="ED23" i="6"/>
  <c r="ED29" i="6"/>
  <c r="AY26" i="7"/>
  <c r="EH28" i="6"/>
  <c r="EA30" i="6"/>
  <c r="DW29" i="6"/>
  <c r="DW23" i="6"/>
  <c r="AY23" i="7"/>
  <c r="AY28" i="7"/>
  <c r="DT30" i="6"/>
  <c r="BB27" i="7"/>
  <c r="E64" i="35" l="1"/>
  <c r="E65" i="35" s="1"/>
  <c r="E69" i="35" s="1"/>
  <c r="E71" i="35" s="1"/>
  <c r="AV139" i="7"/>
  <c r="J11" i="16" s="1"/>
  <c r="K11" i="16" s="1"/>
  <c r="K11" i="27" s="1"/>
  <c r="AV136" i="7"/>
  <c r="J23" i="16" s="1"/>
  <c r="K23" i="16" s="1"/>
  <c r="AV138" i="7"/>
  <c r="J10" i="16" s="1"/>
  <c r="K10" i="16" s="1"/>
  <c r="K10" i="27" s="1"/>
  <c r="AV145" i="7"/>
  <c r="J28" i="16" s="1"/>
  <c r="K28" i="16" s="1"/>
  <c r="AV137" i="7"/>
  <c r="J7" i="16" s="1"/>
  <c r="AV142" i="7"/>
  <c r="J14" i="16" s="1"/>
  <c r="K14" i="16" s="1"/>
  <c r="K14" i="27" s="1"/>
  <c r="AV141" i="7"/>
  <c r="J13" i="16" s="1"/>
  <c r="K13" i="16" s="1"/>
  <c r="K13" i="27" s="1"/>
  <c r="AV144" i="7"/>
  <c r="J27" i="16" s="1"/>
  <c r="K27" i="16" s="1"/>
  <c r="AV143" i="7"/>
  <c r="J15" i="16" s="1"/>
  <c r="K15" i="16" s="1"/>
  <c r="K15" i="27" s="1"/>
  <c r="AV135" i="7"/>
  <c r="J22" i="16" s="1"/>
  <c r="K22" i="16" s="1"/>
  <c r="AV140" i="7"/>
  <c r="J12" i="16" s="1"/>
  <c r="K12" i="16" s="1"/>
  <c r="K12" i="27" s="1"/>
  <c r="AH128" i="7"/>
  <c r="AG147" i="7"/>
  <c r="AT134" i="7"/>
  <c r="AY133" i="7"/>
  <c r="AM48" i="7"/>
  <c r="AJ109" i="7"/>
  <c r="AI110" i="7"/>
  <c r="AT108" i="7"/>
  <c r="AV35" i="7"/>
  <c r="AU96" i="7"/>
  <c r="AU115" i="7" s="1"/>
  <c r="AU127" i="7" s="1"/>
  <c r="AU146" i="7" s="1"/>
  <c r="AU47" i="7"/>
  <c r="BA34" i="7"/>
  <c r="AZ95" i="7"/>
  <c r="AZ114" i="7" s="1"/>
  <c r="BE82" i="7"/>
  <c r="BE83" i="7" s="1"/>
  <c r="EC28" i="6"/>
  <c r="BF62" i="7"/>
  <c r="BF79" i="7" s="1"/>
  <c r="BF54" i="7"/>
  <c r="BF71" i="7" s="1"/>
  <c r="EF16" i="6"/>
  <c r="EF44" i="6" s="1"/>
  <c r="AW44" i="7" s="1"/>
  <c r="EF9" i="6"/>
  <c r="EF37" i="6" s="1"/>
  <c r="AW37" i="7" s="1"/>
  <c r="EF11" i="6"/>
  <c r="EF39" i="6" s="1"/>
  <c r="AW39" i="7" s="1"/>
  <c r="EF10" i="6"/>
  <c r="EF38" i="6" s="1"/>
  <c r="AW38" i="7" s="1"/>
  <c r="EF18" i="6"/>
  <c r="EF46" i="6" s="1"/>
  <c r="AW46" i="7" s="1"/>
  <c r="EF14" i="6"/>
  <c r="EF42" i="6" s="1"/>
  <c r="AW42" i="7" s="1"/>
  <c r="EF8" i="6"/>
  <c r="EF36" i="6" s="1"/>
  <c r="AW36" i="7" s="1"/>
  <c r="EF13" i="6"/>
  <c r="EF41" i="6" s="1"/>
  <c r="AW41" i="7" s="1"/>
  <c r="BH59" i="7"/>
  <c r="BH76" i="7" s="1"/>
  <c r="BG59" i="7"/>
  <c r="BG76" i="7" s="1"/>
  <c r="EF7" i="6"/>
  <c r="EF35" i="6" s="1"/>
  <c r="BF60" i="7"/>
  <c r="BF77" i="7" s="1"/>
  <c r="BE65" i="7"/>
  <c r="EF17" i="6"/>
  <c r="EF45" i="6" s="1"/>
  <c r="AW45" i="7" s="1"/>
  <c r="BF56" i="7"/>
  <c r="BF73" i="7" s="1"/>
  <c r="BF52" i="7"/>
  <c r="BF69" i="7" s="1"/>
  <c r="BF51" i="7"/>
  <c r="EU5" i="6"/>
  <c r="BE94" i="7"/>
  <c r="BH61" i="7"/>
  <c r="BH78" i="7" s="1"/>
  <c r="BG61" i="7"/>
  <c r="BG78" i="7" s="1"/>
  <c r="BH63" i="7"/>
  <c r="BH80" i="7" s="1"/>
  <c r="BG63" i="7"/>
  <c r="BG80" i="7" s="1"/>
  <c r="BF58" i="7"/>
  <c r="BF75" i="7" s="1"/>
  <c r="EF12" i="6"/>
  <c r="EF40" i="6" s="1"/>
  <c r="AW40" i="7" s="1"/>
  <c r="BF64" i="7"/>
  <c r="BF81" i="7" s="1"/>
  <c r="EU6" i="6"/>
  <c r="BF53" i="7"/>
  <c r="BF70" i="7" s="1"/>
  <c r="BF55" i="7"/>
  <c r="BF72" i="7" s="1"/>
  <c r="EF15" i="6"/>
  <c r="EF43" i="6" s="1"/>
  <c r="AW43" i="7" s="1"/>
  <c r="BF57" i="7"/>
  <c r="BF74" i="7" s="1"/>
  <c r="EH27" i="6"/>
  <c r="AZ28" i="7"/>
  <c r="AZ23" i="7"/>
  <c r="DY30" i="6"/>
  <c r="EK28" i="6"/>
  <c r="EB23" i="6"/>
  <c r="EB29" i="6"/>
  <c r="AZ26" i="7"/>
  <c r="EJ28" i="6"/>
  <c r="DW30" i="6"/>
  <c r="EG27" i="6"/>
  <c r="DZ29" i="6"/>
  <c r="DZ23" i="6"/>
  <c r="DZ27" i="6"/>
  <c r="ED30" i="6"/>
  <c r="EG29" i="6"/>
  <c r="EG23" i="6"/>
  <c r="AY29" i="7"/>
  <c r="BC27" i="7"/>
  <c r="AU134" i="7" l="1"/>
  <c r="AI128" i="7"/>
  <c r="AH147" i="7"/>
  <c r="AZ133" i="7"/>
  <c r="AK109" i="7"/>
  <c r="AJ110" i="7"/>
  <c r="AN48" i="7"/>
  <c r="AU108" i="7"/>
  <c r="AW35" i="7"/>
  <c r="EF47" i="6"/>
  <c r="AX42" i="7"/>
  <c r="AW103" i="7"/>
  <c r="AW122" i="7" s="1"/>
  <c r="AW141" i="7" s="1"/>
  <c r="AX45" i="7"/>
  <c r="AW106" i="7"/>
  <c r="AW125" i="7" s="1"/>
  <c r="AW144" i="7" s="1"/>
  <c r="AX46" i="7"/>
  <c r="AW107" i="7"/>
  <c r="AW126" i="7" s="1"/>
  <c r="AW145" i="7" s="1"/>
  <c r="AX44" i="7"/>
  <c r="AW105" i="7"/>
  <c r="AW124" i="7" s="1"/>
  <c r="AW143" i="7" s="1"/>
  <c r="AX43" i="7"/>
  <c r="AW104" i="7"/>
  <c r="AW123" i="7" s="1"/>
  <c r="AW142" i="7" s="1"/>
  <c r="K7" i="16"/>
  <c r="K7" i="27" s="1"/>
  <c r="K30" i="27" s="1"/>
  <c r="AX40" i="7"/>
  <c r="AW101" i="7"/>
  <c r="AW120" i="7" s="1"/>
  <c r="AW139" i="7" s="1"/>
  <c r="AX41" i="7"/>
  <c r="AW102" i="7"/>
  <c r="AW121" i="7" s="1"/>
  <c r="AW140" i="7" s="1"/>
  <c r="BB34" i="7"/>
  <c r="BA95" i="7"/>
  <c r="BA114" i="7" s="1"/>
  <c r="AX38" i="7"/>
  <c r="AW99" i="7"/>
  <c r="AW118" i="7" s="1"/>
  <c r="AW137" i="7" s="1"/>
  <c r="AX36" i="7"/>
  <c r="AW97" i="7"/>
  <c r="AW116" i="7" s="1"/>
  <c r="AW135" i="7" s="1"/>
  <c r="AX37" i="7"/>
  <c r="AW98" i="7"/>
  <c r="AW117" i="7" s="1"/>
  <c r="AW136" i="7" s="1"/>
  <c r="AX39" i="7"/>
  <c r="AW100" i="7"/>
  <c r="AW119" i="7" s="1"/>
  <c r="AW138" i="7" s="1"/>
  <c r="AV96" i="7"/>
  <c r="AV115" i="7" s="1"/>
  <c r="AV127" i="7" s="1"/>
  <c r="AV146" i="7" s="1"/>
  <c r="AV148" i="7" s="1"/>
  <c r="AV47" i="7"/>
  <c r="EF28" i="6"/>
  <c r="BF82" i="7"/>
  <c r="BF83" i="7" s="1"/>
  <c r="EI9" i="6"/>
  <c r="BH55" i="7"/>
  <c r="BH72" i="7" s="1"/>
  <c r="BG55" i="7"/>
  <c r="BG72" i="7" s="1"/>
  <c r="EI12" i="6"/>
  <c r="EX5" i="6"/>
  <c r="BF94" i="7"/>
  <c r="EI17" i="6"/>
  <c r="BF65" i="7"/>
  <c r="EI18" i="6"/>
  <c r="EI16" i="6"/>
  <c r="BH58" i="7"/>
  <c r="BH75" i="7" s="1"/>
  <c r="BG58" i="7"/>
  <c r="BG75" i="7" s="1"/>
  <c r="BH51" i="7"/>
  <c r="BG51" i="7"/>
  <c r="EI13" i="6"/>
  <c r="BH53" i="7"/>
  <c r="BH70" i="7" s="1"/>
  <c r="BG53" i="7"/>
  <c r="BG70" i="7" s="1"/>
  <c r="EI10" i="6"/>
  <c r="BH54" i="7"/>
  <c r="BH71" i="7" s="1"/>
  <c r="BG54" i="7"/>
  <c r="BG71" i="7" s="1"/>
  <c r="BH57" i="7"/>
  <c r="BH74" i="7" s="1"/>
  <c r="BG57" i="7"/>
  <c r="BG74" i="7" s="1"/>
  <c r="EX6" i="6"/>
  <c r="BH52" i="7"/>
  <c r="BH69" i="7" s="1"/>
  <c r="BG52" i="7"/>
  <c r="BG69" i="7" s="1"/>
  <c r="BH60" i="7"/>
  <c r="BH77" i="7" s="1"/>
  <c r="BG60" i="7"/>
  <c r="BG77" i="7" s="1"/>
  <c r="EI8" i="6"/>
  <c r="EI11" i="6"/>
  <c r="BH62" i="7"/>
  <c r="BH79" i="7" s="1"/>
  <c r="BG62" i="7"/>
  <c r="BG79" i="7" s="1"/>
  <c r="EI15" i="6"/>
  <c r="BH64" i="7"/>
  <c r="BH81" i="7" s="1"/>
  <c r="BG64" i="7"/>
  <c r="BG81" i="7" s="1"/>
  <c r="BH56" i="7"/>
  <c r="BH73" i="7" s="1"/>
  <c r="BG56" i="7"/>
  <c r="BG73" i="7" s="1"/>
  <c r="EI7" i="6"/>
  <c r="EI14" i="6"/>
  <c r="EC23" i="6"/>
  <c r="EC29" i="6"/>
  <c r="BA26" i="7"/>
  <c r="AZ29" i="7"/>
  <c r="BA28" i="7"/>
  <c r="BA23" i="7"/>
  <c r="EB30" i="6"/>
  <c r="EK27" i="6"/>
  <c r="EG30" i="6"/>
  <c r="EE29" i="6"/>
  <c r="EE23" i="6"/>
  <c r="EC27" i="6"/>
  <c r="EM28" i="6"/>
  <c r="EN28" i="6"/>
  <c r="EJ27" i="6"/>
  <c r="EJ23" i="6"/>
  <c r="EJ29" i="6"/>
  <c r="DZ30" i="6"/>
  <c r="BD27" i="7"/>
  <c r="BA133" i="7" l="1"/>
  <c r="AJ128" i="7"/>
  <c r="AI147" i="7"/>
  <c r="AV134" i="7"/>
  <c r="AO48" i="7"/>
  <c r="AL109" i="7"/>
  <c r="AK110" i="7"/>
  <c r="AV108" i="7"/>
  <c r="AY38" i="7"/>
  <c r="AX99" i="7"/>
  <c r="AX118" i="7" s="1"/>
  <c r="AX137" i="7" s="1"/>
  <c r="AY45" i="7"/>
  <c r="AX106" i="7"/>
  <c r="AX125" i="7" s="1"/>
  <c r="AX144" i="7" s="1"/>
  <c r="AY40" i="7"/>
  <c r="AX101" i="7"/>
  <c r="AX120" i="7" s="1"/>
  <c r="AX139" i="7" s="1"/>
  <c r="AY39" i="7"/>
  <c r="AX100" i="7"/>
  <c r="AX119" i="7" s="1"/>
  <c r="AX138" i="7" s="1"/>
  <c r="BC34" i="7"/>
  <c r="BB95" i="7"/>
  <c r="BB114" i="7" s="1"/>
  <c r="AY43" i="7"/>
  <c r="AX104" i="7"/>
  <c r="AX123" i="7" s="1"/>
  <c r="AX142" i="7" s="1"/>
  <c r="AY42" i="7"/>
  <c r="AX103" i="7"/>
  <c r="AX122" i="7" s="1"/>
  <c r="AX141" i="7" s="1"/>
  <c r="AY46" i="7"/>
  <c r="AX107" i="7"/>
  <c r="AX126" i="7" s="1"/>
  <c r="AX145" i="7" s="1"/>
  <c r="AY36" i="7"/>
  <c r="AX97" i="7"/>
  <c r="AX116" i="7" s="1"/>
  <c r="AX135" i="7" s="1"/>
  <c r="AY37" i="7"/>
  <c r="AX98" i="7"/>
  <c r="AX117" i="7" s="1"/>
  <c r="AX136" i="7" s="1"/>
  <c r="AY41" i="7"/>
  <c r="AX102" i="7"/>
  <c r="AX121" i="7" s="1"/>
  <c r="AX140" i="7" s="1"/>
  <c r="AY44" i="7"/>
  <c r="AX105" i="7"/>
  <c r="AX124" i="7" s="1"/>
  <c r="AX143" i="7" s="1"/>
  <c r="AX35" i="7"/>
  <c r="AW96" i="7"/>
  <c r="AW115" i="7" s="1"/>
  <c r="AW127" i="7" s="1"/>
  <c r="AW146" i="7" s="1"/>
  <c r="AW47" i="7"/>
  <c r="EI28" i="6"/>
  <c r="BG82" i="7"/>
  <c r="BG83" i="7" s="1"/>
  <c r="BH82" i="7"/>
  <c r="FA6" i="6"/>
  <c r="EL8" i="6"/>
  <c r="EL13" i="6"/>
  <c r="EL18" i="6"/>
  <c r="EL12" i="6"/>
  <c r="EL14" i="6"/>
  <c r="EL15" i="6"/>
  <c r="BG65" i="7"/>
  <c r="BH65" i="7"/>
  <c r="EL7" i="6"/>
  <c r="EL17" i="6"/>
  <c r="EL9" i="6"/>
  <c r="EL10" i="6"/>
  <c r="EL16" i="6"/>
  <c r="EL11" i="6"/>
  <c r="FA5" i="6"/>
  <c r="BG94" i="7"/>
  <c r="EQ28" i="6"/>
  <c r="EN27" i="6"/>
  <c r="BA29" i="7"/>
  <c r="BB26" i="7"/>
  <c r="EF27" i="6"/>
  <c r="EF29" i="6"/>
  <c r="EF23" i="6"/>
  <c r="EC30" i="6"/>
  <c r="EM29" i="6"/>
  <c r="EM23" i="6"/>
  <c r="EM27" i="6"/>
  <c r="EH29" i="6"/>
  <c r="EH23" i="6"/>
  <c r="EP28" i="6"/>
  <c r="EJ30" i="6"/>
  <c r="EE30" i="6"/>
  <c r="BB23" i="7"/>
  <c r="BB28" i="7"/>
  <c r="BE27" i="7"/>
  <c r="AW134" i="7" l="1"/>
  <c r="AK128" i="7"/>
  <c r="AJ147" i="7"/>
  <c r="J21" i="16"/>
  <c r="K21" i="16" s="1"/>
  <c r="K30" i="16" s="1"/>
  <c r="BB133" i="7"/>
  <c r="AM109" i="7"/>
  <c r="AL110" i="7"/>
  <c r="AP48" i="7"/>
  <c r="AW108" i="7"/>
  <c r="BH94" i="7"/>
  <c r="FD5" i="6"/>
  <c r="AZ42" i="7"/>
  <c r="AY103" i="7"/>
  <c r="AY122" i="7" s="1"/>
  <c r="AY141" i="7" s="1"/>
  <c r="AZ37" i="7"/>
  <c r="AY98" i="7"/>
  <c r="AY117" i="7" s="1"/>
  <c r="AY136" i="7" s="1"/>
  <c r="AZ43" i="7"/>
  <c r="AY104" i="7"/>
  <c r="AY123" i="7" s="1"/>
  <c r="AY142" i="7" s="1"/>
  <c r="AZ45" i="7"/>
  <c r="AY106" i="7"/>
  <c r="AY125" i="7" s="1"/>
  <c r="AY144" i="7" s="1"/>
  <c r="AZ44" i="7"/>
  <c r="AY105" i="7"/>
  <c r="AY124" i="7" s="1"/>
  <c r="AY143" i="7" s="1"/>
  <c r="AZ46" i="7"/>
  <c r="AY107" i="7"/>
  <c r="AY126" i="7" s="1"/>
  <c r="AY145" i="7" s="1"/>
  <c r="AZ40" i="7"/>
  <c r="AY101" i="7"/>
  <c r="AY120" i="7" s="1"/>
  <c r="AY139" i="7" s="1"/>
  <c r="AZ39" i="7"/>
  <c r="AY100" i="7"/>
  <c r="AY119" i="7" s="1"/>
  <c r="AY138" i="7" s="1"/>
  <c r="AZ41" i="7"/>
  <c r="AY102" i="7"/>
  <c r="AY121" i="7" s="1"/>
  <c r="AY140" i="7" s="1"/>
  <c r="AY35" i="7"/>
  <c r="AX96" i="7"/>
  <c r="AX115" i="7" s="1"/>
  <c r="AX127" i="7" s="1"/>
  <c r="AX146" i="7" s="1"/>
  <c r="AX47" i="7"/>
  <c r="AZ36" i="7"/>
  <c r="AY97" i="7"/>
  <c r="AY116" i="7" s="1"/>
  <c r="AY135" i="7" s="1"/>
  <c r="BD34" i="7"/>
  <c r="BC95" i="7"/>
  <c r="BC114" i="7" s="1"/>
  <c r="FD6" i="6"/>
  <c r="FG6" i="6" s="1"/>
  <c r="FJ6" i="6" s="1"/>
  <c r="AZ38" i="7"/>
  <c r="AY99" i="7"/>
  <c r="AY118" i="7" s="1"/>
  <c r="AY137" i="7" s="1"/>
  <c r="BH83" i="7"/>
  <c r="BI83" i="7" s="1"/>
  <c r="EO18" i="6"/>
  <c r="EO9" i="6"/>
  <c r="EO11" i="6"/>
  <c r="EO15" i="6"/>
  <c r="EO13" i="6"/>
  <c r="EO17" i="6"/>
  <c r="EO16" i="6"/>
  <c r="EO14" i="6"/>
  <c r="EO8" i="6"/>
  <c r="EO7" i="6"/>
  <c r="EL28" i="6"/>
  <c r="EO12" i="6"/>
  <c r="EO10" i="6"/>
  <c r="EF30" i="6"/>
  <c r="EM30" i="6"/>
  <c r="EI27" i="6"/>
  <c r="EH30" i="6"/>
  <c r="EQ27" i="6"/>
  <c r="EI29" i="6"/>
  <c r="EI23" i="6"/>
  <c r="BC26" i="7"/>
  <c r="ET28" i="6"/>
  <c r="EP29" i="6"/>
  <c r="EP23" i="6"/>
  <c r="BC28" i="7"/>
  <c r="BC23" i="7"/>
  <c r="ES28" i="6"/>
  <c r="BB29" i="7"/>
  <c r="EP27" i="6"/>
  <c r="EK23" i="6"/>
  <c r="EK29" i="6"/>
  <c r="BF27" i="7"/>
  <c r="AX134" i="7" l="1"/>
  <c r="AL128" i="7"/>
  <c r="AK147" i="7"/>
  <c r="J30" i="16"/>
  <c r="D38" i="18" s="1"/>
  <c r="BC133" i="7"/>
  <c r="AQ48" i="7"/>
  <c r="AN109" i="7"/>
  <c r="AM110" i="7"/>
  <c r="AX108" i="7"/>
  <c r="BA40" i="7"/>
  <c r="AZ101" i="7"/>
  <c r="AZ120" i="7" s="1"/>
  <c r="AZ139" i="7" s="1"/>
  <c r="BA43" i="7"/>
  <c r="AZ104" i="7"/>
  <c r="AZ123" i="7" s="1"/>
  <c r="AZ142" i="7" s="1"/>
  <c r="AZ35" i="7"/>
  <c r="AY96" i="7"/>
  <c r="AY115" i="7" s="1"/>
  <c r="AY127" i="7" s="1"/>
  <c r="AY146" i="7" s="1"/>
  <c r="AY47" i="7"/>
  <c r="BA46" i="7"/>
  <c r="AZ107" i="7"/>
  <c r="AZ126" i="7" s="1"/>
  <c r="AZ145" i="7" s="1"/>
  <c r="BA37" i="7"/>
  <c r="AZ98" i="7"/>
  <c r="AZ117" i="7" s="1"/>
  <c r="AZ136" i="7" s="1"/>
  <c r="BA41" i="7"/>
  <c r="AZ102" i="7"/>
  <c r="AZ121" i="7" s="1"/>
  <c r="AZ140" i="7" s="1"/>
  <c r="BA44" i="7"/>
  <c r="AZ105" i="7"/>
  <c r="AZ124" i="7" s="1"/>
  <c r="AZ143" i="7" s="1"/>
  <c r="BA42" i="7"/>
  <c r="AZ103" i="7"/>
  <c r="AZ122" i="7" s="1"/>
  <c r="AZ141" i="7" s="1"/>
  <c r="BE34" i="7"/>
  <c r="BD95" i="7"/>
  <c r="BD114" i="7" s="1"/>
  <c r="FG5" i="6"/>
  <c r="BA36" i="7"/>
  <c r="AZ97" i="7"/>
  <c r="AZ116" i="7" s="1"/>
  <c r="AZ135" i="7" s="1"/>
  <c r="BA38" i="7"/>
  <c r="AZ99" i="7"/>
  <c r="AZ118" i="7" s="1"/>
  <c r="AZ137" i="7" s="1"/>
  <c r="BA39" i="7"/>
  <c r="AZ100" i="7"/>
  <c r="AZ119" i="7" s="1"/>
  <c r="AZ138" i="7" s="1"/>
  <c r="BA45" i="7"/>
  <c r="AZ106" i="7"/>
  <c r="AZ125" i="7" s="1"/>
  <c r="AZ144" i="7" s="1"/>
  <c r="EO28" i="6"/>
  <c r="ER7" i="6"/>
  <c r="ER11" i="6"/>
  <c r="ER17" i="6"/>
  <c r="ER9" i="6"/>
  <c r="ER16" i="6"/>
  <c r="ER10" i="6"/>
  <c r="ER8" i="6"/>
  <c r="ER13" i="6"/>
  <c r="ER18" i="6"/>
  <c r="ER14" i="6"/>
  <c r="ER12" i="6"/>
  <c r="ER15" i="6"/>
  <c r="EW28" i="6"/>
  <c r="ET27" i="6"/>
  <c r="EL27" i="6"/>
  <c r="EK30" i="6"/>
  <c r="EV28" i="6"/>
  <c r="EN23" i="6"/>
  <c r="EN29" i="6"/>
  <c r="BC29" i="7"/>
  <c r="EI30" i="6"/>
  <c r="ES27" i="6"/>
  <c r="BD23" i="7"/>
  <c r="BD28" i="7"/>
  <c r="EL29" i="6"/>
  <c r="EL23" i="6"/>
  <c r="BD26" i="7"/>
  <c r="EP30" i="6"/>
  <c r="ES23" i="6"/>
  <c r="ES29" i="6"/>
  <c r="BG27" i="7"/>
  <c r="E38" i="18" l="1"/>
  <c r="L38" i="18"/>
  <c r="D39" i="18"/>
  <c r="D41" i="18"/>
  <c r="BD133" i="7"/>
  <c r="AM128" i="7"/>
  <c r="AL147" i="7"/>
  <c r="AY134" i="7"/>
  <c r="AO109" i="7"/>
  <c r="AN110" i="7"/>
  <c r="AR48" i="7"/>
  <c r="AY108" i="7"/>
  <c r="BB45" i="7"/>
  <c r="BA106" i="7"/>
  <c r="BA125" i="7" s="1"/>
  <c r="BA144" i="7" s="1"/>
  <c r="FJ5" i="6"/>
  <c r="BA35" i="7"/>
  <c r="AZ96" i="7"/>
  <c r="AZ115" i="7" s="1"/>
  <c r="AZ127" i="7" s="1"/>
  <c r="AZ146" i="7" s="1"/>
  <c r="AZ47" i="7"/>
  <c r="BB41" i="7"/>
  <c r="BA102" i="7"/>
  <c r="BA121" i="7" s="1"/>
  <c r="BA140" i="7" s="1"/>
  <c r="BB42" i="7"/>
  <c r="BA103" i="7"/>
  <c r="BA122" i="7" s="1"/>
  <c r="BA141" i="7" s="1"/>
  <c r="BB36" i="7"/>
  <c r="BA97" i="7"/>
  <c r="BA116" i="7" s="1"/>
  <c r="BA135" i="7" s="1"/>
  <c r="BB44" i="7"/>
  <c r="BA105" i="7"/>
  <c r="BA124" i="7" s="1"/>
  <c r="BA143" i="7" s="1"/>
  <c r="BB39" i="7"/>
  <c r="BA100" i="7"/>
  <c r="BA119" i="7" s="1"/>
  <c r="BA138" i="7" s="1"/>
  <c r="BF34" i="7"/>
  <c r="BE95" i="7"/>
  <c r="BE114" i="7" s="1"/>
  <c r="BB37" i="7"/>
  <c r="BA98" i="7"/>
  <c r="BA117" i="7" s="1"/>
  <c r="BA136" i="7" s="1"/>
  <c r="BB46" i="7"/>
  <c r="BA107" i="7"/>
  <c r="BA126" i="7" s="1"/>
  <c r="BA145" i="7" s="1"/>
  <c r="BB43" i="7"/>
  <c r="BA104" i="7"/>
  <c r="BA123" i="7" s="1"/>
  <c r="BA142" i="7" s="1"/>
  <c r="BB38" i="7"/>
  <c r="BA99" i="7"/>
  <c r="BA118" i="7" s="1"/>
  <c r="BA137" i="7" s="1"/>
  <c r="BB40" i="7"/>
  <c r="BA101" i="7"/>
  <c r="BA120" i="7" s="1"/>
  <c r="BA139" i="7" s="1"/>
  <c r="EU9" i="6"/>
  <c r="EU13" i="6"/>
  <c r="EU8" i="6"/>
  <c r="EU17" i="6"/>
  <c r="EU12" i="6"/>
  <c r="EU10" i="6"/>
  <c r="EU11" i="6"/>
  <c r="EU15" i="6"/>
  <c r="ER28" i="6"/>
  <c r="EU18" i="6"/>
  <c r="EU7" i="6"/>
  <c r="EU14" i="6"/>
  <c r="EU16" i="6"/>
  <c r="EO27" i="6"/>
  <c r="BE26" i="7"/>
  <c r="EV29" i="6"/>
  <c r="EV23" i="6"/>
  <c r="EO23" i="6"/>
  <c r="EO29" i="6"/>
  <c r="EL30" i="6"/>
  <c r="EW27" i="6"/>
  <c r="EQ23" i="6"/>
  <c r="EQ29" i="6"/>
  <c r="EY28" i="6"/>
  <c r="EZ28" i="6"/>
  <c r="EN30" i="6"/>
  <c r="BE28" i="7"/>
  <c r="BE23" i="7"/>
  <c r="ES30" i="6"/>
  <c r="BD29" i="7"/>
  <c r="EV27" i="6"/>
  <c r="BH27" i="7"/>
  <c r="M38" i="18" l="1"/>
  <c r="L39" i="18"/>
  <c r="L41" i="18"/>
  <c r="L45" i="18" s="1"/>
  <c r="L51" i="18" s="1"/>
  <c r="E39" i="18"/>
  <c r="E41" i="18"/>
  <c r="E45" i="18" s="1"/>
  <c r="AZ134" i="7"/>
  <c r="D45" i="18"/>
  <c r="BE133" i="7"/>
  <c r="AN128" i="7"/>
  <c r="AM147" i="7"/>
  <c r="AS48" i="7"/>
  <c r="AP109" i="7"/>
  <c r="AO110" i="7"/>
  <c r="EU28" i="6"/>
  <c r="AZ108" i="7"/>
  <c r="BB35" i="7"/>
  <c r="BA96" i="7"/>
  <c r="BA115" i="7" s="1"/>
  <c r="BA127" i="7" s="1"/>
  <c r="BA146" i="7" s="1"/>
  <c r="BA47" i="7"/>
  <c r="BC40" i="7"/>
  <c r="BB101" i="7"/>
  <c r="BB120" i="7" s="1"/>
  <c r="BB139" i="7" s="1"/>
  <c r="BC37" i="7"/>
  <c r="BB98" i="7"/>
  <c r="BB117" i="7" s="1"/>
  <c r="BB136" i="7" s="1"/>
  <c r="BC36" i="7"/>
  <c r="BB97" i="7"/>
  <c r="BB116" i="7" s="1"/>
  <c r="BB135" i="7" s="1"/>
  <c r="BC46" i="7"/>
  <c r="BB107" i="7"/>
  <c r="BB126" i="7" s="1"/>
  <c r="BB145" i="7" s="1"/>
  <c r="BC44" i="7"/>
  <c r="BB105" i="7"/>
  <c r="BB124" i="7" s="1"/>
  <c r="BB143" i="7" s="1"/>
  <c r="BC38" i="7"/>
  <c r="BB99" i="7"/>
  <c r="BB118" i="7" s="1"/>
  <c r="BB137" i="7" s="1"/>
  <c r="BG34" i="7"/>
  <c r="BF95" i="7"/>
  <c r="BF114" i="7" s="1"/>
  <c r="BC42" i="7"/>
  <c r="BB103" i="7"/>
  <c r="BB122" i="7" s="1"/>
  <c r="BB141" i="7" s="1"/>
  <c r="BC43" i="7"/>
  <c r="BB104" i="7"/>
  <c r="BB123" i="7" s="1"/>
  <c r="BB142" i="7" s="1"/>
  <c r="BC39" i="7"/>
  <c r="BB100" i="7"/>
  <c r="BB119" i="7" s="1"/>
  <c r="BB138" i="7" s="1"/>
  <c r="BC41" i="7"/>
  <c r="BB102" i="7"/>
  <c r="BB121" i="7" s="1"/>
  <c r="BB140" i="7" s="1"/>
  <c r="BC45" i="7"/>
  <c r="BB106" i="7"/>
  <c r="BB125" i="7" s="1"/>
  <c r="BB144" i="7" s="1"/>
  <c r="EX15" i="6"/>
  <c r="EX17" i="6"/>
  <c r="EX14" i="6"/>
  <c r="EX7" i="6"/>
  <c r="EX11" i="6"/>
  <c r="EX8" i="6"/>
  <c r="EX18" i="6"/>
  <c r="EX10" i="6"/>
  <c r="EX13" i="6"/>
  <c r="EX16" i="6"/>
  <c r="EX12" i="6"/>
  <c r="EX9" i="6"/>
  <c r="ET29" i="6"/>
  <c r="ET23" i="6"/>
  <c r="EQ30" i="6"/>
  <c r="BF26" i="7"/>
  <c r="EY29" i="6"/>
  <c r="EY23" i="6"/>
  <c r="FB28" i="6"/>
  <c r="BE29" i="7"/>
  <c r="EZ27" i="6"/>
  <c r="ER27" i="6"/>
  <c r="EO30" i="6"/>
  <c r="EY27" i="6"/>
  <c r="BF28" i="7"/>
  <c r="BF23" i="7"/>
  <c r="EV30" i="6"/>
  <c r="ER29" i="6"/>
  <c r="ER23" i="6"/>
  <c r="FC28" i="6"/>
  <c r="M39" i="18" l="1"/>
  <c r="M41" i="18"/>
  <c r="M45" i="18" s="1"/>
  <c r="M51" i="18" s="1"/>
  <c r="D64" i="18"/>
  <c r="D51" i="18"/>
  <c r="E51" i="18"/>
  <c r="BF133" i="7"/>
  <c r="AO128" i="7"/>
  <c r="AN147" i="7"/>
  <c r="BA134" i="7"/>
  <c r="AQ109" i="7"/>
  <c r="AP110" i="7"/>
  <c r="AT48" i="7"/>
  <c r="BA108" i="7"/>
  <c r="BD43" i="7"/>
  <c r="BC104" i="7"/>
  <c r="BC123" i="7" s="1"/>
  <c r="BC142" i="7" s="1"/>
  <c r="BD39" i="7"/>
  <c r="BC100" i="7"/>
  <c r="BC119" i="7" s="1"/>
  <c r="BC138" i="7" s="1"/>
  <c r="BD37" i="7"/>
  <c r="BC98" i="7"/>
  <c r="BC117" i="7" s="1"/>
  <c r="BC136" i="7" s="1"/>
  <c r="BD44" i="7"/>
  <c r="BC105" i="7"/>
  <c r="BC124" i="7" s="1"/>
  <c r="BC143" i="7" s="1"/>
  <c r="BD40" i="7"/>
  <c r="BC101" i="7"/>
  <c r="BC120" i="7" s="1"/>
  <c r="BC139" i="7" s="1"/>
  <c r="BD45" i="7"/>
  <c r="BC106" i="7"/>
  <c r="BC125" i="7" s="1"/>
  <c r="BC144" i="7" s="1"/>
  <c r="BD42" i="7"/>
  <c r="BC103" i="7"/>
  <c r="BC122" i="7" s="1"/>
  <c r="BC141" i="7" s="1"/>
  <c r="BD46" i="7"/>
  <c r="BC107" i="7"/>
  <c r="BC126" i="7" s="1"/>
  <c r="BC145" i="7" s="1"/>
  <c r="BC35" i="7"/>
  <c r="BB96" i="7"/>
  <c r="BB115" i="7" s="1"/>
  <c r="BB127" i="7" s="1"/>
  <c r="BB146" i="7" s="1"/>
  <c r="BB47" i="7"/>
  <c r="BD41" i="7"/>
  <c r="BC102" i="7"/>
  <c r="BC121" i="7" s="1"/>
  <c r="BC140" i="7" s="1"/>
  <c r="BH34" i="7"/>
  <c r="BH95" i="7" s="1"/>
  <c r="BH114" i="7" s="1"/>
  <c r="BG95" i="7"/>
  <c r="BG114" i="7" s="1"/>
  <c r="BD36" i="7"/>
  <c r="BC97" i="7"/>
  <c r="BC116" i="7" s="1"/>
  <c r="BC135" i="7" s="1"/>
  <c r="BD38" i="7"/>
  <c r="BC99" i="7"/>
  <c r="BC118" i="7" s="1"/>
  <c r="BC137" i="7" s="1"/>
  <c r="EX28" i="6"/>
  <c r="FA10" i="6"/>
  <c r="FA7" i="6"/>
  <c r="FA12" i="6"/>
  <c r="FA18" i="6"/>
  <c r="FA14" i="6"/>
  <c r="FA16" i="6"/>
  <c r="FA8" i="6"/>
  <c r="FA17" i="6"/>
  <c r="FA13" i="6"/>
  <c r="FA11" i="6"/>
  <c r="FA9" i="6"/>
  <c r="FA15" i="6"/>
  <c r="EU27" i="6"/>
  <c r="ER30" i="6"/>
  <c r="EW29" i="6"/>
  <c r="EW23" i="6"/>
  <c r="ET30" i="6"/>
  <c r="EY30" i="6"/>
  <c r="EU29" i="6"/>
  <c r="EU23" i="6"/>
  <c r="FB29" i="6"/>
  <c r="FB23" i="6"/>
  <c r="BG28" i="7"/>
  <c r="BG23" i="7"/>
  <c r="BG26" i="7"/>
  <c r="FB27" i="6"/>
  <c r="FC27" i="6"/>
  <c r="BF29" i="7"/>
  <c r="E64" i="18" l="1"/>
  <c r="L64" i="18"/>
  <c r="E65" i="18"/>
  <c r="E69" i="18" s="1"/>
  <c r="E71" i="18" s="1"/>
  <c r="D65" i="18"/>
  <c r="D69" i="18" s="1"/>
  <c r="D71" i="18" s="1"/>
  <c r="G73" i="18" s="1"/>
  <c r="BG133" i="7"/>
  <c r="BH133" i="7" s="1"/>
  <c r="AP128" i="7"/>
  <c r="AO147" i="7"/>
  <c r="BB134" i="7"/>
  <c r="AU48" i="7"/>
  <c r="AR109" i="7"/>
  <c r="AQ110" i="7"/>
  <c r="BB108" i="7"/>
  <c r="FD16" i="6"/>
  <c r="FG16" i="6" s="1"/>
  <c r="FJ16" i="6" s="1"/>
  <c r="BE44" i="7"/>
  <c r="BD105" i="7"/>
  <c r="BD124" i="7" s="1"/>
  <c r="BD143" i="7" s="1"/>
  <c r="FD18" i="6"/>
  <c r="FG18" i="6" s="1"/>
  <c r="FJ18" i="6" s="1"/>
  <c r="BE41" i="7"/>
  <c r="BD102" i="7"/>
  <c r="BD121" i="7" s="1"/>
  <c r="BD140" i="7" s="1"/>
  <c r="FD10" i="6"/>
  <c r="FD15" i="6"/>
  <c r="FG15" i="6" s="1"/>
  <c r="FJ15" i="6" s="1"/>
  <c r="BE42" i="7"/>
  <c r="BD103" i="7"/>
  <c r="BD122" i="7" s="1"/>
  <c r="BD141" i="7" s="1"/>
  <c r="BE37" i="7"/>
  <c r="BD98" i="7"/>
  <c r="BD117" i="7" s="1"/>
  <c r="BD136" i="7" s="1"/>
  <c r="BE45" i="7"/>
  <c r="BD106" i="7"/>
  <c r="BD125" i="7" s="1"/>
  <c r="BD144" i="7" s="1"/>
  <c r="BE39" i="7"/>
  <c r="BD100" i="7"/>
  <c r="BD119" i="7" s="1"/>
  <c r="BD138" i="7" s="1"/>
  <c r="FD11" i="6"/>
  <c r="FG11" i="6" s="1"/>
  <c r="FJ11" i="6" s="1"/>
  <c r="BE46" i="7"/>
  <c r="BD107" i="7"/>
  <c r="BD126" i="7" s="1"/>
  <c r="BD145" i="7" s="1"/>
  <c r="FD14" i="6"/>
  <c r="FG14" i="6" s="1"/>
  <c r="FJ14" i="6" s="1"/>
  <c r="FD8" i="6"/>
  <c r="FG8" i="6" s="1"/>
  <c r="FJ8" i="6" s="1"/>
  <c r="FD12" i="6"/>
  <c r="FG12" i="6" s="1"/>
  <c r="FJ12" i="6" s="1"/>
  <c r="BE38" i="7"/>
  <c r="BD99" i="7"/>
  <c r="BD118" i="7" s="1"/>
  <c r="BD137" i="7" s="1"/>
  <c r="FD7" i="6"/>
  <c r="BE36" i="7"/>
  <c r="BD97" i="7"/>
  <c r="BD116" i="7" s="1"/>
  <c r="BD135" i="7" s="1"/>
  <c r="FD13" i="6"/>
  <c r="FG13" i="6" s="1"/>
  <c r="FJ13" i="6" s="1"/>
  <c r="FD17" i="6"/>
  <c r="FD9" i="6"/>
  <c r="FG9" i="6" s="1"/>
  <c r="FJ9" i="6" s="1"/>
  <c r="BD35" i="7"/>
  <c r="BC96" i="7"/>
  <c r="BC115" i="7" s="1"/>
  <c r="BC127" i="7" s="1"/>
  <c r="BC146" i="7" s="1"/>
  <c r="BC47" i="7"/>
  <c r="BE40" i="7"/>
  <c r="BD101" i="7"/>
  <c r="BD120" i="7" s="1"/>
  <c r="BD139" i="7" s="1"/>
  <c r="BE43" i="7"/>
  <c r="BD104" i="7"/>
  <c r="BD123" i="7" s="1"/>
  <c r="BD142" i="7" s="1"/>
  <c r="FA28" i="6"/>
  <c r="BH26" i="7"/>
  <c r="EX29" i="6"/>
  <c r="EX23" i="6"/>
  <c r="EZ29" i="6"/>
  <c r="EZ23" i="6"/>
  <c r="EX27" i="6"/>
  <c r="EU30" i="6"/>
  <c r="FB30" i="6"/>
  <c r="BG29" i="7"/>
  <c r="EW30" i="6"/>
  <c r="BH28" i="7"/>
  <c r="BH23" i="7"/>
  <c r="M64" i="18" l="1"/>
  <c r="M65" i="18" s="1"/>
  <c r="M69" i="18" s="1"/>
  <c r="M71" i="18" s="1"/>
  <c r="L65" i="18"/>
  <c r="L69" i="18" s="1"/>
  <c r="L71" i="18" s="1"/>
  <c r="AQ128" i="7"/>
  <c r="AP147" i="7"/>
  <c r="BC134" i="7"/>
  <c r="AS109" i="7"/>
  <c r="AR110" i="7"/>
  <c r="AV48" i="7"/>
  <c r="BC108" i="7"/>
  <c r="FG7" i="6"/>
  <c r="FD23" i="6"/>
  <c r="FD28" i="6"/>
  <c r="BF38" i="7"/>
  <c r="BE99" i="7"/>
  <c r="BE118" i="7" s="1"/>
  <c r="BE137" i="7" s="1"/>
  <c r="BF40" i="7"/>
  <c r="BE101" i="7"/>
  <c r="BE120" i="7" s="1"/>
  <c r="BE139" i="7" s="1"/>
  <c r="BF46" i="7"/>
  <c r="BE107" i="7"/>
  <c r="BE126" i="7" s="1"/>
  <c r="BE145" i="7" s="1"/>
  <c r="BF42" i="7"/>
  <c r="BE103" i="7"/>
  <c r="BE122" i="7" s="1"/>
  <c r="BE141" i="7" s="1"/>
  <c r="BE35" i="7"/>
  <c r="BD96" i="7"/>
  <c r="BD115" i="7" s="1"/>
  <c r="BD127" i="7" s="1"/>
  <c r="BD146" i="7" s="1"/>
  <c r="BD47" i="7"/>
  <c r="BF36" i="7"/>
  <c r="BE97" i="7"/>
  <c r="BE116" i="7" s="1"/>
  <c r="BE135" i="7" s="1"/>
  <c r="BF37" i="7"/>
  <c r="BE98" i="7"/>
  <c r="BE117" i="7" s="1"/>
  <c r="BE136" i="7" s="1"/>
  <c r="FG10" i="6"/>
  <c r="FD27" i="6"/>
  <c r="BF41" i="7"/>
  <c r="BE102" i="7"/>
  <c r="BE121" i="7" s="1"/>
  <c r="BE140" i="7" s="1"/>
  <c r="BF39" i="7"/>
  <c r="BE100" i="7"/>
  <c r="BE119" i="7" s="1"/>
  <c r="BE138" i="7" s="1"/>
  <c r="BF44" i="7"/>
  <c r="BE105" i="7"/>
  <c r="BE124" i="7" s="1"/>
  <c r="BE143" i="7" s="1"/>
  <c r="BF43" i="7"/>
  <c r="BE104" i="7"/>
  <c r="BE123" i="7" s="1"/>
  <c r="BE142" i="7" s="1"/>
  <c r="FG17" i="6"/>
  <c r="FD29" i="6"/>
  <c r="BF45" i="7"/>
  <c r="BE106" i="7"/>
  <c r="BE125" i="7" s="1"/>
  <c r="BE144" i="7" s="1"/>
  <c r="FA29" i="6"/>
  <c r="FA23" i="6"/>
  <c r="FA27" i="6"/>
  <c r="EX30" i="6"/>
  <c r="BH29" i="7"/>
  <c r="FC29" i="6"/>
  <c r="FC23" i="6"/>
  <c r="EZ30" i="6"/>
  <c r="BD134" i="7" l="1"/>
  <c r="AR128" i="7"/>
  <c r="AQ147" i="7"/>
  <c r="AW48" i="7"/>
  <c r="AT109" i="7"/>
  <c r="AS110" i="7"/>
  <c r="BD108" i="7"/>
  <c r="FG29" i="6"/>
  <c r="FJ17" i="6"/>
  <c r="FJ29" i="6" s="1"/>
  <c r="BG41" i="7"/>
  <c r="BF102" i="7"/>
  <c r="BF121" i="7" s="1"/>
  <c r="BF140" i="7" s="1"/>
  <c r="FD30" i="6"/>
  <c r="BF35" i="7"/>
  <c r="BE96" i="7"/>
  <c r="BE115" i="7" s="1"/>
  <c r="BE127" i="7" s="1"/>
  <c r="BE146" i="7" s="1"/>
  <c r="BE47" i="7"/>
  <c r="BG38" i="7"/>
  <c r="BF99" i="7"/>
  <c r="BF118" i="7" s="1"/>
  <c r="BF137" i="7" s="1"/>
  <c r="FJ10" i="6"/>
  <c r="FJ27" i="6" s="1"/>
  <c r="FG27" i="6"/>
  <c r="BG46" i="7"/>
  <c r="BF107" i="7"/>
  <c r="BF126" i="7" s="1"/>
  <c r="BF145" i="7" s="1"/>
  <c r="BG45" i="7"/>
  <c r="BF106" i="7"/>
  <c r="BF125" i="7" s="1"/>
  <c r="BF144" i="7" s="1"/>
  <c r="BG39" i="7"/>
  <c r="BF100" i="7"/>
  <c r="BF119" i="7" s="1"/>
  <c r="BF138" i="7" s="1"/>
  <c r="BG36" i="7"/>
  <c r="BF97" i="7"/>
  <c r="BF116" i="7" s="1"/>
  <c r="BF135" i="7" s="1"/>
  <c r="BG40" i="7"/>
  <c r="BF101" i="7"/>
  <c r="BF120" i="7" s="1"/>
  <c r="BF139" i="7" s="1"/>
  <c r="BG43" i="7"/>
  <c r="BF104" i="7"/>
  <c r="BF123" i="7" s="1"/>
  <c r="BF142" i="7" s="1"/>
  <c r="BG42" i="7"/>
  <c r="BF103" i="7"/>
  <c r="BF122" i="7" s="1"/>
  <c r="BF141" i="7" s="1"/>
  <c r="BG44" i="7"/>
  <c r="BF105" i="7"/>
  <c r="BF124" i="7" s="1"/>
  <c r="BF143" i="7" s="1"/>
  <c r="BG37" i="7"/>
  <c r="BF98" i="7"/>
  <c r="BF117" i="7" s="1"/>
  <c r="BF136" i="7" s="1"/>
  <c r="FJ7" i="6"/>
  <c r="FG28" i="6"/>
  <c r="FG23" i="6"/>
  <c r="FC30" i="6"/>
  <c r="FA30" i="6"/>
  <c r="BE134" i="7" l="1"/>
  <c r="AS128" i="7"/>
  <c r="AR147" i="7"/>
  <c r="AU109" i="7"/>
  <c r="AT110" i="7"/>
  <c r="AX48" i="7"/>
  <c r="BE108" i="7"/>
  <c r="FJ23" i="6"/>
  <c r="FJ28" i="6"/>
  <c r="FJ30" i="6" s="1"/>
  <c r="BH45" i="7"/>
  <c r="BH106" i="7" s="1"/>
  <c r="BH125" i="7" s="1"/>
  <c r="BG106" i="7"/>
  <c r="BG125" i="7" s="1"/>
  <c r="BG144" i="7" s="1"/>
  <c r="BG35" i="7"/>
  <c r="BF96" i="7"/>
  <c r="BF115" i="7" s="1"/>
  <c r="BF127" i="7" s="1"/>
  <c r="BF146" i="7" s="1"/>
  <c r="BF47" i="7"/>
  <c r="BH37" i="7"/>
  <c r="BH98" i="7" s="1"/>
  <c r="BH117" i="7" s="1"/>
  <c r="BG98" i="7"/>
  <c r="BG117" i="7" s="1"/>
  <c r="BG136" i="7" s="1"/>
  <c r="BH40" i="7"/>
  <c r="BH101" i="7" s="1"/>
  <c r="BH120" i="7" s="1"/>
  <c r="BG101" i="7"/>
  <c r="BG120" i="7" s="1"/>
  <c r="BG139" i="7" s="1"/>
  <c r="BH46" i="7"/>
  <c r="BH107" i="7" s="1"/>
  <c r="BH126" i="7" s="1"/>
  <c r="BG107" i="7"/>
  <c r="BG126" i="7" s="1"/>
  <c r="BG145" i="7" s="1"/>
  <c r="FG30" i="6"/>
  <c r="BH41" i="7"/>
  <c r="BH102" i="7" s="1"/>
  <c r="BH121" i="7" s="1"/>
  <c r="BG102" i="7"/>
  <c r="BG121" i="7" s="1"/>
  <c r="BG140" i="7" s="1"/>
  <c r="BH140" i="7" s="1"/>
  <c r="BH43" i="7"/>
  <c r="BH104" i="7" s="1"/>
  <c r="BH123" i="7" s="1"/>
  <c r="BG104" i="7"/>
  <c r="BG123" i="7" s="1"/>
  <c r="BG142" i="7" s="1"/>
  <c r="BH44" i="7"/>
  <c r="BH105" i="7" s="1"/>
  <c r="BH124" i="7" s="1"/>
  <c r="BG105" i="7"/>
  <c r="BG124" i="7" s="1"/>
  <c r="BG143" i="7" s="1"/>
  <c r="BH36" i="7"/>
  <c r="BH97" i="7" s="1"/>
  <c r="BH116" i="7" s="1"/>
  <c r="BG97" i="7"/>
  <c r="BG116" i="7" s="1"/>
  <c r="BG135" i="7" s="1"/>
  <c r="BH42" i="7"/>
  <c r="BH103" i="7" s="1"/>
  <c r="BH122" i="7" s="1"/>
  <c r="BG103" i="7"/>
  <c r="BG122" i="7" s="1"/>
  <c r="BG141" i="7" s="1"/>
  <c r="BH141" i="7" s="1"/>
  <c r="BH39" i="7"/>
  <c r="BH100" i="7" s="1"/>
  <c r="BH119" i="7" s="1"/>
  <c r="BG100" i="7"/>
  <c r="BG119" i="7" s="1"/>
  <c r="BG138" i="7" s="1"/>
  <c r="BH38" i="7"/>
  <c r="BH99" i="7" s="1"/>
  <c r="BH118" i="7" s="1"/>
  <c r="BG99" i="7"/>
  <c r="BG118" i="7" s="1"/>
  <c r="BG137" i="7" s="1"/>
  <c r="BH137" i="7" l="1"/>
  <c r="BH143" i="7"/>
  <c r="BH144" i="7"/>
  <c r="BH139" i="7"/>
  <c r="BH136" i="7"/>
  <c r="BF134" i="7"/>
  <c r="BH138" i="7"/>
  <c r="BH142" i="7"/>
  <c r="BH145" i="7"/>
  <c r="BH135" i="7"/>
  <c r="AT128" i="7"/>
  <c r="AS147" i="7"/>
  <c r="AY48" i="7"/>
  <c r="AV109" i="7"/>
  <c r="AU110" i="7"/>
  <c r="BF108" i="7"/>
  <c r="BH35" i="7"/>
  <c r="BG96" i="7"/>
  <c r="BG115" i="7" s="1"/>
  <c r="BG127" i="7" s="1"/>
  <c r="BG146" i="7" s="1"/>
  <c r="BG47" i="7"/>
  <c r="AU128" i="7" l="1"/>
  <c r="AT147" i="7"/>
  <c r="BG134" i="7"/>
  <c r="AZ48" i="7"/>
  <c r="AW109" i="7"/>
  <c r="AV110" i="7"/>
  <c r="BG108" i="7"/>
  <c r="BH96" i="7"/>
  <c r="BH115" i="7" s="1"/>
  <c r="BH127" i="7" s="1"/>
  <c r="BH146" i="7" s="1"/>
  <c r="BH47" i="7"/>
  <c r="BH134" i="7" l="1"/>
  <c r="AV128" i="7"/>
  <c r="AU147" i="7"/>
  <c r="AX109" i="7"/>
  <c r="AW110" i="7"/>
  <c r="BA48" i="7"/>
  <c r="BH108" i="7"/>
  <c r="AW128" i="7" l="1"/>
  <c r="AV147" i="7"/>
  <c r="BB48" i="7"/>
  <c r="AY109" i="7"/>
  <c r="AX110" i="7"/>
  <c r="AX128" i="7" l="1"/>
  <c r="AW147" i="7"/>
  <c r="AZ109" i="7"/>
  <c r="AY110" i="7"/>
  <c r="BC48" i="7"/>
  <c r="AY128" i="7" l="1"/>
  <c r="AX147" i="7"/>
  <c r="BD48" i="7"/>
  <c r="BA109" i="7"/>
  <c r="AZ110" i="7"/>
  <c r="AZ128" i="7" l="1"/>
  <c r="AY147" i="7"/>
  <c r="BB109" i="7"/>
  <c r="BA110" i="7"/>
  <c r="BE48" i="7"/>
  <c r="BA128" i="7" l="1"/>
  <c r="AZ147" i="7"/>
  <c r="BF48" i="7"/>
  <c r="BC109" i="7"/>
  <c r="BB110" i="7"/>
  <c r="BB128" i="7" l="1"/>
  <c r="BA147" i="7"/>
  <c r="BG48" i="7"/>
  <c r="BD109" i="7"/>
  <c r="BC110" i="7"/>
  <c r="BC128" i="7" l="1"/>
  <c r="BB147" i="7"/>
  <c r="BH48" i="7"/>
  <c r="BE109" i="7"/>
  <c r="BD110" i="7"/>
  <c r="BD128" i="7" l="1"/>
  <c r="BC147" i="7"/>
  <c r="BF109" i="7"/>
  <c r="BE110" i="7"/>
  <c r="BE128" i="7" l="1"/>
  <c r="BD147" i="7"/>
  <c r="BG109" i="7"/>
  <c r="BF110" i="7"/>
  <c r="BF128" i="7" l="1"/>
  <c r="BE147" i="7"/>
  <c r="BH109" i="7"/>
  <c r="BH110" i="7" s="1"/>
  <c r="BG110" i="7"/>
  <c r="BG128" i="7" l="1"/>
  <c r="BF147" i="7"/>
  <c r="BH128" i="7" l="1"/>
  <c r="BH147" i="7" s="1"/>
  <c r="BG147" i="7"/>
</calcChain>
</file>

<file path=xl/comments1.xml><?xml version="1.0" encoding="utf-8"?>
<comments xmlns="http://schemas.openxmlformats.org/spreadsheetml/2006/main">
  <authors>
    <author>Kim, Jonathan</author>
  </authors>
  <commentList>
    <comment ref="E113" authorId="0" shapeId="0">
      <text>
        <r>
          <rPr>
            <b/>
            <sz val="9"/>
            <color indexed="81"/>
            <rFont val="Tahoma"/>
            <family val="2"/>
          </rPr>
          <t>Kim, Jonathan:</t>
        </r>
        <r>
          <rPr>
            <sz val="9"/>
            <color indexed="81"/>
            <rFont val="Tahoma"/>
            <family val="2"/>
          </rPr>
          <t xml:space="preserve">
use 35% only for 2017 year dfit expense
</t>
        </r>
      </text>
    </comment>
  </commentList>
</comments>
</file>

<file path=xl/comments2.xml><?xml version="1.0" encoding="utf-8"?>
<comments xmlns="http://schemas.openxmlformats.org/spreadsheetml/2006/main">
  <authors>
    <author>Kim, Jonathan</author>
  </authors>
  <commentList>
    <comment ref="E113" authorId="0" shapeId="0">
      <text>
        <r>
          <rPr>
            <b/>
            <sz val="9"/>
            <color indexed="81"/>
            <rFont val="Tahoma"/>
            <family val="2"/>
          </rPr>
          <t>Kim, Jonathan:</t>
        </r>
        <r>
          <rPr>
            <sz val="9"/>
            <color indexed="81"/>
            <rFont val="Tahoma"/>
            <family val="2"/>
          </rPr>
          <t xml:space="preserve">
use 35% only for 2017 year dfit expense
</t>
        </r>
      </text>
    </comment>
  </commentList>
</comments>
</file>

<file path=xl/comments3.xml><?xml version="1.0" encoding="utf-8"?>
<comments xmlns="http://schemas.openxmlformats.org/spreadsheetml/2006/main">
  <authors>
    <author>Kim, Jonathan</author>
  </authors>
  <commentList>
    <comment ref="E113" authorId="0" shapeId="0">
      <text>
        <r>
          <rPr>
            <b/>
            <sz val="9"/>
            <color indexed="81"/>
            <rFont val="Tahoma"/>
            <family val="2"/>
          </rPr>
          <t>Kim, Jonathan:</t>
        </r>
        <r>
          <rPr>
            <sz val="9"/>
            <color indexed="81"/>
            <rFont val="Tahoma"/>
            <family val="2"/>
          </rPr>
          <t xml:space="preserve">
use 35% only for 2017 year dfit expense
</t>
        </r>
      </text>
    </comment>
  </commentList>
</comments>
</file>

<file path=xl/sharedStrings.xml><?xml version="1.0" encoding="utf-8"?>
<sst xmlns="http://schemas.openxmlformats.org/spreadsheetml/2006/main" count="2216" uniqueCount="284">
  <si>
    <t>accum_qty</t>
  </si>
  <si>
    <t>accum_cost</t>
  </si>
  <si>
    <t>month</t>
  </si>
  <si>
    <t>description</t>
  </si>
  <si>
    <t>business_segment_desc</t>
  </si>
  <si>
    <t>asset_loc</t>
  </si>
  <si>
    <t>utility_account_id</t>
  </si>
  <si>
    <t>property_unit</t>
  </si>
  <si>
    <t>asset_id</t>
  </si>
  <si>
    <t>eng_in_service_year</t>
  </si>
  <si>
    <t>in_service_year</t>
  </si>
  <si>
    <t>work_order_number</t>
  </si>
  <si>
    <t>Puget Sound Energy</t>
  </si>
  <si>
    <t>alloc_COR_res</t>
  </si>
  <si>
    <t>Row Labels</t>
  </si>
  <si>
    <t>Grand Total</t>
  </si>
  <si>
    <t>Sum of accum_cost</t>
  </si>
  <si>
    <t>FERC</t>
  </si>
  <si>
    <t>Depr Base</t>
  </si>
  <si>
    <t>New Rate</t>
  </si>
  <si>
    <t>check</t>
  </si>
  <si>
    <t>Gross Plant</t>
  </si>
  <si>
    <t>Total</t>
  </si>
  <si>
    <t>Plant Account</t>
  </si>
  <si>
    <t>Totals</t>
  </si>
  <si>
    <t>DFIT</t>
  </si>
  <si>
    <t>Net Plant</t>
  </si>
  <si>
    <t>Depr Group</t>
  </si>
  <si>
    <t>Ref</t>
  </si>
  <si>
    <t>LookUp Column Ref Do Not Change =========================&gt;</t>
  </si>
  <si>
    <t>Gas</t>
  </si>
  <si>
    <t>Distribution System WA</t>
  </si>
  <si>
    <t>E</t>
  </si>
  <si>
    <t>Remote Telemetry Unit (RTU)-GAS</t>
  </si>
  <si>
    <t>Inlet Valve</t>
  </si>
  <si>
    <t>Outlet Valve</t>
  </si>
  <si>
    <t>General Plant WA</t>
  </si>
  <si>
    <t>Intangibles WA</t>
  </si>
  <si>
    <t>Regulating Station WA</t>
  </si>
  <si>
    <t>Regulator/Relief Stage Piping System</t>
  </si>
  <si>
    <t>Regulator/Relief Valve</t>
  </si>
  <si>
    <t>G303 INT Misc Intangible Plant</t>
  </si>
  <si>
    <t>G3780 DST Measuring &amp; Reg Station</t>
  </si>
  <si>
    <t>G3740 DST Land &amp; Land Rights</t>
  </si>
  <si>
    <t>G3762 DST Mains, Plastic</t>
  </si>
  <si>
    <t>G3764 DST Mains, Wrapped Steel</t>
  </si>
  <si>
    <t>G385 DST Industrial M&amp;R Sta Eq</t>
  </si>
  <si>
    <t>G3750 DST Structures &amp; Improvements</t>
  </si>
  <si>
    <t>G3912 GEN Computer Eq, new</t>
  </si>
  <si>
    <t>G3970 GEN Comm Equip, new</t>
  </si>
  <si>
    <t>Upgrade 2</t>
  </si>
  <si>
    <t>Upgrade 1</t>
  </si>
  <si>
    <t>Upgrade 3</t>
  </si>
  <si>
    <t>9/30/2021 Gross Plant Balance</t>
  </si>
  <si>
    <t>Reference</t>
  </si>
  <si>
    <t>Total by Gas Distribution Upgrade</t>
  </si>
  <si>
    <t>Upgrade</t>
  </si>
  <si>
    <t>Total Reserve</t>
  </si>
  <si>
    <t>Total Gas Distribution Upgrades</t>
  </si>
  <si>
    <t>Combined Rate</t>
  </si>
  <si>
    <t>Total Depr Expense</t>
  </si>
  <si>
    <t>9/30/2021 Total Reserve</t>
  </si>
  <si>
    <t>Combined</t>
  </si>
  <si>
    <t>allo_comb_res</t>
  </si>
  <si>
    <t>Sum of allo_comb_res</t>
  </si>
  <si>
    <t>Old Rate</t>
  </si>
  <si>
    <t>AMA</t>
  </si>
  <si>
    <t>Acc Depr</t>
  </si>
  <si>
    <t>Depr Exp</t>
  </si>
  <si>
    <t>Total LNG Upgrades</t>
  </si>
  <si>
    <t>Upgrade 1 - 4 Miles Pipe To Plant and IT Business Enablement:</t>
  </si>
  <si>
    <t>Upgrade 2 - Golden Givens Limit Station and 1 Mile Pipe Connector:</t>
  </si>
  <si>
    <t>Upgrade 3 - Frederickson Gate Station Expansion:</t>
  </si>
  <si>
    <t>LNG Gas Distribution Plant Upgrades:</t>
  </si>
  <si>
    <t>ADIT</t>
  </si>
  <si>
    <t>12 Mo Ended Dec-23</t>
  </si>
  <si>
    <t>12 Mo Ended Dec-24</t>
  </si>
  <si>
    <t xml:space="preserve">Book Depreciation </t>
  </si>
  <si>
    <t>Tax Basis by Plant Account</t>
  </si>
  <si>
    <t>Tax Depreciation by Plant Account</t>
  </si>
  <si>
    <t>MACRS RATE</t>
  </si>
  <si>
    <t>YR1</t>
  </si>
  <si>
    <t>YR2</t>
  </si>
  <si>
    <t>YR3</t>
  </si>
  <si>
    <t>YR4</t>
  </si>
  <si>
    <t>YR5</t>
  </si>
  <si>
    <t>MACRS 20</t>
  </si>
  <si>
    <t>Timing Diff</t>
  </si>
  <si>
    <t>JK OK 10/11/22</t>
  </si>
  <si>
    <t>VINTAGE</t>
  </si>
  <si>
    <t>2021 Depr</t>
  </si>
  <si>
    <t>2022 Depr</t>
  </si>
  <si>
    <t>2023 Depr</t>
  </si>
  <si>
    <t>2024 Depr</t>
  </si>
  <si>
    <t>2025 Depr</t>
  </si>
  <si>
    <t>YR6</t>
  </si>
  <si>
    <t>YR7</t>
  </si>
  <si>
    <t>YR8</t>
  </si>
  <si>
    <t>YR9</t>
  </si>
  <si>
    <t>Total Tax Basis</t>
  </si>
  <si>
    <t>Total Book Depr</t>
  </si>
  <si>
    <t>Acc Book Depr (book rsrv)</t>
  </si>
  <si>
    <t>Total Tax Depr</t>
  </si>
  <si>
    <t>Acc Tax Depr (tax rsrv)</t>
  </si>
  <si>
    <t>Cummulative Timing Diff</t>
  </si>
  <si>
    <t>AR OK 10/13/22</t>
  </si>
  <si>
    <t>Proof</t>
  </si>
  <si>
    <t>Account 111:</t>
  </si>
  <si>
    <t>Account 283:</t>
  </si>
  <si>
    <t>Account 404:</t>
  </si>
  <si>
    <t>Account 108:</t>
  </si>
  <si>
    <t>Account 403:</t>
  </si>
  <si>
    <t>Total Rate Base</t>
  </si>
  <si>
    <t>Total Gross Plant</t>
  </si>
  <si>
    <t>Gross Plant:</t>
  </si>
  <si>
    <t>Accum Deprec</t>
  </si>
  <si>
    <t>FERC 108</t>
  </si>
  <si>
    <t>Accum Amort.</t>
  </si>
  <si>
    <t>FERC 111</t>
  </si>
  <si>
    <t>Total Depr &amp; Amort</t>
  </si>
  <si>
    <t>Accumulated Deferred Taxes:</t>
  </si>
  <si>
    <t>FERC 283</t>
  </si>
  <si>
    <t>Total Accum Def Taxes</t>
  </si>
  <si>
    <t>Net Plant Rate Base</t>
  </si>
  <si>
    <t>Settlement Rate of Return</t>
  </si>
  <si>
    <t>Settlement Weighted Average Cost of Debt</t>
  </si>
  <si>
    <t>Federal Tax Rate</t>
  </si>
  <si>
    <t>Return on net plant rate base</t>
  </si>
  <si>
    <t>Impact on NOI for removal of:</t>
  </si>
  <si>
    <t>Depreciation Expense</t>
  </si>
  <si>
    <t>FERC 403</t>
  </si>
  <si>
    <t>Amortization Expense</t>
  </si>
  <si>
    <t>FERC 404</t>
  </si>
  <si>
    <t>Tax Benefit of Prof Int.</t>
  </si>
  <si>
    <t>FERC 409</t>
  </si>
  <si>
    <t>Total Before Revenue Sensitive Fees and Taxes</t>
  </si>
  <si>
    <t>Conversion Factor</t>
  </si>
  <si>
    <t>Total Revenue Requirement</t>
  </si>
  <si>
    <t>Total Net Revenue Change</t>
  </si>
  <si>
    <t>2023 Rev Req</t>
  </si>
  <si>
    <t>2024 Rev Req</t>
  </si>
  <si>
    <t>Change</t>
  </si>
  <si>
    <t>2023 vs 2024</t>
  </si>
  <si>
    <t>Rev Req</t>
  </si>
  <si>
    <t>From Bench Request 2</t>
  </si>
  <si>
    <t>Main Pipe, Steel with Coating (STW), 16" : 1122</t>
  </si>
  <si>
    <t>Meter, M&amp;R Station</t>
  </si>
  <si>
    <t>Injection Odorizer Storage Tank</t>
  </si>
  <si>
    <t>Injection Odorizer Pump System</t>
  </si>
  <si>
    <t>Meter By-pass Piping System</t>
  </si>
  <si>
    <t>Main Pipe, Steel with Coating (STW),  6" : 1119</t>
  </si>
  <si>
    <t>Meter Installation, Gas Large Industrial (above Class 1000)</t>
  </si>
  <si>
    <t>Relief valve and piping system</t>
  </si>
  <si>
    <t>Computer Equipment</t>
  </si>
  <si>
    <t>LNG BE IT - Endur Enhancements SW.CN.5YR - 142001832</t>
  </si>
  <si>
    <t>LNG BE IT - Energy Ops Apps  SOF CN 5YR - 142001766</t>
  </si>
  <si>
    <t>LNG BE Process - Inventory SOF CN 5YR - 142001838</t>
  </si>
  <si>
    <t>LNG BE IT - Custom Tech &amp; Reporting SW.CN.5YR - 142001836</t>
  </si>
  <si>
    <t>Regulator - Industrial meter</t>
  </si>
  <si>
    <t>Roof (Equipment Protection Only)</t>
  </si>
  <si>
    <t>Injection Odorizer Containment</t>
  </si>
  <si>
    <t>Hard bypass</t>
  </si>
  <si>
    <t>999.999 TACOMA LNG PIPELINE - CLOVER CREek Limit Modification **Minor add to 109106296 in PowerPlant.**11/29/2017 -- In service per Colleen Oliver =KPHAM= Order cancelled and transfered to 109106296 due to WBS change. 6/30/2017 Clover Creek project did n</t>
  </si>
  <si>
    <t>Removal of Tacoma LNG Distribution Upgrade 1:</t>
  </si>
  <si>
    <t>Without CIAC</t>
  </si>
  <si>
    <t>Per Order 07 UG-230393</t>
  </si>
  <si>
    <t>With CIAC</t>
  </si>
  <si>
    <t>Difference</t>
  </si>
  <si>
    <t>G3764 as filed</t>
  </si>
  <si>
    <t>Apply CIAC</t>
  </si>
  <si>
    <t>G3764 w/ CIAC</t>
  </si>
  <si>
    <t>Reasonable</t>
  </si>
  <si>
    <t>&lt;--- Recalculated</t>
  </si>
  <si>
    <t>Change in Depreciation prior to 9/30/2021</t>
  </si>
  <si>
    <t>Months of Dep in Accum Dep</t>
  </si>
  <si>
    <t>no CIAC</t>
  </si>
  <si>
    <t>w/ CIAC</t>
  </si>
  <si>
    <t># of months</t>
  </si>
  <si>
    <t>Diff</t>
  </si>
  <si>
    <t>Close</t>
  </si>
  <si>
    <t>Percent of revenue requirement withouth CIAC</t>
  </si>
  <si>
    <t>Application of Rule 6 to Transport Service under RS 87T for Puget LNG</t>
  </si>
  <si>
    <t>Information from WFD-4 in UG-230393</t>
  </si>
  <si>
    <t>Volumes as included in Rate Case</t>
  </si>
  <si>
    <t xml:space="preserve">CIAC = </t>
  </si>
  <si>
    <t>Yr</t>
  </si>
  <si>
    <t>Year</t>
  </si>
  <si>
    <t>Gallons</t>
  </si>
  <si>
    <t>Dth</t>
  </si>
  <si>
    <t>Dth/d</t>
  </si>
  <si>
    <t>Total Therms</t>
  </si>
  <si>
    <t>Rule 6 Credit</t>
  </si>
  <si>
    <t>Rule 6 Allowance</t>
  </si>
  <si>
    <t>Allocated CapEx before CIAC</t>
  </si>
  <si>
    <t>Allocated CapEx after CIAC</t>
  </si>
  <si>
    <t>From Rule 6</t>
  </si>
  <si>
    <t>PSE Comment</t>
  </si>
  <si>
    <r>
      <t xml:space="preserve">Estimated Annual Therm: The estimated annual Customer natural gas usage would be as calculated by the Company </t>
    </r>
    <r>
      <rPr>
        <b/>
        <sz val="11"/>
        <color theme="1"/>
        <rFont val="Calibri"/>
        <family val="2"/>
        <scheme val="minor"/>
      </rPr>
      <t>based upon the natural gas equipment the Customer is going to use.</t>
    </r>
  </si>
  <si>
    <t xml:space="preserve">The equipment to be used  by customer would allow for 70.47 M thenrs per year </t>
  </si>
  <si>
    <r>
      <t xml:space="preserve">MARGIN ALLOWANCE: The Company will provide the Margin Allowance to a qualifying new or modified line extension project as described in this section. In all cases, for either a new or modified line extension project, the Company will not grant any Margin Allowance for any Customer, if the Company, in its sole judgment, determines that the Customer load will not be in service for </t>
    </r>
    <r>
      <rPr>
        <b/>
        <sz val="11"/>
        <color theme="1"/>
        <rFont val="Calibri"/>
        <family val="2"/>
        <scheme val="minor"/>
      </rPr>
      <t xml:space="preserve">five </t>
    </r>
    <r>
      <rPr>
        <sz val="10"/>
        <rFont val="Arial"/>
        <family val="2"/>
      </rPr>
      <t>years</t>
    </r>
  </si>
  <si>
    <t>Tariff is a bit vague, but it would appear the intent is to be at full service by end of 5 years, thus CIAC is conservatively calculated to reduce allocated CapEx to Rule 6 allowance by 5th year.</t>
  </si>
  <si>
    <t>Ave. Therms/Yr</t>
  </si>
  <si>
    <t>Allocated CapEx</t>
  </si>
  <si>
    <t>thru Yr 5</t>
  </si>
  <si>
    <t>thru Yr 6</t>
  </si>
  <si>
    <t>thru Yr 7</t>
  </si>
  <si>
    <t>thru Yr 8</t>
  </si>
  <si>
    <t>thru Yr 9</t>
  </si>
  <si>
    <t>thru Yr 10</t>
  </si>
  <si>
    <t>thru Yr 11</t>
  </si>
  <si>
    <t>thru Yr 12</t>
  </si>
  <si>
    <t>thru Yr 13</t>
  </si>
  <si>
    <t>thru Yr 14</t>
  </si>
  <si>
    <t>thru Yr 15</t>
  </si>
  <si>
    <t>thru Yr 16</t>
  </si>
  <si>
    <t>thru Yr 17</t>
  </si>
  <si>
    <t>thru Yr 18</t>
  </si>
  <si>
    <t>thru Yr 19</t>
  </si>
  <si>
    <t>thru Yr 20</t>
  </si>
  <si>
    <r>
      <t xml:space="preserve">PLNG volumes times the Rule 6 credit are less than the Allocated Capital Costs ($27.82M) until year 6, and on average until beyond 20 years.                             </t>
    </r>
    <r>
      <rPr>
        <b/>
        <sz val="12"/>
        <color theme="1"/>
        <rFont val="Calibri"/>
        <family val="2"/>
        <scheme val="minor"/>
      </rPr>
      <t xml:space="preserve">Therefore a CIAC is required. </t>
    </r>
    <r>
      <rPr>
        <sz val="12"/>
        <color theme="1"/>
        <rFont val="Calibri"/>
        <family val="2"/>
        <scheme val="minor"/>
      </rPr>
      <t>The CIAC needs to be sufficient to cover the allocated CapEx, net of the CIAC, by year 5.</t>
    </r>
  </si>
  <si>
    <t>Allocation of Cap-Ex for Distribution Upgrade Projects related to providing service to/from Tacoma LNG</t>
  </si>
  <si>
    <t xml:space="preserve">Note: Dist.Upgrades were never included in the CapEx Allocation of Tac.LNG plant costs by function discussed in the prior Settlement.  It was always intended that Dist.Upgrade costs would be part of the gas system and recovered through sales or transportation service.  </t>
  </si>
  <si>
    <t>To Tacoma LNG = 21,400 Dth/day or .89M scfh - Impacts on Upgrades 1,2 and 3</t>
  </si>
  <si>
    <t>From Tacoma LNG = 66,000 Dth/day or 2.75M scfh - Impacts on Upgrade 1 only.</t>
  </si>
  <si>
    <t>Information from WFD-3 in UG-230393</t>
  </si>
  <si>
    <t>Allocation %</t>
  </si>
  <si>
    <t>CapEx Allocated</t>
  </si>
  <si>
    <t>Project</t>
  </si>
  <si>
    <t>CapEx ($Million)</t>
  </si>
  <si>
    <t>In-Service Date</t>
  </si>
  <si>
    <t>Non LNG PSE Dist</t>
  </si>
  <si>
    <t>LNG for PSE Dist</t>
  </si>
  <si>
    <t>PSE Dist for PLNG</t>
  </si>
  <si>
    <t>STAFF's methodology</t>
  </si>
  <si>
    <t>4 mile 16" line (est. attributed as follows:)</t>
  </si>
  <si>
    <t>PSE</t>
  </si>
  <si>
    <t>PLNG</t>
  </si>
  <si>
    <t>85% cost for permits,trench &amp; 12" pipe (21,400 from plant)</t>
  </si>
  <si>
    <t>Oct.2017</t>
  </si>
  <si>
    <t>Vaporization</t>
  </si>
  <si>
    <t>Liquefaction</t>
  </si>
  <si>
    <t>15% for upgrade to 16" (66,000 less 21,400 from plant)</t>
  </si>
  <si>
    <t>-estimates  by Gas Sys Planning - may be capable of other minor volumes, but unplanned, so 100% attributed to plant)</t>
  </si>
  <si>
    <t>for 12" equivalent pipe</t>
  </si>
  <si>
    <t>PSE=</t>
  </si>
  <si>
    <t>upgrade Frederickson Meter Station</t>
  </si>
  <si>
    <t>2.356 Mscfh to 6.0 Mscfh (delta 3.644 Mscfh)</t>
  </si>
  <si>
    <t>Tacoma LNG = 21,400Dth/day = .892 Mscfh or 24.48% of total</t>
  </si>
  <si>
    <t>allocate per liquefaction %</t>
  </si>
  <si>
    <t>Sept.2017</t>
  </si>
  <si>
    <t>-intentionally up-sized to accomodate other growth -previous and future (75.5%) unrelated to Tac.LNG</t>
  </si>
  <si>
    <t>2019 Rate Case Total</t>
  </si>
  <si>
    <t>Upgrade 2 (exact final costs not yet determined- estimate from 9/11/2020)</t>
  </si>
  <si>
    <t>1 mile 12" line + GoldenGiven LS</t>
  </si>
  <si>
    <t>allocate  per liquefaction %</t>
  </si>
  <si>
    <t>-as planned - upsized for system load growth (39.8%) unrelated to Tac.LNG (See File: Golden Givens PipeCost Sharing (40 yr average))</t>
  </si>
  <si>
    <t>in process</t>
  </si>
  <si>
    <t>Total Upgrades 1-3</t>
  </si>
  <si>
    <t>PSE-Tacoma LNG-PSE Meter Station- 3 meters (exact final costs not yet determined- estimate from 9/11/2020)</t>
  </si>
  <si>
    <t>deliver 21,400 (allocate per liquefaction %)</t>
  </si>
  <si>
    <t>receive 66,000 (allocate per vaporization %)</t>
  </si>
  <si>
    <t>Boil Off gas (allocate per  tank capacity %)</t>
  </si>
  <si>
    <t>Total Meter Station (to/from Plant)</t>
  </si>
  <si>
    <t>-solely for Tacoma LNG plant</t>
  </si>
  <si>
    <t>Total Upgrades 1- 3, plus Plant Meter Station</t>
  </si>
  <si>
    <t>Total Costs</t>
  </si>
  <si>
    <t>All owned &amp; operated as part of PSE Distribution System</t>
  </si>
  <si>
    <t>Note:   Because PLNG will have transportation service and pay a RS 88T rate, the allocated total of $27.82 M should be considered the "main extension cost" for service to PLNG and compared to RS 87T margin allowance under Rule 6 to determine if a CIAC is required or not.  This is how PSE would determine service costs to any other new RS 87T customer.</t>
  </si>
  <si>
    <t>PUGET SOUND ENERGY - GAS</t>
  </si>
  <si>
    <t>GAS RESULTS OF OPERATIONS</t>
  </si>
  <si>
    <r>
      <t xml:space="preserve">2022 GENERAL RATE CASE - </t>
    </r>
    <r>
      <rPr>
        <b/>
        <sz val="10"/>
        <color rgb="FFFF0000"/>
        <rFont val="Times New Roman"/>
        <family val="1"/>
      </rPr>
      <t>Plus</t>
    </r>
    <r>
      <rPr>
        <b/>
        <sz val="10"/>
        <color theme="1"/>
        <rFont val="Times New Roman"/>
        <family val="1"/>
      </rPr>
      <t xml:space="preserve"> </t>
    </r>
    <r>
      <rPr>
        <b/>
        <sz val="10"/>
        <color rgb="FFFF0000"/>
        <rFont val="Times New Roman"/>
        <family val="1"/>
      </rPr>
      <t>Filing Fee Updated Per House Bill 1589, Effective 01.01.2024</t>
    </r>
  </si>
  <si>
    <t>12 MONTHS ENDED JUNE 30, 2021</t>
  </si>
  <si>
    <t>RATE YEARS CALENDAR 2023 AND 2024</t>
  </si>
  <si>
    <t>CONVERSION FACTOR</t>
  </si>
  <si>
    <t>LINE</t>
  </si>
  <si>
    <t>NO.</t>
  </si>
  <si>
    <t>DESCRIPTION</t>
  </si>
  <si>
    <t>BAD DEBTS</t>
  </si>
  <si>
    <t>ANNUAL FILING FEE</t>
  </si>
  <si>
    <t>STATE UTILITY TAX ( 3.8358% - ( LINE 1 * 3.8358% )  )</t>
  </si>
  <si>
    <t>SUM OF TAXES OTHER</t>
  </si>
  <si>
    <t>CONVERSION FACTOR EXCLUDING FEDERAL INCOME TAX ( 1 - LINE 17 )</t>
  </si>
  <si>
    <t>FIT</t>
  </si>
  <si>
    <t xml:space="preserve">CONVERSION FACTOR INCL FEDERAL INCOME TAX ( LINE 18 - LINE 19 )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</si>
</sst>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409]mmm\-yy;@"/>
    <numFmt numFmtId="166" formatCode="0.000%"/>
    <numFmt numFmtId="167" formatCode="_(&quot;$&quot;* #,##0_);_(&quot;$&quot;* \(#,##0\);_(&quot;$&quot;* &quot;-&quot;??_);_(@_)"/>
    <numFmt numFmtId="168" formatCode="0.0%"/>
    <numFmt numFmtId="169" formatCode="_(* #,##0.000000_);_(* \(#,##0.000000\);_(* &quot;-&quot;??_);_(@_)"/>
    <numFmt numFmtId="170" formatCode="0.0000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sz val="10"/>
      <name val="Arial"/>
      <family val="2"/>
    </font>
    <font>
      <i/>
      <sz val="10"/>
      <name val="Arial"/>
      <family val="2"/>
    </font>
    <font>
      <b/>
      <sz val="10"/>
      <color rgb="FF000000"/>
      <name val="Arial"/>
      <family val="2"/>
    </font>
    <font>
      <i/>
      <sz val="8"/>
      <color theme="1"/>
      <name val="Arial"/>
      <family val="2"/>
    </font>
    <font>
      <sz val="8"/>
      <name val="Arial"/>
      <family val="2"/>
    </font>
    <font>
      <sz val="8"/>
      <color theme="1"/>
      <name val="Arial"/>
      <family val="2"/>
    </font>
    <font>
      <i/>
      <sz val="10"/>
      <color rgb="FFFF0000"/>
      <name val="Arial"/>
      <family val="2"/>
    </font>
    <font>
      <b/>
      <sz val="12"/>
      <name val="Arial"/>
      <family val="2"/>
    </font>
    <font>
      <b/>
      <sz val="10"/>
      <color rgb="FF0070C0"/>
      <name val="Arial"/>
      <family val="2"/>
    </font>
    <font>
      <b/>
      <sz val="10"/>
      <color rgb="FF00B050"/>
      <name val="Arial"/>
      <family val="2"/>
    </font>
    <font>
      <sz val="10"/>
      <color rgb="FF00B050"/>
      <name val="Arial"/>
      <family val="2"/>
    </font>
    <font>
      <sz val="9"/>
      <color indexed="81"/>
      <name val="Tahoma"/>
      <family val="2"/>
    </font>
    <font>
      <b/>
      <sz val="9"/>
      <color indexed="81"/>
      <name val="Tahoma"/>
      <family val="2"/>
    </font>
    <font>
      <b/>
      <sz val="14"/>
      <color theme="1"/>
      <name val="Calibri"/>
      <family val="2"/>
    </font>
    <font>
      <b/>
      <sz val="11"/>
      <color theme="1"/>
      <name val="Calibri"/>
      <family val="2"/>
    </font>
    <font>
      <b/>
      <sz val="10"/>
      <color rgb="FFFF0000"/>
      <name val="Arial"/>
      <family val="2"/>
    </font>
    <font>
      <sz val="10"/>
      <color rgb="FFFF0000"/>
      <name val="Arial"/>
      <family val="2"/>
    </font>
    <font>
      <b/>
      <sz val="11"/>
      <color theme="0"/>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sz val="11"/>
      <color rgb="FFC00000"/>
      <name val="Calibri"/>
      <family val="2"/>
      <scheme val="minor"/>
    </font>
    <font>
      <i/>
      <sz val="11"/>
      <color theme="1"/>
      <name val="Calibri"/>
      <family val="2"/>
      <scheme val="minor"/>
    </font>
    <font>
      <sz val="9"/>
      <color rgb="FFC00000"/>
      <name val="Calibri"/>
      <family val="2"/>
      <scheme val="minor"/>
    </font>
    <font>
      <sz val="10"/>
      <color theme="1"/>
      <name val="Times New Roman"/>
      <family val="1"/>
    </font>
    <font>
      <b/>
      <sz val="10"/>
      <color theme="1"/>
      <name val="Times New Roman"/>
      <family val="1"/>
    </font>
    <font>
      <b/>
      <sz val="10"/>
      <color rgb="FFFF0000"/>
      <name val="Times New Roman"/>
      <family val="1"/>
    </font>
    <font>
      <b/>
      <sz val="10"/>
      <color rgb="FF0000FF"/>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s>
  <borders count="45">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medium">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xf numFmtId="43" fontId="4" fillId="0" borderId="0" applyFont="0" applyFill="0" applyBorder="0" applyAlignment="0" applyProtection="0"/>
    <xf numFmtId="0" fontId="4" fillId="0" borderId="0"/>
    <xf numFmtId="0" fontId="3" fillId="0" borderId="0"/>
    <xf numFmtId="0" fontId="4"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20">
    <xf numFmtId="0" fontId="0" fillId="0" borderId="0" xfId="0"/>
    <xf numFmtId="43" fontId="0" fillId="0" borderId="0" xfId="1" applyFont="1"/>
    <xf numFmtId="0" fontId="6" fillId="0" borderId="0" xfId="0" applyFont="1"/>
    <xf numFmtId="43" fontId="0" fillId="0" borderId="0" xfId="0" applyNumberFormat="1"/>
    <xf numFmtId="0" fontId="7" fillId="0" borderId="0" xfId="0" applyFont="1" applyAlignment="1">
      <alignment wrapText="1"/>
    </xf>
    <xf numFmtId="10" fontId="0" fillId="0" borderId="0" xfId="2" applyNumberFormat="1" applyFont="1"/>
    <xf numFmtId="0" fontId="9" fillId="0" borderId="0" xfId="0" applyFont="1" applyAlignment="1">
      <alignment horizontal="right"/>
    </xf>
    <xf numFmtId="0" fontId="0" fillId="0" borderId="1" xfId="0" applyBorder="1"/>
    <xf numFmtId="43" fontId="0" fillId="0" borderId="1" xfId="1" applyFont="1" applyBorder="1"/>
    <xf numFmtId="0" fontId="0" fillId="0" borderId="0" xfId="0" applyBorder="1"/>
    <xf numFmtId="0" fontId="5" fillId="0" borderId="0" xfId="0" applyFont="1"/>
    <xf numFmtId="0" fontId="6" fillId="0" borderId="2" xfId="0" applyFont="1" applyBorder="1"/>
    <xf numFmtId="0" fontId="5" fillId="0" borderId="1" xfId="0" applyFont="1" applyFill="1" applyBorder="1"/>
    <xf numFmtId="0" fontId="5" fillId="0" borderId="1" xfId="0" applyFont="1" applyBorder="1"/>
    <xf numFmtId="0" fontId="5" fillId="0" borderId="0" xfId="0" applyFont="1" applyFill="1" applyBorder="1"/>
    <xf numFmtId="0" fontId="5" fillId="0" borderId="0" xfId="0" applyFont="1" applyBorder="1"/>
    <xf numFmtId="165" fontId="0" fillId="0" borderId="0" xfId="0" applyNumberFormat="1"/>
    <xf numFmtId="0" fontId="10" fillId="0" borderId="6" xfId="0" applyFont="1" applyFill="1" applyBorder="1" applyAlignment="1">
      <alignment horizontal="center"/>
    </xf>
    <xf numFmtId="0" fontId="10" fillId="0" borderId="2" xfId="0" applyFont="1" applyFill="1" applyBorder="1" applyAlignment="1">
      <alignment horizontal="center"/>
    </xf>
    <xf numFmtId="0" fontId="10" fillId="0" borderId="7" xfId="0" applyFont="1" applyFill="1" applyBorder="1" applyAlignment="1">
      <alignment horizontal="center"/>
    </xf>
    <xf numFmtId="0" fontId="11" fillId="0" borderId="0" xfId="0" applyFont="1" applyFill="1" applyBorder="1"/>
    <xf numFmtId="43" fontId="12" fillId="0" borderId="0" xfId="0" applyNumberFormat="1" applyFont="1"/>
    <xf numFmtId="43" fontId="0" fillId="0" borderId="8" xfId="1" applyFont="1" applyBorder="1"/>
    <xf numFmtId="43" fontId="0" fillId="0" borderId="1" xfId="0" applyNumberFormat="1" applyBorder="1"/>
    <xf numFmtId="0" fontId="5" fillId="0" borderId="10" xfId="0" applyFont="1" applyBorder="1"/>
    <xf numFmtId="164" fontId="5" fillId="0" borderId="0" xfId="1" applyNumberFormat="1" applyFont="1" applyBorder="1"/>
    <xf numFmtId="43" fontId="0" fillId="0" borderId="9" xfId="0" applyNumberFormat="1" applyBorder="1"/>
    <xf numFmtId="43" fontId="0" fillId="0" borderId="5" xfId="0" applyNumberFormat="1" applyBorder="1"/>
    <xf numFmtId="0" fontId="0" fillId="0" borderId="8" xfId="0" applyBorder="1"/>
    <xf numFmtId="43" fontId="12" fillId="0" borderId="5" xfId="0" applyNumberFormat="1" applyFont="1" applyBorder="1"/>
    <xf numFmtId="0" fontId="0" fillId="0" borderId="5" xfId="0" applyBorder="1"/>
    <xf numFmtId="43" fontId="0" fillId="0" borderId="5" xfId="1" applyFont="1" applyBorder="1"/>
    <xf numFmtId="43" fontId="0" fillId="0" borderId="11" xfId="0" applyNumberFormat="1" applyBorder="1"/>
    <xf numFmtId="43" fontId="0" fillId="0" borderId="3" xfId="0" applyNumberFormat="1" applyBorder="1"/>
    <xf numFmtId="0" fontId="0" fillId="0" borderId="4" xfId="0" applyBorder="1"/>
    <xf numFmtId="43" fontId="12" fillId="0" borderId="3" xfId="0" applyNumberFormat="1" applyFont="1" applyBorder="1"/>
    <xf numFmtId="0" fontId="0" fillId="0" borderId="3" xfId="0" applyBorder="1"/>
    <xf numFmtId="43" fontId="0" fillId="0" borderId="3" xfId="1" applyFont="1" applyBorder="1"/>
    <xf numFmtId="43" fontId="0" fillId="0" borderId="4" xfId="1" applyFont="1" applyBorder="1"/>
    <xf numFmtId="0" fontId="0" fillId="0" borderId="12" xfId="0" applyBorder="1"/>
    <xf numFmtId="43" fontId="0" fillId="0" borderId="12" xfId="0" applyNumberFormat="1" applyBorder="1"/>
    <xf numFmtId="43" fontId="0" fillId="0" borderId="11" xfId="1" applyFont="1" applyBorder="1"/>
    <xf numFmtId="0" fontId="13" fillId="0" borderId="0" xfId="0" applyFont="1" applyFill="1" applyBorder="1"/>
    <xf numFmtId="43" fontId="0" fillId="0" borderId="0" xfId="0" applyNumberFormat="1" applyBorder="1"/>
    <xf numFmtId="43" fontId="0" fillId="0" borderId="13" xfId="0" applyNumberFormat="1" applyBorder="1"/>
    <xf numFmtId="17" fontId="6" fillId="0" borderId="1" xfId="0" applyNumberFormat="1" applyFont="1" applyBorder="1" applyAlignment="1">
      <alignment horizontal="center"/>
    </xf>
    <xf numFmtId="0" fontId="7" fillId="0" borderId="0" xfId="0" applyFont="1"/>
    <xf numFmtId="43" fontId="14" fillId="0" borderId="0" xfId="1" applyFont="1"/>
    <xf numFmtId="43" fontId="4" fillId="0" borderId="0" xfId="0" applyNumberFormat="1" applyFont="1"/>
    <xf numFmtId="43" fontId="0" fillId="0" borderId="0" xfId="1" applyFont="1" applyFill="1"/>
    <xf numFmtId="0" fontId="7" fillId="0" borderId="1" xfId="0" applyFont="1" applyBorder="1"/>
    <xf numFmtId="0" fontId="7" fillId="0" borderId="0" xfId="0" applyFont="1" applyAlignment="1">
      <alignment horizontal="centerContinuous"/>
    </xf>
    <xf numFmtId="0" fontId="7" fillId="0" borderId="3" xfId="0" applyFont="1" applyBorder="1" applyAlignment="1">
      <alignment horizontal="centerContinuous"/>
    </xf>
    <xf numFmtId="17" fontId="7" fillId="0" borderId="5" xfId="0" applyNumberFormat="1" applyFont="1" applyBorder="1" applyAlignment="1">
      <alignment horizontal="centerContinuous"/>
    </xf>
    <xf numFmtId="0" fontId="7" fillId="0" borderId="5" xfId="0" applyFont="1" applyBorder="1" applyAlignment="1">
      <alignment horizontal="centerContinuous"/>
    </xf>
    <xf numFmtId="17" fontId="6" fillId="0" borderId="8" xfId="0" applyNumberFormat="1" applyFont="1" applyBorder="1" applyAlignment="1">
      <alignment horizontal="center"/>
    </xf>
    <xf numFmtId="0" fontId="7" fillId="0" borderId="0" xfId="0" applyFont="1" applyBorder="1"/>
    <xf numFmtId="0" fontId="15" fillId="0" borderId="0" xfId="0" applyFont="1"/>
    <xf numFmtId="0" fontId="0" fillId="0" borderId="14" xfId="0" applyBorder="1"/>
    <xf numFmtId="0" fontId="7" fillId="0" borderId="12" xfId="0" applyFont="1" applyFill="1" applyBorder="1"/>
    <xf numFmtId="43" fontId="7" fillId="0" borderId="15" xfId="0" applyNumberFormat="1" applyFont="1" applyBorder="1"/>
    <xf numFmtId="43" fontId="7" fillId="0" borderId="12" xfId="0" applyNumberFormat="1" applyFont="1" applyBorder="1"/>
    <xf numFmtId="43" fontId="7" fillId="0" borderId="14" xfId="0" applyNumberFormat="1" applyFont="1" applyBorder="1"/>
    <xf numFmtId="17" fontId="7" fillId="0" borderId="0" xfId="0" applyNumberFormat="1" applyFont="1" applyBorder="1" applyAlignment="1">
      <alignment horizontal="centerContinuous"/>
    </xf>
    <xf numFmtId="0" fontId="7" fillId="0" borderId="0" xfId="0" applyFont="1" applyBorder="1" applyAlignment="1">
      <alignment horizontal="centerContinuous"/>
    </xf>
    <xf numFmtId="43" fontId="0" fillId="0" borderId="0" xfId="1" applyFont="1" applyBorder="1"/>
    <xf numFmtId="0" fontId="7" fillId="0" borderId="16" xfId="0" applyFont="1" applyBorder="1" applyAlignment="1">
      <alignment horizontal="centerContinuous"/>
    </xf>
    <xf numFmtId="0" fontId="7" fillId="0" borderId="16" xfId="0" applyFont="1" applyBorder="1" applyAlignment="1">
      <alignment horizontal="center"/>
    </xf>
    <xf numFmtId="0" fontId="0" fillId="0" borderId="16" xfId="0" applyBorder="1"/>
    <xf numFmtId="43" fontId="0" fillId="0" borderId="16" xfId="0" applyNumberFormat="1" applyBorder="1"/>
    <xf numFmtId="43" fontId="7" fillId="0" borderId="17" xfId="1" applyFont="1" applyBorder="1"/>
    <xf numFmtId="0" fontId="16" fillId="0" borderId="0" xfId="0" applyFont="1"/>
    <xf numFmtId="43" fontId="16" fillId="0" borderId="0" xfId="0" applyNumberFormat="1" applyFont="1"/>
    <xf numFmtId="0" fontId="16" fillId="0" borderId="0" xfId="0" applyFont="1" applyAlignment="1">
      <alignment horizontal="right"/>
    </xf>
    <xf numFmtId="43" fontId="16" fillId="0" borderId="1" xfId="0" applyNumberFormat="1" applyFont="1" applyBorder="1"/>
    <xf numFmtId="10" fontId="16" fillId="0" borderId="0" xfId="2" applyNumberFormat="1" applyFont="1"/>
    <xf numFmtId="43" fontId="16" fillId="0" borderId="10" xfId="0" applyNumberFormat="1" applyFont="1" applyBorder="1"/>
    <xf numFmtId="0" fontId="17" fillId="0" borderId="0" xfId="0" applyFont="1"/>
    <xf numFmtId="43" fontId="16" fillId="0" borderId="0" xfId="0" applyNumberFormat="1" applyFont="1" applyBorder="1"/>
    <xf numFmtId="43" fontId="16" fillId="0" borderId="0" xfId="0" applyNumberFormat="1" applyFont="1" applyFill="1" applyBorder="1"/>
    <xf numFmtId="10" fontId="17" fillId="0" borderId="0" xfId="2" applyNumberFormat="1" applyFont="1"/>
    <xf numFmtId="166" fontId="0" fillId="0" borderId="0" xfId="2" applyNumberFormat="1" applyFont="1"/>
    <xf numFmtId="166" fontId="17" fillId="0" borderId="0" xfId="2" applyNumberFormat="1" applyFont="1"/>
    <xf numFmtId="164" fontId="0" fillId="0" borderId="0" xfId="1" applyNumberFormat="1" applyFont="1"/>
    <xf numFmtId="43" fontId="17" fillId="0" borderId="0" xfId="0" applyNumberFormat="1" applyFont="1"/>
    <xf numFmtId="0" fontId="17" fillId="0" borderId="0" xfId="0" applyFont="1" applyAlignment="1">
      <alignment horizontal="right"/>
    </xf>
    <xf numFmtId="43" fontId="18" fillId="0" borderId="0" xfId="1" applyNumberFormat="1" applyFont="1"/>
    <xf numFmtId="43" fontId="17" fillId="0" borderId="0" xfId="1" applyNumberFormat="1" applyFont="1"/>
    <xf numFmtId="0" fontId="0" fillId="0" borderId="0" xfId="0" applyAlignment="1">
      <alignment horizontal="center"/>
    </xf>
    <xf numFmtId="0" fontId="6" fillId="0" borderId="1" xfId="0" applyFont="1" applyFill="1" applyBorder="1"/>
    <xf numFmtId="17" fontId="6" fillId="0" borderId="1" xfId="0" applyNumberFormat="1" applyFont="1" applyFill="1" applyBorder="1" applyAlignment="1">
      <alignment horizontal="center"/>
    </xf>
    <xf numFmtId="17" fontId="6" fillId="0" borderId="1" xfId="0" applyNumberFormat="1" applyFont="1" applyFill="1" applyBorder="1" applyAlignment="1">
      <alignment horizontal="left"/>
    </xf>
    <xf numFmtId="0" fontId="0" fillId="0" borderId="0" xfId="0" applyFill="1"/>
    <xf numFmtId="43" fontId="0" fillId="0" borderId="0" xfId="0" applyNumberFormat="1" applyFill="1"/>
    <xf numFmtId="43" fontId="0" fillId="0" borderId="5" xfId="0" applyNumberFormat="1" applyFill="1" applyBorder="1"/>
    <xf numFmtId="0" fontId="6" fillId="3" borderId="1" xfId="0" applyFont="1" applyFill="1" applyBorder="1"/>
    <xf numFmtId="43" fontId="0" fillId="3" borderId="0" xfId="0" applyNumberFormat="1" applyFill="1"/>
    <xf numFmtId="0" fontId="6" fillId="4" borderId="1" xfId="0" applyFont="1" applyFill="1" applyBorder="1"/>
    <xf numFmtId="43" fontId="0" fillId="4" borderId="0" xfId="0" applyNumberFormat="1" applyFill="1"/>
    <xf numFmtId="0" fontId="16" fillId="0" borderId="0" xfId="0" applyFont="1" applyFill="1" applyAlignment="1">
      <alignment horizontal="center"/>
    </xf>
    <xf numFmtId="0" fontId="16" fillId="0" borderId="0" xfId="0" applyFont="1" applyFill="1"/>
    <xf numFmtId="43" fontId="16" fillId="0" borderId="0" xfId="0" applyNumberFormat="1" applyFont="1" applyFill="1"/>
    <xf numFmtId="43" fontId="16" fillId="0" borderId="10" xfId="0" applyNumberFormat="1" applyFont="1" applyFill="1" applyBorder="1"/>
    <xf numFmtId="0" fontId="17" fillId="0" borderId="0" xfId="0" applyFont="1" applyFill="1"/>
    <xf numFmtId="10" fontId="16" fillId="0" borderId="0" xfId="2" applyNumberFormat="1" applyFont="1" applyFill="1" applyAlignment="1">
      <alignment horizontal="center"/>
    </xf>
    <xf numFmtId="43" fontId="16" fillId="0" borderId="0" xfId="1" applyFont="1"/>
    <xf numFmtId="43" fontId="16" fillId="2" borderId="0" xfId="0" applyNumberFormat="1" applyFont="1" applyFill="1"/>
    <xf numFmtId="43" fontId="16" fillId="2" borderId="1" xfId="0" applyNumberFormat="1" applyFont="1" applyFill="1" applyBorder="1"/>
    <xf numFmtId="0" fontId="7" fillId="0" borderId="1" xfId="0" applyFont="1" applyBorder="1" applyAlignment="1">
      <alignment horizontal="center"/>
    </xf>
    <xf numFmtId="0" fontId="7" fillId="0" borderId="4" xfId="0" applyFont="1" applyBorder="1" applyAlignment="1">
      <alignment horizontal="center"/>
    </xf>
    <xf numFmtId="0" fontId="7" fillId="0" borderId="18" xfId="0" applyFont="1" applyBorder="1" applyAlignment="1">
      <alignment horizontal="center"/>
    </xf>
    <xf numFmtId="0" fontId="0" fillId="2" borderId="0" xfId="0" applyFill="1" applyAlignment="1">
      <alignment horizontal="left"/>
    </xf>
    <xf numFmtId="0" fontId="0" fillId="5" borderId="0" xfId="0" applyFill="1"/>
    <xf numFmtId="0" fontId="0" fillId="6" borderId="16" xfId="0" applyFill="1" applyBorder="1"/>
    <xf numFmtId="0" fontId="0" fillId="7" borderId="0" xfId="0" applyFill="1" applyAlignment="1">
      <alignment horizontal="left"/>
    </xf>
    <xf numFmtId="0" fontId="0" fillId="8" borderId="0" xfId="0" applyFill="1"/>
    <xf numFmtId="43" fontId="0" fillId="9" borderId="16" xfId="0" applyNumberFormat="1" applyFill="1" applyBorder="1"/>
    <xf numFmtId="43" fontId="0" fillId="2" borderId="0" xfId="1" applyFont="1" applyFill="1"/>
    <xf numFmtId="43" fontId="0" fillId="5" borderId="0" xfId="1" applyFont="1" applyFill="1"/>
    <xf numFmtId="43" fontId="0" fillId="6" borderId="16" xfId="0" applyNumberFormat="1" applyFill="1" applyBorder="1"/>
    <xf numFmtId="43" fontId="0" fillId="7" borderId="0" xfId="1" applyFont="1" applyFill="1"/>
    <xf numFmtId="0" fontId="0" fillId="7" borderId="0" xfId="0" applyFill="1"/>
    <xf numFmtId="43" fontId="0" fillId="8" borderId="0" xfId="1" applyFont="1" applyFill="1"/>
    <xf numFmtId="0" fontId="0" fillId="9" borderId="16" xfId="0" applyFill="1" applyBorder="1"/>
    <xf numFmtId="164" fontId="0" fillId="0" borderId="0" xfId="0" applyNumberFormat="1"/>
    <xf numFmtId="0" fontId="21" fillId="0" borderId="0" xfId="3" applyFont="1"/>
    <xf numFmtId="0" fontId="8" fillId="0" borderId="0" xfId="3"/>
    <xf numFmtId="0" fontId="22" fillId="0" borderId="0" xfId="3" applyFont="1" applyBorder="1" applyAlignment="1">
      <alignment horizontal="center"/>
    </xf>
    <xf numFmtId="0" fontId="22" fillId="0" borderId="1" xfId="3" applyFont="1" applyBorder="1" applyAlignment="1">
      <alignment horizontal="center"/>
    </xf>
    <xf numFmtId="0" fontId="22" fillId="0" borderId="0" xfId="3" applyFont="1"/>
    <xf numFmtId="164" fontId="0" fillId="0" borderId="0" xfId="4" applyNumberFormat="1" applyFont="1"/>
    <xf numFmtId="164" fontId="8" fillId="0" borderId="0" xfId="3" applyNumberFormat="1"/>
    <xf numFmtId="164" fontId="22" fillId="0" borderId="0" xfId="3" applyNumberFormat="1" applyFont="1"/>
    <xf numFmtId="164" fontId="0" fillId="0" borderId="1" xfId="4" applyNumberFormat="1" applyFont="1" applyBorder="1"/>
    <xf numFmtId="0" fontId="22" fillId="0" borderId="12" xfId="3" applyFont="1" applyBorder="1"/>
    <xf numFmtId="164" fontId="22" fillId="0" borderId="12" xfId="3" applyNumberFormat="1" applyFont="1" applyBorder="1"/>
    <xf numFmtId="0" fontId="22" fillId="0" borderId="19" xfId="3" applyFont="1" applyBorder="1"/>
    <xf numFmtId="164" fontId="22" fillId="0" borderId="19" xfId="3" applyNumberFormat="1" applyFont="1" applyBorder="1"/>
    <xf numFmtId="0" fontId="8" fillId="0" borderId="0" xfId="3" applyAlignment="1">
      <alignment horizontal="left"/>
    </xf>
    <xf numFmtId="0" fontId="8" fillId="0" borderId="0" xfId="3" applyBorder="1" applyAlignment="1">
      <alignment horizontal="left"/>
    </xf>
    <xf numFmtId="0" fontId="8" fillId="0" borderId="0" xfId="3" applyBorder="1"/>
    <xf numFmtId="164" fontId="8" fillId="0" borderId="0" xfId="3" applyNumberFormat="1" applyBorder="1"/>
    <xf numFmtId="164" fontId="0" fillId="0" borderId="0" xfId="4" applyNumberFormat="1" applyFont="1" applyBorder="1"/>
    <xf numFmtId="164" fontId="7" fillId="0" borderId="0" xfId="0" applyNumberFormat="1" applyFont="1"/>
    <xf numFmtId="164" fontId="0" fillId="0" borderId="1" xfId="0" applyNumberFormat="1" applyBorder="1"/>
    <xf numFmtId="0" fontId="23" fillId="0" borderId="0" xfId="0" applyFont="1"/>
    <xf numFmtId="0" fontId="0" fillId="0" borderId="0" xfId="0"/>
    <xf numFmtId="22" fontId="0" fillId="0" borderId="0" xfId="0" applyNumberFormat="1"/>
    <xf numFmtId="43" fontId="0" fillId="0" borderId="0" xfId="1" applyFont="1"/>
    <xf numFmtId="164" fontId="0" fillId="0" borderId="0" xfId="1" applyNumberFormat="1" applyFont="1"/>
    <xf numFmtId="43" fontId="16" fillId="0" borderId="0" xfId="0" applyNumberFormat="1" applyFont="1"/>
    <xf numFmtId="0" fontId="7" fillId="0" borderId="0" xfId="3" applyFont="1"/>
    <xf numFmtId="43" fontId="16" fillId="0" borderId="0" xfId="0" applyNumberFormat="1" applyFont="1"/>
    <xf numFmtId="43" fontId="16" fillId="0" borderId="0" xfId="0" applyNumberFormat="1" applyFont="1"/>
    <xf numFmtId="43" fontId="16" fillId="0" borderId="1" xfId="0" applyNumberFormat="1" applyFont="1" applyBorder="1"/>
    <xf numFmtId="0" fontId="0" fillId="0" borderId="0" xfId="0"/>
    <xf numFmtId="0" fontId="0" fillId="0" borderId="0" xfId="0" pivotButton="1"/>
    <xf numFmtId="0" fontId="0" fillId="0" borderId="0" xfId="0" applyAlignment="1">
      <alignment horizontal="left"/>
    </xf>
    <xf numFmtId="43" fontId="0" fillId="0" borderId="0" xfId="0" applyNumberFormat="1"/>
    <xf numFmtId="43" fontId="16" fillId="0" borderId="0" xfId="0" applyNumberFormat="1" applyFont="1"/>
    <xf numFmtId="164" fontId="8" fillId="0" borderId="10" xfId="3" applyNumberFormat="1" applyBorder="1"/>
    <xf numFmtId="0" fontId="0" fillId="0" borderId="10" xfId="0" applyBorder="1"/>
    <xf numFmtId="0" fontId="22" fillId="0" borderId="20" xfId="3" applyFont="1"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42" fontId="8" fillId="0" borderId="0" xfId="3" applyNumberFormat="1"/>
    <xf numFmtId="42" fontId="0" fillId="0" borderId="0" xfId="0" applyNumberFormat="1"/>
    <xf numFmtId="42" fontId="22" fillId="0" borderId="19" xfId="3" applyNumberFormat="1" applyFont="1" applyBorder="1"/>
    <xf numFmtId="0" fontId="24" fillId="0" borderId="0" xfId="0" applyFont="1" applyAlignment="1">
      <alignment horizontal="right"/>
    </xf>
    <xf numFmtId="42" fontId="24" fillId="0" borderId="0" xfId="0" applyNumberFormat="1" applyFont="1"/>
    <xf numFmtId="0" fontId="24" fillId="0" borderId="0" xfId="0" applyFont="1"/>
    <xf numFmtId="0" fontId="23" fillId="0" borderId="0" xfId="0" applyFont="1" applyAlignment="1">
      <alignment horizontal="right"/>
    </xf>
    <xf numFmtId="42" fontId="23" fillId="0" borderId="0" xfId="0" applyNumberFormat="1" applyFont="1"/>
    <xf numFmtId="10" fontId="24" fillId="0" borderId="0" xfId="0" applyNumberFormat="1" applyFont="1"/>
    <xf numFmtId="0" fontId="0" fillId="0" borderId="0" xfId="0" applyAlignment="1">
      <alignment horizontal="right"/>
    </xf>
    <xf numFmtId="9" fontId="0" fillId="0" borderId="0" xfId="2" applyFont="1"/>
    <xf numFmtId="0" fontId="2" fillId="0" borderId="0" xfId="9"/>
    <xf numFmtId="0" fontId="28" fillId="0" borderId="0" xfId="9" applyFont="1" applyAlignment="1"/>
    <xf numFmtId="0" fontId="25" fillId="10" borderId="23" xfId="9" applyFont="1" applyFill="1" applyBorder="1" applyAlignment="1">
      <alignment horizontal="centerContinuous"/>
    </xf>
    <xf numFmtId="0" fontId="27" fillId="10" borderId="24" xfId="9" applyFont="1" applyFill="1" applyBorder="1" applyAlignment="1">
      <alignment horizontal="centerContinuous"/>
    </xf>
    <xf numFmtId="0" fontId="27" fillId="10" borderId="25" xfId="9" applyFont="1" applyFill="1" applyBorder="1" applyAlignment="1">
      <alignment horizontal="centerContinuous"/>
    </xf>
    <xf numFmtId="0" fontId="2" fillId="0" borderId="0" xfId="9" applyAlignment="1">
      <alignment horizontal="center"/>
    </xf>
    <xf numFmtId="0" fontId="2" fillId="0" borderId="0" xfId="9" applyFill="1"/>
    <xf numFmtId="0" fontId="29" fillId="0" borderId="0" xfId="9" applyFont="1" applyFill="1" applyAlignment="1">
      <alignment horizontal="left" vertical="center" wrapText="1"/>
    </xf>
    <xf numFmtId="0" fontId="30" fillId="0" borderId="0" xfId="9" applyFont="1"/>
    <xf numFmtId="0" fontId="26" fillId="0" borderId="0" xfId="9" applyFont="1" applyAlignment="1">
      <alignment horizontal="right"/>
    </xf>
    <xf numFmtId="167" fontId="30" fillId="0" borderId="26" xfId="10" applyNumberFormat="1" applyFont="1" applyBorder="1"/>
    <xf numFmtId="164" fontId="2" fillId="0" borderId="0" xfId="9" applyNumberFormat="1" applyAlignment="1">
      <alignment horizontal="center"/>
    </xf>
    <xf numFmtId="0" fontId="2" fillId="0" borderId="0" xfId="9" applyAlignment="1">
      <alignment horizontal="center" wrapText="1"/>
    </xf>
    <xf numFmtId="0" fontId="26" fillId="0" borderId="0" xfId="9" applyFont="1"/>
    <xf numFmtId="0" fontId="26" fillId="0" borderId="0" xfId="9" applyFont="1" applyAlignment="1">
      <alignment horizontal="center"/>
    </xf>
    <xf numFmtId="164" fontId="2" fillId="0" borderId="0" xfId="9" applyNumberFormat="1" applyFont="1"/>
    <xf numFmtId="164" fontId="2" fillId="0" borderId="0" xfId="9" applyNumberFormat="1"/>
    <xf numFmtId="167" fontId="0" fillId="0" borderId="0" xfId="10" applyNumberFormat="1" applyFont="1"/>
    <xf numFmtId="167" fontId="2" fillId="0" borderId="0" xfId="9" applyNumberFormat="1"/>
    <xf numFmtId="167" fontId="0" fillId="0" borderId="0" xfId="10" applyNumberFormat="1" applyFont="1" applyFill="1"/>
    <xf numFmtId="167" fontId="2" fillId="0" borderId="0" xfId="9" applyNumberFormat="1" applyFill="1"/>
    <xf numFmtId="167" fontId="0" fillId="5" borderId="0" xfId="10" applyNumberFormat="1" applyFont="1" applyFill="1"/>
    <xf numFmtId="167" fontId="2" fillId="5" borderId="0" xfId="9" applyNumberFormat="1" applyFill="1"/>
    <xf numFmtId="164" fontId="26" fillId="0" borderId="0" xfId="9" applyNumberFormat="1" applyFont="1"/>
    <xf numFmtId="0" fontId="2" fillId="0" borderId="28" xfId="9" applyBorder="1" applyAlignment="1">
      <alignment horizontal="right"/>
    </xf>
    <xf numFmtId="164" fontId="0" fillId="0" borderId="0" xfId="11" applyNumberFormat="1" applyFont="1"/>
    <xf numFmtId="0" fontId="2" fillId="0" borderId="29" xfId="9" applyBorder="1" applyAlignment="1">
      <alignment horizontal="right"/>
    </xf>
    <xf numFmtId="0" fontId="2" fillId="0" borderId="0" xfId="9" applyFill="1" applyAlignment="1">
      <alignment horizontal="center"/>
    </xf>
    <xf numFmtId="44" fontId="0" fillId="0" borderId="0" xfId="10" applyFont="1"/>
    <xf numFmtId="44" fontId="32" fillId="0" borderId="0" xfId="10" applyFont="1"/>
    <xf numFmtId="0" fontId="32" fillId="0" borderId="0" xfId="9" applyFont="1"/>
    <xf numFmtId="44" fontId="33" fillId="0" borderId="0" xfId="10" applyFont="1"/>
    <xf numFmtId="0" fontId="2" fillId="0" borderId="0" xfId="9" applyBorder="1" applyAlignment="1">
      <alignment horizontal="left" wrapText="1"/>
    </xf>
    <xf numFmtId="0" fontId="25" fillId="10" borderId="33" xfId="9" applyFont="1" applyFill="1" applyBorder="1" applyAlignment="1">
      <alignment horizontal="centerContinuous"/>
    </xf>
    <xf numFmtId="0" fontId="26" fillId="0" borderId="0" xfId="9" applyFont="1" applyBorder="1" applyAlignment="1">
      <alignment horizontal="left" vertical="center" wrapText="1" indent="3"/>
    </xf>
    <xf numFmtId="44" fontId="0" fillId="0" borderId="0" xfId="10" applyFont="1" applyAlignment="1">
      <alignment horizontal="center" vertical="center" wrapText="1"/>
    </xf>
    <xf numFmtId="0" fontId="2" fillId="0" borderId="0" xfId="9" applyAlignment="1">
      <alignment horizontal="center" vertical="center" wrapText="1"/>
    </xf>
    <xf numFmtId="0" fontId="2" fillId="4" borderId="0" xfId="9" applyFill="1" applyAlignment="1">
      <alignment horizontal="center" vertical="center" wrapText="1"/>
    </xf>
    <xf numFmtId="44" fontId="0" fillId="0" borderId="0" xfId="10" applyNumberFormat="1" applyFont="1"/>
    <xf numFmtId="0" fontId="2" fillId="0" borderId="0" xfId="9" applyFill="1" applyAlignment="1">
      <alignment horizontal="left" indent="1"/>
    </xf>
    <xf numFmtId="17" fontId="2" fillId="0" borderId="0" xfId="9" quotePrefix="1" applyNumberFormat="1" applyAlignment="1">
      <alignment horizontal="center"/>
    </xf>
    <xf numFmtId="168" fontId="0" fillId="0" borderId="0" xfId="12" applyNumberFormat="1" applyFont="1"/>
    <xf numFmtId="168" fontId="26" fillId="0" borderId="0" xfId="12" applyNumberFormat="1" applyFont="1"/>
    <xf numFmtId="44" fontId="2" fillId="0" borderId="0" xfId="9" applyNumberFormat="1"/>
    <xf numFmtId="164" fontId="0" fillId="0" borderId="10" xfId="11" applyNumberFormat="1" applyFont="1" applyBorder="1"/>
    <xf numFmtId="44" fontId="0" fillId="0" borderId="10" xfId="10" applyNumberFormat="1" applyFont="1" applyBorder="1"/>
    <xf numFmtId="44" fontId="2" fillId="0" borderId="10" xfId="9" applyNumberFormat="1" applyBorder="1"/>
    <xf numFmtId="44" fontId="2" fillId="0" borderId="37" xfId="9" applyNumberFormat="1" applyBorder="1"/>
    <xf numFmtId="10" fontId="26" fillId="0" borderId="0" xfId="12" applyNumberFormat="1" applyFont="1"/>
    <xf numFmtId="44" fontId="0" fillId="0" borderId="0" xfId="10" applyNumberFormat="1" applyFont="1" applyBorder="1"/>
    <xf numFmtId="168" fontId="0" fillId="0" borderId="13" xfId="12" applyNumberFormat="1" applyFont="1" applyBorder="1"/>
    <xf numFmtId="168" fontId="0" fillId="0" borderId="10" xfId="12" applyNumberFormat="1" applyFont="1" applyBorder="1"/>
    <xf numFmtId="10" fontId="26" fillId="4" borderId="38" xfId="12" applyNumberFormat="1" applyFont="1" applyFill="1" applyBorder="1" applyAlignment="1">
      <alignment horizontal="center"/>
    </xf>
    <xf numFmtId="44" fontId="2" fillId="0" borderId="0" xfId="9" applyNumberFormat="1" applyBorder="1"/>
    <xf numFmtId="0" fontId="2" fillId="0" borderId="0" xfId="9" applyFill="1" applyAlignment="1">
      <alignment horizontal="center" wrapText="1"/>
    </xf>
    <xf numFmtId="0" fontId="35" fillId="0" borderId="0" xfId="9" applyFont="1" applyBorder="1" applyAlignment="1">
      <alignment vertical="center" wrapText="1"/>
    </xf>
    <xf numFmtId="168" fontId="0" fillId="0" borderId="34" xfId="12" applyNumberFormat="1" applyFont="1" applyBorder="1" applyAlignment="1">
      <alignment horizontal="right"/>
    </xf>
    <xf numFmtId="10" fontId="26" fillId="3" borderId="36" xfId="12" applyNumberFormat="1" applyFont="1" applyFill="1" applyBorder="1" applyAlignment="1">
      <alignment horizontal="center" vertical="center"/>
    </xf>
    <xf numFmtId="168" fontId="0" fillId="0" borderId="0" xfId="12" applyNumberFormat="1" applyFont="1" applyBorder="1"/>
    <xf numFmtId="10" fontId="0" fillId="0" borderId="0" xfId="12" applyNumberFormat="1" applyFont="1"/>
    <xf numFmtId="168" fontId="0" fillId="0" borderId="27" xfId="12" applyNumberFormat="1" applyFont="1" applyBorder="1"/>
    <xf numFmtId="168" fontId="26" fillId="4" borderId="0" xfId="12" applyNumberFormat="1" applyFont="1" applyFill="1" applyAlignment="1">
      <alignment horizontal="center"/>
    </xf>
    <xf numFmtId="168" fontId="2" fillId="0" borderId="34" xfId="9" applyNumberFormat="1" applyBorder="1" applyAlignment="1">
      <alignment horizontal="right"/>
    </xf>
    <xf numFmtId="168" fontId="26" fillId="3" borderId="36" xfId="9" applyNumberFormat="1" applyFont="1" applyFill="1" applyBorder="1" applyAlignment="1">
      <alignment horizontal="center" vertical="center"/>
    </xf>
    <xf numFmtId="168" fontId="2" fillId="0" borderId="0" xfId="9" applyNumberFormat="1"/>
    <xf numFmtId="44" fontId="26" fillId="0" borderId="12" xfId="9" applyNumberFormat="1" applyFont="1" applyBorder="1"/>
    <xf numFmtId="17" fontId="26" fillId="0" borderId="0" xfId="9" quotePrefix="1" applyNumberFormat="1" applyFont="1" applyAlignment="1">
      <alignment horizontal="center"/>
    </xf>
    <xf numFmtId="168" fontId="0" fillId="0" borderId="5" xfId="12" applyNumberFormat="1" applyFont="1" applyBorder="1"/>
    <xf numFmtId="168" fontId="0" fillId="0" borderId="3" xfId="12" applyNumberFormat="1" applyFont="1" applyBorder="1"/>
    <xf numFmtId="44" fontId="0" fillId="0" borderId="0" xfId="10" applyNumberFormat="1" applyFont="1" applyFill="1"/>
    <xf numFmtId="10" fontId="2" fillId="0" borderId="0" xfId="9" applyNumberFormat="1" applyFill="1"/>
    <xf numFmtId="9" fontId="2" fillId="0" borderId="0" xfId="9" applyNumberFormat="1"/>
    <xf numFmtId="44" fontId="26" fillId="0" borderId="12" xfId="10" applyNumberFormat="1" applyFont="1" applyBorder="1"/>
    <xf numFmtId="44" fontId="26" fillId="0" borderId="0" xfId="10" applyNumberFormat="1" applyFont="1" applyBorder="1"/>
    <xf numFmtId="44" fontId="26" fillId="0" borderId="0" xfId="9" applyNumberFormat="1" applyFont="1" applyBorder="1"/>
    <xf numFmtId="0" fontId="2" fillId="0" borderId="0" xfId="9" applyFont="1"/>
    <xf numFmtId="44" fontId="2" fillId="0" borderId="0" xfId="10" applyNumberFormat="1" applyFont="1" applyBorder="1"/>
    <xf numFmtId="44" fontId="2" fillId="0" borderId="0" xfId="9" applyNumberFormat="1" applyFont="1"/>
    <xf numFmtId="44" fontId="2" fillId="0" borderId="0" xfId="9" applyNumberFormat="1" applyFont="1" applyBorder="1"/>
    <xf numFmtId="44" fontId="26" fillId="0" borderId="10" xfId="10" applyNumberFormat="1" applyFont="1" applyBorder="1"/>
    <xf numFmtId="44" fontId="26" fillId="0" borderId="10" xfId="9" applyNumberFormat="1" applyFont="1" applyBorder="1"/>
    <xf numFmtId="0" fontId="34" fillId="0" borderId="0" xfId="9" quotePrefix="1" applyFont="1"/>
    <xf numFmtId="44" fontId="26" fillId="4" borderId="12" xfId="10" applyNumberFormat="1" applyFont="1" applyFill="1" applyBorder="1"/>
    <xf numFmtId="44" fontId="26" fillId="0" borderId="12" xfId="10" applyFont="1" applyBorder="1"/>
    <xf numFmtId="44" fontId="26" fillId="0" borderId="0" xfId="10" applyFont="1" applyBorder="1"/>
    <xf numFmtId="168" fontId="0" fillId="0" borderId="39" xfId="12" applyNumberFormat="1" applyFont="1" applyBorder="1"/>
    <xf numFmtId="168" fontId="26" fillId="3" borderId="36" xfId="9" applyNumberFormat="1" applyFont="1" applyFill="1" applyBorder="1" applyAlignment="1">
      <alignment horizontal="center"/>
    </xf>
    <xf numFmtId="0" fontId="2" fillId="0" borderId="0" xfId="9" applyAlignment="1">
      <alignment horizontal="right"/>
    </xf>
    <xf numFmtId="9" fontId="2" fillId="0" borderId="0" xfId="9" applyNumberFormat="1" applyAlignment="1">
      <alignment horizontal="left"/>
    </xf>
    <xf numFmtId="169" fontId="8" fillId="0" borderId="0" xfId="3" applyNumberFormat="1"/>
    <xf numFmtId="169" fontId="0" fillId="0" borderId="0" xfId="0" applyNumberFormat="1"/>
    <xf numFmtId="0" fontId="36" fillId="0" borderId="0" xfId="13" applyFont="1" applyFill="1"/>
    <xf numFmtId="0" fontId="1" fillId="0" borderId="0" xfId="13"/>
    <xf numFmtId="0" fontId="37" fillId="0" borderId="0" xfId="13" applyFont="1" applyFill="1" applyAlignment="1">
      <alignment horizontal="centerContinuous"/>
    </xf>
    <xf numFmtId="0" fontId="36" fillId="0" borderId="0" xfId="13" applyFont="1" applyFill="1" applyAlignment="1">
      <alignment horizontal="centerContinuous"/>
    </xf>
    <xf numFmtId="0" fontId="39" fillId="0" borderId="0" xfId="13" applyFont="1" applyFill="1" applyAlignment="1">
      <alignment horizontal="centerContinuous"/>
    </xf>
    <xf numFmtId="0" fontId="37" fillId="0" borderId="0" xfId="13" applyNumberFormat="1" applyFont="1" applyFill="1" applyAlignment="1">
      <alignment horizontal="center"/>
    </xf>
    <xf numFmtId="0" fontId="37" fillId="0" borderId="1" xfId="13" applyNumberFormat="1" applyFont="1" applyFill="1" applyBorder="1" applyAlignment="1">
      <alignment horizontal="center"/>
    </xf>
    <xf numFmtId="0" fontId="36" fillId="0" borderId="1" xfId="13" applyFont="1" applyFill="1" applyBorder="1"/>
    <xf numFmtId="0" fontId="36" fillId="0" borderId="0" xfId="13" applyNumberFormat="1" applyFont="1" applyFill="1" applyBorder="1" applyAlignment="1">
      <alignment horizontal="center"/>
    </xf>
    <xf numFmtId="0" fontId="36" fillId="0" borderId="0" xfId="13" applyNumberFormat="1" applyFont="1" applyFill="1" applyAlignment="1">
      <alignment horizontal="left"/>
    </xf>
    <xf numFmtId="0" fontId="36" fillId="0" borderId="0" xfId="13" applyNumberFormat="1" applyFont="1" applyFill="1" applyAlignment="1"/>
    <xf numFmtId="170" fontId="36" fillId="0" borderId="0" xfId="13" applyNumberFormat="1" applyFont="1" applyFill="1" applyAlignment="1"/>
    <xf numFmtId="0" fontId="38" fillId="0" borderId="0" xfId="13" applyNumberFormat="1" applyFont="1" applyFill="1" applyAlignment="1">
      <alignment horizontal="left"/>
    </xf>
    <xf numFmtId="170" fontId="38" fillId="0" borderId="0" xfId="13" applyNumberFormat="1" applyFont="1" applyFill="1" applyAlignment="1"/>
    <xf numFmtId="170" fontId="36" fillId="0" borderId="1" xfId="13" applyNumberFormat="1" applyFont="1" applyFill="1" applyBorder="1" applyAlignment="1"/>
    <xf numFmtId="170" fontId="36" fillId="0" borderId="0" xfId="13" applyNumberFormat="1" applyFont="1" applyFill="1" applyBorder="1" applyAlignment="1"/>
    <xf numFmtId="9" fontId="36" fillId="0" borderId="0" xfId="13" applyNumberFormat="1" applyFont="1" applyFill="1" applyAlignment="1"/>
    <xf numFmtId="170" fontId="36" fillId="0" borderId="12" xfId="13" applyNumberFormat="1" applyFont="1" applyFill="1" applyBorder="1" applyAlignment="1" applyProtection="1">
      <protection locked="0"/>
    </xf>
    <xf numFmtId="17" fontId="10" fillId="0" borderId="5" xfId="0" applyNumberFormat="1" applyFont="1" applyFill="1" applyBorder="1" applyAlignment="1">
      <alignment horizontal="center"/>
    </xf>
    <xf numFmtId="17" fontId="10" fillId="0" borderId="0" xfId="0" applyNumberFormat="1" applyFont="1" applyFill="1" applyBorder="1" applyAlignment="1">
      <alignment horizontal="center"/>
    </xf>
    <xf numFmtId="17" fontId="10" fillId="0" borderId="3" xfId="0" applyNumberFormat="1" applyFont="1" applyFill="1" applyBorder="1" applyAlignment="1">
      <alignment horizontal="center"/>
    </xf>
    <xf numFmtId="0" fontId="29" fillId="11" borderId="0" xfId="9" applyFont="1" applyFill="1" applyAlignment="1">
      <alignment horizontal="center" vertical="center" wrapText="1"/>
    </xf>
    <xf numFmtId="0" fontId="28" fillId="0" borderId="0" xfId="9" applyFont="1" applyAlignment="1">
      <alignment horizontal="center"/>
    </xf>
    <xf numFmtId="0" fontId="2" fillId="0" borderId="13" xfId="9" applyBorder="1" applyAlignment="1">
      <alignment horizontal="center" vertical="center" wrapText="1"/>
    </xf>
    <xf numFmtId="0" fontId="2" fillId="0" borderId="10" xfId="9" applyBorder="1" applyAlignment="1">
      <alignment horizontal="center" vertical="center" wrapText="1"/>
    </xf>
    <xf numFmtId="0" fontId="2" fillId="0" borderId="27" xfId="9" applyBorder="1" applyAlignment="1">
      <alignment horizontal="center" vertical="center" wrapText="1"/>
    </xf>
    <xf numFmtId="0" fontId="2" fillId="0" borderId="5" xfId="9" applyBorder="1" applyAlignment="1">
      <alignment horizontal="center" vertical="center" wrapText="1"/>
    </xf>
    <xf numFmtId="0" fontId="2" fillId="0" borderId="0" xfId="9" applyBorder="1" applyAlignment="1">
      <alignment horizontal="center" vertical="center" wrapText="1"/>
    </xf>
    <xf numFmtId="0" fontId="2" fillId="0" borderId="3" xfId="9" applyBorder="1" applyAlignment="1">
      <alignment horizontal="center" vertical="center" wrapText="1"/>
    </xf>
    <xf numFmtId="0" fontId="2" fillId="0" borderId="8" xfId="9" applyBorder="1" applyAlignment="1">
      <alignment horizontal="center" vertical="center" wrapText="1"/>
    </xf>
    <xf numFmtId="0" fontId="2" fillId="0" borderId="1" xfId="9" applyBorder="1" applyAlignment="1">
      <alignment horizontal="center" vertical="center" wrapText="1"/>
    </xf>
    <xf numFmtId="0" fontId="2" fillId="0" borderId="4" xfId="9" applyBorder="1" applyAlignment="1">
      <alignment horizontal="center" vertical="center" wrapText="1"/>
    </xf>
    <xf numFmtId="0" fontId="30" fillId="0" borderId="0" xfId="9" applyFont="1" applyAlignment="1">
      <alignment horizontal="center"/>
    </xf>
    <xf numFmtId="0" fontId="2" fillId="0" borderId="30" xfId="9" applyBorder="1" applyAlignment="1">
      <alignment horizontal="left" vertical="center" wrapText="1"/>
    </xf>
    <xf numFmtId="0" fontId="2" fillId="0" borderId="31" xfId="9" applyBorder="1" applyAlignment="1">
      <alignment horizontal="left" vertical="center" wrapText="1"/>
    </xf>
    <xf numFmtId="0" fontId="2" fillId="0" borderId="32" xfId="9" applyBorder="1" applyAlignment="1">
      <alignment horizontal="left" vertical="center" wrapText="1"/>
    </xf>
    <xf numFmtId="0" fontId="26" fillId="0" borderId="34" xfId="9" applyFont="1" applyBorder="1" applyAlignment="1">
      <alignment horizontal="center"/>
    </xf>
    <xf numFmtId="0" fontId="26" fillId="0" borderId="35" xfId="9" applyFont="1" applyBorder="1" applyAlignment="1">
      <alignment horizontal="center"/>
    </xf>
    <xf numFmtId="0" fontId="26" fillId="0" borderId="36" xfId="9" applyFont="1" applyBorder="1" applyAlignment="1">
      <alignment horizontal="center"/>
    </xf>
    <xf numFmtId="0" fontId="26" fillId="0" borderId="20" xfId="9" applyFont="1" applyBorder="1" applyAlignment="1">
      <alignment horizontal="center"/>
    </xf>
    <xf numFmtId="0" fontId="26" fillId="0" borderId="21" xfId="9" applyFont="1" applyBorder="1" applyAlignment="1">
      <alignment horizontal="center"/>
    </xf>
    <xf numFmtId="0" fontId="26" fillId="0" borderId="22" xfId="9" applyFont="1" applyBorder="1" applyAlignment="1">
      <alignment horizontal="center"/>
    </xf>
    <xf numFmtId="0" fontId="34" fillId="0" borderId="0" xfId="9" quotePrefix="1" applyFont="1" applyFill="1" applyAlignment="1">
      <alignment horizontal="left" wrapText="1"/>
    </xf>
    <xf numFmtId="0" fontId="34" fillId="0" borderId="0" xfId="9" applyFont="1" applyFill="1" applyAlignment="1">
      <alignment horizontal="left" wrapText="1"/>
    </xf>
    <xf numFmtId="0" fontId="31" fillId="0" borderId="28" xfId="9" applyFont="1" applyBorder="1" applyAlignment="1">
      <alignment horizontal="left" vertical="center" wrapText="1"/>
    </xf>
    <xf numFmtId="0" fontId="31" fillId="0" borderId="40" xfId="9" applyFont="1" applyBorder="1" applyAlignment="1">
      <alignment horizontal="left" vertical="center" wrapText="1"/>
    </xf>
    <xf numFmtId="0" fontId="31" fillId="0" borderId="41" xfId="9" applyFont="1" applyBorder="1" applyAlignment="1">
      <alignment horizontal="left" vertical="center" wrapText="1"/>
    </xf>
    <xf numFmtId="0" fontId="31" fillId="0" borderId="29" xfId="9" applyFont="1" applyBorder="1" applyAlignment="1">
      <alignment horizontal="left" vertical="center" wrapText="1"/>
    </xf>
    <xf numFmtId="0" fontId="31" fillId="0" borderId="0" xfId="9" applyFont="1" applyBorder="1" applyAlignment="1">
      <alignment horizontal="left" vertical="center" wrapText="1"/>
    </xf>
    <xf numFmtId="0" fontId="31" fillId="0" borderId="42" xfId="9" applyFont="1" applyBorder="1" applyAlignment="1">
      <alignment horizontal="left" vertical="center" wrapText="1"/>
    </xf>
    <xf numFmtId="0" fontId="31" fillId="0" borderId="43" xfId="9" applyFont="1" applyBorder="1" applyAlignment="1">
      <alignment horizontal="left" vertical="center" wrapText="1"/>
    </xf>
    <xf numFmtId="0" fontId="31" fillId="0" borderId="2" xfId="9" applyFont="1" applyBorder="1" applyAlignment="1">
      <alignment horizontal="left" vertical="center" wrapText="1"/>
    </xf>
    <xf numFmtId="0" fontId="31" fillId="0" borderId="44" xfId="9" applyFont="1" applyBorder="1" applyAlignment="1">
      <alignment horizontal="left" vertical="center" wrapText="1"/>
    </xf>
  </cellXfs>
  <cellStyles count="14">
    <cellStyle name="Comma" xfId="1" builtinId="3"/>
    <cellStyle name="Comma 2" xfId="4"/>
    <cellStyle name="Comma 3" xfId="11"/>
    <cellStyle name="Currency 2" xfId="8"/>
    <cellStyle name="Currency 3" xfId="10"/>
    <cellStyle name="Normal" xfId="0" builtinId="0"/>
    <cellStyle name="Normal 2" xfId="3"/>
    <cellStyle name="Normal 2 2" xfId="7"/>
    <cellStyle name="Normal 3" xfId="5"/>
    <cellStyle name="Normal 4" xfId="6"/>
    <cellStyle name="Normal 5" xfId="9"/>
    <cellStyle name="Normal 6" xfId="13"/>
    <cellStyle name="Percent" xfId="2" builtinId="5"/>
    <cellStyle name="Percent 2" xfId="12"/>
  </cellStyles>
  <dxfs count="1">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pivotCacheDefinition" Target="pivotCache/pivotCacheDefinition1.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609600</xdr:colOff>
      <xdr:row>46</xdr:row>
      <xdr:rowOff>178816</xdr:rowOff>
    </xdr:from>
    <xdr:to>
      <xdr:col>11</xdr:col>
      <xdr:colOff>238151</xdr:colOff>
      <xdr:row>51</xdr:row>
      <xdr:rowOff>73152</xdr:rowOff>
    </xdr:to>
    <xdr:cxnSp macro="">
      <xdr:nvCxnSpPr>
        <xdr:cNvPr id="2" name="Straight Arrow Connector 1"/>
        <xdr:cNvCxnSpPr/>
      </xdr:nvCxnSpPr>
      <xdr:spPr>
        <a:xfrm>
          <a:off x="9058275" y="9522841"/>
          <a:ext cx="238151" cy="894461"/>
        </a:xfrm>
        <a:prstGeom prst="straightConnector1">
          <a:avLst/>
        </a:prstGeom>
        <a:ln w="539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eweb/office/FINANCIALS/WHITE%20SWAN/2000/JAN_ELECTRONI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min\Data-Departmental\1active\PROJECTS\STOWE\stowhot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tility\Energy%20Rates%20Finance%20and%20Audit\Moya's%20files\Pacificorp%20LT%20debt\PAC%20LT%20Debt%20-%20workin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PUC-FILEPRINT\Agency\Utility\Energy%20Rates%20Finance%20and%20Audit\Moya's%20files\Pacificorp%20LT%20debt\PAC%20LT%20Debt%20-%20worki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lcshrn1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G22">
            <v>1931963666</v>
          </cell>
        </row>
        <row r="23">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AR"/>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ment"/>
      <sheetName val="#REF"/>
    </sheetNames>
    <sheetDataSet>
      <sheetData sheetId="0" refreshError="1">
        <row r="3">
          <cell r="C3" t="str">
            <v>Base Assumptions</v>
          </cell>
        </row>
        <row r="16">
          <cell r="B16" t="str">
            <v>Other Consultants</v>
          </cell>
          <cell r="E16">
            <v>40296.682871109319</v>
          </cell>
          <cell r="F16">
            <v>0</v>
          </cell>
          <cell r="G16">
            <v>0</v>
          </cell>
          <cell r="H16">
            <v>40296.682871109319</v>
          </cell>
          <cell r="I16">
            <v>0</v>
          </cell>
          <cell r="J16">
            <v>0</v>
          </cell>
          <cell r="K16">
            <v>0</v>
          </cell>
          <cell r="L16">
            <v>0</v>
          </cell>
          <cell r="M16">
            <v>0</v>
          </cell>
          <cell r="N16">
            <v>0</v>
          </cell>
          <cell r="O16">
            <v>0</v>
          </cell>
          <cell r="P16">
            <v>0</v>
          </cell>
          <cell r="R16">
            <v>0</v>
          </cell>
          <cell r="S16">
            <v>40296.682871109319</v>
          </cell>
          <cell r="U16">
            <v>0</v>
          </cell>
          <cell r="V16">
            <v>0</v>
          </cell>
          <cell r="W16">
            <v>0</v>
          </cell>
          <cell r="X16">
            <v>0</v>
          </cell>
          <cell r="Y16">
            <v>0</v>
          </cell>
          <cell r="Z16">
            <v>0</v>
          </cell>
          <cell r="AA16">
            <v>0</v>
          </cell>
          <cell r="AB16">
            <v>0</v>
          </cell>
          <cell r="AC16">
            <v>40296.682871109319</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21">
          <cell r="B21" t="str">
            <v>Insurance (% direct construction)</v>
          </cell>
          <cell r="D21">
            <v>8.9999999999999993E-3</v>
          </cell>
          <cell r="E21">
            <v>85383.376030864485</v>
          </cell>
          <cell r="F21">
            <v>0</v>
          </cell>
          <cell r="G21">
            <v>16506</v>
          </cell>
          <cell r="H21">
            <v>68877.376030864485</v>
          </cell>
          <cell r="I21">
            <v>0</v>
          </cell>
          <cell r="J21">
            <v>0</v>
          </cell>
          <cell r="K21">
            <v>0</v>
          </cell>
          <cell r="L21">
            <v>0</v>
          </cell>
          <cell r="M21">
            <v>0</v>
          </cell>
          <cell r="N21">
            <v>0</v>
          </cell>
          <cell r="O21">
            <v>0</v>
          </cell>
          <cell r="P21">
            <v>0</v>
          </cell>
          <cell r="R21">
            <v>0</v>
          </cell>
          <cell r="S21">
            <v>85383.376030864485</v>
          </cell>
          <cell r="U21">
            <v>0</v>
          </cell>
          <cell r="V21">
            <v>0</v>
          </cell>
          <cell r="W21">
            <v>0</v>
          </cell>
          <cell r="X21">
            <v>0</v>
          </cell>
          <cell r="Y21">
            <v>0</v>
          </cell>
          <cell r="Z21">
            <v>0</v>
          </cell>
          <cell r="AA21">
            <v>8253</v>
          </cell>
          <cell r="AB21">
            <v>8253</v>
          </cell>
          <cell r="AC21">
            <v>18248.426186763256</v>
          </cell>
          <cell r="AD21">
            <v>16751.760417341211</v>
          </cell>
          <cell r="AE21">
            <v>16876.009426760018</v>
          </cell>
          <cell r="AF21">
            <v>17001.179999999989</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36">
          <cell r="B36" t="str">
            <v>Other</v>
          </cell>
          <cell r="C36">
            <v>0</v>
          </cell>
          <cell r="D36">
            <v>0</v>
          </cell>
          <cell r="E36">
            <v>0</v>
          </cell>
          <cell r="F36">
            <v>0</v>
          </cell>
          <cell r="G36">
            <v>0</v>
          </cell>
          <cell r="H36">
            <v>0</v>
          </cell>
          <cell r="I36">
            <v>0</v>
          </cell>
          <cell r="J36">
            <v>0</v>
          </cell>
          <cell r="K36">
            <v>0</v>
          </cell>
          <cell r="L36">
            <v>0</v>
          </cell>
          <cell r="M36">
            <v>0</v>
          </cell>
          <cell r="N36">
            <v>0</v>
          </cell>
          <cell r="O36">
            <v>0</v>
          </cell>
          <cell r="P36">
            <v>0</v>
          </cell>
          <cell r="R36">
            <v>0</v>
          </cell>
          <cell r="S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row>
        <row r="46">
          <cell r="B46" t="str">
            <v>Spa and Fitness</v>
          </cell>
          <cell r="C46">
            <v>5100</v>
          </cell>
          <cell r="D46">
            <v>45</v>
          </cell>
          <cell r="E46">
            <v>238138.28451217926</v>
          </cell>
          <cell r="F46">
            <v>0</v>
          </cell>
          <cell r="G46">
            <v>0</v>
          </cell>
          <cell r="H46">
            <v>0</v>
          </cell>
          <cell r="I46">
            <v>238138.28451217926</v>
          </cell>
          <cell r="J46">
            <v>0</v>
          </cell>
          <cell r="K46">
            <v>0</v>
          </cell>
          <cell r="L46">
            <v>0</v>
          </cell>
          <cell r="M46">
            <v>0</v>
          </cell>
          <cell r="N46">
            <v>0</v>
          </cell>
          <cell r="O46">
            <v>0</v>
          </cell>
          <cell r="P46">
            <v>0</v>
          </cell>
          <cell r="R46">
            <v>0</v>
          </cell>
          <cell r="S46">
            <v>238138.28451217926</v>
          </cell>
          <cell r="U46">
            <v>0</v>
          </cell>
          <cell r="V46">
            <v>0</v>
          </cell>
          <cell r="W46">
            <v>0</v>
          </cell>
          <cell r="X46">
            <v>0</v>
          </cell>
          <cell r="Y46">
            <v>0</v>
          </cell>
          <cell r="Z46">
            <v>0</v>
          </cell>
          <cell r="AA46">
            <v>0</v>
          </cell>
          <cell r="AB46">
            <v>0</v>
          </cell>
          <cell r="AC46">
            <v>0</v>
          </cell>
          <cell r="AD46">
            <v>0</v>
          </cell>
          <cell r="AE46">
            <v>0</v>
          </cell>
          <cell r="AF46">
            <v>0</v>
          </cell>
          <cell r="AG46">
            <v>238138.28451217926</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85">
          <cell r="B85" t="str">
            <v>Hotel Development Cost</v>
          </cell>
          <cell r="E85">
            <v>-16878685.151613597</v>
          </cell>
          <cell r="F85">
            <v>-179400</v>
          </cell>
          <cell r="G85">
            <v>-3680748.3397686705</v>
          </cell>
          <cell r="H85">
            <v>-10268133.01329181</v>
          </cell>
          <cell r="I85">
            <v>-2750403.7985531162</v>
          </cell>
          <cell r="J85">
            <v>0</v>
          </cell>
          <cell r="K85">
            <v>0</v>
          </cell>
          <cell r="L85">
            <v>0</v>
          </cell>
          <cell r="M85">
            <v>0</v>
          </cell>
          <cell r="N85">
            <v>0</v>
          </cell>
          <cell r="O85">
            <v>0</v>
          </cell>
          <cell r="P85">
            <v>0</v>
          </cell>
          <cell r="R85">
            <v>0</v>
          </cell>
          <cell r="S85">
            <v>-16878685.151613597</v>
          </cell>
          <cell r="U85">
            <v>0</v>
          </cell>
          <cell r="V85">
            <v>-35880</v>
          </cell>
          <cell r="W85">
            <v>-71760</v>
          </cell>
          <cell r="X85">
            <v>-71760</v>
          </cell>
          <cell r="Y85">
            <v>-71760</v>
          </cell>
          <cell r="Z85">
            <v>-71760</v>
          </cell>
          <cell r="AA85">
            <v>-1211264.6078000001</v>
          </cell>
          <cell r="AB85">
            <v>-2325963.7319686706</v>
          </cell>
          <cell r="AC85">
            <v>-3277714.7933725528</v>
          </cell>
          <cell r="AD85">
            <v>-2312941.7387162838</v>
          </cell>
          <cell r="AE85">
            <v>-2330096.9927229751</v>
          </cell>
          <cell r="AF85">
            <v>-2347379.4884799989</v>
          </cell>
          <cell r="AG85">
            <v>-2750403.7985531162</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row>
        <row r="89">
          <cell r="B89" t="str">
            <v>Selling Costs</v>
          </cell>
          <cell r="C89">
            <v>2.5000000000000001E-2</v>
          </cell>
          <cell r="E89">
            <v>-376100.18403468747</v>
          </cell>
          <cell r="F89">
            <v>0</v>
          </cell>
          <cell r="G89">
            <v>0</v>
          </cell>
          <cell r="H89">
            <v>0</v>
          </cell>
          <cell r="I89">
            <v>0</v>
          </cell>
          <cell r="J89">
            <v>0</v>
          </cell>
          <cell r="K89">
            <v>0</v>
          </cell>
          <cell r="L89">
            <v>0</v>
          </cell>
          <cell r="M89">
            <v>0</v>
          </cell>
          <cell r="N89">
            <v>0</v>
          </cell>
          <cell r="O89">
            <v>0</v>
          </cell>
          <cell r="P89">
            <v>-376100.18403468747</v>
          </cell>
          <cell r="R89">
            <v>0</v>
          </cell>
          <cell r="S89">
            <v>-376100.18403468747</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-376100.18403468747</v>
          </cell>
        </row>
        <row r="91">
          <cell r="A91" t="str">
            <v>Cumulative Cash Flow</v>
          </cell>
          <cell r="F91">
            <v>-179400</v>
          </cell>
          <cell r="G91">
            <v>-3860148.3397686705</v>
          </cell>
          <cell r="H91">
            <v>-14128281.35306048</v>
          </cell>
          <cell r="I91">
            <v>-16523543.829363404</v>
          </cell>
          <cell r="J91">
            <v>-15468369.525907626</v>
          </cell>
          <cell r="K91">
            <v>-14241253.574376589</v>
          </cell>
          <cell r="L91">
            <v>-12930255.245524464</v>
          </cell>
          <cell r="M91">
            <v>-11573371.975162519</v>
          </cell>
          <cell r="N91">
            <v>-10158300.642819315</v>
          </cell>
          <cell r="O91">
            <v>-8704773.3615258411</v>
          </cell>
          <cell r="P91">
            <v>7467534.55196572</v>
          </cell>
          <cell r="U91">
            <v>0</v>
          </cell>
          <cell r="V91">
            <v>-35880</v>
          </cell>
          <cell r="W91">
            <v>-107640</v>
          </cell>
          <cell r="X91">
            <v>-179400</v>
          </cell>
          <cell r="Y91">
            <v>-251160</v>
          </cell>
          <cell r="Z91">
            <v>-322920</v>
          </cell>
          <cell r="AA91">
            <v>-1534184.6078000001</v>
          </cell>
          <cell r="AB91">
            <v>-3860148.3397686705</v>
          </cell>
          <cell r="AC91">
            <v>-7137863.1331412233</v>
          </cell>
          <cell r="AD91">
            <v>-9450804.8718575072</v>
          </cell>
          <cell r="AE91">
            <v>-11780901.864580482</v>
          </cell>
          <cell r="AF91">
            <v>-14128281.35306048</v>
          </cell>
          <cell r="AG91">
            <v>-16789899.82105105</v>
          </cell>
          <cell r="AH91">
            <v>-16701114.490488501</v>
          </cell>
          <cell r="AI91">
            <v>-16612329.159925953</v>
          </cell>
          <cell r="AJ91">
            <v>-16523543.829363404</v>
          </cell>
          <cell r="AK91">
            <v>-16259750.253499459</v>
          </cell>
          <cell r="AL91">
            <v>-15995956.677635515</v>
          </cell>
          <cell r="AM91">
            <v>-15732163.101771571</v>
          </cell>
          <cell r="AN91">
            <v>-15468369.525907626</v>
          </cell>
          <cell r="AO91">
            <v>-15161590.538024867</v>
          </cell>
          <cell r="AP91">
            <v>-14854811.550142108</v>
          </cell>
          <cell r="AQ91">
            <v>-14548032.562259348</v>
          </cell>
          <cell r="AR91">
            <v>-14241253.574376589</v>
          </cell>
          <cell r="AS91">
            <v>-13913503.992163558</v>
          </cell>
          <cell r="AT91">
            <v>-13585754.409950526</v>
          </cell>
          <cell r="AU91">
            <v>-13258004.827737495</v>
          </cell>
          <cell r="AV91">
            <v>-12930255.245524464</v>
          </cell>
          <cell r="AW91">
            <v>-12591034.427933978</v>
          </cell>
          <cell r="AX91">
            <v>-12251813.610343492</v>
          </cell>
          <cell r="AY91">
            <v>-11912592.792753005</v>
          </cell>
          <cell r="AZ91">
            <v>-11573371.975162519</v>
          </cell>
          <cell r="BA91">
            <v>-11219604.14207672</v>
          </cell>
          <cell r="BB91">
            <v>-10865836.308990918</v>
          </cell>
          <cell r="BC91">
            <v>-10512068.475905117</v>
          </cell>
          <cell r="BD91">
            <v>-10158300.642819315</v>
          </cell>
          <cell r="BE91">
            <v>-9794918.8224959467</v>
          </cell>
          <cell r="BF91">
            <v>-9431537.0021725781</v>
          </cell>
          <cell r="BG91">
            <v>-9068155.1818492096</v>
          </cell>
          <cell r="BH91">
            <v>-8704773.3615258411</v>
          </cell>
          <cell r="BI91">
            <v>-8328673.1774911536</v>
          </cell>
          <cell r="BJ91">
            <v>-7952572.9934564661</v>
          </cell>
          <cell r="BK91">
            <v>-7576472.8094217787</v>
          </cell>
          <cell r="BL91">
            <v>7467534.55196572</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Municipals"/>
      <sheetName val="Summary wformulas"/>
      <sheetName val="Summary wvalues"/>
      <sheetName val="Debt maturity profile"/>
      <sheetName val="Summary wBBforms"/>
      <sheetName val="BB values"/>
      <sheetName val="BB values (2)"/>
      <sheetName val="Sheet2"/>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Municipals"/>
      <sheetName val="Summary wformulas"/>
      <sheetName val="Summary wvalues"/>
      <sheetName val="Debt maturity profile"/>
      <sheetName val="Summary wBBforms"/>
      <sheetName val="BB values"/>
      <sheetName val="BB values (2)"/>
      <sheetName val="Sheet2"/>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erson, Pete" refreshedDate="44918.425705208334" createdVersion="6" refreshedVersion="6" minRefreshableVersion="3" recordCount="792">
  <cacheSource type="worksheet">
    <worksheetSource ref="A1:P793" sheet="PP1124_09_2021"/>
  </cacheSource>
  <cacheFields count="16">
    <cacheField name="accum_qty" numFmtId="0">
      <sharedItems containsString="0" containsBlank="1" containsNumber="1" containsInteger="1" minValue="0" maxValue="19146"/>
    </cacheField>
    <cacheField name="accum_cost" numFmtId="0">
      <sharedItems containsString="0" containsBlank="1" containsNumber="1" minValue="-35213.919999999998" maxValue="27389273.210000001"/>
    </cacheField>
    <cacheField name="allo_comb_res" numFmtId="0">
      <sharedItems containsString="0" containsBlank="1" containsNumber="1" minValue="-5134.9272676239998" maxValue="2769573.7265801304"/>
    </cacheField>
    <cacheField name="alloc_COR_res" numFmtId="0">
      <sharedItems containsNonDate="0" containsString="0" containsBlank="1"/>
    </cacheField>
    <cacheField name="month" numFmtId="22">
      <sharedItems containsNonDate="0" containsDate="1" containsString="0" containsBlank="1" minDate="2021-09-01T00:00:00" maxDate="2021-09-02T00:00:00"/>
    </cacheField>
    <cacheField name="description" numFmtId="0">
      <sharedItems containsBlank="1"/>
    </cacheField>
    <cacheField name="business_segment_desc" numFmtId="0">
      <sharedItems containsBlank="1"/>
    </cacheField>
    <cacheField name="description2" numFmtId="0">
      <sharedItems containsBlank="1"/>
    </cacheField>
    <cacheField name="asset_loc" numFmtId="0">
      <sharedItems containsBlank="1" count="20">
        <s v="Upgrade 1"/>
        <m/>
        <s v="Colstrip 3&amp;4 - SY To Plant : TLN-CL34" u="1"/>
        <s v="Regulator Station GS #2842 (Tacoma) : REG-2842" u="1"/>
        <s v="Distribution System, Pierce County outside RTA District, WA : DST-0000 WA02700000" u="1"/>
        <s v="Upgrade 3" u="1"/>
        <s v="Colstrip Common 3 &amp; 4 Stations : GNR-CL34" u="1"/>
        <s v="Colstrip TransSwitch Yard : SUB-COP" u="1"/>
        <s v="Colstrip 3&amp;4 TransSub(@Plant) : SUB-CL34" u="1"/>
        <s v="Colstrip 3 Stations : GNR-CL3" u="1"/>
        <s v="Colstrip 4 Stations : GNR-CL4" u="1"/>
        <s v="Upgrade 2" u="1"/>
        <s v="Distribution System, Washington State : DST-0000 WA00000000" u="1"/>
        <s v="Bpa-Garrison Substation : SUB-BGA" u="1"/>
        <s v="Colstrip 3 To SY : TLN-CL3" u="1"/>
        <s v="Intangibles, Pierce County outside RTA District, WA : INT-0000 WA02700000" u="1"/>
        <s v="Colstrip 4 To SY : TLN-CL4" u="1"/>
        <s v="General Plant, Pierce County outside RTA District, WA : GPL-0000 WA02700000" u="1"/>
        <s v="Broadview TransSwitch Yard : SUB-BDV" u="1"/>
        <s v="Regulator Station LS #2820 : REG-2820" u="1"/>
      </sharedItems>
    </cacheField>
    <cacheField name="utility_account_id" numFmtId="0">
      <sharedItems containsString="0" containsBlank="1" containsNumber="1" containsInteger="1" minValue="23030" maxValue="23912"/>
    </cacheField>
    <cacheField name="property_unit" numFmtId="0">
      <sharedItems containsBlank="1" count="10">
        <s v="G3764 DST Mains, Wrapped Steel"/>
        <m/>
        <s v="G3780 DST Measuring &amp; Reg Station"/>
        <s v="G385 DST Industrial M&amp;R Sta Eq"/>
        <s v="G3750 DST Structures &amp; Improvements"/>
        <s v="G3912 GEN Computer Eq, new"/>
        <s v="G303 INT Misc Intangible Plant"/>
        <s v="G3762 DST Mains, Plastic"/>
        <s v="G3740 DST Land &amp; Land Rights" u="1"/>
        <s v="G3970 GEN Comm Equip, new" u="1"/>
      </sharedItems>
    </cacheField>
    <cacheField name="asset_id" numFmtId="0">
      <sharedItems containsString="0" containsBlank="1" containsNumber="1" containsInteger="1" minValue="32788539" maxValue="52521279"/>
    </cacheField>
    <cacheField name="description3" numFmtId="0">
      <sharedItems containsBlank="1"/>
    </cacheField>
    <cacheField name="eng_in_service_year" numFmtId="22">
      <sharedItems containsNonDate="0" containsDate="1" containsString="0" containsBlank="1" minDate="2017-10-26T00:00:00" maxDate="2021-05-20T00:00:00"/>
    </cacheField>
    <cacheField name="in_service_year" numFmtId="22">
      <sharedItems containsNonDate="0" containsDate="1" containsString="0" containsBlank="1" minDate="2017-01-01T00:00:00" maxDate="2021-05-02T00:00:00"/>
    </cacheField>
    <cacheField name="work_order_number" numFmtId="0">
      <sharedItems containsString="0" containsBlank="1" containsNumber="1" containsInteger="1" minValue="109087542" maxValue="1420018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2">
  <r>
    <n v="19146"/>
    <n v="27389273.210000001"/>
    <n v="2769573.7265801304"/>
    <m/>
    <d v="2021-09-01T00:00:00"/>
    <s v="Puget Sound Energy"/>
    <s v="Gas"/>
    <s v="Distribution System WA"/>
    <x v="0"/>
    <n v="23762"/>
    <x v="0"/>
    <n v="32788542"/>
    <s v="Main Pipe, Steel with Coating (STW), 16&quot; : 1122"/>
    <d v="2017-10-26T00:00:00"/>
    <d v="2017-01-01T00:00:00"/>
    <n v="109087542"/>
  </r>
  <r>
    <m/>
    <m/>
    <m/>
    <m/>
    <d v="2021-09-01T00:00:00"/>
    <s v="Puget Sound Energy"/>
    <s v="Gas"/>
    <s v="Distribution System WA"/>
    <x v="1"/>
    <m/>
    <x v="1"/>
    <m/>
    <m/>
    <m/>
    <m/>
    <m/>
  </r>
  <r>
    <m/>
    <m/>
    <m/>
    <m/>
    <d v="2021-09-01T00:00:00"/>
    <s v="Puget Sound Energy"/>
    <s v="Gas"/>
    <s v="Distribution System WA"/>
    <x v="1"/>
    <m/>
    <x v="1"/>
    <m/>
    <m/>
    <m/>
    <m/>
    <m/>
  </r>
  <r>
    <m/>
    <m/>
    <m/>
    <m/>
    <d v="2021-09-01T00:00:00"/>
    <s v="Puget Sound Energy"/>
    <s v="Gas"/>
    <s v="Distribution System WA"/>
    <x v="1"/>
    <m/>
    <x v="1"/>
    <m/>
    <m/>
    <m/>
    <m/>
    <m/>
  </r>
  <r>
    <m/>
    <m/>
    <m/>
    <m/>
    <d v="2021-09-01T00:00:00"/>
    <s v="Puget Sound Energy"/>
    <s v="Gas"/>
    <s v="Distribution System WA"/>
    <x v="1"/>
    <m/>
    <x v="1"/>
    <m/>
    <m/>
    <m/>
    <m/>
    <m/>
  </r>
  <r>
    <m/>
    <m/>
    <m/>
    <m/>
    <d v="2021-09-01T00:00:00"/>
    <s v="Puget Sound Energy"/>
    <s v="Gas"/>
    <s v="Regulating Station WA"/>
    <x v="1"/>
    <m/>
    <x v="1"/>
    <m/>
    <m/>
    <m/>
    <m/>
    <m/>
  </r>
  <r>
    <n v="2"/>
    <n v="681594.61"/>
    <n v="31385.305215316799"/>
    <m/>
    <d v="2021-09-01T00:00:00"/>
    <s v="Puget Sound Energy"/>
    <s v="Gas"/>
    <s v="Regulating Station WA"/>
    <x v="0"/>
    <n v="23780"/>
    <x v="2"/>
    <n v="50163116"/>
    <s v="Meter, M&amp;R Station"/>
    <d v="2020-10-30T00:00:00"/>
    <d v="2020-10-01T00:00:00"/>
    <n v="109106983"/>
  </r>
  <r>
    <m/>
    <m/>
    <m/>
    <m/>
    <d v="2021-09-01T00:00:00"/>
    <s v="Puget Sound Energy"/>
    <s v="Gas"/>
    <s v="Regulating Station WA"/>
    <x v="1"/>
    <m/>
    <x v="1"/>
    <m/>
    <m/>
    <m/>
    <m/>
    <m/>
  </r>
  <r>
    <m/>
    <m/>
    <m/>
    <m/>
    <d v="2021-09-01T00:00:00"/>
    <s v="Puget Sound Energy"/>
    <s v="Gas"/>
    <s v="Distribution System WA"/>
    <x v="1"/>
    <m/>
    <x v="1"/>
    <m/>
    <m/>
    <m/>
    <m/>
    <m/>
  </r>
  <r>
    <n v="3"/>
    <n v="257616.09"/>
    <n v="11862.417182299199"/>
    <m/>
    <d v="2021-09-01T00:00:00"/>
    <s v="Puget Sound Energy"/>
    <s v="Gas"/>
    <s v="Distribution System WA"/>
    <x v="0"/>
    <n v="23780"/>
    <x v="2"/>
    <n v="49972623"/>
    <s v="Remote Telemetry Unit (RTU)-GAS"/>
    <d v="2020-12-29T00:00:00"/>
    <d v="2020-12-01T00:00:00"/>
    <n v="109128249"/>
  </r>
  <r>
    <m/>
    <m/>
    <m/>
    <m/>
    <d v="2021-09-01T00:00:00"/>
    <s v="Puget Sound Energy"/>
    <s v="Gas"/>
    <s v="Regulating Station WA"/>
    <x v="1"/>
    <m/>
    <x v="1"/>
    <m/>
    <m/>
    <m/>
    <m/>
    <m/>
  </r>
  <r>
    <m/>
    <m/>
    <m/>
    <m/>
    <d v="2021-09-01T00:00:00"/>
    <s v="Puget Sound Energy"/>
    <s v="Gas"/>
    <s v="Regulating Station WA"/>
    <x v="1"/>
    <m/>
    <x v="1"/>
    <m/>
    <m/>
    <m/>
    <m/>
    <m/>
  </r>
  <r>
    <n v="3"/>
    <n v="212998.32"/>
    <n v="9807.9080812415996"/>
    <m/>
    <d v="2021-09-01T00:00:00"/>
    <s v="Puget Sound Energy"/>
    <s v="Gas"/>
    <s v="Regulating Station WA"/>
    <x v="0"/>
    <n v="23780"/>
    <x v="2"/>
    <n v="50163110"/>
    <s v="Remote Telemetry Unit (RTU)-GAS"/>
    <d v="2020-10-30T00:00:00"/>
    <d v="2020-10-01T00:00:00"/>
    <n v="109106983"/>
  </r>
  <r>
    <m/>
    <m/>
    <m/>
    <m/>
    <d v="2021-09-01T00:00:00"/>
    <s v="Puget Sound Energy"/>
    <s v="Gas"/>
    <s v="Distribution System WA"/>
    <x v="1"/>
    <m/>
    <x v="1"/>
    <m/>
    <m/>
    <m/>
    <m/>
    <m/>
  </r>
  <r>
    <m/>
    <m/>
    <m/>
    <m/>
    <d v="2021-09-01T00:00:00"/>
    <s v="Puget Sound Energy"/>
    <s v="Gas"/>
    <s v="Regulating Station WA"/>
    <x v="1"/>
    <m/>
    <x v="1"/>
    <m/>
    <m/>
    <m/>
    <m/>
    <m/>
  </r>
  <r>
    <n v="1"/>
    <n v="198798.47"/>
    <n v="9154.0492922736012"/>
    <m/>
    <d v="2021-09-01T00:00:00"/>
    <s v="Puget Sound Energy"/>
    <s v="Gas"/>
    <s v="Regulating Station WA"/>
    <x v="0"/>
    <n v="23780"/>
    <x v="2"/>
    <n v="50163122"/>
    <s v="Injection Odorizer Storage Tank"/>
    <d v="2020-10-30T00:00:00"/>
    <d v="2020-10-01T00:00:00"/>
    <n v="109106983"/>
  </r>
  <r>
    <m/>
    <m/>
    <m/>
    <m/>
    <d v="2021-09-01T00:00:00"/>
    <s v="Puget Sound Energy"/>
    <s v="Gas"/>
    <s v="Regulating Station WA"/>
    <x v="1"/>
    <m/>
    <x v="1"/>
    <m/>
    <m/>
    <m/>
    <m/>
    <m/>
  </r>
  <r>
    <m/>
    <m/>
    <m/>
    <m/>
    <d v="2021-09-01T00:00:00"/>
    <s v="Puget Sound Energy"/>
    <s v="Gas"/>
    <s v="Regulating Station WA"/>
    <x v="1"/>
    <m/>
    <x v="1"/>
    <m/>
    <m/>
    <m/>
    <m/>
    <m/>
  </r>
  <r>
    <n v="1"/>
    <n v="81419.38"/>
    <n v="2683.7097790328003"/>
    <m/>
    <d v="2021-09-01T00:00:00"/>
    <s v="Puget Sound Energy"/>
    <s v="Gas"/>
    <s v="Distribution System WA"/>
    <x v="0"/>
    <n v="23850"/>
    <x v="3"/>
    <n v="50095199"/>
    <s v="Outlet Valve"/>
    <d v="2020-10-30T00:00:00"/>
    <d v="2020-12-01T00:00:00"/>
    <n v="109130897"/>
  </r>
  <r>
    <m/>
    <m/>
    <m/>
    <m/>
    <d v="2021-09-01T00:00:00"/>
    <s v="Puget Sound Energy"/>
    <s v="Gas"/>
    <s v="Regulating Station WA"/>
    <x v="1"/>
    <m/>
    <x v="1"/>
    <m/>
    <m/>
    <m/>
    <m/>
    <m/>
  </r>
  <r>
    <m/>
    <m/>
    <m/>
    <m/>
    <d v="2021-09-01T00:00:00"/>
    <s v="Puget Sound Energy"/>
    <s v="Gas"/>
    <s v="Regulating Station WA"/>
    <x v="1"/>
    <m/>
    <x v="1"/>
    <m/>
    <m/>
    <m/>
    <m/>
    <m/>
  </r>
  <r>
    <n v="2"/>
    <n v="70999.45"/>
    <n v="3269.3031542160002"/>
    <m/>
    <d v="2021-09-01T00:00:00"/>
    <s v="Puget Sound Energy"/>
    <s v="Gas"/>
    <s v="Regulating Station WA"/>
    <x v="0"/>
    <n v="23780"/>
    <x v="2"/>
    <n v="50163119"/>
    <s v="Injection Odorizer Pump System"/>
    <d v="2020-10-30T00:00:00"/>
    <d v="2020-10-01T00:00:00"/>
    <n v="109106983"/>
  </r>
  <r>
    <n v="2"/>
    <n v="70999.430000000008"/>
    <n v="3269.3022332784003"/>
    <m/>
    <d v="2021-09-01T00:00:00"/>
    <s v="Puget Sound Energy"/>
    <s v="Gas"/>
    <s v="Regulating Station WA"/>
    <x v="0"/>
    <n v="23780"/>
    <x v="2"/>
    <n v="50163107"/>
    <s v="Regulator/Relief Valve"/>
    <d v="2020-10-30T00:00:00"/>
    <d v="2020-10-01T00:00:00"/>
    <n v="109106983"/>
  </r>
  <r>
    <n v="1"/>
    <n v="70999.430000000008"/>
    <n v="3269.3022332784003"/>
    <m/>
    <d v="2021-09-01T00:00:00"/>
    <s v="Puget Sound Energy"/>
    <s v="Gas"/>
    <s v="Regulating Station WA"/>
    <x v="0"/>
    <n v="23780"/>
    <x v="2"/>
    <n v="50163113"/>
    <s v="Meter By-pass Piping System"/>
    <d v="2020-10-30T00:00:00"/>
    <d v="2020-10-01T00:00:00"/>
    <n v="109106983"/>
  </r>
  <r>
    <n v="109"/>
    <n v="63829.43"/>
    <n v="6454.3630258156008"/>
    <m/>
    <d v="2021-09-01T00:00:00"/>
    <s v="Puget Sound Energy"/>
    <s v="Gas"/>
    <s v="Distribution System WA"/>
    <x v="0"/>
    <n v="23762"/>
    <x v="0"/>
    <n v="32788539"/>
    <s v="Main Pipe, Steel with Coating (STW),  6&quot; : 1119"/>
    <d v="2017-11-13T00:00:00"/>
    <d v="2017-01-01T00:00:00"/>
    <n v="109087542"/>
  </r>
  <r>
    <n v="1"/>
    <n v="58490.94"/>
    <n v="1927.9526282664001"/>
    <m/>
    <d v="2021-09-01T00:00:00"/>
    <s v="Puget Sound Energy"/>
    <s v="Gas"/>
    <s v="Distribution System WA"/>
    <x v="0"/>
    <n v="23850"/>
    <x v="3"/>
    <n v="50095202"/>
    <s v="Meter Installation, Gas Large Industrial (above Class 1000)"/>
    <d v="2020-10-30T00:00:00"/>
    <d v="2020-12-01T00:00:00"/>
    <n v="109130897"/>
  </r>
  <r>
    <n v="1"/>
    <n v="58490.94"/>
    <n v="1927.9526282664001"/>
    <m/>
    <d v="2021-09-01T00:00:00"/>
    <s v="Puget Sound Energy"/>
    <s v="Gas"/>
    <s v="Distribution System WA"/>
    <x v="0"/>
    <n v="23850"/>
    <x v="3"/>
    <n v="50095211"/>
    <s v="Relief valve and piping system"/>
    <d v="2020-10-30T00:00:00"/>
    <d v="2020-12-01T00:00:00"/>
    <n v="109130897"/>
  </r>
  <r>
    <m/>
    <m/>
    <m/>
    <m/>
    <d v="2021-09-01T00:00:00"/>
    <s v="Puget Sound Energy"/>
    <s v="Gas"/>
    <s v="Regulating Station WA"/>
    <x v="1"/>
    <m/>
    <x v="1"/>
    <m/>
    <m/>
    <m/>
    <m/>
    <m/>
  </r>
  <r>
    <m/>
    <m/>
    <m/>
    <m/>
    <d v="2021-09-01T00:00:00"/>
    <s v="Puget Sound Energy"/>
    <s v="Gas"/>
    <s v="Distribution System WA"/>
    <x v="1"/>
    <m/>
    <x v="1"/>
    <m/>
    <m/>
    <m/>
    <m/>
    <m/>
  </r>
  <r>
    <n v="1"/>
    <n v="0.48"/>
    <n v="4.1160624000000003E-3"/>
    <m/>
    <d v="2021-09-01T00:00:00"/>
    <s v="Puget Sound Energy"/>
    <s v="Gas"/>
    <s v="General Plant WA"/>
    <x v="0"/>
    <n v="23750"/>
    <x v="4"/>
    <n v="52521279"/>
    <s v="E"/>
    <d v="2021-05-19T00:00:00"/>
    <d v="2021-05-01T00:00:00"/>
    <n v="142001008"/>
  </r>
  <r>
    <n v="1"/>
    <n v="736.87"/>
    <n v="54.497092499800004"/>
    <m/>
    <d v="2021-09-01T00:00:00"/>
    <s v="Puget Sound Energy"/>
    <s v="Gas"/>
    <s v="General Plant WA"/>
    <x v="0"/>
    <n v="23912"/>
    <x v="5"/>
    <n v="50479299"/>
    <s v="Computer Equipment"/>
    <d v="2021-01-27T00:00:00"/>
    <d v="2021-01-01T00:00:00"/>
    <n v="142001833"/>
  </r>
  <r>
    <n v="1"/>
    <n v="4484.3599999999997"/>
    <n v="331.65223407440004"/>
    <m/>
    <d v="2021-09-01T00:00:00"/>
    <s v="Puget Sound Energy"/>
    <s v="Gas"/>
    <s v="General Plant WA"/>
    <x v="0"/>
    <n v="23912"/>
    <x v="5"/>
    <n v="50479293"/>
    <s v="Computer Equipment"/>
    <d v="2021-01-27T00:00:00"/>
    <d v="2021-01-01T00:00:00"/>
    <n v="142001830"/>
  </r>
  <r>
    <m/>
    <m/>
    <m/>
    <m/>
    <d v="2021-09-01T00:00:00"/>
    <s v="Puget Sound Energy"/>
    <s v="Gas"/>
    <s v="General Plant WA"/>
    <x v="1"/>
    <m/>
    <x v="1"/>
    <m/>
    <m/>
    <m/>
    <m/>
    <m/>
  </r>
  <r>
    <n v="1"/>
    <n v="524271.51"/>
    <n v="71059.199494884306"/>
    <m/>
    <d v="2021-09-01T00:00:00"/>
    <s v="Puget Sound Energy"/>
    <s v="Gas"/>
    <s v="Intangibles WA"/>
    <x v="0"/>
    <n v="23030"/>
    <x v="6"/>
    <n v="50479296"/>
    <s v="LNG BE IT - Endur Enhancements SW.CN.5YR - 142001832"/>
    <d v="2021-01-27T00:00:00"/>
    <d v="2021-01-01T00:00:00"/>
    <n v="142001832"/>
  </r>
  <r>
    <n v="1"/>
    <n v="161085.46"/>
    <n v="21833.350886957804"/>
    <m/>
    <d v="2021-09-01T00:00:00"/>
    <s v="Puget Sound Energy"/>
    <s v="Gas"/>
    <s v="Intangibles WA"/>
    <x v="0"/>
    <n v="23030"/>
    <x v="6"/>
    <n v="50997863"/>
    <s v="LNG BE IT - Energy Ops Apps  SOF CN 5YR - 142001766"/>
    <d v="2021-02-25T00:00:00"/>
    <d v="2021-02-01T00:00:00"/>
    <n v="142001766"/>
  </r>
  <r>
    <n v="1"/>
    <n v="16261.31"/>
    <n v="2204.0405577983001"/>
    <m/>
    <d v="2021-09-01T00:00:00"/>
    <s v="Puget Sound Energy"/>
    <s v="Gas"/>
    <s v="Intangibles WA"/>
    <x v="0"/>
    <n v="23030"/>
    <x v="6"/>
    <n v="50997866"/>
    <s v="LNG BE Process - Inventory SOF CN 5YR - 142001838"/>
    <d v="2021-02-25T00:00:00"/>
    <d v="2021-02-01T00:00:00"/>
    <n v="142001838"/>
  </r>
  <r>
    <n v="1"/>
    <n v="44624.83"/>
    <n v="6048.4017096319003"/>
    <m/>
    <d v="2021-09-01T00:00:00"/>
    <s v="Puget Sound Energy"/>
    <s v="Gas"/>
    <s v="Intangibles WA"/>
    <x v="0"/>
    <n v="23030"/>
    <x v="6"/>
    <n v="50479302"/>
    <s v="LNG BE IT - Custom Tech &amp; Reporting SW.CN.5YR - 142001836"/>
    <d v="2021-01-27T00:00:00"/>
    <d v="2021-01-01T00:00:00"/>
    <n v="142001836"/>
  </r>
  <r>
    <n v="1"/>
    <n v="35094.559999999998"/>
    <n v="1156.7714451136001"/>
    <m/>
    <d v="2021-09-01T00:00:00"/>
    <s v="Puget Sound Energy"/>
    <s v="Gas"/>
    <s v="Distribution System WA"/>
    <x v="0"/>
    <n v="23850"/>
    <x v="3"/>
    <n v="50095205"/>
    <s v="Regulator - Industrial meter"/>
    <d v="2020-10-30T00:00:00"/>
    <d v="2020-12-01T00:00:00"/>
    <n v="109130897"/>
  </r>
  <r>
    <n v="2"/>
    <n v="28399.78"/>
    <n v="1307.7212616864001"/>
    <m/>
    <d v="2021-09-01T00:00:00"/>
    <s v="Puget Sound Energy"/>
    <s v="Gas"/>
    <s v="Regulating Station WA"/>
    <x v="0"/>
    <n v="23780"/>
    <x v="2"/>
    <n v="50163096"/>
    <s v="Inlet Valve"/>
    <d v="2020-10-30T00:00:00"/>
    <d v="2020-10-01T00:00:00"/>
    <n v="109106983"/>
  </r>
  <r>
    <n v="1"/>
    <n v="28399.78"/>
    <n v="1307.7212616864001"/>
    <m/>
    <d v="2021-09-01T00:00:00"/>
    <s v="Puget Sound Energy"/>
    <s v="Gas"/>
    <s v="Regulating Station WA"/>
    <x v="0"/>
    <n v="23780"/>
    <x v="2"/>
    <n v="50163104"/>
    <s v="Regulator/Relief Stage Piping System"/>
    <d v="2020-10-30T00:00:00"/>
    <d v="2020-10-01T00:00:00"/>
    <n v="109106983"/>
  </r>
  <r>
    <n v="1"/>
    <n v="28399.78"/>
    <n v="1307.7212616864001"/>
    <m/>
    <d v="2021-09-01T00:00:00"/>
    <s v="Puget Sound Energy"/>
    <s v="Gas"/>
    <s v="Regulating Station WA"/>
    <x v="0"/>
    <n v="23780"/>
    <x v="2"/>
    <n v="50163128"/>
    <s v="Roof (Equipment Protection Only)"/>
    <d v="2020-10-30T00:00:00"/>
    <d v="2020-10-01T00:00:00"/>
    <n v="109106983"/>
  </r>
  <r>
    <m/>
    <m/>
    <m/>
    <m/>
    <d v="2021-09-01T00:00:00"/>
    <s v="Puget Sound Energy"/>
    <s v="Gas"/>
    <s v="Regulating Station WA"/>
    <x v="1"/>
    <m/>
    <x v="1"/>
    <m/>
    <m/>
    <m/>
    <m/>
    <m/>
  </r>
  <r>
    <m/>
    <m/>
    <m/>
    <m/>
    <d v="2021-09-01T00:00:00"/>
    <s v="Puget Sound Energy"/>
    <s v="Gas"/>
    <s v="Regulating Station WA"/>
    <x v="1"/>
    <m/>
    <x v="1"/>
    <m/>
    <m/>
    <m/>
    <m/>
    <m/>
  </r>
  <r>
    <m/>
    <m/>
    <m/>
    <m/>
    <d v="2021-09-01T00:00:00"/>
    <s v="Puget Sound Energy"/>
    <s v="Gas"/>
    <s v="Regulating Station WA"/>
    <x v="1"/>
    <m/>
    <x v="1"/>
    <m/>
    <m/>
    <m/>
    <m/>
    <m/>
  </r>
  <r>
    <m/>
    <m/>
    <m/>
    <m/>
    <d v="2021-09-01T00:00:00"/>
    <s v="Puget Sound Energy"/>
    <s v="Gas"/>
    <s v="Regulating Station WA"/>
    <x v="1"/>
    <m/>
    <x v="1"/>
    <m/>
    <m/>
    <m/>
    <m/>
    <m/>
  </r>
  <r>
    <m/>
    <m/>
    <m/>
    <m/>
    <d v="2021-09-01T00:00:00"/>
    <s v="Puget Sound Energy"/>
    <s v="Gas"/>
    <s v="Regulating Station WA"/>
    <x v="1"/>
    <m/>
    <x v="1"/>
    <m/>
    <m/>
    <m/>
    <m/>
    <m/>
  </r>
  <r>
    <n v="1"/>
    <n v="14199.86"/>
    <n v="653.85924943680004"/>
    <m/>
    <d v="2021-09-01T00:00:00"/>
    <s v="Puget Sound Energy"/>
    <s v="Gas"/>
    <s v="Regulating Station WA"/>
    <x v="0"/>
    <n v="23780"/>
    <x v="2"/>
    <n v="50163125"/>
    <s v="Injection Odorizer Containment"/>
    <d v="2020-10-30T00:00:00"/>
    <d v="2020-10-01T00:00:00"/>
    <n v="109106983"/>
  </r>
  <r>
    <n v="1"/>
    <n v="14199.86"/>
    <n v="653.85924943680004"/>
    <m/>
    <d v="2021-09-01T00:00:00"/>
    <s v="Puget Sound Energy"/>
    <s v="Gas"/>
    <s v="Regulating Station WA"/>
    <x v="0"/>
    <n v="23780"/>
    <x v="2"/>
    <n v="50163101"/>
    <s v="Outlet Valve"/>
    <d v="2020-10-30T00:00:00"/>
    <d v="2020-10-01T00:00:00"/>
    <n v="109106983"/>
  </r>
  <r>
    <m/>
    <m/>
    <m/>
    <m/>
    <d v="2021-09-01T00:00:00"/>
    <s v="Puget Sound Energy"/>
    <s v="Gas"/>
    <s v="Distribution System WA"/>
    <x v="1"/>
    <m/>
    <x v="1"/>
    <m/>
    <m/>
    <m/>
    <m/>
    <m/>
  </r>
  <r>
    <m/>
    <m/>
    <m/>
    <m/>
    <d v="2021-09-01T00:00:00"/>
    <s v="Puget Sound Energy"/>
    <s v="Gas"/>
    <s v="Distribution System WA"/>
    <x v="1"/>
    <m/>
    <x v="1"/>
    <m/>
    <m/>
    <m/>
    <m/>
    <m/>
  </r>
  <r>
    <n v="5"/>
    <n v="4412.9000000000005"/>
    <n v="126.96279570700001"/>
    <m/>
    <d v="2021-09-01T00:00:00"/>
    <s v="Puget Sound Energy"/>
    <s v="Gas"/>
    <s v="Distribution System WA"/>
    <x v="0"/>
    <n v="23762"/>
    <x v="0"/>
    <n v="49972798"/>
    <s v="Main Pipe, Steel with Coating (STW), 16&quot; : 1122"/>
    <d v="2020-10-30T00:00:00"/>
    <d v="2020-01-01T00:00:00"/>
    <n v="109130978"/>
  </r>
  <r>
    <m/>
    <m/>
    <m/>
    <m/>
    <d v="2021-09-01T00:00:00"/>
    <s v="Puget Sound Energy"/>
    <s v="Gas"/>
    <s v="Distribution System WA"/>
    <x v="1"/>
    <m/>
    <x v="1"/>
    <m/>
    <m/>
    <m/>
    <m/>
    <m/>
  </r>
  <r>
    <n v="1"/>
    <n v="233.96"/>
    <n v="7.7116865776000001"/>
    <m/>
    <d v="2021-09-01T00:00:00"/>
    <s v="Puget Sound Energy"/>
    <s v="Gas"/>
    <s v="Distribution System WA"/>
    <x v="0"/>
    <n v="23850"/>
    <x v="3"/>
    <n v="50095208"/>
    <s v="Hard bypass"/>
    <d v="2020-10-30T00:00:00"/>
    <d v="2020-12-01T00:00:00"/>
    <n v="109130897"/>
  </r>
  <r>
    <n v="1"/>
    <n v="233.96"/>
    <n v="7.7116865776000001"/>
    <m/>
    <d v="2021-09-01T00:00:00"/>
    <s v="Puget Sound Energy"/>
    <s v="Gas"/>
    <s v="Distribution System WA"/>
    <x v="0"/>
    <n v="23850"/>
    <x v="3"/>
    <n v="50095196"/>
    <s v="Inlet Valve"/>
    <d v="2020-10-30T00:00:00"/>
    <d v="2020-12-01T00:00:00"/>
    <n v="109130897"/>
  </r>
  <r>
    <m/>
    <m/>
    <m/>
    <m/>
    <d v="2021-09-01T00:00:00"/>
    <s v="Puget Sound Energy"/>
    <s v="Gas"/>
    <s v="Distribution System WA"/>
    <x v="1"/>
    <m/>
    <x v="1"/>
    <m/>
    <m/>
    <m/>
    <m/>
    <m/>
  </r>
  <r>
    <n v="0"/>
    <n v="0"/>
    <n v="0"/>
    <m/>
    <d v="2021-09-01T00:00:00"/>
    <s v="Puget Sound Energy"/>
    <s v="Gas"/>
    <s v="Distribution System WA"/>
    <x v="0"/>
    <n v="23761"/>
    <x v="7"/>
    <n v="49102892"/>
    <s v="E"/>
    <d v="2020-10-30T00:00:00"/>
    <d v="2020-10-01T00:00:00"/>
    <n v="109130978"/>
  </r>
  <r>
    <m/>
    <m/>
    <m/>
    <m/>
    <d v="2021-09-01T00:00:00"/>
    <s v="Puget Sound Energy"/>
    <s v="Gas"/>
    <s v="Distribution System WA"/>
    <x v="1"/>
    <m/>
    <x v="1"/>
    <m/>
    <m/>
    <m/>
    <m/>
    <m/>
  </r>
  <r>
    <n v="0"/>
    <n v="0"/>
    <n v="0"/>
    <m/>
    <d v="2021-09-01T00:00:00"/>
    <s v="Puget Sound Energy"/>
    <s v="Gas"/>
    <s v="Distribution System WA"/>
    <x v="0"/>
    <n v="23762"/>
    <x v="0"/>
    <n v="49102889"/>
    <s v="E"/>
    <d v="2020-10-30T00:00:00"/>
    <d v="2020-10-01T00:00:00"/>
    <n v="109130978"/>
  </r>
  <r>
    <m/>
    <m/>
    <m/>
    <m/>
    <d v="2021-09-01T00:00:00"/>
    <s v="Puget Sound Energy"/>
    <s v="Gas"/>
    <s v="Distribution System WA"/>
    <x v="1"/>
    <m/>
    <x v="1"/>
    <m/>
    <m/>
    <m/>
    <m/>
    <m/>
  </r>
  <r>
    <n v="0"/>
    <n v="0"/>
    <n v="0"/>
    <m/>
    <d v="2021-09-01T00:00:00"/>
    <s v="Puget Sound Energy"/>
    <s v="Gas"/>
    <s v="Distribution System WA"/>
    <x v="0"/>
    <n v="23780"/>
    <x v="2"/>
    <n v="49943705"/>
    <s v="E"/>
    <d v="2020-12-29T00:00:00"/>
    <d v="2020-12-01T00:00:00"/>
    <n v="109128249"/>
  </r>
  <r>
    <n v="0"/>
    <n v="0"/>
    <n v="0"/>
    <m/>
    <d v="2021-09-01T00:00:00"/>
    <s v="Puget Sound Energy"/>
    <s v="Gas"/>
    <s v="Distribution System WA"/>
    <x v="0"/>
    <n v="23850"/>
    <x v="3"/>
    <n v="49098497"/>
    <s v="E"/>
    <d v="2020-10-30T00:00:00"/>
    <d v="2020-10-01T00:00:00"/>
    <n v="109106983"/>
  </r>
  <r>
    <n v="9"/>
    <n v="-82.86"/>
    <n v="-6.3417489305999997"/>
    <m/>
    <d v="2021-09-01T00:00:00"/>
    <s v="Puget Sound Energy"/>
    <s v="Gas"/>
    <s v="Distribution System WA"/>
    <x v="0"/>
    <n v="23762"/>
    <x v="0"/>
    <n v="35988856"/>
    <s v="E"/>
    <d v="2018-06-18T00:00:00"/>
    <d v="2018-06-01T00:00:00"/>
    <n v="109107116"/>
  </r>
  <r>
    <n v="9"/>
    <n v="-193.34"/>
    <n v="-15.585450610800001"/>
    <m/>
    <d v="2021-09-01T00:00:00"/>
    <s v="Puget Sound Energy"/>
    <s v="Gas"/>
    <s v="Distribution System WA"/>
    <x v="0"/>
    <n v="23761"/>
    <x v="7"/>
    <n v="35988859"/>
    <s v="E"/>
    <d v="2018-06-18T00:00:00"/>
    <d v="2018-06-01T00:00:00"/>
    <n v="109107116"/>
  </r>
  <r>
    <n v="2"/>
    <n v="-35213.919999999998"/>
    <n v="-5134.9272676239998"/>
    <m/>
    <d v="2021-09-01T00:00:00"/>
    <s v="Puget Sound Energy"/>
    <s v="Gas"/>
    <s v="Distribution System WA"/>
    <x v="0"/>
    <n v="23780"/>
    <x v="2"/>
    <n v="33153310"/>
    <s v="999.999 TACOMA LNG PIPELINE - CLOVER CREek Limit Modification **Minor add to 109106296 in PowerPlant.**11/29/2017 -- In service per Colleen Oliver =KPHAM= Order cancelled and transfered to 109106296 due to WBS change. 6/30/2017 Clover Creek project did n"/>
    <d v="2017-11-29T00:00:00"/>
    <d v="2017-11-01T00:00:00"/>
    <n v="109087547"/>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r>
    <m/>
    <m/>
    <m/>
    <m/>
    <m/>
    <m/>
    <m/>
    <m/>
    <x v="1"/>
    <m/>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1" firstHeaderRow="0" firstDataRow="1" firstDataCol="2"/>
  <pivotFields count="16">
    <pivotField showAll="0"/>
    <pivotField dataField="1" showAll="0"/>
    <pivotField dataField="1" showAll="0" defaultSubtotal="0"/>
    <pivotField showAll="0"/>
    <pivotField numFmtId="22" showAll="0"/>
    <pivotField showAll="0"/>
    <pivotField showAll="0"/>
    <pivotField showAll="0"/>
    <pivotField axis="axisRow" outline="0" showAll="0" defaultSubtotal="0">
      <items count="20">
        <item h="1" m="1" x="13"/>
        <item h="1" m="1" x="18"/>
        <item h="1" m="1" x="9"/>
        <item h="1" m="1" x="14"/>
        <item h="1" m="1" x="2"/>
        <item h="1" m="1" x="8"/>
        <item h="1" m="1" x="10"/>
        <item h="1" m="1" x="16"/>
        <item h="1" m="1" x="6"/>
        <item h="1" m="1" x="7"/>
        <item h="1" x="1"/>
        <item h="1" m="1" x="4"/>
        <item h="1" m="1" x="12"/>
        <item h="1" m="1" x="17"/>
        <item h="1" m="1" x="15"/>
        <item h="1" m="1" x="3"/>
        <item h="1" m="1" x="19"/>
        <item m="1" x="11"/>
        <item x="0"/>
        <item m="1" x="5"/>
      </items>
      <extLst>
        <ext xmlns:x14="http://schemas.microsoft.com/office/spreadsheetml/2009/9/main" uri="{2946ED86-A175-432a-8AC1-64E0C546D7DE}">
          <x14:pivotField fillDownLabels="1"/>
        </ext>
      </extLst>
    </pivotField>
    <pivotField showAll="0"/>
    <pivotField axis="axisRow" showAll="0">
      <items count="11">
        <item x="6"/>
        <item m="1" x="8"/>
        <item x="4"/>
        <item x="7"/>
        <item x="0"/>
        <item x="2"/>
        <item x="3"/>
        <item x="5"/>
        <item m="1" x="9"/>
        <item x="1"/>
        <item t="default"/>
      </items>
    </pivotField>
    <pivotField showAll="0"/>
    <pivotField showAll="0"/>
    <pivotField numFmtId="22" showAll="0"/>
    <pivotField numFmtId="22" showAll="0"/>
    <pivotField showAll="0"/>
  </pivotFields>
  <rowFields count="2">
    <field x="8"/>
    <field x="10"/>
  </rowFields>
  <rowItems count="8">
    <i>
      <x v="18"/>
      <x/>
    </i>
    <i r="1">
      <x v="2"/>
    </i>
    <i r="1">
      <x v="3"/>
    </i>
    <i r="1">
      <x v="4"/>
    </i>
    <i r="1">
      <x v="5"/>
    </i>
    <i r="1">
      <x v="6"/>
    </i>
    <i r="1">
      <x v="7"/>
    </i>
    <i t="grand">
      <x/>
    </i>
  </rowItems>
  <colFields count="1">
    <field x="-2"/>
  </colFields>
  <colItems count="2">
    <i>
      <x/>
    </i>
    <i i="1">
      <x v="1"/>
    </i>
  </colItems>
  <dataFields count="2">
    <dataField name="Sum of accum_cost" fld="1" baseField="9" baseItem="11" numFmtId="4"/>
    <dataField name="Sum of allo_comb_res" fld="2" baseField="10" baseItem="4"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16.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workbookViewId="0">
      <pane xSplit="2" ySplit="5" topLeftCell="C35" activePane="bottomRight" state="frozen"/>
      <selection pane="topRight" activeCell="C1" sqref="C1"/>
      <selection pane="bottomLeft" activeCell="A6" sqref="A6"/>
      <selection pane="bottomRight" activeCell="H71" sqref="H71"/>
    </sheetView>
  </sheetViews>
  <sheetFormatPr defaultRowHeight="12.75" outlineLevelRow="1" x14ac:dyDescent="0.2"/>
  <cols>
    <col min="1" max="1" width="16.140625" customWidth="1"/>
    <col min="2" max="2" width="42.28515625" customWidth="1"/>
    <col min="3" max="3" width="13.42578125" bestFit="1" customWidth="1"/>
    <col min="4" max="4" width="14" bestFit="1" customWidth="1"/>
    <col min="5" max="5" width="11.7109375" bestFit="1" customWidth="1"/>
    <col min="7" max="7" width="13.42578125" style="155" bestFit="1" customWidth="1"/>
    <col min="8" max="8" width="14" style="155" bestFit="1" customWidth="1"/>
    <col min="9" max="9" width="11.7109375" style="155" bestFit="1" customWidth="1"/>
    <col min="11" max="11" width="13.42578125" style="155" bestFit="1" customWidth="1"/>
    <col min="12" max="12" width="14" style="155" bestFit="1" customWidth="1"/>
    <col min="13" max="13" width="11.7109375" style="155" bestFit="1" customWidth="1"/>
  </cols>
  <sheetData>
    <row r="1" spans="1:13" ht="18.75" x14ac:dyDescent="0.3">
      <c r="A1" s="125" t="s">
        <v>163</v>
      </c>
      <c r="B1" s="126"/>
      <c r="C1" s="126"/>
      <c r="G1" s="126"/>
      <c r="K1" s="126"/>
    </row>
    <row r="2" spans="1:13" ht="15" x14ac:dyDescent="0.25">
      <c r="A2" s="151" t="s">
        <v>165</v>
      </c>
      <c r="B2" s="126"/>
      <c r="C2" s="162" t="s">
        <v>164</v>
      </c>
      <c r="D2" s="163"/>
      <c r="E2" s="164"/>
      <c r="G2" s="162" t="s">
        <v>166</v>
      </c>
      <c r="H2" s="163"/>
      <c r="I2" s="164"/>
      <c r="K2" s="162" t="s">
        <v>167</v>
      </c>
      <c r="L2" s="163"/>
      <c r="M2" s="164"/>
    </row>
    <row r="3" spans="1:13" ht="15" x14ac:dyDescent="0.25">
      <c r="A3" s="126"/>
      <c r="B3" s="126"/>
      <c r="C3" s="127"/>
      <c r="D3" s="127"/>
      <c r="E3" s="127" t="s">
        <v>141</v>
      </c>
      <c r="G3" s="127"/>
      <c r="H3" s="127"/>
      <c r="I3" s="127" t="s">
        <v>141</v>
      </c>
      <c r="K3" s="127"/>
      <c r="L3" s="127"/>
      <c r="M3" s="127" t="s">
        <v>141</v>
      </c>
    </row>
    <row r="4" spans="1:13" ht="15" x14ac:dyDescent="0.25">
      <c r="A4" s="126"/>
      <c r="B4" s="126"/>
      <c r="C4" s="127"/>
      <c r="D4" s="127"/>
      <c r="E4" s="127" t="s">
        <v>142</v>
      </c>
      <c r="G4" s="127"/>
      <c r="H4" s="127"/>
      <c r="I4" s="127" t="s">
        <v>142</v>
      </c>
      <c r="K4" s="127"/>
      <c r="L4" s="127"/>
      <c r="M4" s="127" t="s">
        <v>142</v>
      </c>
    </row>
    <row r="5" spans="1:13" ht="15" x14ac:dyDescent="0.25">
      <c r="A5" s="126"/>
      <c r="B5" s="126"/>
      <c r="C5" s="128" t="s">
        <v>139</v>
      </c>
      <c r="D5" s="128" t="s">
        <v>140</v>
      </c>
      <c r="E5" s="128" t="s">
        <v>143</v>
      </c>
      <c r="G5" s="128" t="s">
        <v>139</v>
      </c>
      <c r="H5" s="128" t="s">
        <v>140</v>
      </c>
      <c r="I5" s="128" t="s">
        <v>143</v>
      </c>
      <c r="K5" s="128" t="s">
        <v>139</v>
      </c>
      <c r="L5" s="128" t="s">
        <v>140</v>
      </c>
      <c r="M5" s="128" t="s">
        <v>143</v>
      </c>
    </row>
    <row r="6" spans="1:13" ht="15" x14ac:dyDescent="0.25">
      <c r="A6" s="129" t="s">
        <v>114</v>
      </c>
      <c r="B6" s="126"/>
      <c r="C6" s="126"/>
      <c r="D6" s="126"/>
      <c r="G6" s="126"/>
      <c r="H6" s="126"/>
      <c r="K6" s="126"/>
      <c r="L6" s="126"/>
    </row>
    <row r="7" spans="1:13" x14ac:dyDescent="0.2">
      <c r="A7" s="56" t="s">
        <v>70</v>
      </c>
      <c r="C7" s="130"/>
      <c r="D7" s="130"/>
      <c r="G7" s="130"/>
      <c r="H7" s="130"/>
      <c r="K7" s="130"/>
      <c r="L7" s="130"/>
    </row>
    <row r="8" spans="1:13" x14ac:dyDescent="0.2">
      <c r="A8" s="56"/>
      <c r="C8" s="130"/>
      <c r="D8" s="130"/>
      <c r="G8" s="130"/>
      <c r="H8" s="130"/>
      <c r="K8" s="130"/>
      <c r="L8" s="130"/>
    </row>
    <row r="9" spans="1:13" x14ac:dyDescent="0.2">
      <c r="B9" s="9" t="s">
        <v>41</v>
      </c>
      <c r="C9" s="165">
        <f>'RB by FERC no CIAC'!$C$7</f>
        <v>746243.11000000022</v>
      </c>
      <c r="D9" s="165">
        <f>'RB by FERC no CIAC'!$H$7</f>
        <v>746243.11000000022</v>
      </c>
      <c r="E9" s="166">
        <f>D9-C9</f>
        <v>0</v>
      </c>
      <c r="F9" s="166"/>
      <c r="G9" s="165">
        <f>'RB by FERC w CIAC'!$C$7</f>
        <v>746243.11000000022</v>
      </c>
      <c r="H9" s="165">
        <f>'RB by FERC w CIAC'!$H$7</f>
        <v>746243.11000000022</v>
      </c>
      <c r="I9" s="166">
        <f>H9-G9</f>
        <v>0</v>
      </c>
      <c r="K9" s="165">
        <f>G9-C9</f>
        <v>0</v>
      </c>
      <c r="L9" s="165">
        <f t="shared" ref="L9:L17" si="0">H9-D9</f>
        <v>0</v>
      </c>
      <c r="M9" s="166">
        <f>L9-K9</f>
        <v>0</v>
      </c>
    </row>
    <row r="10" spans="1:13" hidden="1" outlineLevel="1" x14ac:dyDescent="0.2">
      <c r="B10" s="9"/>
      <c r="C10" s="131"/>
      <c r="D10" s="131"/>
      <c r="E10">
        <f t="shared" ref="E10:E17" si="1">D10-C10</f>
        <v>0</v>
      </c>
      <c r="G10" s="131"/>
      <c r="H10" s="131"/>
      <c r="I10" s="155">
        <f t="shared" ref="I10:I17" si="2">H10-G10</f>
        <v>0</v>
      </c>
      <c r="K10" s="131">
        <f t="shared" ref="K10:K17" si="3">G10-C10</f>
        <v>0</v>
      </c>
      <c r="L10" s="131">
        <f t="shared" si="0"/>
        <v>0</v>
      </c>
      <c r="M10" s="155">
        <f t="shared" ref="M10:M17" si="4">L10-K10</f>
        <v>0</v>
      </c>
    </row>
    <row r="11" spans="1:13" hidden="1" outlineLevel="1" x14ac:dyDescent="0.2">
      <c r="B11" s="9"/>
      <c r="C11" s="131"/>
      <c r="D11" s="131"/>
      <c r="E11">
        <f t="shared" si="1"/>
        <v>0</v>
      </c>
      <c r="G11" s="131"/>
      <c r="H11" s="131"/>
      <c r="I11" s="155">
        <f t="shared" si="2"/>
        <v>0</v>
      </c>
      <c r="K11" s="131">
        <f t="shared" si="3"/>
        <v>0</v>
      </c>
      <c r="L11" s="131">
        <f t="shared" si="0"/>
        <v>0</v>
      </c>
      <c r="M11" s="155">
        <f t="shared" si="4"/>
        <v>0</v>
      </c>
    </row>
    <row r="12" spans="1:13" collapsed="1" x14ac:dyDescent="0.2">
      <c r="B12" s="9" t="s">
        <v>47</v>
      </c>
      <c r="C12" s="131">
        <f>'RB by FERC no CIAC'!$C$10</f>
        <v>0.48000000000000015</v>
      </c>
      <c r="D12" s="131">
        <f>'RB by FERC no CIAC'!$H$10</f>
        <v>0.48000000000000015</v>
      </c>
      <c r="E12" s="124">
        <f t="shared" si="1"/>
        <v>0</v>
      </c>
      <c r="G12" s="131">
        <f>'RB by FERC w CIAC'!$C$10</f>
        <v>0.48000000000000015</v>
      </c>
      <c r="H12" s="131">
        <f>'RB by FERC w CIAC'!$H$10</f>
        <v>0.48000000000000015</v>
      </c>
      <c r="I12" s="124">
        <f t="shared" si="2"/>
        <v>0</v>
      </c>
      <c r="K12" s="131">
        <f t="shared" si="3"/>
        <v>0</v>
      </c>
      <c r="L12" s="131">
        <f t="shared" si="0"/>
        <v>0</v>
      </c>
      <c r="M12" s="124">
        <f t="shared" si="4"/>
        <v>0</v>
      </c>
    </row>
    <row r="13" spans="1:13" x14ac:dyDescent="0.2">
      <c r="B13" s="9" t="s">
        <v>44</v>
      </c>
      <c r="C13" s="131">
        <f>'RB by FERC no CIAC'!$C$11</f>
        <v>-193.34</v>
      </c>
      <c r="D13" s="131">
        <f>'RB by FERC no CIAC'!$H$11</f>
        <v>-193.34</v>
      </c>
      <c r="E13" s="124">
        <f t="shared" si="1"/>
        <v>0</v>
      </c>
      <c r="G13" s="131">
        <f>'RB by FERC w CIAC'!$C$11</f>
        <v>-193.34</v>
      </c>
      <c r="H13" s="131">
        <f>'RB by FERC w CIAC'!$H$11</f>
        <v>-193.34</v>
      </c>
      <c r="I13" s="124">
        <f t="shared" si="2"/>
        <v>0</v>
      </c>
      <c r="K13" s="131">
        <f t="shared" si="3"/>
        <v>0</v>
      </c>
      <c r="L13" s="131">
        <f t="shared" si="0"/>
        <v>0</v>
      </c>
      <c r="M13" s="124">
        <f t="shared" si="4"/>
        <v>0</v>
      </c>
    </row>
    <row r="14" spans="1:13" x14ac:dyDescent="0.2">
      <c r="B14" s="9" t="s">
        <v>45</v>
      </c>
      <c r="C14" s="131">
        <f>'RB by FERC no CIAC'!$C$12</f>
        <v>27457432.680000003</v>
      </c>
      <c r="D14" s="131">
        <f>'RB by FERC no CIAC'!$H$12</f>
        <v>27457432.680000003</v>
      </c>
      <c r="E14" s="124">
        <f t="shared" si="1"/>
        <v>0</v>
      </c>
      <c r="G14" s="131">
        <f>'RB by FERC w CIAC'!$C$12</f>
        <v>24980355.47229543</v>
      </c>
      <c r="H14" s="131">
        <f>'RB by FERC w CIAC'!$H$12</f>
        <v>24980355.47229543</v>
      </c>
      <c r="I14" s="124">
        <f t="shared" si="2"/>
        <v>0</v>
      </c>
      <c r="K14" s="131">
        <f t="shared" si="3"/>
        <v>-2477077.2077045739</v>
      </c>
      <c r="L14" s="131">
        <f t="shared" si="0"/>
        <v>-2477077.2077045739</v>
      </c>
      <c r="M14" s="124">
        <f t="shared" si="4"/>
        <v>0</v>
      </c>
    </row>
    <row r="15" spans="1:13" x14ac:dyDescent="0.2">
      <c r="B15" s="9" t="s">
        <v>42</v>
      </c>
      <c r="C15" s="131">
        <f>'RB by FERC no CIAC'!$C$13</f>
        <v>1642390.9399999997</v>
      </c>
      <c r="D15" s="131">
        <f>'RB by FERC no CIAC'!$H$13</f>
        <v>1642390.9399999997</v>
      </c>
      <c r="E15" s="124">
        <f t="shared" si="1"/>
        <v>0</v>
      </c>
      <c r="G15" s="131">
        <f>'RB by FERC w CIAC'!$C$13</f>
        <v>1642390.9399999997</v>
      </c>
      <c r="H15" s="131">
        <f>'RB by FERC w CIAC'!$H$13</f>
        <v>1642390.9399999997</v>
      </c>
      <c r="I15" s="124">
        <f t="shared" si="2"/>
        <v>0</v>
      </c>
      <c r="K15" s="131">
        <f t="shared" si="3"/>
        <v>0</v>
      </c>
      <c r="L15" s="131">
        <f t="shared" si="0"/>
        <v>0</v>
      </c>
      <c r="M15" s="124">
        <f t="shared" si="4"/>
        <v>0</v>
      </c>
    </row>
    <row r="16" spans="1:13" x14ac:dyDescent="0.2">
      <c r="B16" s="9" t="s">
        <v>46</v>
      </c>
      <c r="C16" s="131">
        <f>'RB by FERC no CIAC'!$C$14</f>
        <v>233963.74000000008</v>
      </c>
      <c r="D16" s="131">
        <f>'RB by FERC no CIAC'!$H$14</f>
        <v>233963.74000000008</v>
      </c>
      <c r="E16" s="124">
        <f t="shared" si="1"/>
        <v>0</v>
      </c>
      <c r="G16" s="131">
        <f>'RB by FERC w CIAC'!$C$14</f>
        <v>233963.74000000008</v>
      </c>
      <c r="H16" s="131">
        <f>'RB by FERC w CIAC'!$H$14</f>
        <v>233963.74000000008</v>
      </c>
      <c r="I16" s="124">
        <f t="shared" si="2"/>
        <v>0</v>
      </c>
      <c r="K16" s="131">
        <f t="shared" si="3"/>
        <v>0</v>
      </c>
      <c r="L16" s="131">
        <f t="shared" si="0"/>
        <v>0</v>
      </c>
      <c r="M16" s="124">
        <f t="shared" si="4"/>
        <v>0</v>
      </c>
    </row>
    <row r="17" spans="1:13" x14ac:dyDescent="0.2">
      <c r="B17" s="9" t="s">
        <v>48</v>
      </c>
      <c r="C17" s="131">
        <f>'RB by FERC no CIAC'!$C$15</f>
        <v>5221.2299999999987</v>
      </c>
      <c r="D17" s="131">
        <f>'RB by FERC no CIAC'!$H$15</f>
        <v>5221.2299999999987</v>
      </c>
      <c r="E17" s="124">
        <f t="shared" si="1"/>
        <v>0</v>
      </c>
      <c r="G17" s="131">
        <f>'RB by FERC w CIAC'!$C$15</f>
        <v>5221.2299999999987</v>
      </c>
      <c r="H17" s="131">
        <f>'RB by FERC w CIAC'!$H$15</f>
        <v>5221.2299999999987</v>
      </c>
      <c r="I17" s="124">
        <f t="shared" si="2"/>
        <v>0</v>
      </c>
      <c r="K17" s="131">
        <f t="shared" si="3"/>
        <v>0</v>
      </c>
      <c r="L17" s="131">
        <f t="shared" si="0"/>
        <v>0</v>
      </c>
      <c r="M17" s="124">
        <f t="shared" si="4"/>
        <v>0</v>
      </c>
    </row>
    <row r="18" spans="1:13" x14ac:dyDescent="0.2">
      <c r="B18" s="9"/>
      <c r="C18" s="160"/>
      <c r="D18" s="160"/>
      <c r="E18" s="161"/>
      <c r="G18" s="160"/>
      <c r="H18" s="160"/>
      <c r="I18" s="161"/>
      <c r="K18" s="160"/>
      <c r="L18" s="160"/>
      <c r="M18" s="161"/>
    </row>
    <row r="19" spans="1:13" hidden="1" outlineLevel="1" x14ac:dyDescent="0.2">
      <c r="A19" s="56" t="s">
        <v>71</v>
      </c>
      <c r="C19" s="131"/>
      <c r="D19" s="131"/>
      <c r="G19" s="131"/>
      <c r="H19" s="131"/>
      <c r="K19" s="131"/>
      <c r="L19" s="131"/>
    </row>
    <row r="20" spans="1:13" hidden="1" outlineLevel="1" x14ac:dyDescent="0.2">
      <c r="A20" s="56"/>
      <c r="C20" s="131"/>
      <c r="D20" s="131"/>
      <c r="G20" s="131"/>
      <c r="H20" s="131"/>
      <c r="K20" s="131"/>
      <c r="L20" s="131"/>
    </row>
    <row r="21" spans="1:13" hidden="1" outlineLevel="1" x14ac:dyDescent="0.2">
      <c r="B21" s="9" t="s">
        <v>43</v>
      </c>
      <c r="C21" s="131">
        <f>'RB by FERC no CIAC'!C19</f>
        <v>0</v>
      </c>
      <c r="D21" s="131">
        <f>'RB by FERC no CIAC'!H19</f>
        <v>0</v>
      </c>
      <c r="E21" s="124">
        <f t="shared" ref="E21:E25" si="5">C21-D21</f>
        <v>0</v>
      </c>
      <c r="G21" s="131">
        <f>'RB by FERC w CIAC'!G19</f>
        <v>0</v>
      </c>
      <c r="H21" s="131">
        <f>'RB by FERC w CIAC'!L19</f>
        <v>0</v>
      </c>
      <c r="I21" s="124">
        <f t="shared" ref="I21:I25" si="6">G21-H21</f>
        <v>0</v>
      </c>
      <c r="K21" s="131">
        <f>'RB by FERC w CIAC'!K19</f>
        <v>0</v>
      </c>
      <c r="L21" s="131">
        <f>'RB by FERC w CIAC'!P19</f>
        <v>0</v>
      </c>
      <c r="M21" s="124">
        <f t="shared" ref="M21:M25" si="7">K21-L21</f>
        <v>0</v>
      </c>
    </row>
    <row r="22" spans="1:13" hidden="1" outlineLevel="1" x14ac:dyDescent="0.2">
      <c r="B22" s="9" t="s">
        <v>44</v>
      </c>
      <c r="C22" s="131">
        <f>'RB by FERC no CIAC'!C20</f>
        <v>0</v>
      </c>
      <c r="D22" s="131">
        <f>'RB by FERC no CIAC'!H20</f>
        <v>0</v>
      </c>
      <c r="E22" s="124">
        <f t="shared" si="5"/>
        <v>0</v>
      </c>
      <c r="G22" s="131">
        <f>'RB by FERC w CIAC'!G20</f>
        <v>0</v>
      </c>
      <c r="H22" s="131">
        <f>'RB by FERC w CIAC'!L20</f>
        <v>0</v>
      </c>
      <c r="I22" s="124">
        <f t="shared" si="6"/>
        <v>0</v>
      </c>
      <c r="K22" s="131">
        <f>'RB by FERC w CIAC'!K20</f>
        <v>0</v>
      </c>
      <c r="L22" s="131">
        <f>'RB by FERC w CIAC'!P20</f>
        <v>0</v>
      </c>
      <c r="M22" s="124">
        <f t="shared" si="7"/>
        <v>0</v>
      </c>
    </row>
    <row r="23" spans="1:13" hidden="1" outlineLevel="1" x14ac:dyDescent="0.2">
      <c r="B23" s="9" t="s">
        <v>45</v>
      </c>
      <c r="C23" s="131">
        <f>'RB by FERC no CIAC'!C21</f>
        <v>0</v>
      </c>
      <c r="D23" s="131">
        <f>'RB by FERC no CIAC'!H21</f>
        <v>0</v>
      </c>
      <c r="E23" s="124">
        <f t="shared" si="5"/>
        <v>0</v>
      </c>
      <c r="G23" s="131">
        <f>'RB by FERC w CIAC'!G21</f>
        <v>0</v>
      </c>
      <c r="H23" s="131">
        <f>'RB by FERC w CIAC'!L21</f>
        <v>0</v>
      </c>
      <c r="I23" s="124">
        <f t="shared" si="6"/>
        <v>0</v>
      </c>
      <c r="K23" s="131">
        <f>'RB by FERC w CIAC'!K21</f>
        <v>0</v>
      </c>
      <c r="L23" s="131">
        <f>'RB by FERC w CIAC'!P21</f>
        <v>0</v>
      </c>
      <c r="M23" s="124">
        <f t="shared" si="7"/>
        <v>0</v>
      </c>
    </row>
    <row r="24" spans="1:13" hidden="1" outlineLevel="1" x14ac:dyDescent="0.2">
      <c r="B24" s="9" t="s">
        <v>42</v>
      </c>
      <c r="C24" s="131">
        <f>'RB by FERC no CIAC'!C22</f>
        <v>0</v>
      </c>
      <c r="D24" s="131">
        <f>'RB by FERC no CIAC'!H22</f>
        <v>0</v>
      </c>
      <c r="E24" s="124">
        <f t="shared" si="5"/>
        <v>0</v>
      </c>
      <c r="G24" s="131">
        <f>'RB by FERC w CIAC'!G22</f>
        <v>0</v>
      </c>
      <c r="H24" s="131">
        <f>'RB by FERC w CIAC'!L22</f>
        <v>0</v>
      </c>
      <c r="I24" s="124">
        <f t="shared" si="6"/>
        <v>0</v>
      </c>
      <c r="K24" s="131">
        <f>'RB by FERC w CIAC'!K22</f>
        <v>0</v>
      </c>
      <c r="L24" s="131">
        <f>'RB by FERC w CIAC'!P22</f>
        <v>0</v>
      </c>
      <c r="M24" s="124">
        <f t="shared" si="7"/>
        <v>0</v>
      </c>
    </row>
    <row r="25" spans="1:13" hidden="1" outlineLevel="1" x14ac:dyDescent="0.2">
      <c r="B25" s="9" t="s">
        <v>49</v>
      </c>
      <c r="C25" s="131">
        <f>'RB by FERC no CIAC'!C23</f>
        <v>0</v>
      </c>
      <c r="D25" s="131">
        <f>'RB by FERC no CIAC'!H23</f>
        <v>0</v>
      </c>
      <c r="E25" s="124">
        <f t="shared" si="5"/>
        <v>0</v>
      </c>
      <c r="G25" s="131">
        <f>'RB by FERC w CIAC'!G23</f>
        <v>0</v>
      </c>
      <c r="H25" s="131">
        <f>'RB by FERC w CIAC'!L23</f>
        <v>0</v>
      </c>
      <c r="I25" s="124">
        <f t="shared" si="6"/>
        <v>0</v>
      </c>
      <c r="K25" s="131">
        <f>'RB by FERC w CIAC'!K23</f>
        <v>0</v>
      </c>
      <c r="L25" s="131">
        <f>'RB by FERC w CIAC'!P23</f>
        <v>0</v>
      </c>
      <c r="M25" s="124">
        <f t="shared" si="7"/>
        <v>0</v>
      </c>
    </row>
    <row r="26" spans="1:13" hidden="1" outlineLevel="1" x14ac:dyDescent="0.2">
      <c r="B26" s="9"/>
      <c r="C26" s="131"/>
      <c r="D26" s="131"/>
      <c r="G26" s="131"/>
      <c r="H26" s="131"/>
      <c r="K26" s="131"/>
      <c r="L26" s="131"/>
    </row>
    <row r="27" spans="1:13" hidden="1" outlineLevel="1" x14ac:dyDescent="0.2">
      <c r="A27" s="56" t="s">
        <v>72</v>
      </c>
      <c r="C27" s="131"/>
      <c r="D27" s="131"/>
      <c r="G27" s="131"/>
      <c r="H27" s="131"/>
      <c r="K27" s="131"/>
      <c r="L27" s="131"/>
    </row>
    <row r="28" spans="1:13" hidden="1" outlineLevel="1" x14ac:dyDescent="0.2">
      <c r="A28" s="56"/>
      <c r="C28" s="131"/>
      <c r="D28" s="131"/>
      <c r="G28" s="131"/>
      <c r="H28" s="131"/>
      <c r="K28" s="131"/>
      <c r="L28" s="131"/>
    </row>
    <row r="29" spans="1:13" hidden="1" outlineLevel="1" x14ac:dyDescent="0.2">
      <c r="B29" s="9" t="s">
        <v>45</v>
      </c>
      <c r="C29" s="131">
        <f>'RB by FERC no CIAC'!C27</f>
        <v>0</v>
      </c>
      <c r="D29" s="131">
        <f>'RB by FERC no CIAC'!H27</f>
        <v>0</v>
      </c>
      <c r="E29" s="124">
        <f t="shared" ref="E29:E31" si="8">C29-D29</f>
        <v>0</v>
      </c>
      <c r="G29" s="131">
        <f>'RB by FERC w CIAC'!G27</f>
        <v>0</v>
      </c>
      <c r="H29" s="131">
        <f>'RB by FERC w CIAC'!L27</f>
        <v>0</v>
      </c>
      <c r="I29" s="124">
        <f t="shared" ref="I29:I31" si="9">G29-H29</f>
        <v>0</v>
      </c>
      <c r="K29" s="131">
        <f>'RB by FERC w CIAC'!K27</f>
        <v>0</v>
      </c>
      <c r="L29" s="131">
        <f>'RB by FERC w CIAC'!P27</f>
        <v>0</v>
      </c>
      <c r="M29" s="124">
        <f t="shared" ref="M29:M31" si="10">K29-L29</f>
        <v>0</v>
      </c>
    </row>
    <row r="30" spans="1:13" hidden="1" outlineLevel="1" x14ac:dyDescent="0.2">
      <c r="B30" s="9" t="s">
        <v>42</v>
      </c>
      <c r="C30" s="131">
        <f>'RB by FERC no CIAC'!C28</f>
        <v>0</v>
      </c>
      <c r="D30" s="131">
        <f>'RB by FERC no CIAC'!H28</f>
        <v>0</v>
      </c>
      <c r="E30" s="124">
        <f t="shared" si="8"/>
        <v>0</v>
      </c>
      <c r="G30" s="131">
        <f>'RB by FERC w CIAC'!G28</f>
        <v>0</v>
      </c>
      <c r="H30" s="131">
        <f>'RB by FERC w CIAC'!L28</f>
        <v>0</v>
      </c>
      <c r="I30" s="124">
        <f t="shared" si="9"/>
        <v>0</v>
      </c>
      <c r="K30" s="131">
        <f>'RB by FERC w CIAC'!K28</f>
        <v>0</v>
      </c>
      <c r="L30" s="131">
        <f>'RB by FERC w CIAC'!P28</f>
        <v>0</v>
      </c>
      <c r="M30" s="124">
        <f t="shared" si="10"/>
        <v>0</v>
      </c>
    </row>
    <row r="31" spans="1:13" ht="15" collapsed="1" x14ac:dyDescent="0.25">
      <c r="A31" s="129" t="s">
        <v>113</v>
      </c>
      <c r="B31" s="129"/>
      <c r="C31" s="132">
        <f>SUM(C7:C30)</f>
        <v>30085058.840000004</v>
      </c>
      <c r="D31" s="132">
        <f>SUM(D7:D30)</f>
        <v>30085058.840000004</v>
      </c>
      <c r="E31" s="143">
        <f t="shared" si="8"/>
        <v>0</v>
      </c>
      <c r="G31" s="132">
        <f>SUM(G7:G30)</f>
        <v>27607981.63229543</v>
      </c>
      <c r="H31" s="132">
        <f>SUM(H7:H30)</f>
        <v>27607981.63229543</v>
      </c>
      <c r="I31" s="143">
        <f t="shared" si="9"/>
        <v>0</v>
      </c>
      <c r="K31" s="132">
        <f>SUM(K7:K30)</f>
        <v>-2477077.2077045739</v>
      </c>
      <c r="L31" s="132">
        <f>SUM(L7:L30)</f>
        <v>-2477077.2077045739</v>
      </c>
      <c r="M31" s="143">
        <f t="shared" si="10"/>
        <v>0</v>
      </c>
    </row>
    <row r="32" spans="1:13" x14ac:dyDescent="0.2">
      <c r="A32" s="126"/>
      <c r="B32" s="126"/>
      <c r="C32" s="131"/>
      <c r="D32" s="131"/>
      <c r="G32" s="131"/>
      <c r="H32" s="131"/>
      <c r="K32" s="131"/>
      <c r="L32" s="131"/>
    </row>
    <row r="33" spans="1:13" x14ac:dyDescent="0.2">
      <c r="A33" s="126" t="s">
        <v>115</v>
      </c>
      <c r="B33" s="126" t="s">
        <v>116</v>
      </c>
      <c r="C33" s="130">
        <f>SUM('RB by FERC no CIAC'!$D$10:$D$28)</f>
        <v>-4064631.3855987978</v>
      </c>
      <c r="D33" s="130">
        <f>SUM('RB by FERC no CIAC'!$I$10:$I$28)</f>
        <v>-4751939.7327627987</v>
      </c>
      <c r="E33" s="124">
        <f t="shared" ref="E33:E34" si="11">D33-C33</f>
        <v>-687308.34716400085</v>
      </c>
      <c r="G33" s="130">
        <f>SUM('RB by FERC w CIAC'!$D$10:$D$28)</f>
        <v>-3717427.730318869</v>
      </c>
      <c r="H33" s="130">
        <f>SUM('RB by FERC w CIAC'!$I$10:$I$28)</f>
        <v>-4349001.8403095175</v>
      </c>
      <c r="I33" s="124">
        <f t="shared" ref="I33:I34" si="12">H33-G33</f>
        <v>-631574.10999064846</v>
      </c>
      <c r="K33" s="130">
        <f t="shared" ref="K33:K34" si="13">G33-C33</f>
        <v>347203.65527992882</v>
      </c>
      <c r="L33" s="130">
        <f t="shared" ref="L33:L34" si="14">H33-D33</f>
        <v>402937.89245328121</v>
      </c>
      <c r="M33" s="124">
        <f t="shared" ref="M33:M34" si="15">L33-K33</f>
        <v>55734.237173352391</v>
      </c>
    </row>
    <row r="34" spans="1:13" x14ac:dyDescent="0.2">
      <c r="A34" s="126" t="s">
        <v>117</v>
      </c>
      <c r="B34" s="126" t="s">
        <v>118</v>
      </c>
      <c r="C34" s="133">
        <f>'RB by FERC no CIAC'!$D$7</f>
        <v>-362330.08114927221</v>
      </c>
      <c r="D34" s="133">
        <f>'RB by FERC no CIAC'!$I$7</f>
        <v>-511578.70314927207</v>
      </c>
      <c r="E34" s="144">
        <f t="shared" si="11"/>
        <v>-149248.62199999986</v>
      </c>
      <c r="G34" s="133">
        <f>'RB by FERC w CIAC'!$D$7</f>
        <v>-362330.08114927221</v>
      </c>
      <c r="H34" s="133">
        <f>'RB by FERC w CIAC'!$I$7</f>
        <v>-511578.70314927207</v>
      </c>
      <c r="I34" s="144">
        <f t="shared" si="12"/>
        <v>-149248.62199999986</v>
      </c>
      <c r="K34" s="133">
        <f t="shared" si="13"/>
        <v>0</v>
      </c>
      <c r="L34" s="133">
        <f t="shared" si="14"/>
        <v>0</v>
      </c>
      <c r="M34" s="144">
        <f t="shared" si="15"/>
        <v>0</v>
      </c>
    </row>
    <row r="35" spans="1:13" x14ac:dyDescent="0.2">
      <c r="A35" s="126" t="s">
        <v>119</v>
      </c>
      <c r="B35" s="126"/>
      <c r="C35" s="131">
        <f>SUM(C33:C34)</f>
        <v>-4426961.46674807</v>
      </c>
      <c r="D35" s="131">
        <f>SUM(D33:D34)</f>
        <v>-5263518.4359120708</v>
      </c>
      <c r="E35" s="124">
        <f>SUM(E33:E34)</f>
        <v>-836556.96916400071</v>
      </c>
      <c r="G35" s="131">
        <f>SUM(G33:G34)</f>
        <v>-4079757.8114681412</v>
      </c>
      <c r="H35" s="131">
        <f>SUM(H33:H34)</f>
        <v>-4860580.5434587896</v>
      </c>
      <c r="I35" s="124">
        <f>SUM(I33:I34)</f>
        <v>-780822.73199064832</v>
      </c>
      <c r="K35" s="131">
        <f>SUM(K33:K34)</f>
        <v>347203.65527992882</v>
      </c>
      <c r="L35" s="131">
        <f>SUM(L33:L34)</f>
        <v>402937.89245328121</v>
      </c>
      <c r="M35" s="124">
        <f>SUM(M33:M34)</f>
        <v>55734.237173352391</v>
      </c>
    </row>
    <row r="36" spans="1:13" x14ac:dyDescent="0.2">
      <c r="A36" s="126"/>
      <c r="B36" s="126"/>
      <c r="C36" s="131"/>
      <c r="D36" s="131"/>
      <c r="G36" s="131"/>
      <c r="H36" s="131"/>
      <c r="K36" s="131"/>
      <c r="L36" s="131"/>
    </row>
    <row r="37" spans="1:13" x14ac:dyDescent="0.2">
      <c r="A37" s="126" t="s">
        <v>120</v>
      </c>
      <c r="B37" s="126"/>
      <c r="C37" s="131"/>
      <c r="D37" s="131"/>
      <c r="G37" s="131"/>
      <c r="H37" s="131"/>
      <c r="K37" s="131"/>
      <c r="L37" s="131"/>
    </row>
    <row r="38" spans="1:13" x14ac:dyDescent="0.2">
      <c r="A38" s="126"/>
      <c r="B38" s="126" t="s">
        <v>121</v>
      </c>
      <c r="C38" s="133">
        <f>'RB by FERC no CIAC'!$E$30</f>
        <v>-1458350.1304462238</v>
      </c>
      <c r="D38" s="133">
        <f>'RB by FERC no CIAC'!$J$30</f>
        <v>-1586770.929311044</v>
      </c>
      <c r="E38" s="144">
        <f>D38-C38</f>
        <v>-128420.79886482027</v>
      </c>
      <c r="G38" s="133">
        <f>'RB by FERC w CIAC'!$E$30</f>
        <v>-1324410.8502098273</v>
      </c>
      <c r="H38" s="133">
        <f>'RB by FERC w CIAC'!$J$30</f>
        <v>-1440061.0775303259</v>
      </c>
      <c r="I38" s="144">
        <f>H38-G38</f>
        <v>-115650.22732049855</v>
      </c>
      <c r="K38" s="133">
        <f t="shared" ref="K38:L38" si="16">G38-C38</f>
        <v>133939.28023639647</v>
      </c>
      <c r="L38" s="133">
        <f t="shared" si="16"/>
        <v>146709.85178071819</v>
      </c>
      <c r="M38" s="144">
        <f>L38-K38</f>
        <v>12770.57154432172</v>
      </c>
    </row>
    <row r="39" spans="1:13" x14ac:dyDescent="0.2">
      <c r="A39" s="126" t="s">
        <v>122</v>
      </c>
      <c r="B39" s="126"/>
      <c r="C39" s="131">
        <f>C38</f>
        <v>-1458350.1304462238</v>
      </c>
      <c r="D39" s="131">
        <f>D38</f>
        <v>-1586770.929311044</v>
      </c>
      <c r="E39" s="124">
        <f>E38</f>
        <v>-128420.79886482027</v>
      </c>
      <c r="G39" s="131">
        <f>G38</f>
        <v>-1324410.8502098273</v>
      </c>
      <c r="H39" s="131">
        <f>H38</f>
        <v>-1440061.0775303259</v>
      </c>
      <c r="I39" s="124">
        <f>I38</f>
        <v>-115650.22732049855</v>
      </c>
      <c r="K39" s="131">
        <f>K38</f>
        <v>133939.28023639647</v>
      </c>
      <c r="L39" s="131">
        <f>L38</f>
        <v>146709.85178071819</v>
      </c>
      <c r="M39" s="124">
        <f>M38</f>
        <v>12770.57154432172</v>
      </c>
    </row>
    <row r="40" spans="1:13" x14ac:dyDescent="0.2">
      <c r="A40" s="126"/>
      <c r="B40" s="126"/>
      <c r="C40" s="131"/>
      <c r="D40" s="131"/>
      <c r="G40" s="131"/>
      <c r="H40" s="131"/>
      <c r="K40" s="131"/>
      <c r="L40" s="131"/>
    </row>
    <row r="41" spans="1:13" ht="15.75" thickBot="1" x14ac:dyDescent="0.3">
      <c r="A41" s="134" t="s">
        <v>123</v>
      </c>
      <c r="B41" s="134"/>
      <c r="C41" s="135">
        <f>C31+C35+C38</f>
        <v>24199747.242805708</v>
      </c>
      <c r="D41" s="135">
        <f>D31+D35+D38</f>
        <v>23234769.474776886</v>
      </c>
      <c r="E41" s="135">
        <f>E31+E35+E38</f>
        <v>-964977.76802882098</v>
      </c>
      <c r="G41" s="135">
        <f>G31+G35+G38</f>
        <v>22203812.970617462</v>
      </c>
      <c r="H41" s="135">
        <f>H31+H35+H38</f>
        <v>21307340.011306316</v>
      </c>
      <c r="I41" s="135">
        <f>I31+I35+I38</f>
        <v>-896472.95931114687</v>
      </c>
      <c r="K41" s="135">
        <f>K31+K35+K38</f>
        <v>-1995934.2721882486</v>
      </c>
      <c r="L41" s="135">
        <f>L31+L35+L38</f>
        <v>-1927429.4634705745</v>
      </c>
      <c r="M41" s="135">
        <f>M31+M35+M38</f>
        <v>68504.80871767411</v>
      </c>
    </row>
    <row r="42" spans="1:13" ht="13.5" thickTop="1" x14ac:dyDescent="0.2">
      <c r="A42" s="126"/>
      <c r="B42" s="126"/>
      <c r="C42" s="131"/>
      <c r="D42" s="131"/>
      <c r="E42" s="131"/>
      <c r="G42" s="131"/>
      <c r="H42" s="131"/>
      <c r="I42" s="131"/>
      <c r="K42" s="131"/>
      <c r="L42" s="131"/>
      <c r="M42" s="131"/>
    </row>
    <row r="43" spans="1:13" hidden="1" outlineLevel="1" x14ac:dyDescent="0.2">
      <c r="A43" s="126"/>
      <c r="B43" s="126"/>
      <c r="C43" s="130"/>
      <c r="D43" s="130"/>
      <c r="E43" s="130"/>
      <c r="G43" s="130"/>
      <c r="H43" s="130"/>
      <c r="I43" s="130"/>
      <c r="K43" s="130"/>
      <c r="L43" s="130"/>
      <c r="M43" s="130"/>
    </row>
    <row r="44" spans="1:13" hidden="1" outlineLevel="1" x14ac:dyDescent="0.2">
      <c r="A44" s="126"/>
      <c r="B44" s="126"/>
      <c r="C44" s="131"/>
      <c r="D44" s="131"/>
      <c r="E44" s="131"/>
      <c r="G44" s="131"/>
      <c r="H44" s="131"/>
      <c r="I44" s="131"/>
      <c r="K44" s="131"/>
      <c r="L44" s="131"/>
      <c r="M44" s="131"/>
    </row>
    <row r="45" spans="1:13" ht="15.75" collapsed="1" thickBot="1" x14ac:dyDescent="0.3">
      <c r="A45" s="136" t="s">
        <v>112</v>
      </c>
      <c r="B45" s="136"/>
      <c r="C45" s="137">
        <f>C41+C43</f>
        <v>24199747.242805708</v>
      </c>
      <c r="D45" s="137">
        <f>D41+D43</f>
        <v>23234769.474776886</v>
      </c>
      <c r="E45" s="137">
        <f>E41+E43</f>
        <v>-964977.76802882098</v>
      </c>
      <c r="G45" s="137">
        <f>G41+G43</f>
        <v>22203812.970617462</v>
      </c>
      <c r="H45" s="137">
        <f>H41+H43</f>
        <v>21307340.011306316</v>
      </c>
      <c r="I45" s="137">
        <f>I41+I43</f>
        <v>-896472.95931114687</v>
      </c>
      <c r="K45" s="137">
        <f>K41+K43</f>
        <v>-1995934.2721882486</v>
      </c>
      <c r="L45" s="137">
        <f>L41+L43</f>
        <v>-1927429.4634705745</v>
      </c>
      <c r="M45" s="137">
        <f>M41+M43</f>
        <v>68504.80871767411</v>
      </c>
    </row>
    <row r="46" spans="1:13" x14ac:dyDescent="0.2">
      <c r="A46" s="126"/>
      <c r="B46" s="126"/>
      <c r="C46" s="131"/>
      <c r="D46" s="131"/>
      <c r="G46" s="131"/>
      <c r="H46" s="131"/>
      <c r="K46" s="131"/>
      <c r="L46" s="131"/>
    </row>
    <row r="47" spans="1:13" x14ac:dyDescent="0.2">
      <c r="A47" s="126" t="s">
        <v>124</v>
      </c>
      <c r="B47" s="126"/>
      <c r="C47" s="5">
        <v>7.1599999999999997E-2</v>
      </c>
      <c r="D47" s="5">
        <v>7.1599999999999997E-2</v>
      </c>
      <c r="E47" s="5">
        <v>7.1599999999999997E-2</v>
      </c>
      <c r="G47" s="5">
        <v>7.1599999999999997E-2</v>
      </c>
      <c r="H47" s="5">
        <v>7.1599999999999997E-2</v>
      </c>
      <c r="I47" s="5">
        <v>7.1599999999999997E-2</v>
      </c>
      <c r="K47" s="5">
        <v>7.1599999999999997E-2</v>
      </c>
      <c r="L47" s="5">
        <v>7.1599999999999997E-2</v>
      </c>
      <c r="M47" s="5">
        <v>7.1599999999999997E-2</v>
      </c>
    </row>
    <row r="48" spans="1:13" x14ac:dyDescent="0.2">
      <c r="A48" s="126" t="s">
        <v>125</v>
      </c>
      <c r="B48" s="126"/>
      <c r="C48" s="5">
        <v>2.5499999999999998E-2</v>
      </c>
      <c r="D48" s="5">
        <v>2.5499999999999998E-2</v>
      </c>
      <c r="E48" s="5">
        <v>2.5499999999999998E-2</v>
      </c>
      <c r="G48" s="5">
        <v>2.5499999999999998E-2</v>
      </c>
      <c r="H48" s="5">
        <v>2.5499999999999998E-2</v>
      </c>
      <c r="I48" s="5">
        <v>2.5499999999999998E-2</v>
      </c>
      <c r="K48" s="5">
        <v>2.5499999999999998E-2</v>
      </c>
      <c r="L48" s="5">
        <v>2.5499999999999998E-2</v>
      </c>
      <c r="M48" s="5">
        <v>2.5499999999999998E-2</v>
      </c>
    </row>
    <row r="49" spans="1:13" x14ac:dyDescent="0.2">
      <c r="A49" s="126" t="s">
        <v>126</v>
      </c>
      <c r="B49" s="126"/>
      <c r="C49" s="5">
        <v>0.21</v>
      </c>
      <c r="D49" s="5">
        <v>0.21</v>
      </c>
      <c r="E49" s="5">
        <v>0.21</v>
      </c>
      <c r="G49" s="5">
        <v>0.21</v>
      </c>
      <c r="H49" s="5">
        <v>0.21</v>
      </c>
      <c r="I49" s="5">
        <v>0.21</v>
      </c>
      <c r="K49" s="5">
        <v>0.21</v>
      </c>
      <c r="L49" s="5">
        <v>0.21</v>
      </c>
      <c r="M49" s="5">
        <v>0.21</v>
      </c>
    </row>
    <row r="50" spans="1:13" x14ac:dyDescent="0.2">
      <c r="A50" s="126"/>
      <c r="B50" s="126"/>
      <c r="C50" s="131"/>
      <c r="D50" s="131"/>
      <c r="G50" s="131"/>
      <c r="H50" s="131"/>
      <c r="K50" s="131"/>
      <c r="L50" s="131"/>
    </row>
    <row r="51" spans="1:13" ht="15.75" thickBot="1" x14ac:dyDescent="0.3">
      <c r="A51" s="136" t="s">
        <v>127</v>
      </c>
      <c r="B51" s="136"/>
      <c r="C51" s="137">
        <f>C47*C45</f>
        <v>1732701.9025848887</v>
      </c>
      <c r="D51" s="137">
        <f>D47*D45</f>
        <v>1663609.4943940251</v>
      </c>
      <c r="E51" s="137">
        <f>E47*E45</f>
        <v>-69092.408190863585</v>
      </c>
      <c r="G51" s="137">
        <f>G47*G45</f>
        <v>1589793.0086962101</v>
      </c>
      <c r="H51" s="137">
        <f>H47*H45</f>
        <v>1525605.5448095321</v>
      </c>
      <c r="I51" s="137">
        <f>I47*I45</f>
        <v>-64187.46388667811</v>
      </c>
      <c r="K51" s="137">
        <f>K47*K45</f>
        <v>-142908.89388867861</v>
      </c>
      <c r="L51" s="137">
        <f>L47*L45</f>
        <v>-138003.94958449312</v>
      </c>
      <c r="M51" s="137">
        <f>M47*M45</f>
        <v>4904.9443041854656</v>
      </c>
    </row>
    <row r="52" spans="1:13" x14ac:dyDescent="0.2">
      <c r="A52" s="126"/>
      <c r="B52" s="126"/>
      <c r="C52" s="131"/>
      <c r="D52" s="131"/>
      <c r="G52" s="131"/>
      <c r="H52" s="131"/>
      <c r="K52" s="131"/>
      <c r="L52" s="131"/>
    </row>
    <row r="53" spans="1:13" ht="15" x14ac:dyDescent="0.25">
      <c r="A53" s="129" t="s">
        <v>128</v>
      </c>
      <c r="B53" s="126"/>
      <c r="C53" s="131"/>
      <c r="D53" s="131"/>
      <c r="G53" s="131"/>
      <c r="H53" s="131"/>
      <c r="K53" s="131"/>
      <c r="L53" s="131"/>
    </row>
    <row r="54" spans="1:13" s="9" customFormat="1" hidden="1" outlineLevel="1" x14ac:dyDescent="0.2">
      <c r="A54" s="139"/>
      <c r="B54" s="140"/>
      <c r="C54" s="141"/>
      <c r="D54" s="141"/>
      <c r="G54" s="141"/>
      <c r="H54" s="141"/>
      <c r="K54" s="141"/>
      <c r="L54" s="141"/>
    </row>
    <row r="55" spans="1:13" s="9" customFormat="1" hidden="1" outlineLevel="1" x14ac:dyDescent="0.2">
      <c r="A55" s="145"/>
      <c r="B55" s="140"/>
      <c r="C55" s="142"/>
      <c r="D55" s="142"/>
      <c r="G55" s="142"/>
      <c r="H55" s="142"/>
      <c r="K55" s="142"/>
      <c r="L55" s="142"/>
    </row>
    <row r="56" spans="1:13" s="9" customFormat="1" hidden="1" outlineLevel="1" x14ac:dyDescent="0.2">
      <c r="A56" s="140"/>
      <c r="B56" s="140"/>
      <c r="C56" s="142"/>
      <c r="D56" s="142"/>
      <c r="G56" s="142"/>
      <c r="H56" s="142"/>
      <c r="K56" s="142"/>
      <c r="L56" s="142"/>
    </row>
    <row r="57" spans="1:13" s="9" customFormat="1" hidden="1" outlineLevel="1" x14ac:dyDescent="0.2">
      <c r="A57" s="140"/>
      <c r="B57" s="140"/>
      <c r="C57" s="142"/>
      <c r="D57" s="142"/>
      <c r="G57" s="142"/>
      <c r="H57" s="142"/>
      <c r="K57" s="142"/>
      <c r="L57" s="142"/>
    </row>
    <row r="58" spans="1:13" s="9" customFormat="1" hidden="1" outlineLevel="1" x14ac:dyDescent="0.2">
      <c r="A58" s="140"/>
      <c r="B58" s="140"/>
      <c r="C58" s="142"/>
      <c r="D58" s="142"/>
      <c r="G58" s="142"/>
      <c r="H58" s="142"/>
      <c r="K58" s="142"/>
      <c r="L58" s="142"/>
    </row>
    <row r="59" spans="1:13" s="9" customFormat="1" hidden="1" outlineLevel="1" x14ac:dyDescent="0.2">
      <c r="A59" s="139"/>
      <c r="B59" s="140"/>
      <c r="C59" s="141"/>
      <c r="D59" s="141"/>
      <c r="G59" s="141"/>
      <c r="H59" s="141"/>
      <c r="K59" s="141"/>
      <c r="L59" s="141"/>
    </row>
    <row r="60" spans="1:13" s="9" customFormat="1" collapsed="1" x14ac:dyDescent="0.2">
      <c r="A60" s="140"/>
      <c r="B60" s="140"/>
      <c r="C60" s="141"/>
      <c r="D60" s="141"/>
      <c r="G60" s="141"/>
      <c r="H60" s="141"/>
      <c r="K60" s="141"/>
      <c r="L60" s="141"/>
    </row>
    <row r="61" spans="1:13" x14ac:dyDescent="0.2">
      <c r="A61" s="138" t="s">
        <v>129</v>
      </c>
      <c r="B61" s="126" t="s">
        <v>130</v>
      </c>
      <c r="C61" s="130">
        <f>-SUM('RB by FERC no CIAC'!$G$10:$G$28)*0.79</f>
        <v>-542973.5942595622</v>
      </c>
      <c r="D61" s="130">
        <f>-SUM('RB by FERC no CIAC'!$L$10:$L$28)*0.79</f>
        <v>-542973.59425955813</v>
      </c>
      <c r="E61" s="124">
        <f t="shared" ref="E61:E62" si="17">D61-C61</f>
        <v>4.0745362639427185E-9</v>
      </c>
      <c r="G61" s="130">
        <f>-SUM('RB by FERC w CIAC'!$G$10:$G$28)*0.79</f>
        <v>-498943.5468926123</v>
      </c>
      <c r="H61" s="130">
        <f>-SUM('RB by FERC w CIAC'!$L$10:$L$28)*0.79</f>
        <v>-498943.5468926123</v>
      </c>
      <c r="I61" s="124">
        <f t="shared" ref="I61:I62" si="18">H61-G61</f>
        <v>0</v>
      </c>
      <c r="K61" s="130">
        <f t="shared" ref="K61:K64" si="19">G61-C61</f>
        <v>44030.047366949904</v>
      </c>
      <c r="L61" s="130">
        <f t="shared" ref="L61:L64" si="20">H61-D61</f>
        <v>44030.04736694583</v>
      </c>
      <c r="M61" s="124">
        <f t="shared" ref="M61:M62" si="21">L61-K61</f>
        <v>-4.0745362639427185E-9</v>
      </c>
    </row>
    <row r="62" spans="1:13" x14ac:dyDescent="0.2">
      <c r="A62" s="126" t="s">
        <v>131</v>
      </c>
      <c r="B62" s="126" t="s">
        <v>132</v>
      </c>
      <c r="C62" s="130">
        <f>-'RB by FERC no CIAC'!$G$7*0.79</f>
        <v>-117906.4113799998</v>
      </c>
      <c r="D62" s="130">
        <f>-'RB by FERC no CIAC'!$L$7*0.79</f>
        <v>-117906.41138000003</v>
      </c>
      <c r="E62" s="124">
        <f t="shared" si="17"/>
        <v>-2.3283064365386963E-10</v>
      </c>
      <c r="G62" s="130">
        <f>-'RB by FERC w CIAC'!$G$7*0.79</f>
        <v>-117906.4113799998</v>
      </c>
      <c r="H62" s="130">
        <f>-'RB by FERC w CIAC'!$L$7*0.79</f>
        <v>-117906.41138000003</v>
      </c>
      <c r="I62" s="124">
        <f t="shared" si="18"/>
        <v>-2.3283064365386963E-10</v>
      </c>
      <c r="K62" s="130">
        <f t="shared" si="19"/>
        <v>0</v>
      </c>
      <c r="L62" s="130">
        <f t="shared" si="20"/>
        <v>0</v>
      </c>
      <c r="M62" s="124">
        <f t="shared" si="21"/>
        <v>0</v>
      </c>
    </row>
    <row r="63" spans="1:13" x14ac:dyDescent="0.2">
      <c r="A63" s="126"/>
      <c r="B63" s="126"/>
      <c r="C63" s="130"/>
      <c r="D63" s="130"/>
      <c r="E63" s="124"/>
      <c r="G63" s="130"/>
      <c r="H63" s="130"/>
      <c r="I63" s="124"/>
      <c r="K63" s="130">
        <f t="shared" si="19"/>
        <v>0</v>
      </c>
      <c r="L63" s="130">
        <f t="shared" si="20"/>
        <v>0</v>
      </c>
      <c r="M63" s="124"/>
    </row>
    <row r="64" spans="1:13" x14ac:dyDescent="0.2">
      <c r="A64" s="126" t="s">
        <v>133</v>
      </c>
      <c r="B64" s="126" t="s">
        <v>134</v>
      </c>
      <c r="C64" s="130">
        <f>C45*C48*C49</f>
        <v>129589.64648522456</v>
      </c>
      <c r="D64" s="130">
        <f>D45*D48*D49</f>
        <v>124422.19053743022</v>
      </c>
      <c r="E64" s="124">
        <f t="shared" ref="E64" si="22">D64-C64</f>
        <v>-5167.4559477943403</v>
      </c>
      <c r="G64" s="130">
        <f>G45*G48*G49</f>
        <v>118901.4184576565</v>
      </c>
      <c r="H64" s="130">
        <f>H45*H48*H49</f>
        <v>114100.80576054529</v>
      </c>
      <c r="I64" s="124">
        <f t="shared" ref="I64" si="23">H64-G64</f>
        <v>-4800.6126971112099</v>
      </c>
      <c r="K64" s="130">
        <f t="shared" si="19"/>
        <v>-10688.228027568053</v>
      </c>
      <c r="L64" s="130">
        <f t="shared" si="20"/>
        <v>-10321.384776884923</v>
      </c>
      <c r="M64" s="124">
        <f t="shared" ref="M64" si="24">L64-K64</f>
        <v>366.84325068313046</v>
      </c>
    </row>
    <row r="65" spans="1:13" ht="15.75" thickBot="1" x14ac:dyDescent="0.3">
      <c r="A65" s="136" t="s">
        <v>135</v>
      </c>
      <c r="B65" s="136"/>
      <c r="C65" s="137">
        <f>C51-C59-C61-C62-C63-C64</f>
        <v>2263992.2617392265</v>
      </c>
      <c r="D65" s="137">
        <f>D51-D59-D61-D62-D63-D64</f>
        <v>2200067.3094961527</v>
      </c>
      <c r="E65" s="137">
        <f>E51-E59-E61-E62-E63-E64</f>
        <v>-63924.952243073087</v>
      </c>
      <c r="G65" s="137">
        <f>G51-G59-G61-G62-G63-G64</f>
        <v>2087741.5485111659</v>
      </c>
      <c r="H65" s="137">
        <f>H51-H59-H61-H62-H63-H64</f>
        <v>2028354.6973215993</v>
      </c>
      <c r="I65" s="137">
        <f>I51-I59-I61-I62-I63-I64</f>
        <v>-59386.851189566667</v>
      </c>
      <c r="K65" s="137">
        <f>K51-K59-K61-K62-K63-K64</f>
        <v>-176250.71322806046</v>
      </c>
      <c r="L65" s="137">
        <f>L51-L59-L61-L62-L63-L64</f>
        <v>-171712.61217455403</v>
      </c>
      <c r="M65" s="137">
        <f>M51-M59-M61-M62-M63-M64</f>
        <v>4538.1010535064097</v>
      </c>
    </row>
    <row r="66" spans="1:13" x14ac:dyDescent="0.2">
      <c r="A66" s="126"/>
      <c r="B66" s="126"/>
      <c r="C66" s="131"/>
      <c r="D66" s="131"/>
      <c r="G66" s="131"/>
      <c r="H66" s="131"/>
      <c r="K66" s="131"/>
      <c r="L66" s="131"/>
    </row>
    <row r="67" spans="1:13" x14ac:dyDescent="0.2">
      <c r="A67" s="126" t="s">
        <v>136</v>
      </c>
      <c r="B67" s="126"/>
      <c r="C67" s="265">
        <f>'Gas Conv Factor'!F24</f>
        <v>0.75243099999999996</v>
      </c>
      <c r="D67" s="265">
        <f t="shared" ref="D67:E67" si="25">$C$67</f>
        <v>0.75243099999999996</v>
      </c>
      <c r="E67" s="265">
        <f t="shared" si="25"/>
        <v>0.75243099999999996</v>
      </c>
      <c r="F67" s="266"/>
      <c r="G67" s="265">
        <f>$C$67</f>
        <v>0.75243099999999996</v>
      </c>
      <c r="H67" s="265">
        <f t="shared" ref="H67:I67" si="26">$C$67</f>
        <v>0.75243099999999996</v>
      </c>
      <c r="I67" s="265">
        <f t="shared" si="26"/>
        <v>0.75243099999999996</v>
      </c>
      <c r="J67" s="266"/>
      <c r="K67" s="265">
        <f t="shared" ref="K67:M67" si="27">$C$67</f>
        <v>0.75243099999999996</v>
      </c>
      <c r="L67" s="265">
        <f t="shared" si="27"/>
        <v>0.75243099999999996</v>
      </c>
      <c r="M67" s="265">
        <f t="shared" si="27"/>
        <v>0.75243099999999996</v>
      </c>
    </row>
    <row r="68" spans="1:13" x14ac:dyDescent="0.2">
      <c r="A68" s="126"/>
      <c r="B68" s="126"/>
      <c r="C68" s="131"/>
      <c r="D68" s="131"/>
      <c r="G68" s="131"/>
      <c r="H68" s="131"/>
      <c r="K68" s="131"/>
      <c r="L68" s="131"/>
    </row>
    <row r="69" spans="1:13" ht="15.75" thickBot="1" x14ac:dyDescent="0.3">
      <c r="A69" s="136" t="s">
        <v>137</v>
      </c>
      <c r="B69" s="136"/>
      <c r="C69" s="137">
        <f>C65/C67</f>
        <v>3008903.4898073399</v>
      </c>
      <c r="D69" s="137">
        <f>D65/D67</f>
        <v>2923945.5969997952</v>
      </c>
      <c r="E69" s="137">
        <f>E65/E67</f>
        <v>-84957.892807543933</v>
      </c>
      <c r="G69" s="137">
        <f>G65/G67</f>
        <v>2774661.794252451</v>
      </c>
      <c r="H69" s="137">
        <f>H65/H67</f>
        <v>2695735.1535510891</v>
      </c>
      <c r="I69" s="137">
        <f>I65/I67</f>
        <v>-78926.640701362208</v>
      </c>
      <c r="K69" s="137">
        <f>K65/K67</f>
        <v>-234241.69555488872</v>
      </c>
      <c r="L69" s="137">
        <f>L65/L67</f>
        <v>-228210.44344870697</v>
      </c>
      <c r="M69" s="137">
        <f>M65/M67</f>
        <v>6031.2521061817097</v>
      </c>
    </row>
    <row r="70" spans="1:13" x14ac:dyDescent="0.2">
      <c r="A70" s="126"/>
      <c r="B70" s="126"/>
      <c r="C70" s="131"/>
      <c r="D70" s="131"/>
      <c r="G70" s="131"/>
      <c r="H70" s="131"/>
      <c r="K70" s="131"/>
      <c r="L70" s="131"/>
    </row>
    <row r="71" spans="1:13" ht="15.75" thickBot="1" x14ac:dyDescent="0.3">
      <c r="A71" s="136" t="s">
        <v>138</v>
      </c>
      <c r="B71" s="136"/>
      <c r="C71" s="167">
        <f>C69</f>
        <v>3008903.4898073399</v>
      </c>
      <c r="D71" s="167">
        <f>D69</f>
        <v>2923945.5969997952</v>
      </c>
      <c r="E71" s="167">
        <f>E69</f>
        <v>-84957.892807543933</v>
      </c>
      <c r="F71" s="166"/>
      <c r="G71" s="167">
        <f>G69</f>
        <v>2774661.794252451</v>
      </c>
      <c r="H71" s="167">
        <f>H69</f>
        <v>2695735.1535510891</v>
      </c>
      <c r="I71" s="167">
        <f>I69</f>
        <v>-78926.640701362208</v>
      </c>
      <c r="K71" s="167">
        <f>K69</f>
        <v>-234241.69555488872</v>
      </c>
      <c r="L71" s="167">
        <f>L69</f>
        <v>-228210.44344870697</v>
      </c>
      <c r="M71" s="167">
        <f>M69</f>
        <v>6031.2521061817097</v>
      </c>
    </row>
    <row r="73" spans="1:13" x14ac:dyDescent="0.2">
      <c r="G73" s="175">
        <f>ROUND(H71/D71,2)</f>
        <v>0.92</v>
      </c>
      <c r="H73" s="155" t="s">
        <v>180</v>
      </c>
    </row>
  </sheetData>
  <pageMargins left="0.7" right="0.7" top="0.75" bottom="0.75" header="0.3" footer="0.3"/>
  <pageSetup orientation="portrait" horizontalDpi="300" verticalDpi="3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48"/>
  <sheetViews>
    <sheetView workbookViewId="0">
      <pane xSplit="4" ySplit="4" topLeftCell="E5" activePane="bottomRight" state="frozen"/>
      <selection activeCell="C12" sqref="C12"/>
      <selection pane="topRight" activeCell="C12" sqref="C12"/>
      <selection pane="bottomLeft" activeCell="C12" sqref="C12"/>
      <selection pane="bottomRight" activeCell="E2" sqref="E2"/>
    </sheetView>
  </sheetViews>
  <sheetFormatPr defaultRowHeight="12.75" x14ac:dyDescent="0.2"/>
  <cols>
    <col min="1" max="1" width="35.28515625" style="155" customWidth="1"/>
    <col min="2" max="2" width="16.28515625" style="155" bestFit="1" customWidth="1"/>
    <col min="3" max="3" width="6" style="155" bestFit="1" customWidth="1"/>
    <col min="4" max="4" width="9.28515625" style="155" bestFit="1" customWidth="1"/>
    <col min="5" max="8" width="14" style="155" bestFit="1" customWidth="1"/>
    <col min="9" max="63" width="15.28515625" style="155" bestFit="1" customWidth="1"/>
    <col min="64" max="16384" width="9.140625" style="155"/>
  </cols>
  <sheetData>
    <row r="1" spans="1:60" x14ac:dyDescent="0.2">
      <c r="A1" s="10"/>
      <c r="B1" s="10"/>
      <c r="C1" s="10"/>
      <c r="D1" s="168" t="s">
        <v>168</v>
      </c>
      <c r="E1" s="169">
        <f>I1</f>
        <v>27457432.68</v>
      </c>
      <c r="F1" s="169">
        <f>E1</f>
        <v>27457432.68</v>
      </c>
      <c r="G1" s="169">
        <f t="shared" ref="G1" si="0">F1</f>
        <v>27457432.68</v>
      </c>
      <c r="H1" s="169">
        <f t="shared" ref="H1" si="1">G1</f>
        <v>27457432.68</v>
      </c>
      <c r="I1" s="169">
        <f>SUMIFS('Deprec Exp no CIAC'!$C$2:$C$15,'Deprec Exp no CIAC'!$B$2:$B$15,'Accum Depr w CIAC'!$A13,'Deprec Exp w CIAC'!$A$2:$A$15,'Accum Depr no CIAC'!$B13)</f>
        <v>27457432.68</v>
      </c>
      <c r="J1" s="169">
        <f t="shared" ref="J1:BH1" si="2">I1</f>
        <v>27457432.68</v>
      </c>
      <c r="K1" s="169">
        <f t="shared" si="2"/>
        <v>27457432.68</v>
      </c>
      <c r="L1" s="169">
        <f t="shared" si="2"/>
        <v>27457432.68</v>
      </c>
      <c r="M1" s="169">
        <f t="shared" si="2"/>
        <v>27457432.68</v>
      </c>
      <c r="N1" s="169">
        <f t="shared" si="2"/>
        <v>27457432.68</v>
      </c>
      <c r="O1" s="169">
        <f t="shared" si="2"/>
        <v>27457432.68</v>
      </c>
      <c r="P1" s="169">
        <f t="shared" si="2"/>
        <v>27457432.68</v>
      </c>
      <c r="Q1" s="169">
        <f t="shared" si="2"/>
        <v>27457432.68</v>
      </c>
      <c r="R1" s="169">
        <f t="shared" si="2"/>
        <v>27457432.68</v>
      </c>
      <c r="S1" s="169">
        <f t="shared" si="2"/>
        <v>27457432.68</v>
      </c>
      <c r="T1" s="169">
        <f t="shared" si="2"/>
        <v>27457432.68</v>
      </c>
      <c r="U1" s="169">
        <f t="shared" si="2"/>
        <v>27457432.68</v>
      </c>
      <c r="V1" s="169">
        <f t="shared" si="2"/>
        <v>27457432.68</v>
      </c>
      <c r="W1" s="169">
        <f t="shared" si="2"/>
        <v>27457432.68</v>
      </c>
      <c r="X1" s="169">
        <f t="shared" si="2"/>
        <v>27457432.68</v>
      </c>
      <c r="Y1" s="169">
        <f t="shared" si="2"/>
        <v>27457432.68</v>
      </c>
      <c r="Z1" s="169">
        <f t="shared" si="2"/>
        <v>27457432.68</v>
      </c>
      <c r="AA1" s="169">
        <f t="shared" si="2"/>
        <v>27457432.68</v>
      </c>
      <c r="AB1" s="169">
        <f t="shared" si="2"/>
        <v>27457432.68</v>
      </c>
      <c r="AC1" s="169">
        <f t="shared" si="2"/>
        <v>27457432.68</v>
      </c>
      <c r="AD1" s="169">
        <f t="shared" si="2"/>
        <v>27457432.68</v>
      </c>
      <c r="AE1" s="169">
        <f t="shared" si="2"/>
        <v>27457432.68</v>
      </c>
      <c r="AF1" s="169">
        <f t="shared" si="2"/>
        <v>27457432.68</v>
      </c>
      <c r="AG1" s="169">
        <f t="shared" si="2"/>
        <v>27457432.68</v>
      </c>
      <c r="AH1" s="169">
        <f t="shared" si="2"/>
        <v>27457432.68</v>
      </c>
      <c r="AI1" s="169">
        <f t="shared" si="2"/>
        <v>27457432.68</v>
      </c>
      <c r="AJ1" s="169">
        <f t="shared" si="2"/>
        <v>27457432.68</v>
      </c>
      <c r="AK1" s="169">
        <f t="shared" si="2"/>
        <v>27457432.68</v>
      </c>
      <c r="AL1" s="169">
        <f t="shared" si="2"/>
        <v>27457432.68</v>
      </c>
      <c r="AM1" s="169">
        <f t="shared" si="2"/>
        <v>27457432.68</v>
      </c>
      <c r="AN1" s="169">
        <f t="shared" si="2"/>
        <v>27457432.68</v>
      </c>
      <c r="AO1" s="169">
        <f t="shared" si="2"/>
        <v>27457432.68</v>
      </c>
      <c r="AP1" s="169">
        <f t="shared" si="2"/>
        <v>27457432.68</v>
      </c>
      <c r="AQ1" s="169">
        <f t="shared" si="2"/>
        <v>27457432.68</v>
      </c>
      <c r="AR1" s="169">
        <f t="shared" si="2"/>
        <v>27457432.68</v>
      </c>
      <c r="AS1" s="169">
        <f t="shared" si="2"/>
        <v>27457432.68</v>
      </c>
      <c r="AT1" s="169">
        <f t="shared" si="2"/>
        <v>27457432.68</v>
      </c>
      <c r="AU1" s="169">
        <f t="shared" si="2"/>
        <v>27457432.68</v>
      </c>
      <c r="AV1" s="169">
        <f t="shared" si="2"/>
        <v>27457432.68</v>
      </c>
      <c r="AW1" s="169">
        <f t="shared" si="2"/>
        <v>27457432.68</v>
      </c>
      <c r="AX1" s="169">
        <f t="shared" si="2"/>
        <v>27457432.68</v>
      </c>
      <c r="AY1" s="169">
        <f t="shared" si="2"/>
        <v>27457432.68</v>
      </c>
      <c r="AZ1" s="169">
        <f t="shared" si="2"/>
        <v>27457432.68</v>
      </c>
      <c r="BA1" s="169">
        <f t="shared" si="2"/>
        <v>27457432.68</v>
      </c>
      <c r="BB1" s="169">
        <f t="shared" si="2"/>
        <v>27457432.68</v>
      </c>
      <c r="BC1" s="169">
        <f t="shared" si="2"/>
        <v>27457432.68</v>
      </c>
      <c r="BD1" s="169">
        <f t="shared" si="2"/>
        <v>27457432.68</v>
      </c>
      <c r="BE1" s="169">
        <f t="shared" si="2"/>
        <v>27457432.68</v>
      </c>
      <c r="BF1" s="169">
        <f t="shared" si="2"/>
        <v>27457432.68</v>
      </c>
      <c r="BG1" s="169">
        <f t="shared" si="2"/>
        <v>27457432.68</v>
      </c>
      <c r="BH1" s="169">
        <f t="shared" si="2"/>
        <v>27457432.68</v>
      </c>
    </row>
    <row r="2" spans="1:60" x14ac:dyDescent="0.2">
      <c r="A2" s="10"/>
      <c r="B2" s="10"/>
      <c r="C2" s="10"/>
      <c r="D2" s="168" t="s">
        <v>169</v>
      </c>
      <c r="E2" s="169">
        <f>-'Ordered CIAC Calc'!M4</f>
        <v>-2477077.2077045701</v>
      </c>
      <c r="F2" s="169">
        <f>E2</f>
        <v>-2477077.2077045701</v>
      </c>
      <c r="G2" s="169">
        <f t="shared" ref="G2" si="3">F2</f>
        <v>-2477077.2077045701</v>
      </c>
      <c r="H2" s="169">
        <f t="shared" ref="H2:BH2" si="4">G2</f>
        <v>-2477077.2077045701</v>
      </c>
      <c r="I2" s="169">
        <f t="shared" si="4"/>
        <v>-2477077.2077045701</v>
      </c>
      <c r="J2" s="169">
        <f t="shared" si="4"/>
        <v>-2477077.2077045701</v>
      </c>
      <c r="K2" s="169">
        <f t="shared" si="4"/>
        <v>-2477077.2077045701</v>
      </c>
      <c r="L2" s="169">
        <f t="shared" si="4"/>
        <v>-2477077.2077045701</v>
      </c>
      <c r="M2" s="169">
        <f t="shared" si="4"/>
        <v>-2477077.2077045701</v>
      </c>
      <c r="N2" s="169">
        <f t="shared" si="4"/>
        <v>-2477077.2077045701</v>
      </c>
      <c r="O2" s="169">
        <f t="shared" si="4"/>
        <v>-2477077.2077045701</v>
      </c>
      <c r="P2" s="169">
        <f t="shared" si="4"/>
        <v>-2477077.2077045701</v>
      </c>
      <c r="Q2" s="169">
        <f t="shared" si="4"/>
        <v>-2477077.2077045701</v>
      </c>
      <c r="R2" s="169">
        <f t="shared" si="4"/>
        <v>-2477077.2077045701</v>
      </c>
      <c r="S2" s="169">
        <f t="shared" si="4"/>
        <v>-2477077.2077045701</v>
      </c>
      <c r="T2" s="169">
        <f t="shared" si="4"/>
        <v>-2477077.2077045701</v>
      </c>
      <c r="U2" s="169">
        <f t="shared" si="4"/>
        <v>-2477077.2077045701</v>
      </c>
      <c r="V2" s="169">
        <f t="shared" si="4"/>
        <v>-2477077.2077045701</v>
      </c>
      <c r="W2" s="169">
        <f t="shared" si="4"/>
        <v>-2477077.2077045701</v>
      </c>
      <c r="X2" s="169">
        <f t="shared" si="4"/>
        <v>-2477077.2077045701</v>
      </c>
      <c r="Y2" s="169">
        <f t="shared" si="4"/>
        <v>-2477077.2077045701</v>
      </c>
      <c r="Z2" s="169">
        <f t="shared" si="4"/>
        <v>-2477077.2077045701</v>
      </c>
      <c r="AA2" s="169">
        <f t="shared" si="4"/>
        <v>-2477077.2077045701</v>
      </c>
      <c r="AB2" s="169">
        <f t="shared" si="4"/>
        <v>-2477077.2077045701</v>
      </c>
      <c r="AC2" s="169">
        <f t="shared" si="4"/>
        <v>-2477077.2077045701</v>
      </c>
      <c r="AD2" s="169">
        <f t="shared" si="4"/>
        <v>-2477077.2077045701</v>
      </c>
      <c r="AE2" s="169">
        <f t="shared" si="4"/>
        <v>-2477077.2077045701</v>
      </c>
      <c r="AF2" s="169">
        <f t="shared" si="4"/>
        <v>-2477077.2077045701</v>
      </c>
      <c r="AG2" s="169">
        <f t="shared" si="4"/>
        <v>-2477077.2077045701</v>
      </c>
      <c r="AH2" s="169">
        <f t="shared" si="4"/>
        <v>-2477077.2077045701</v>
      </c>
      <c r="AI2" s="169">
        <f t="shared" si="4"/>
        <v>-2477077.2077045701</v>
      </c>
      <c r="AJ2" s="169">
        <f t="shared" si="4"/>
        <v>-2477077.2077045701</v>
      </c>
      <c r="AK2" s="169">
        <f t="shared" si="4"/>
        <v>-2477077.2077045701</v>
      </c>
      <c r="AL2" s="169">
        <f t="shared" si="4"/>
        <v>-2477077.2077045701</v>
      </c>
      <c r="AM2" s="169">
        <f t="shared" si="4"/>
        <v>-2477077.2077045701</v>
      </c>
      <c r="AN2" s="169">
        <f t="shared" si="4"/>
        <v>-2477077.2077045701</v>
      </c>
      <c r="AO2" s="169">
        <f t="shared" si="4"/>
        <v>-2477077.2077045701</v>
      </c>
      <c r="AP2" s="169">
        <f t="shared" si="4"/>
        <v>-2477077.2077045701</v>
      </c>
      <c r="AQ2" s="169">
        <f t="shared" si="4"/>
        <v>-2477077.2077045701</v>
      </c>
      <c r="AR2" s="169">
        <f t="shared" si="4"/>
        <v>-2477077.2077045701</v>
      </c>
      <c r="AS2" s="169">
        <f t="shared" si="4"/>
        <v>-2477077.2077045701</v>
      </c>
      <c r="AT2" s="169">
        <f t="shared" si="4"/>
        <v>-2477077.2077045701</v>
      </c>
      <c r="AU2" s="169">
        <f t="shared" si="4"/>
        <v>-2477077.2077045701</v>
      </c>
      <c r="AV2" s="169">
        <f t="shared" si="4"/>
        <v>-2477077.2077045701</v>
      </c>
      <c r="AW2" s="169">
        <f t="shared" si="4"/>
        <v>-2477077.2077045701</v>
      </c>
      <c r="AX2" s="169">
        <f t="shared" si="4"/>
        <v>-2477077.2077045701</v>
      </c>
      <c r="AY2" s="169">
        <f t="shared" si="4"/>
        <v>-2477077.2077045701</v>
      </c>
      <c r="AZ2" s="169">
        <f t="shared" si="4"/>
        <v>-2477077.2077045701</v>
      </c>
      <c r="BA2" s="169">
        <f t="shared" si="4"/>
        <v>-2477077.2077045701</v>
      </c>
      <c r="BB2" s="169">
        <f t="shared" si="4"/>
        <v>-2477077.2077045701</v>
      </c>
      <c r="BC2" s="169">
        <f t="shared" si="4"/>
        <v>-2477077.2077045701</v>
      </c>
      <c r="BD2" s="169">
        <f t="shared" si="4"/>
        <v>-2477077.2077045701</v>
      </c>
      <c r="BE2" s="169">
        <f t="shared" si="4"/>
        <v>-2477077.2077045701</v>
      </c>
      <c r="BF2" s="169">
        <f t="shared" si="4"/>
        <v>-2477077.2077045701</v>
      </c>
      <c r="BG2" s="169">
        <f t="shared" si="4"/>
        <v>-2477077.2077045701</v>
      </c>
      <c r="BH2" s="169">
        <f t="shared" si="4"/>
        <v>-2477077.2077045701</v>
      </c>
    </row>
    <row r="3" spans="1:60" x14ac:dyDescent="0.2">
      <c r="A3" s="2"/>
      <c r="B3" s="2"/>
      <c r="C3" s="2"/>
      <c r="D3" s="171" t="s">
        <v>170</v>
      </c>
      <c r="E3" s="172">
        <f>SUM(E1:E2)</f>
        <v>24980355.47229543</v>
      </c>
      <c r="F3" s="172">
        <f t="shared" ref="F3:I3" si="5">SUM(F1:F2)</f>
        <v>24980355.47229543</v>
      </c>
      <c r="G3" s="172">
        <f t="shared" si="5"/>
        <v>24980355.47229543</v>
      </c>
      <c r="H3" s="172">
        <f t="shared" si="5"/>
        <v>24980355.47229543</v>
      </c>
      <c r="I3" s="172">
        <f t="shared" si="5"/>
        <v>24980355.47229543</v>
      </c>
      <c r="J3" s="172">
        <f t="shared" ref="J3" si="6">SUM(J1:J2)</f>
        <v>24980355.47229543</v>
      </c>
      <c r="K3" s="172">
        <f t="shared" ref="K3" si="7">SUM(K1:K2)</f>
        <v>24980355.47229543</v>
      </c>
      <c r="L3" s="172">
        <f t="shared" ref="L3" si="8">SUM(L1:L2)</f>
        <v>24980355.47229543</v>
      </c>
      <c r="M3" s="172">
        <f t="shared" ref="M3" si="9">SUM(M1:M2)</f>
        <v>24980355.47229543</v>
      </c>
      <c r="N3" s="172">
        <f t="shared" ref="N3" si="10">SUM(N1:N2)</f>
        <v>24980355.47229543</v>
      </c>
      <c r="O3" s="172">
        <f t="shared" ref="O3" si="11">SUM(O1:O2)</f>
        <v>24980355.47229543</v>
      </c>
      <c r="P3" s="172">
        <f t="shared" ref="P3" si="12">SUM(P1:P2)</f>
        <v>24980355.47229543</v>
      </c>
      <c r="Q3" s="172">
        <f t="shared" ref="Q3" si="13">SUM(Q1:Q2)</f>
        <v>24980355.47229543</v>
      </c>
      <c r="R3" s="172">
        <f t="shared" ref="R3" si="14">SUM(R1:R2)</f>
        <v>24980355.47229543</v>
      </c>
      <c r="S3" s="172">
        <f t="shared" ref="S3" si="15">SUM(S1:S2)</f>
        <v>24980355.47229543</v>
      </c>
      <c r="T3" s="172">
        <f t="shared" ref="T3" si="16">SUM(T1:T2)</f>
        <v>24980355.47229543</v>
      </c>
      <c r="U3" s="172">
        <f t="shared" ref="U3" si="17">SUM(U1:U2)</f>
        <v>24980355.47229543</v>
      </c>
      <c r="V3" s="172">
        <f t="shared" ref="V3" si="18">SUM(V1:V2)</f>
        <v>24980355.47229543</v>
      </c>
      <c r="W3" s="172">
        <f t="shared" ref="W3" si="19">SUM(W1:W2)</f>
        <v>24980355.47229543</v>
      </c>
      <c r="X3" s="172">
        <f t="shared" ref="X3" si="20">SUM(X1:X2)</f>
        <v>24980355.47229543</v>
      </c>
      <c r="Y3" s="172">
        <f t="shared" ref="Y3" si="21">SUM(Y1:Y2)</f>
        <v>24980355.47229543</v>
      </c>
      <c r="Z3" s="172">
        <f t="shared" ref="Z3" si="22">SUM(Z1:Z2)</f>
        <v>24980355.47229543</v>
      </c>
      <c r="AA3" s="172">
        <f t="shared" ref="AA3" si="23">SUM(AA1:AA2)</f>
        <v>24980355.47229543</v>
      </c>
      <c r="AB3" s="172">
        <f t="shared" ref="AB3" si="24">SUM(AB1:AB2)</f>
        <v>24980355.47229543</v>
      </c>
      <c r="AC3" s="172">
        <f t="shared" ref="AC3" si="25">SUM(AC1:AC2)</f>
        <v>24980355.47229543</v>
      </c>
      <c r="AD3" s="172">
        <f t="shared" ref="AD3" si="26">SUM(AD1:AD2)</f>
        <v>24980355.47229543</v>
      </c>
      <c r="AE3" s="172">
        <f t="shared" ref="AE3" si="27">SUM(AE1:AE2)</f>
        <v>24980355.47229543</v>
      </c>
      <c r="AF3" s="172">
        <f t="shared" ref="AF3" si="28">SUM(AF1:AF2)</f>
        <v>24980355.47229543</v>
      </c>
      <c r="AG3" s="172">
        <f t="shared" ref="AG3" si="29">SUM(AG1:AG2)</f>
        <v>24980355.47229543</v>
      </c>
      <c r="AH3" s="172">
        <f t="shared" ref="AH3" si="30">SUM(AH1:AH2)</f>
        <v>24980355.47229543</v>
      </c>
      <c r="AI3" s="172">
        <f t="shared" ref="AI3" si="31">SUM(AI1:AI2)</f>
        <v>24980355.47229543</v>
      </c>
      <c r="AJ3" s="172">
        <f t="shared" ref="AJ3" si="32">SUM(AJ1:AJ2)</f>
        <v>24980355.47229543</v>
      </c>
      <c r="AK3" s="172">
        <f t="shared" ref="AK3" si="33">SUM(AK1:AK2)</f>
        <v>24980355.47229543</v>
      </c>
      <c r="AL3" s="172">
        <f t="shared" ref="AL3" si="34">SUM(AL1:AL2)</f>
        <v>24980355.47229543</v>
      </c>
      <c r="AM3" s="172">
        <f t="shared" ref="AM3" si="35">SUM(AM1:AM2)</f>
        <v>24980355.47229543</v>
      </c>
      <c r="AN3" s="172">
        <f t="shared" ref="AN3" si="36">SUM(AN1:AN2)</f>
        <v>24980355.47229543</v>
      </c>
      <c r="AO3" s="172">
        <f t="shared" ref="AO3" si="37">SUM(AO1:AO2)</f>
        <v>24980355.47229543</v>
      </c>
      <c r="AP3" s="172">
        <f t="shared" ref="AP3" si="38">SUM(AP1:AP2)</f>
        <v>24980355.47229543</v>
      </c>
      <c r="AQ3" s="172">
        <f t="shared" ref="AQ3" si="39">SUM(AQ1:AQ2)</f>
        <v>24980355.47229543</v>
      </c>
      <c r="AR3" s="172">
        <f t="shared" ref="AR3" si="40">SUM(AR1:AR2)</f>
        <v>24980355.47229543</v>
      </c>
      <c r="AS3" s="172">
        <f t="shared" ref="AS3" si="41">SUM(AS1:AS2)</f>
        <v>24980355.47229543</v>
      </c>
      <c r="AT3" s="172">
        <f t="shared" ref="AT3" si="42">SUM(AT1:AT2)</f>
        <v>24980355.47229543</v>
      </c>
      <c r="AU3" s="172">
        <f t="shared" ref="AU3" si="43">SUM(AU1:AU2)</f>
        <v>24980355.47229543</v>
      </c>
      <c r="AV3" s="172">
        <f t="shared" ref="AV3" si="44">SUM(AV1:AV2)</f>
        <v>24980355.47229543</v>
      </c>
      <c r="AW3" s="172">
        <f t="shared" ref="AW3" si="45">SUM(AW1:AW2)</f>
        <v>24980355.47229543</v>
      </c>
      <c r="AX3" s="172">
        <f t="shared" ref="AX3" si="46">SUM(AX1:AX2)</f>
        <v>24980355.47229543</v>
      </c>
      <c r="AY3" s="172">
        <f t="shared" ref="AY3" si="47">SUM(AY1:AY2)</f>
        <v>24980355.47229543</v>
      </c>
      <c r="AZ3" s="172">
        <f t="shared" ref="AZ3" si="48">SUM(AZ1:AZ2)</f>
        <v>24980355.47229543</v>
      </c>
      <c r="BA3" s="172">
        <f t="shared" ref="BA3" si="49">SUM(BA1:BA2)</f>
        <v>24980355.47229543</v>
      </c>
      <c r="BB3" s="172">
        <f t="shared" ref="BB3" si="50">SUM(BB1:BB2)</f>
        <v>24980355.47229543</v>
      </c>
      <c r="BC3" s="172">
        <f t="shared" ref="BC3" si="51">SUM(BC1:BC2)</f>
        <v>24980355.47229543</v>
      </c>
      <c r="BD3" s="172">
        <f t="shared" ref="BD3" si="52">SUM(BD1:BD2)</f>
        <v>24980355.47229543</v>
      </c>
      <c r="BE3" s="172">
        <f t="shared" ref="BE3" si="53">SUM(BE1:BE2)</f>
        <v>24980355.47229543</v>
      </c>
      <c r="BF3" s="172">
        <f t="shared" ref="BF3" si="54">SUM(BF1:BF2)</f>
        <v>24980355.47229543</v>
      </c>
      <c r="BG3" s="172">
        <f t="shared" ref="BG3" si="55">SUM(BG1:BG2)</f>
        <v>24980355.47229543</v>
      </c>
      <c r="BH3" s="172">
        <f t="shared" ref="BH3" si="56">SUM(BH1:BH2)</f>
        <v>24980355.47229543</v>
      </c>
    </row>
    <row r="4" spans="1:60" s="92" customFormat="1" x14ac:dyDescent="0.2">
      <c r="A4" s="89" t="s">
        <v>23</v>
      </c>
      <c r="B4" s="89" t="s">
        <v>56</v>
      </c>
      <c r="C4" s="89" t="s">
        <v>28</v>
      </c>
      <c r="D4" s="89" t="s">
        <v>89</v>
      </c>
      <c r="E4" s="95">
        <v>2017</v>
      </c>
      <c r="F4" s="89">
        <v>2018</v>
      </c>
      <c r="G4" s="89">
        <v>2019</v>
      </c>
      <c r="H4" s="97">
        <v>2020</v>
      </c>
      <c r="I4" s="90">
        <v>44469</v>
      </c>
      <c r="J4" s="91">
        <v>44500</v>
      </c>
      <c r="K4" s="91">
        <v>44530</v>
      </c>
      <c r="L4" s="91">
        <v>44561</v>
      </c>
      <c r="M4" s="91">
        <v>44592</v>
      </c>
      <c r="N4" s="91">
        <v>44620</v>
      </c>
      <c r="O4" s="91">
        <v>44651</v>
      </c>
      <c r="P4" s="91">
        <v>44681</v>
      </c>
      <c r="Q4" s="91">
        <v>44712</v>
      </c>
      <c r="R4" s="91">
        <v>44742</v>
      </c>
      <c r="S4" s="91">
        <v>44773</v>
      </c>
      <c r="T4" s="91">
        <v>44804</v>
      </c>
      <c r="U4" s="91">
        <v>44834</v>
      </c>
      <c r="V4" s="91">
        <v>44865</v>
      </c>
      <c r="W4" s="91">
        <v>44895</v>
      </c>
      <c r="X4" s="91">
        <v>44926</v>
      </c>
      <c r="Y4" s="91">
        <v>44957</v>
      </c>
      <c r="Z4" s="91">
        <v>44985</v>
      </c>
      <c r="AA4" s="91">
        <v>45016</v>
      </c>
      <c r="AB4" s="91">
        <v>45046</v>
      </c>
      <c r="AC4" s="91">
        <v>45077</v>
      </c>
      <c r="AD4" s="91">
        <v>45107</v>
      </c>
      <c r="AE4" s="91">
        <v>45138</v>
      </c>
      <c r="AF4" s="91">
        <v>45169</v>
      </c>
      <c r="AG4" s="91">
        <v>45199</v>
      </c>
      <c r="AH4" s="91">
        <v>45230</v>
      </c>
      <c r="AI4" s="91">
        <v>45260</v>
      </c>
      <c r="AJ4" s="91">
        <v>45291</v>
      </c>
      <c r="AK4" s="91">
        <v>45322</v>
      </c>
      <c r="AL4" s="91">
        <v>45351</v>
      </c>
      <c r="AM4" s="91">
        <v>45382</v>
      </c>
      <c r="AN4" s="91">
        <v>45412</v>
      </c>
      <c r="AO4" s="91">
        <v>45443</v>
      </c>
      <c r="AP4" s="91">
        <v>45473</v>
      </c>
      <c r="AQ4" s="91">
        <v>45504</v>
      </c>
      <c r="AR4" s="91">
        <v>45535</v>
      </c>
      <c r="AS4" s="91">
        <v>45565</v>
      </c>
      <c r="AT4" s="91">
        <v>45596</v>
      </c>
      <c r="AU4" s="91">
        <v>45626</v>
      </c>
      <c r="AV4" s="91">
        <v>45657</v>
      </c>
      <c r="AW4" s="91">
        <v>45688</v>
      </c>
      <c r="AX4" s="91">
        <v>45716</v>
      </c>
      <c r="AY4" s="91">
        <v>45747</v>
      </c>
      <c r="AZ4" s="91">
        <v>45777</v>
      </c>
      <c r="BA4" s="91">
        <v>45808</v>
      </c>
      <c r="BB4" s="91">
        <v>45838</v>
      </c>
      <c r="BC4" s="91">
        <v>45869</v>
      </c>
      <c r="BD4" s="91">
        <v>45900</v>
      </c>
      <c r="BE4" s="91">
        <v>45930</v>
      </c>
      <c r="BF4" s="91">
        <v>45961</v>
      </c>
      <c r="BG4" s="91">
        <v>45991</v>
      </c>
      <c r="BH4" s="91">
        <v>46022</v>
      </c>
    </row>
    <row r="5" spans="1:60" s="92" customFormat="1" x14ac:dyDescent="0.2">
      <c r="A5" s="92" t="s">
        <v>43</v>
      </c>
      <c r="B5" s="92" t="s">
        <v>50</v>
      </c>
      <c r="C5" s="92">
        <v>23740</v>
      </c>
      <c r="D5" s="92">
        <v>2020</v>
      </c>
      <c r="H5" s="98">
        <f>I5</f>
        <v>0</v>
      </c>
      <c r="I5" s="94">
        <f>SUMIFS('Deprec Exp w CIAC'!$C$2:$C$15,'Deprec Exp w CIAC'!$B$2:$B$15,'Accum Depr w CIAC'!$A5,'Deprec Exp w CIAC'!$A$2:$A$15,'Accum Depr w CIAC'!$B5)</f>
        <v>0</v>
      </c>
      <c r="J5" s="93">
        <v>0</v>
      </c>
      <c r="K5" s="93">
        <v>0</v>
      </c>
      <c r="L5" s="93">
        <v>0</v>
      </c>
      <c r="M5" s="93">
        <v>0</v>
      </c>
      <c r="N5" s="93">
        <v>0</v>
      </c>
      <c r="O5" s="93">
        <v>0</v>
      </c>
      <c r="P5" s="93">
        <v>0</v>
      </c>
      <c r="Q5" s="93">
        <v>0</v>
      </c>
      <c r="R5" s="93">
        <v>0</v>
      </c>
      <c r="S5" s="93">
        <v>0</v>
      </c>
      <c r="T5" s="93">
        <v>0</v>
      </c>
      <c r="U5" s="93">
        <v>0</v>
      </c>
      <c r="V5" s="93">
        <v>0</v>
      </c>
      <c r="W5" s="93">
        <v>0</v>
      </c>
      <c r="X5" s="93">
        <v>0</v>
      </c>
      <c r="Y5" s="93">
        <v>0</v>
      </c>
      <c r="Z5" s="93">
        <v>0</v>
      </c>
      <c r="AA5" s="93">
        <v>0</v>
      </c>
      <c r="AB5" s="93">
        <v>0</v>
      </c>
      <c r="AC5" s="93">
        <v>0</v>
      </c>
      <c r="AD5" s="93">
        <v>0</v>
      </c>
      <c r="AE5" s="93">
        <v>0</v>
      </c>
      <c r="AF5" s="93">
        <v>0</v>
      </c>
      <c r="AG5" s="93">
        <v>0</v>
      </c>
      <c r="AH5" s="93">
        <v>0</v>
      </c>
      <c r="AI5" s="93">
        <v>0</v>
      </c>
      <c r="AJ5" s="93">
        <v>0</v>
      </c>
      <c r="AK5" s="93">
        <v>0</v>
      </c>
      <c r="AL5" s="93">
        <v>0</v>
      </c>
      <c r="AM5" s="93">
        <v>0</v>
      </c>
      <c r="AN5" s="93">
        <v>0</v>
      </c>
      <c r="AO5" s="93">
        <v>0</v>
      </c>
      <c r="AP5" s="93">
        <v>0</v>
      </c>
      <c r="AQ5" s="93">
        <v>0</v>
      </c>
      <c r="AR5" s="93">
        <v>0</v>
      </c>
      <c r="AS5" s="93">
        <v>0</v>
      </c>
      <c r="AT5" s="93">
        <v>0</v>
      </c>
      <c r="AU5" s="93">
        <v>0</v>
      </c>
      <c r="AV5" s="93">
        <v>0</v>
      </c>
      <c r="AW5" s="93">
        <v>0</v>
      </c>
      <c r="AX5" s="93">
        <v>0</v>
      </c>
      <c r="AY5" s="93">
        <v>0</v>
      </c>
      <c r="AZ5" s="93">
        <v>0</v>
      </c>
      <c r="BA5" s="93">
        <v>0</v>
      </c>
      <c r="BB5" s="93">
        <v>0</v>
      </c>
      <c r="BC5" s="93">
        <v>0</v>
      </c>
      <c r="BD5" s="93">
        <v>0</v>
      </c>
      <c r="BE5" s="93">
        <v>0</v>
      </c>
      <c r="BF5" s="93">
        <v>0</v>
      </c>
      <c r="BG5" s="93">
        <v>0</v>
      </c>
      <c r="BH5" s="93">
        <v>0</v>
      </c>
    </row>
    <row r="6" spans="1:60" s="92" customFormat="1" x14ac:dyDescent="0.2">
      <c r="A6" s="92" t="s">
        <v>44</v>
      </c>
      <c r="B6" s="92" t="s">
        <v>50</v>
      </c>
      <c r="C6" s="92">
        <v>23761</v>
      </c>
      <c r="D6" s="92">
        <v>2020</v>
      </c>
      <c r="H6" s="98">
        <f t="shared" ref="H6:H18" si="57">I6</f>
        <v>0</v>
      </c>
      <c r="I6" s="94">
        <f>SUMIFS('Deprec Exp w CIAC'!$C$2:$C$15,'Deprec Exp w CIAC'!$B$2:$B$15,'Accum Depr w CIAC'!$A6,'Deprec Exp w CIAC'!$A$2:$A$15,'Accum Depr w CIAC'!$B6)</f>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0</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row>
    <row r="7" spans="1:60" s="92" customFormat="1" x14ac:dyDescent="0.2">
      <c r="A7" s="92" t="s">
        <v>45</v>
      </c>
      <c r="B7" s="92" t="s">
        <v>50</v>
      </c>
      <c r="C7" s="92">
        <v>23762</v>
      </c>
      <c r="D7" s="92">
        <v>2020</v>
      </c>
      <c r="H7" s="98">
        <f t="shared" si="57"/>
        <v>0</v>
      </c>
      <c r="I7" s="94">
        <f>SUMIFS('Deprec Exp w CIAC'!$C$2:$C$15,'Deprec Exp w CIAC'!$B$2:$B$15,'Accum Depr w CIAC'!$A7,'Deprec Exp w CIAC'!$A$2:$A$15,'Accum Depr w CIAC'!$B7)</f>
        <v>0</v>
      </c>
      <c r="J7" s="93">
        <v>0</v>
      </c>
      <c r="K7" s="93">
        <v>0</v>
      </c>
      <c r="L7" s="93">
        <v>0</v>
      </c>
      <c r="M7" s="93">
        <v>0</v>
      </c>
      <c r="N7" s="93">
        <v>0</v>
      </c>
      <c r="O7" s="93">
        <v>0</v>
      </c>
      <c r="P7" s="93">
        <v>0</v>
      </c>
      <c r="Q7" s="93">
        <v>0</v>
      </c>
      <c r="R7" s="93">
        <v>0</v>
      </c>
      <c r="S7" s="93">
        <v>0</v>
      </c>
      <c r="T7" s="93">
        <v>0</v>
      </c>
      <c r="U7" s="93">
        <v>0</v>
      </c>
      <c r="V7" s="93">
        <v>0</v>
      </c>
      <c r="W7" s="93">
        <v>0</v>
      </c>
      <c r="X7" s="93">
        <v>0</v>
      </c>
      <c r="Y7" s="93">
        <v>0</v>
      </c>
      <c r="Z7" s="93">
        <v>0</v>
      </c>
      <c r="AA7" s="93">
        <v>0</v>
      </c>
      <c r="AB7" s="93">
        <v>0</v>
      </c>
      <c r="AC7" s="93">
        <v>0</v>
      </c>
      <c r="AD7" s="93">
        <v>0</v>
      </c>
      <c r="AE7" s="93">
        <v>0</v>
      </c>
      <c r="AF7" s="93">
        <v>0</v>
      </c>
      <c r="AG7" s="93">
        <v>0</v>
      </c>
      <c r="AH7" s="93">
        <v>0</v>
      </c>
      <c r="AI7" s="93">
        <v>0</v>
      </c>
      <c r="AJ7" s="93">
        <v>0</v>
      </c>
      <c r="AK7" s="93">
        <v>0</v>
      </c>
      <c r="AL7" s="93">
        <v>0</v>
      </c>
      <c r="AM7" s="93">
        <v>0</v>
      </c>
      <c r="AN7" s="93">
        <v>0</v>
      </c>
      <c r="AO7" s="93">
        <v>0</v>
      </c>
      <c r="AP7" s="93">
        <v>0</v>
      </c>
      <c r="AQ7" s="93">
        <v>0</v>
      </c>
      <c r="AR7" s="93">
        <v>0</v>
      </c>
      <c r="AS7" s="93">
        <v>0</v>
      </c>
      <c r="AT7" s="93">
        <v>0</v>
      </c>
      <c r="AU7" s="93">
        <v>0</v>
      </c>
      <c r="AV7" s="93">
        <v>0</v>
      </c>
      <c r="AW7" s="93">
        <v>0</v>
      </c>
      <c r="AX7" s="93">
        <v>0</v>
      </c>
      <c r="AY7" s="93">
        <v>0</v>
      </c>
      <c r="AZ7" s="93">
        <v>0</v>
      </c>
      <c r="BA7" s="93">
        <v>0</v>
      </c>
      <c r="BB7" s="93">
        <v>0</v>
      </c>
      <c r="BC7" s="93">
        <v>0</v>
      </c>
      <c r="BD7" s="93">
        <v>0</v>
      </c>
      <c r="BE7" s="93">
        <v>0</v>
      </c>
      <c r="BF7" s="93">
        <v>0</v>
      </c>
      <c r="BG7" s="93">
        <v>0</v>
      </c>
      <c r="BH7" s="93">
        <v>0</v>
      </c>
    </row>
    <row r="8" spans="1:60" s="92" customFormat="1" x14ac:dyDescent="0.2">
      <c r="A8" s="92" t="s">
        <v>42</v>
      </c>
      <c r="B8" s="92" t="s">
        <v>50</v>
      </c>
      <c r="C8" s="92">
        <v>23780</v>
      </c>
      <c r="D8" s="92">
        <v>2020</v>
      </c>
      <c r="H8" s="98">
        <f t="shared" si="57"/>
        <v>0</v>
      </c>
      <c r="I8" s="94">
        <f>SUMIFS('Deprec Exp w CIAC'!$C$2:$C$15,'Deprec Exp w CIAC'!$B$2:$B$15,'Accum Depr w CIAC'!$A8,'Deprec Exp w CIAC'!$A$2:$A$15,'Accum Depr w CIAC'!$B8)</f>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row>
    <row r="9" spans="1:60" s="92" customFormat="1" x14ac:dyDescent="0.2">
      <c r="A9" s="92" t="s">
        <v>49</v>
      </c>
      <c r="B9" s="92" t="s">
        <v>50</v>
      </c>
      <c r="C9" s="92">
        <v>23970</v>
      </c>
      <c r="D9" s="92">
        <v>2020</v>
      </c>
      <c r="H9" s="98">
        <f t="shared" si="57"/>
        <v>0</v>
      </c>
      <c r="I9" s="94">
        <f>SUMIFS('Deprec Exp w CIAC'!$C$2:$C$15,'Deprec Exp w CIAC'!$B$2:$B$15,'Accum Depr w CIAC'!$A9,'Deprec Exp w CIAC'!$A$2:$A$15,'Accum Depr w CIAC'!$B9)</f>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93">
        <v>0</v>
      </c>
      <c r="BG9" s="93">
        <v>0</v>
      </c>
      <c r="BH9" s="93">
        <v>0</v>
      </c>
    </row>
    <row r="10" spans="1:60" s="92" customFormat="1" x14ac:dyDescent="0.2">
      <c r="A10" s="92" t="s">
        <v>41</v>
      </c>
      <c r="B10" s="92" t="s">
        <v>51</v>
      </c>
      <c r="C10" s="92">
        <v>13030</v>
      </c>
      <c r="D10" s="92">
        <v>2020</v>
      </c>
      <c r="H10" s="98">
        <f t="shared" si="57"/>
        <v>746243.11</v>
      </c>
      <c r="I10" s="94">
        <f>SUMIFS('Deprec Exp w CIAC'!$C$2:$C$15,'Deprec Exp w CIAC'!$B$2:$B$15,'Accum Depr w CIAC'!$A10,'Deprec Exp w CIAC'!$A$2:$A$15,'Accum Depr w CIAC'!$B10)</f>
        <v>746243.11</v>
      </c>
      <c r="J10" s="93">
        <f>I10</f>
        <v>746243.11</v>
      </c>
      <c r="K10" s="93">
        <f t="shared" ref="K10:BH10" si="58">J10</f>
        <v>746243.11</v>
      </c>
      <c r="L10" s="93">
        <f t="shared" si="58"/>
        <v>746243.11</v>
      </c>
      <c r="M10" s="93">
        <f t="shared" si="58"/>
        <v>746243.11</v>
      </c>
      <c r="N10" s="93">
        <f t="shared" si="58"/>
        <v>746243.11</v>
      </c>
      <c r="O10" s="93">
        <f t="shared" si="58"/>
        <v>746243.11</v>
      </c>
      <c r="P10" s="93">
        <f t="shared" si="58"/>
        <v>746243.11</v>
      </c>
      <c r="Q10" s="93">
        <f t="shared" si="58"/>
        <v>746243.11</v>
      </c>
      <c r="R10" s="93">
        <f t="shared" si="58"/>
        <v>746243.11</v>
      </c>
      <c r="S10" s="93">
        <f t="shared" si="58"/>
        <v>746243.11</v>
      </c>
      <c r="T10" s="93">
        <f t="shared" si="58"/>
        <v>746243.11</v>
      </c>
      <c r="U10" s="93">
        <f t="shared" si="58"/>
        <v>746243.11</v>
      </c>
      <c r="V10" s="93">
        <f t="shared" si="58"/>
        <v>746243.11</v>
      </c>
      <c r="W10" s="93">
        <f t="shared" si="58"/>
        <v>746243.11</v>
      </c>
      <c r="X10" s="93">
        <f t="shared" si="58"/>
        <v>746243.11</v>
      </c>
      <c r="Y10" s="93">
        <f t="shared" si="58"/>
        <v>746243.11</v>
      </c>
      <c r="Z10" s="93">
        <f t="shared" si="58"/>
        <v>746243.11</v>
      </c>
      <c r="AA10" s="93">
        <f t="shared" si="58"/>
        <v>746243.11</v>
      </c>
      <c r="AB10" s="93">
        <f t="shared" si="58"/>
        <v>746243.11</v>
      </c>
      <c r="AC10" s="93">
        <f t="shared" si="58"/>
        <v>746243.11</v>
      </c>
      <c r="AD10" s="93">
        <f t="shared" si="58"/>
        <v>746243.11</v>
      </c>
      <c r="AE10" s="93">
        <f t="shared" si="58"/>
        <v>746243.11</v>
      </c>
      <c r="AF10" s="93">
        <f t="shared" si="58"/>
        <v>746243.11</v>
      </c>
      <c r="AG10" s="93">
        <f t="shared" si="58"/>
        <v>746243.11</v>
      </c>
      <c r="AH10" s="93">
        <f t="shared" si="58"/>
        <v>746243.11</v>
      </c>
      <c r="AI10" s="93">
        <f t="shared" si="58"/>
        <v>746243.11</v>
      </c>
      <c r="AJ10" s="93">
        <f t="shared" si="58"/>
        <v>746243.11</v>
      </c>
      <c r="AK10" s="93">
        <f t="shared" si="58"/>
        <v>746243.11</v>
      </c>
      <c r="AL10" s="93">
        <f t="shared" si="58"/>
        <v>746243.11</v>
      </c>
      <c r="AM10" s="93">
        <f t="shared" si="58"/>
        <v>746243.11</v>
      </c>
      <c r="AN10" s="93">
        <f t="shared" si="58"/>
        <v>746243.11</v>
      </c>
      <c r="AO10" s="93">
        <f t="shared" si="58"/>
        <v>746243.11</v>
      </c>
      <c r="AP10" s="93">
        <f t="shared" si="58"/>
        <v>746243.11</v>
      </c>
      <c r="AQ10" s="93">
        <f t="shared" si="58"/>
        <v>746243.11</v>
      </c>
      <c r="AR10" s="93">
        <f t="shared" si="58"/>
        <v>746243.11</v>
      </c>
      <c r="AS10" s="93">
        <f t="shared" si="58"/>
        <v>746243.11</v>
      </c>
      <c r="AT10" s="93">
        <f t="shared" si="58"/>
        <v>746243.11</v>
      </c>
      <c r="AU10" s="93">
        <f t="shared" si="58"/>
        <v>746243.11</v>
      </c>
      <c r="AV10" s="93">
        <f t="shared" si="58"/>
        <v>746243.11</v>
      </c>
      <c r="AW10" s="93">
        <f t="shared" si="58"/>
        <v>746243.11</v>
      </c>
      <c r="AX10" s="93">
        <f t="shared" si="58"/>
        <v>746243.11</v>
      </c>
      <c r="AY10" s="93">
        <f t="shared" si="58"/>
        <v>746243.11</v>
      </c>
      <c r="AZ10" s="93">
        <f t="shared" si="58"/>
        <v>746243.11</v>
      </c>
      <c r="BA10" s="93">
        <f t="shared" si="58"/>
        <v>746243.11</v>
      </c>
      <c r="BB10" s="93">
        <f t="shared" si="58"/>
        <v>746243.11</v>
      </c>
      <c r="BC10" s="93">
        <f t="shared" si="58"/>
        <v>746243.11</v>
      </c>
      <c r="BD10" s="93">
        <f t="shared" si="58"/>
        <v>746243.11</v>
      </c>
      <c r="BE10" s="93">
        <f t="shared" si="58"/>
        <v>746243.11</v>
      </c>
      <c r="BF10" s="93">
        <f t="shared" si="58"/>
        <v>746243.11</v>
      </c>
      <c r="BG10" s="93">
        <f t="shared" si="58"/>
        <v>746243.11</v>
      </c>
      <c r="BH10" s="93">
        <f t="shared" si="58"/>
        <v>746243.11</v>
      </c>
    </row>
    <row r="11" spans="1:60" s="92" customFormat="1" x14ac:dyDescent="0.2">
      <c r="A11" s="92" t="s">
        <v>47</v>
      </c>
      <c r="B11" s="92" t="s">
        <v>51</v>
      </c>
      <c r="C11" s="92">
        <v>13750</v>
      </c>
      <c r="D11" s="92">
        <v>2020</v>
      </c>
      <c r="H11" s="98">
        <f t="shared" si="57"/>
        <v>0.48</v>
      </c>
      <c r="I11" s="94">
        <f>SUMIFS('Deprec Exp w CIAC'!$C$2:$C$15,'Deprec Exp w CIAC'!$B$2:$B$15,'Accum Depr w CIAC'!$A11,'Deprec Exp w CIAC'!$A$2:$A$15,'Accum Depr w CIAC'!$B11)</f>
        <v>0.48</v>
      </c>
      <c r="J11" s="93">
        <f t="shared" ref="J11:BH15" si="59">I11</f>
        <v>0.48</v>
      </c>
      <c r="K11" s="93">
        <f t="shared" si="59"/>
        <v>0.48</v>
      </c>
      <c r="L11" s="93">
        <f t="shared" si="59"/>
        <v>0.48</v>
      </c>
      <c r="M11" s="93">
        <f t="shared" si="59"/>
        <v>0.48</v>
      </c>
      <c r="N11" s="93">
        <f t="shared" si="59"/>
        <v>0.48</v>
      </c>
      <c r="O11" s="93">
        <f t="shared" si="59"/>
        <v>0.48</v>
      </c>
      <c r="P11" s="93">
        <f t="shared" si="59"/>
        <v>0.48</v>
      </c>
      <c r="Q11" s="93">
        <f t="shared" si="59"/>
        <v>0.48</v>
      </c>
      <c r="R11" s="93">
        <f t="shared" si="59"/>
        <v>0.48</v>
      </c>
      <c r="S11" s="93">
        <f t="shared" si="59"/>
        <v>0.48</v>
      </c>
      <c r="T11" s="93">
        <f t="shared" si="59"/>
        <v>0.48</v>
      </c>
      <c r="U11" s="93">
        <f t="shared" si="59"/>
        <v>0.48</v>
      </c>
      <c r="V11" s="93">
        <f t="shared" si="59"/>
        <v>0.48</v>
      </c>
      <c r="W11" s="93">
        <f t="shared" si="59"/>
        <v>0.48</v>
      </c>
      <c r="X11" s="93">
        <f t="shared" si="59"/>
        <v>0.48</v>
      </c>
      <c r="Y11" s="93">
        <f t="shared" si="59"/>
        <v>0.48</v>
      </c>
      <c r="Z11" s="93">
        <f t="shared" si="59"/>
        <v>0.48</v>
      </c>
      <c r="AA11" s="93">
        <f t="shared" si="59"/>
        <v>0.48</v>
      </c>
      <c r="AB11" s="93">
        <f t="shared" si="59"/>
        <v>0.48</v>
      </c>
      <c r="AC11" s="93">
        <f t="shared" si="59"/>
        <v>0.48</v>
      </c>
      <c r="AD11" s="93">
        <f t="shared" si="59"/>
        <v>0.48</v>
      </c>
      <c r="AE11" s="93">
        <f t="shared" si="59"/>
        <v>0.48</v>
      </c>
      <c r="AF11" s="93">
        <f t="shared" si="59"/>
        <v>0.48</v>
      </c>
      <c r="AG11" s="93">
        <f t="shared" si="59"/>
        <v>0.48</v>
      </c>
      <c r="AH11" s="93">
        <f t="shared" si="59"/>
        <v>0.48</v>
      </c>
      <c r="AI11" s="93">
        <f t="shared" si="59"/>
        <v>0.48</v>
      </c>
      <c r="AJ11" s="93">
        <f t="shared" si="59"/>
        <v>0.48</v>
      </c>
      <c r="AK11" s="93">
        <f t="shared" si="59"/>
        <v>0.48</v>
      </c>
      <c r="AL11" s="93">
        <f t="shared" si="59"/>
        <v>0.48</v>
      </c>
      <c r="AM11" s="93">
        <f t="shared" si="59"/>
        <v>0.48</v>
      </c>
      <c r="AN11" s="93">
        <f t="shared" si="59"/>
        <v>0.48</v>
      </c>
      <c r="AO11" s="93">
        <f t="shared" si="59"/>
        <v>0.48</v>
      </c>
      <c r="AP11" s="93">
        <f t="shared" si="59"/>
        <v>0.48</v>
      </c>
      <c r="AQ11" s="93">
        <f t="shared" si="59"/>
        <v>0.48</v>
      </c>
      <c r="AR11" s="93">
        <f t="shared" si="59"/>
        <v>0.48</v>
      </c>
      <c r="AS11" s="93">
        <f t="shared" si="59"/>
        <v>0.48</v>
      </c>
      <c r="AT11" s="93">
        <f t="shared" si="59"/>
        <v>0.48</v>
      </c>
      <c r="AU11" s="93">
        <f t="shared" si="59"/>
        <v>0.48</v>
      </c>
      <c r="AV11" s="93">
        <f t="shared" si="59"/>
        <v>0.48</v>
      </c>
      <c r="AW11" s="93">
        <f t="shared" si="59"/>
        <v>0.48</v>
      </c>
      <c r="AX11" s="93">
        <f t="shared" si="59"/>
        <v>0.48</v>
      </c>
      <c r="AY11" s="93">
        <f t="shared" si="59"/>
        <v>0.48</v>
      </c>
      <c r="AZ11" s="93">
        <f t="shared" si="59"/>
        <v>0.48</v>
      </c>
      <c r="BA11" s="93">
        <f t="shared" si="59"/>
        <v>0.48</v>
      </c>
      <c r="BB11" s="93">
        <f t="shared" si="59"/>
        <v>0.48</v>
      </c>
      <c r="BC11" s="93">
        <f t="shared" si="59"/>
        <v>0.48</v>
      </c>
      <c r="BD11" s="93">
        <f t="shared" si="59"/>
        <v>0.48</v>
      </c>
      <c r="BE11" s="93">
        <f t="shared" si="59"/>
        <v>0.48</v>
      </c>
      <c r="BF11" s="93">
        <f t="shared" si="59"/>
        <v>0.48</v>
      </c>
      <c r="BG11" s="93">
        <f t="shared" si="59"/>
        <v>0.48</v>
      </c>
      <c r="BH11" s="93">
        <f t="shared" si="59"/>
        <v>0.48</v>
      </c>
    </row>
    <row r="12" spans="1:60" s="92" customFormat="1" x14ac:dyDescent="0.2">
      <c r="A12" s="92" t="s">
        <v>44</v>
      </c>
      <c r="B12" s="92" t="s">
        <v>51</v>
      </c>
      <c r="C12" s="92">
        <v>13761</v>
      </c>
      <c r="D12" s="92">
        <v>2020</v>
      </c>
      <c r="H12" s="98">
        <f t="shared" si="57"/>
        <v>-193.34</v>
      </c>
      <c r="I12" s="94">
        <f>SUMIFS('Deprec Exp w CIAC'!$C$2:$C$15,'Deprec Exp w CIAC'!$B$2:$B$15,'Accum Depr w CIAC'!$A12,'Deprec Exp w CIAC'!$A$2:$A$15,'Accum Depr w CIAC'!$B12)</f>
        <v>-193.34</v>
      </c>
      <c r="J12" s="93">
        <f t="shared" si="59"/>
        <v>-193.34</v>
      </c>
      <c r="K12" s="93">
        <f t="shared" si="59"/>
        <v>-193.34</v>
      </c>
      <c r="L12" s="93">
        <f t="shared" si="59"/>
        <v>-193.34</v>
      </c>
      <c r="M12" s="93">
        <f t="shared" si="59"/>
        <v>-193.34</v>
      </c>
      <c r="N12" s="93">
        <f t="shared" si="59"/>
        <v>-193.34</v>
      </c>
      <c r="O12" s="93">
        <f t="shared" si="59"/>
        <v>-193.34</v>
      </c>
      <c r="P12" s="93">
        <f t="shared" si="59"/>
        <v>-193.34</v>
      </c>
      <c r="Q12" s="93">
        <f t="shared" si="59"/>
        <v>-193.34</v>
      </c>
      <c r="R12" s="93">
        <f t="shared" si="59"/>
        <v>-193.34</v>
      </c>
      <c r="S12" s="93">
        <f t="shared" si="59"/>
        <v>-193.34</v>
      </c>
      <c r="T12" s="93">
        <f t="shared" si="59"/>
        <v>-193.34</v>
      </c>
      <c r="U12" s="93">
        <f t="shared" si="59"/>
        <v>-193.34</v>
      </c>
      <c r="V12" s="93">
        <f t="shared" si="59"/>
        <v>-193.34</v>
      </c>
      <c r="W12" s="93">
        <f t="shared" si="59"/>
        <v>-193.34</v>
      </c>
      <c r="X12" s="93">
        <f t="shared" si="59"/>
        <v>-193.34</v>
      </c>
      <c r="Y12" s="93">
        <f t="shared" si="59"/>
        <v>-193.34</v>
      </c>
      <c r="Z12" s="93">
        <f t="shared" si="59"/>
        <v>-193.34</v>
      </c>
      <c r="AA12" s="93">
        <f t="shared" si="59"/>
        <v>-193.34</v>
      </c>
      <c r="AB12" s="93">
        <f t="shared" si="59"/>
        <v>-193.34</v>
      </c>
      <c r="AC12" s="93">
        <f t="shared" si="59"/>
        <v>-193.34</v>
      </c>
      <c r="AD12" s="93">
        <f t="shared" si="59"/>
        <v>-193.34</v>
      </c>
      <c r="AE12" s="93">
        <f t="shared" si="59"/>
        <v>-193.34</v>
      </c>
      <c r="AF12" s="93">
        <f t="shared" si="59"/>
        <v>-193.34</v>
      </c>
      <c r="AG12" s="93">
        <f t="shared" si="59"/>
        <v>-193.34</v>
      </c>
      <c r="AH12" s="93">
        <f t="shared" si="59"/>
        <v>-193.34</v>
      </c>
      <c r="AI12" s="93">
        <f t="shared" si="59"/>
        <v>-193.34</v>
      </c>
      <c r="AJ12" s="93">
        <f t="shared" si="59"/>
        <v>-193.34</v>
      </c>
      <c r="AK12" s="93">
        <f t="shared" si="59"/>
        <v>-193.34</v>
      </c>
      <c r="AL12" s="93">
        <f t="shared" si="59"/>
        <v>-193.34</v>
      </c>
      <c r="AM12" s="93">
        <f t="shared" si="59"/>
        <v>-193.34</v>
      </c>
      <c r="AN12" s="93">
        <f t="shared" si="59"/>
        <v>-193.34</v>
      </c>
      <c r="AO12" s="93">
        <f t="shared" si="59"/>
        <v>-193.34</v>
      </c>
      <c r="AP12" s="93">
        <f t="shared" si="59"/>
        <v>-193.34</v>
      </c>
      <c r="AQ12" s="93">
        <f t="shared" si="59"/>
        <v>-193.34</v>
      </c>
      <c r="AR12" s="93">
        <f t="shared" si="59"/>
        <v>-193.34</v>
      </c>
      <c r="AS12" s="93">
        <f t="shared" si="59"/>
        <v>-193.34</v>
      </c>
      <c r="AT12" s="93">
        <f t="shared" si="59"/>
        <v>-193.34</v>
      </c>
      <c r="AU12" s="93">
        <f t="shared" si="59"/>
        <v>-193.34</v>
      </c>
      <c r="AV12" s="93">
        <f t="shared" si="59"/>
        <v>-193.34</v>
      </c>
      <c r="AW12" s="93">
        <f t="shared" si="59"/>
        <v>-193.34</v>
      </c>
      <c r="AX12" s="93">
        <f t="shared" si="59"/>
        <v>-193.34</v>
      </c>
      <c r="AY12" s="93">
        <f t="shared" si="59"/>
        <v>-193.34</v>
      </c>
      <c r="AZ12" s="93">
        <f t="shared" si="59"/>
        <v>-193.34</v>
      </c>
      <c r="BA12" s="93">
        <f t="shared" si="59"/>
        <v>-193.34</v>
      </c>
      <c r="BB12" s="93">
        <f t="shared" si="59"/>
        <v>-193.34</v>
      </c>
      <c r="BC12" s="93">
        <f t="shared" si="59"/>
        <v>-193.34</v>
      </c>
      <c r="BD12" s="93">
        <f t="shared" si="59"/>
        <v>-193.34</v>
      </c>
      <c r="BE12" s="93">
        <f t="shared" si="59"/>
        <v>-193.34</v>
      </c>
      <c r="BF12" s="93">
        <f t="shared" si="59"/>
        <v>-193.34</v>
      </c>
      <c r="BG12" s="93">
        <f t="shared" si="59"/>
        <v>-193.34</v>
      </c>
      <c r="BH12" s="93">
        <f t="shared" si="59"/>
        <v>-193.34</v>
      </c>
    </row>
    <row r="13" spans="1:60" s="92" customFormat="1" x14ac:dyDescent="0.2">
      <c r="A13" s="92" t="s">
        <v>45</v>
      </c>
      <c r="B13" s="92" t="s">
        <v>51</v>
      </c>
      <c r="C13" s="92">
        <v>13762</v>
      </c>
      <c r="D13" s="92">
        <v>2017</v>
      </c>
      <c r="E13" s="96">
        <f>I13</f>
        <v>24980355.47229543</v>
      </c>
      <c r="F13" s="93">
        <f>E13</f>
        <v>24980355.47229543</v>
      </c>
      <c r="G13" s="93">
        <f t="shared" ref="G13:H13" si="60">F13</f>
        <v>24980355.47229543</v>
      </c>
      <c r="H13" s="93">
        <f t="shared" si="60"/>
        <v>24980355.47229543</v>
      </c>
      <c r="I13" s="94">
        <f>I3</f>
        <v>24980355.47229543</v>
      </c>
      <c r="J13" s="93">
        <f t="shared" si="59"/>
        <v>24980355.47229543</v>
      </c>
      <c r="K13" s="93">
        <f t="shared" si="59"/>
        <v>24980355.47229543</v>
      </c>
      <c r="L13" s="93">
        <f t="shared" si="59"/>
        <v>24980355.47229543</v>
      </c>
      <c r="M13" s="93">
        <f t="shared" si="59"/>
        <v>24980355.47229543</v>
      </c>
      <c r="N13" s="93">
        <f t="shared" si="59"/>
        <v>24980355.47229543</v>
      </c>
      <c r="O13" s="93">
        <f t="shared" si="59"/>
        <v>24980355.47229543</v>
      </c>
      <c r="P13" s="93">
        <f t="shared" si="59"/>
        <v>24980355.47229543</v>
      </c>
      <c r="Q13" s="93">
        <f t="shared" si="59"/>
        <v>24980355.47229543</v>
      </c>
      <c r="R13" s="93">
        <f t="shared" si="59"/>
        <v>24980355.47229543</v>
      </c>
      <c r="S13" s="93">
        <f t="shared" si="59"/>
        <v>24980355.47229543</v>
      </c>
      <c r="T13" s="93">
        <f t="shared" si="59"/>
        <v>24980355.47229543</v>
      </c>
      <c r="U13" s="93">
        <f t="shared" si="59"/>
        <v>24980355.47229543</v>
      </c>
      <c r="V13" s="93">
        <f t="shared" si="59"/>
        <v>24980355.47229543</v>
      </c>
      <c r="W13" s="93">
        <f t="shared" si="59"/>
        <v>24980355.47229543</v>
      </c>
      <c r="X13" s="93">
        <f t="shared" si="59"/>
        <v>24980355.47229543</v>
      </c>
      <c r="Y13" s="93">
        <f t="shared" si="59"/>
        <v>24980355.47229543</v>
      </c>
      <c r="Z13" s="93">
        <f t="shared" si="59"/>
        <v>24980355.47229543</v>
      </c>
      <c r="AA13" s="93">
        <f t="shared" si="59"/>
        <v>24980355.47229543</v>
      </c>
      <c r="AB13" s="93">
        <f t="shared" si="59"/>
        <v>24980355.47229543</v>
      </c>
      <c r="AC13" s="93">
        <f t="shared" si="59"/>
        <v>24980355.47229543</v>
      </c>
      <c r="AD13" s="93">
        <f t="shared" si="59"/>
        <v>24980355.47229543</v>
      </c>
      <c r="AE13" s="93">
        <f t="shared" si="59"/>
        <v>24980355.47229543</v>
      </c>
      <c r="AF13" s="93">
        <f t="shared" si="59"/>
        <v>24980355.47229543</v>
      </c>
      <c r="AG13" s="93">
        <f t="shared" si="59"/>
        <v>24980355.47229543</v>
      </c>
      <c r="AH13" s="93">
        <f t="shared" si="59"/>
        <v>24980355.47229543</v>
      </c>
      <c r="AI13" s="93">
        <f t="shared" si="59"/>
        <v>24980355.47229543</v>
      </c>
      <c r="AJ13" s="93">
        <f t="shared" si="59"/>
        <v>24980355.47229543</v>
      </c>
      <c r="AK13" s="93">
        <f t="shared" si="59"/>
        <v>24980355.47229543</v>
      </c>
      <c r="AL13" s="93">
        <f t="shared" si="59"/>
        <v>24980355.47229543</v>
      </c>
      <c r="AM13" s="93">
        <f t="shared" si="59"/>
        <v>24980355.47229543</v>
      </c>
      <c r="AN13" s="93">
        <f t="shared" si="59"/>
        <v>24980355.47229543</v>
      </c>
      <c r="AO13" s="93">
        <f t="shared" si="59"/>
        <v>24980355.47229543</v>
      </c>
      <c r="AP13" s="93">
        <f t="shared" si="59"/>
        <v>24980355.47229543</v>
      </c>
      <c r="AQ13" s="93">
        <f t="shared" si="59"/>
        <v>24980355.47229543</v>
      </c>
      <c r="AR13" s="93">
        <f t="shared" si="59"/>
        <v>24980355.47229543</v>
      </c>
      <c r="AS13" s="93">
        <f t="shared" si="59"/>
        <v>24980355.47229543</v>
      </c>
      <c r="AT13" s="93">
        <f t="shared" si="59"/>
        <v>24980355.47229543</v>
      </c>
      <c r="AU13" s="93">
        <f t="shared" si="59"/>
        <v>24980355.47229543</v>
      </c>
      <c r="AV13" s="93">
        <f t="shared" si="59"/>
        <v>24980355.47229543</v>
      </c>
      <c r="AW13" s="93">
        <f t="shared" si="59"/>
        <v>24980355.47229543</v>
      </c>
      <c r="AX13" s="93">
        <f t="shared" si="59"/>
        <v>24980355.47229543</v>
      </c>
      <c r="AY13" s="93">
        <f t="shared" si="59"/>
        <v>24980355.47229543</v>
      </c>
      <c r="AZ13" s="93">
        <f t="shared" si="59"/>
        <v>24980355.47229543</v>
      </c>
      <c r="BA13" s="93">
        <f t="shared" si="59"/>
        <v>24980355.47229543</v>
      </c>
      <c r="BB13" s="93">
        <f t="shared" si="59"/>
        <v>24980355.47229543</v>
      </c>
      <c r="BC13" s="93">
        <f t="shared" si="59"/>
        <v>24980355.47229543</v>
      </c>
      <c r="BD13" s="93">
        <f t="shared" si="59"/>
        <v>24980355.47229543</v>
      </c>
      <c r="BE13" s="93">
        <f t="shared" si="59"/>
        <v>24980355.47229543</v>
      </c>
      <c r="BF13" s="93">
        <f t="shared" si="59"/>
        <v>24980355.47229543</v>
      </c>
      <c r="BG13" s="93">
        <f t="shared" si="59"/>
        <v>24980355.47229543</v>
      </c>
      <c r="BH13" s="93">
        <f t="shared" si="59"/>
        <v>24980355.47229543</v>
      </c>
    </row>
    <row r="14" spans="1:60" s="92" customFormat="1" x14ac:dyDescent="0.2">
      <c r="A14" s="92" t="s">
        <v>42</v>
      </c>
      <c r="B14" s="92" t="s">
        <v>51</v>
      </c>
      <c r="C14" s="92">
        <v>13780</v>
      </c>
      <c r="D14" s="92">
        <v>2020</v>
      </c>
      <c r="H14" s="98">
        <f t="shared" si="57"/>
        <v>1642390.94</v>
      </c>
      <c r="I14" s="94">
        <f>SUMIFS('Deprec Exp w CIAC'!$C$2:$C$15,'Deprec Exp w CIAC'!$B$2:$B$15,'Accum Depr w CIAC'!$A14,'Deprec Exp w CIAC'!$A$2:$A$15,'Accum Depr w CIAC'!$B14)</f>
        <v>1642390.94</v>
      </c>
      <c r="J14" s="93">
        <f t="shared" si="59"/>
        <v>1642390.94</v>
      </c>
      <c r="K14" s="93">
        <f t="shared" si="59"/>
        <v>1642390.94</v>
      </c>
      <c r="L14" s="93">
        <f t="shared" si="59"/>
        <v>1642390.94</v>
      </c>
      <c r="M14" s="93">
        <f t="shared" si="59"/>
        <v>1642390.94</v>
      </c>
      <c r="N14" s="93">
        <f t="shared" si="59"/>
        <v>1642390.94</v>
      </c>
      <c r="O14" s="93">
        <f t="shared" si="59"/>
        <v>1642390.94</v>
      </c>
      <c r="P14" s="93">
        <f t="shared" si="59"/>
        <v>1642390.94</v>
      </c>
      <c r="Q14" s="93">
        <f t="shared" si="59"/>
        <v>1642390.94</v>
      </c>
      <c r="R14" s="93">
        <f t="shared" si="59"/>
        <v>1642390.94</v>
      </c>
      <c r="S14" s="93">
        <f t="shared" si="59"/>
        <v>1642390.94</v>
      </c>
      <c r="T14" s="93">
        <f t="shared" si="59"/>
        <v>1642390.94</v>
      </c>
      <c r="U14" s="93">
        <f t="shared" si="59"/>
        <v>1642390.94</v>
      </c>
      <c r="V14" s="93">
        <f t="shared" si="59"/>
        <v>1642390.94</v>
      </c>
      <c r="W14" s="93">
        <f t="shared" si="59"/>
        <v>1642390.94</v>
      </c>
      <c r="X14" s="93">
        <f t="shared" si="59"/>
        <v>1642390.94</v>
      </c>
      <c r="Y14" s="93">
        <f t="shared" si="59"/>
        <v>1642390.94</v>
      </c>
      <c r="Z14" s="93">
        <f t="shared" si="59"/>
        <v>1642390.94</v>
      </c>
      <c r="AA14" s="93">
        <f t="shared" si="59"/>
        <v>1642390.94</v>
      </c>
      <c r="AB14" s="93">
        <f t="shared" si="59"/>
        <v>1642390.94</v>
      </c>
      <c r="AC14" s="93">
        <f t="shared" si="59"/>
        <v>1642390.94</v>
      </c>
      <c r="AD14" s="93">
        <f t="shared" si="59"/>
        <v>1642390.94</v>
      </c>
      <c r="AE14" s="93">
        <f t="shared" si="59"/>
        <v>1642390.94</v>
      </c>
      <c r="AF14" s="93">
        <f t="shared" si="59"/>
        <v>1642390.94</v>
      </c>
      <c r="AG14" s="93">
        <f t="shared" si="59"/>
        <v>1642390.94</v>
      </c>
      <c r="AH14" s="93">
        <f t="shared" si="59"/>
        <v>1642390.94</v>
      </c>
      <c r="AI14" s="93">
        <f t="shared" si="59"/>
        <v>1642390.94</v>
      </c>
      <c r="AJ14" s="93">
        <f t="shared" si="59"/>
        <v>1642390.94</v>
      </c>
      <c r="AK14" s="93">
        <f t="shared" si="59"/>
        <v>1642390.94</v>
      </c>
      <c r="AL14" s="93">
        <f t="shared" si="59"/>
        <v>1642390.94</v>
      </c>
      <c r="AM14" s="93">
        <f t="shared" si="59"/>
        <v>1642390.94</v>
      </c>
      <c r="AN14" s="93">
        <f t="shared" si="59"/>
        <v>1642390.94</v>
      </c>
      <c r="AO14" s="93">
        <f t="shared" si="59"/>
        <v>1642390.94</v>
      </c>
      <c r="AP14" s="93">
        <f t="shared" si="59"/>
        <v>1642390.94</v>
      </c>
      <c r="AQ14" s="93">
        <f t="shared" si="59"/>
        <v>1642390.94</v>
      </c>
      <c r="AR14" s="93">
        <f t="shared" si="59"/>
        <v>1642390.94</v>
      </c>
      <c r="AS14" s="93">
        <f t="shared" si="59"/>
        <v>1642390.94</v>
      </c>
      <c r="AT14" s="93">
        <f t="shared" si="59"/>
        <v>1642390.94</v>
      </c>
      <c r="AU14" s="93">
        <f t="shared" si="59"/>
        <v>1642390.94</v>
      </c>
      <c r="AV14" s="93">
        <f t="shared" si="59"/>
        <v>1642390.94</v>
      </c>
      <c r="AW14" s="93">
        <f t="shared" si="59"/>
        <v>1642390.94</v>
      </c>
      <c r="AX14" s="93">
        <f t="shared" si="59"/>
        <v>1642390.94</v>
      </c>
      <c r="AY14" s="93">
        <f t="shared" si="59"/>
        <v>1642390.94</v>
      </c>
      <c r="AZ14" s="93">
        <f t="shared" si="59"/>
        <v>1642390.94</v>
      </c>
      <c r="BA14" s="93">
        <f t="shared" si="59"/>
        <v>1642390.94</v>
      </c>
      <c r="BB14" s="93">
        <f t="shared" si="59"/>
        <v>1642390.94</v>
      </c>
      <c r="BC14" s="93">
        <f t="shared" si="59"/>
        <v>1642390.94</v>
      </c>
      <c r="BD14" s="93">
        <f t="shared" si="59"/>
        <v>1642390.94</v>
      </c>
      <c r="BE14" s="93">
        <f t="shared" si="59"/>
        <v>1642390.94</v>
      </c>
      <c r="BF14" s="93">
        <f t="shared" si="59"/>
        <v>1642390.94</v>
      </c>
      <c r="BG14" s="93">
        <f t="shared" si="59"/>
        <v>1642390.94</v>
      </c>
      <c r="BH14" s="93">
        <f t="shared" si="59"/>
        <v>1642390.94</v>
      </c>
    </row>
    <row r="15" spans="1:60" s="92" customFormat="1" x14ac:dyDescent="0.2">
      <c r="A15" s="92" t="s">
        <v>46</v>
      </c>
      <c r="B15" s="92" t="s">
        <v>51</v>
      </c>
      <c r="C15" s="92">
        <v>13850</v>
      </c>
      <c r="D15" s="92">
        <v>2020</v>
      </c>
      <c r="H15" s="98">
        <f t="shared" si="57"/>
        <v>233963.74</v>
      </c>
      <c r="I15" s="94">
        <f>SUMIFS('Deprec Exp w CIAC'!$C$2:$C$15,'Deprec Exp w CIAC'!$B$2:$B$15,'Accum Depr w CIAC'!$A15,'Deprec Exp w CIAC'!$A$2:$A$15,'Accum Depr w CIAC'!$B15)</f>
        <v>233963.74</v>
      </c>
      <c r="J15" s="93">
        <f t="shared" si="59"/>
        <v>233963.74</v>
      </c>
      <c r="K15" s="93">
        <f t="shared" si="59"/>
        <v>233963.74</v>
      </c>
      <c r="L15" s="93">
        <f t="shared" si="59"/>
        <v>233963.74</v>
      </c>
      <c r="M15" s="93">
        <f t="shared" si="59"/>
        <v>233963.74</v>
      </c>
      <c r="N15" s="93">
        <f t="shared" si="59"/>
        <v>233963.74</v>
      </c>
      <c r="O15" s="93">
        <f t="shared" si="59"/>
        <v>233963.74</v>
      </c>
      <c r="P15" s="93">
        <f t="shared" si="59"/>
        <v>233963.74</v>
      </c>
      <c r="Q15" s="93">
        <f t="shared" si="59"/>
        <v>233963.74</v>
      </c>
      <c r="R15" s="93">
        <f t="shared" si="59"/>
        <v>233963.74</v>
      </c>
      <c r="S15" s="93">
        <f t="shared" si="59"/>
        <v>233963.74</v>
      </c>
      <c r="T15" s="93">
        <f t="shared" si="59"/>
        <v>233963.74</v>
      </c>
      <c r="U15" s="93">
        <f t="shared" si="59"/>
        <v>233963.74</v>
      </c>
      <c r="V15" s="93">
        <f t="shared" si="59"/>
        <v>233963.74</v>
      </c>
      <c r="W15" s="93">
        <f t="shared" si="59"/>
        <v>233963.74</v>
      </c>
      <c r="X15" s="93">
        <f t="shared" si="59"/>
        <v>233963.74</v>
      </c>
      <c r="Y15" s="93">
        <f t="shared" si="59"/>
        <v>233963.74</v>
      </c>
      <c r="Z15" s="93">
        <f t="shared" si="59"/>
        <v>233963.74</v>
      </c>
      <c r="AA15" s="93">
        <f t="shared" si="59"/>
        <v>233963.74</v>
      </c>
      <c r="AB15" s="93">
        <f t="shared" si="59"/>
        <v>233963.74</v>
      </c>
      <c r="AC15" s="93">
        <f t="shared" si="59"/>
        <v>233963.74</v>
      </c>
      <c r="AD15" s="93">
        <f t="shared" si="59"/>
        <v>233963.74</v>
      </c>
      <c r="AE15" s="93">
        <f t="shared" si="59"/>
        <v>233963.74</v>
      </c>
      <c r="AF15" s="93">
        <f t="shared" si="59"/>
        <v>233963.74</v>
      </c>
      <c r="AG15" s="93">
        <f t="shared" si="59"/>
        <v>233963.74</v>
      </c>
      <c r="AH15" s="93">
        <f t="shared" si="59"/>
        <v>233963.74</v>
      </c>
      <c r="AI15" s="93">
        <f t="shared" si="59"/>
        <v>233963.74</v>
      </c>
      <c r="AJ15" s="93">
        <f t="shared" si="59"/>
        <v>233963.74</v>
      </c>
      <c r="AK15" s="93">
        <f t="shared" si="59"/>
        <v>233963.74</v>
      </c>
      <c r="AL15" s="93">
        <f t="shared" si="59"/>
        <v>233963.74</v>
      </c>
      <c r="AM15" s="93">
        <f t="shared" si="59"/>
        <v>233963.74</v>
      </c>
      <c r="AN15" s="93">
        <f t="shared" si="59"/>
        <v>233963.74</v>
      </c>
      <c r="AO15" s="93">
        <f t="shared" si="59"/>
        <v>233963.74</v>
      </c>
      <c r="AP15" s="93">
        <f t="shared" si="59"/>
        <v>233963.74</v>
      </c>
      <c r="AQ15" s="93">
        <f t="shared" si="59"/>
        <v>233963.74</v>
      </c>
      <c r="AR15" s="93">
        <f t="shared" si="59"/>
        <v>233963.74</v>
      </c>
      <c r="AS15" s="93">
        <f t="shared" si="59"/>
        <v>233963.74</v>
      </c>
      <c r="AT15" s="93">
        <f t="shared" si="59"/>
        <v>233963.74</v>
      </c>
      <c r="AU15" s="93">
        <f t="shared" si="59"/>
        <v>233963.74</v>
      </c>
      <c r="AV15" s="93">
        <f t="shared" si="59"/>
        <v>233963.74</v>
      </c>
      <c r="AW15" s="93">
        <f t="shared" si="59"/>
        <v>233963.74</v>
      </c>
      <c r="AX15" s="93">
        <f t="shared" si="59"/>
        <v>233963.74</v>
      </c>
      <c r="AY15" s="93">
        <f t="shared" si="59"/>
        <v>233963.74</v>
      </c>
      <c r="AZ15" s="93">
        <f t="shared" si="59"/>
        <v>233963.74</v>
      </c>
      <c r="BA15" s="93">
        <f t="shared" si="59"/>
        <v>233963.74</v>
      </c>
      <c r="BB15" s="93">
        <f t="shared" si="59"/>
        <v>233963.74</v>
      </c>
      <c r="BC15" s="93">
        <f t="shared" si="59"/>
        <v>233963.74</v>
      </c>
      <c r="BD15" s="93">
        <f t="shared" si="59"/>
        <v>233963.74</v>
      </c>
      <c r="BE15" s="93">
        <f t="shared" si="59"/>
        <v>233963.74</v>
      </c>
      <c r="BF15" s="93">
        <f t="shared" si="59"/>
        <v>233963.74</v>
      </c>
      <c r="BG15" s="93">
        <f t="shared" si="59"/>
        <v>233963.74</v>
      </c>
      <c r="BH15" s="93">
        <f t="shared" si="59"/>
        <v>233963.74</v>
      </c>
    </row>
    <row r="16" spans="1:60" s="92" customFormat="1" x14ac:dyDescent="0.2">
      <c r="A16" s="92" t="s">
        <v>48</v>
      </c>
      <c r="B16" s="92" t="s">
        <v>51</v>
      </c>
      <c r="C16" s="92">
        <v>13912</v>
      </c>
      <c r="D16" s="92">
        <v>2020</v>
      </c>
      <c r="H16" s="98">
        <f t="shared" si="57"/>
        <v>5221.2299999999996</v>
      </c>
      <c r="I16" s="94">
        <f>SUMIFS('Deprec Exp w CIAC'!$C$2:$C$15,'Deprec Exp w CIAC'!$B$2:$B$15,'Accum Depr w CIAC'!$A16,'Deprec Exp w CIAC'!$A$2:$A$15,'Accum Depr w CIAC'!$B16)</f>
        <v>5221.2299999999996</v>
      </c>
      <c r="J16" s="93">
        <f t="shared" ref="J16:BH18" si="61">I16</f>
        <v>5221.2299999999996</v>
      </c>
      <c r="K16" s="93">
        <f t="shared" si="61"/>
        <v>5221.2299999999996</v>
      </c>
      <c r="L16" s="93">
        <f t="shared" si="61"/>
        <v>5221.2299999999996</v>
      </c>
      <c r="M16" s="93">
        <f t="shared" si="61"/>
        <v>5221.2299999999996</v>
      </c>
      <c r="N16" s="93">
        <f t="shared" si="61"/>
        <v>5221.2299999999996</v>
      </c>
      <c r="O16" s="93">
        <f t="shared" si="61"/>
        <v>5221.2299999999996</v>
      </c>
      <c r="P16" s="93">
        <f t="shared" si="61"/>
        <v>5221.2299999999996</v>
      </c>
      <c r="Q16" s="93">
        <f t="shared" si="61"/>
        <v>5221.2299999999996</v>
      </c>
      <c r="R16" s="93">
        <f t="shared" si="61"/>
        <v>5221.2299999999996</v>
      </c>
      <c r="S16" s="93">
        <f t="shared" si="61"/>
        <v>5221.2299999999996</v>
      </c>
      <c r="T16" s="93">
        <f t="shared" si="61"/>
        <v>5221.2299999999996</v>
      </c>
      <c r="U16" s="93">
        <f t="shared" si="61"/>
        <v>5221.2299999999996</v>
      </c>
      <c r="V16" s="93">
        <f t="shared" si="61"/>
        <v>5221.2299999999996</v>
      </c>
      <c r="W16" s="93">
        <f t="shared" si="61"/>
        <v>5221.2299999999996</v>
      </c>
      <c r="X16" s="93">
        <f t="shared" si="61"/>
        <v>5221.2299999999996</v>
      </c>
      <c r="Y16" s="93">
        <f t="shared" si="61"/>
        <v>5221.2299999999996</v>
      </c>
      <c r="Z16" s="93">
        <f t="shared" si="61"/>
        <v>5221.2299999999996</v>
      </c>
      <c r="AA16" s="93">
        <f t="shared" si="61"/>
        <v>5221.2299999999996</v>
      </c>
      <c r="AB16" s="93">
        <f t="shared" si="61"/>
        <v>5221.2299999999996</v>
      </c>
      <c r="AC16" s="93">
        <f t="shared" si="61"/>
        <v>5221.2299999999996</v>
      </c>
      <c r="AD16" s="93">
        <f t="shared" si="61"/>
        <v>5221.2299999999996</v>
      </c>
      <c r="AE16" s="93">
        <f t="shared" si="61"/>
        <v>5221.2299999999996</v>
      </c>
      <c r="AF16" s="93">
        <f t="shared" si="61"/>
        <v>5221.2299999999996</v>
      </c>
      <c r="AG16" s="93">
        <f t="shared" si="61"/>
        <v>5221.2299999999996</v>
      </c>
      <c r="AH16" s="93">
        <f t="shared" si="61"/>
        <v>5221.2299999999996</v>
      </c>
      <c r="AI16" s="93">
        <f t="shared" si="61"/>
        <v>5221.2299999999996</v>
      </c>
      <c r="AJ16" s="93">
        <f t="shared" si="61"/>
        <v>5221.2299999999996</v>
      </c>
      <c r="AK16" s="93">
        <f t="shared" si="61"/>
        <v>5221.2299999999996</v>
      </c>
      <c r="AL16" s="93">
        <f t="shared" si="61"/>
        <v>5221.2299999999996</v>
      </c>
      <c r="AM16" s="93">
        <f t="shared" si="61"/>
        <v>5221.2299999999996</v>
      </c>
      <c r="AN16" s="93">
        <f t="shared" si="61"/>
        <v>5221.2299999999996</v>
      </c>
      <c r="AO16" s="93">
        <f t="shared" si="61"/>
        <v>5221.2299999999996</v>
      </c>
      <c r="AP16" s="93">
        <f t="shared" si="61"/>
        <v>5221.2299999999996</v>
      </c>
      <c r="AQ16" s="93">
        <f t="shared" si="61"/>
        <v>5221.2299999999996</v>
      </c>
      <c r="AR16" s="93">
        <f t="shared" si="61"/>
        <v>5221.2299999999996</v>
      </c>
      <c r="AS16" s="93">
        <f t="shared" si="61"/>
        <v>5221.2299999999996</v>
      </c>
      <c r="AT16" s="93">
        <f t="shared" si="61"/>
        <v>5221.2299999999996</v>
      </c>
      <c r="AU16" s="93">
        <f t="shared" si="61"/>
        <v>5221.2299999999996</v>
      </c>
      <c r="AV16" s="93">
        <f t="shared" si="61"/>
        <v>5221.2299999999996</v>
      </c>
      <c r="AW16" s="93">
        <f t="shared" si="61"/>
        <v>5221.2299999999996</v>
      </c>
      <c r="AX16" s="93">
        <f t="shared" si="61"/>
        <v>5221.2299999999996</v>
      </c>
      <c r="AY16" s="93">
        <f t="shared" si="61"/>
        <v>5221.2299999999996</v>
      </c>
      <c r="AZ16" s="93">
        <f t="shared" si="61"/>
        <v>5221.2299999999996</v>
      </c>
      <c r="BA16" s="93">
        <f t="shared" si="61"/>
        <v>5221.2299999999996</v>
      </c>
      <c r="BB16" s="93">
        <f t="shared" si="61"/>
        <v>5221.2299999999996</v>
      </c>
      <c r="BC16" s="93">
        <f t="shared" si="61"/>
        <v>5221.2299999999996</v>
      </c>
      <c r="BD16" s="93">
        <f t="shared" si="61"/>
        <v>5221.2299999999996</v>
      </c>
      <c r="BE16" s="93">
        <f t="shared" si="61"/>
        <v>5221.2299999999996</v>
      </c>
      <c r="BF16" s="93">
        <f t="shared" si="61"/>
        <v>5221.2299999999996</v>
      </c>
      <c r="BG16" s="93">
        <f t="shared" si="61"/>
        <v>5221.2299999999996</v>
      </c>
      <c r="BH16" s="93">
        <f t="shared" si="61"/>
        <v>5221.2299999999996</v>
      </c>
    </row>
    <row r="17" spans="1:60" s="92" customFormat="1" x14ac:dyDescent="0.2">
      <c r="A17" s="92" t="s">
        <v>45</v>
      </c>
      <c r="B17" s="92" t="s">
        <v>52</v>
      </c>
      <c r="C17" s="92">
        <v>33762</v>
      </c>
      <c r="D17" s="92">
        <v>2017</v>
      </c>
      <c r="E17" s="96">
        <f t="shared" ref="E17:E18" si="62">I17</f>
        <v>0</v>
      </c>
      <c r="F17" s="93">
        <f t="shared" ref="F17:G18" si="63">E17</f>
        <v>0</v>
      </c>
      <c r="G17" s="93">
        <f t="shared" si="63"/>
        <v>0</v>
      </c>
      <c r="H17" s="93">
        <f t="shared" si="57"/>
        <v>0</v>
      </c>
      <c r="I17" s="94">
        <f>SUMIFS('Deprec Exp w CIAC'!$C$2:$C$15,'Deprec Exp w CIAC'!$B$2:$B$15,'Accum Depr w CIAC'!$A17,'Deprec Exp w CIAC'!$A$2:$A$15,'Accum Depr w CIAC'!$B17)</f>
        <v>0</v>
      </c>
      <c r="J17" s="93">
        <f t="shared" si="61"/>
        <v>0</v>
      </c>
      <c r="K17" s="93">
        <f t="shared" si="61"/>
        <v>0</v>
      </c>
      <c r="L17" s="93">
        <f t="shared" si="61"/>
        <v>0</v>
      </c>
      <c r="M17" s="93">
        <f t="shared" si="61"/>
        <v>0</v>
      </c>
      <c r="N17" s="93">
        <f t="shared" si="61"/>
        <v>0</v>
      </c>
      <c r="O17" s="93">
        <f t="shared" si="61"/>
        <v>0</v>
      </c>
      <c r="P17" s="93">
        <f t="shared" si="61"/>
        <v>0</v>
      </c>
      <c r="Q17" s="93">
        <f t="shared" si="61"/>
        <v>0</v>
      </c>
      <c r="R17" s="93">
        <f t="shared" si="61"/>
        <v>0</v>
      </c>
      <c r="S17" s="93">
        <f t="shared" si="61"/>
        <v>0</v>
      </c>
      <c r="T17" s="93">
        <f t="shared" si="61"/>
        <v>0</v>
      </c>
      <c r="U17" s="93">
        <f t="shared" si="61"/>
        <v>0</v>
      </c>
      <c r="V17" s="93">
        <f t="shared" si="61"/>
        <v>0</v>
      </c>
      <c r="W17" s="93">
        <f t="shared" si="61"/>
        <v>0</v>
      </c>
      <c r="X17" s="93">
        <f t="shared" si="61"/>
        <v>0</v>
      </c>
      <c r="Y17" s="93">
        <f t="shared" si="61"/>
        <v>0</v>
      </c>
      <c r="Z17" s="93">
        <f t="shared" si="61"/>
        <v>0</v>
      </c>
      <c r="AA17" s="93">
        <f t="shared" si="61"/>
        <v>0</v>
      </c>
      <c r="AB17" s="93">
        <f t="shared" si="61"/>
        <v>0</v>
      </c>
      <c r="AC17" s="93">
        <f t="shared" si="61"/>
        <v>0</v>
      </c>
      <c r="AD17" s="93">
        <f t="shared" si="61"/>
        <v>0</v>
      </c>
      <c r="AE17" s="93">
        <f t="shared" si="61"/>
        <v>0</v>
      </c>
      <c r="AF17" s="93">
        <f t="shared" si="61"/>
        <v>0</v>
      </c>
      <c r="AG17" s="93">
        <f t="shared" si="61"/>
        <v>0</v>
      </c>
      <c r="AH17" s="93">
        <f t="shared" si="61"/>
        <v>0</v>
      </c>
      <c r="AI17" s="93">
        <f t="shared" si="61"/>
        <v>0</v>
      </c>
      <c r="AJ17" s="93">
        <f t="shared" si="61"/>
        <v>0</v>
      </c>
      <c r="AK17" s="93">
        <f t="shared" si="61"/>
        <v>0</v>
      </c>
      <c r="AL17" s="93">
        <f t="shared" si="61"/>
        <v>0</v>
      </c>
      <c r="AM17" s="93">
        <f t="shared" si="61"/>
        <v>0</v>
      </c>
      <c r="AN17" s="93">
        <f t="shared" si="61"/>
        <v>0</v>
      </c>
      <c r="AO17" s="93">
        <f t="shared" si="61"/>
        <v>0</v>
      </c>
      <c r="AP17" s="93">
        <f t="shared" si="61"/>
        <v>0</v>
      </c>
      <c r="AQ17" s="93">
        <f t="shared" si="61"/>
        <v>0</v>
      </c>
      <c r="AR17" s="93">
        <f t="shared" si="61"/>
        <v>0</v>
      </c>
      <c r="AS17" s="93">
        <f t="shared" si="61"/>
        <v>0</v>
      </c>
      <c r="AT17" s="93">
        <f t="shared" si="61"/>
        <v>0</v>
      </c>
      <c r="AU17" s="93">
        <f t="shared" si="61"/>
        <v>0</v>
      </c>
      <c r="AV17" s="93">
        <f t="shared" si="61"/>
        <v>0</v>
      </c>
      <c r="AW17" s="93">
        <f t="shared" si="61"/>
        <v>0</v>
      </c>
      <c r="AX17" s="93">
        <f t="shared" si="61"/>
        <v>0</v>
      </c>
      <c r="AY17" s="93">
        <f t="shared" si="61"/>
        <v>0</v>
      </c>
      <c r="AZ17" s="93">
        <f t="shared" si="61"/>
        <v>0</v>
      </c>
      <c r="BA17" s="93">
        <f t="shared" si="61"/>
        <v>0</v>
      </c>
      <c r="BB17" s="93">
        <f t="shared" si="61"/>
        <v>0</v>
      </c>
      <c r="BC17" s="93">
        <f t="shared" si="61"/>
        <v>0</v>
      </c>
      <c r="BD17" s="93">
        <f t="shared" si="61"/>
        <v>0</v>
      </c>
      <c r="BE17" s="93">
        <f t="shared" si="61"/>
        <v>0</v>
      </c>
      <c r="BF17" s="93">
        <f t="shared" si="61"/>
        <v>0</v>
      </c>
      <c r="BG17" s="93">
        <f t="shared" si="61"/>
        <v>0</v>
      </c>
      <c r="BH17" s="93">
        <f t="shared" si="61"/>
        <v>0</v>
      </c>
    </row>
    <row r="18" spans="1:60" s="92" customFormat="1" x14ac:dyDescent="0.2">
      <c r="A18" s="92" t="s">
        <v>42</v>
      </c>
      <c r="B18" s="92" t="s">
        <v>52</v>
      </c>
      <c r="C18" s="92">
        <v>33780</v>
      </c>
      <c r="D18" s="92">
        <v>2017</v>
      </c>
      <c r="E18" s="96">
        <f t="shared" si="62"/>
        <v>0</v>
      </c>
      <c r="F18" s="93">
        <f t="shared" si="63"/>
        <v>0</v>
      </c>
      <c r="G18" s="93">
        <f t="shared" si="63"/>
        <v>0</v>
      </c>
      <c r="H18" s="93">
        <f t="shared" si="57"/>
        <v>0</v>
      </c>
      <c r="I18" s="94">
        <f>SUMIFS('Deprec Exp w CIAC'!$C$2:$C$15,'Deprec Exp w CIAC'!$B$2:$B$15,'Accum Depr w CIAC'!$A18,'Deprec Exp w CIAC'!$A$2:$A$15,'Accum Depr w CIAC'!$B18)</f>
        <v>0</v>
      </c>
      <c r="J18" s="93">
        <f t="shared" si="61"/>
        <v>0</v>
      </c>
      <c r="K18" s="93">
        <f t="shared" si="61"/>
        <v>0</v>
      </c>
      <c r="L18" s="93">
        <f t="shared" si="61"/>
        <v>0</v>
      </c>
      <c r="M18" s="93">
        <f t="shared" si="61"/>
        <v>0</v>
      </c>
      <c r="N18" s="93">
        <f t="shared" si="61"/>
        <v>0</v>
      </c>
      <c r="O18" s="93">
        <f t="shared" si="61"/>
        <v>0</v>
      </c>
      <c r="P18" s="93">
        <f t="shared" si="61"/>
        <v>0</v>
      </c>
      <c r="Q18" s="93">
        <f t="shared" si="61"/>
        <v>0</v>
      </c>
      <c r="R18" s="93">
        <f t="shared" si="61"/>
        <v>0</v>
      </c>
      <c r="S18" s="93">
        <f t="shared" si="61"/>
        <v>0</v>
      </c>
      <c r="T18" s="93">
        <f t="shared" si="61"/>
        <v>0</v>
      </c>
      <c r="U18" s="93">
        <f t="shared" si="61"/>
        <v>0</v>
      </c>
      <c r="V18" s="93">
        <f t="shared" si="61"/>
        <v>0</v>
      </c>
      <c r="W18" s="93">
        <f t="shared" si="61"/>
        <v>0</v>
      </c>
      <c r="X18" s="93">
        <f t="shared" si="61"/>
        <v>0</v>
      </c>
      <c r="Y18" s="93">
        <f t="shared" si="61"/>
        <v>0</v>
      </c>
      <c r="Z18" s="93">
        <f t="shared" si="61"/>
        <v>0</v>
      </c>
      <c r="AA18" s="93">
        <f t="shared" si="61"/>
        <v>0</v>
      </c>
      <c r="AB18" s="93">
        <f t="shared" si="61"/>
        <v>0</v>
      </c>
      <c r="AC18" s="93">
        <f t="shared" si="61"/>
        <v>0</v>
      </c>
      <c r="AD18" s="93">
        <f t="shared" si="61"/>
        <v>0</v>
      </c>
      <c r="AE18" s="93">
        <f t="shared" si="61"/>
        <v>0</v>
      </c>
      <c r="AF18" s="93">
        <f t="shared" si="61"/>
        <v>0</v>
      </c>
      <c r="AG18" s="93">
        <f t="shared" si="61"/>
        <v>0</v>
      </c>
      <c r="AH18" s="93">
        <f t="shared" si="61"/>
        <v>0</v>
      </c>
      <c r="AI18" s="93">
        <f t="shared" si="61"/>
        <v>0</v>
      </c>
      <c r="AJ18" s="93">
        <f t="shared" si="61"/>
        <v>0</v>
      </c>
      <c r="AK18" s="93">
        <f t="shared" si="61"/>
        <v>0</v>
      </c>
      <c r="AL18" s="93">
        <f t="shared" si="61"/>
        <v>0</v>
      </c>
      <c r="AM18" s="93">
        <f t="shared" si="61"/>
        <v>0</v>
      </c>
      <c r="AN18" s="93">
        <f t="shared" si="61"/>
        <v>0</v>
      </c>
      <c r="AO18" s="93">
        <f t="shared" si="61"/>
        <v>0</v>
      </c>
      <c r="AP18" s="93">
        <f t="shared" si="61"/>
        <v>0</v>
      </c>
      <c r="AQ18" s="93">
        <f t="shared" si="61"/>
        <v>0</v>
      </c>
      <c r="AR18" s="93">
        <f t="shared" si="61"/>
        <v>0</v>
      </c>
      <c r="AS18" s="93">
        <f t="shared" si="61"/>
        <v>0</v>
      </c>
      <c r="AT18" s="93">
        <f t="shared" si="61"/>
        <v>0</v>
      </c>
      <c r="AU18" s="93">
        <f t="shared" si="61"/>
        <v>0</v>
      </c>
      <c r="AV18" s="93">
        <f t="shared" si="61"/>
        <v>0</v>
      </c>
      <c r="AW18" s="93">
        <f t="shared" si="61"/>
        <v>0</v>
      </c>
      <c r="AX18" s="93">
        <f t="shared" si="61"/>
        <v>0</v>
      </c>
      <c r="AY18" s="93">
        <f t="shared" si="61"/>
        <v>0</v>
      </c>
      <c r="AZ18" s="93">
        <f t="shared" si="61"/>
        <v>0</v>
      </c>
      <c r="BA18" s="93">
        <f t="shared" si="61"/>
        <v>0</v>
      </c>
      <c r="BB18" s="93">
        <f t="shared" si="61"/>
        <v>0</v>
      </c>
      <c r="BC18" s="93">
        <f t="shared" si="61"/>
        <v>0</v>
      </c>
      <c r="BD18" s="93">
        <f t="shared" si="61"/>
        <v>0</v>
      </c>
      <c r="BE18" s="93">
        <f t="shared" si="61"/>
        <v>0</v>
      </c>
      <c r="BF18" s="93">
        <f t="shared" si="61"/>
        <v>0</v>
      </c>
      <c r="BG18" s="93">
        <f t="shared" si="61"/>
        <v>0</v>
      </c>
      <c r="BH18" s="93">
        <f t="shared" si="61"/>
        <v>0</v>
      </c>
    </row>
    <row r="19" spans="1:60" x14ac:dyDescent="0.2">
      <c r="A19" s="10"/>
      <c r="B19" s="10"/>
      <c r="I19" s="27"/>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row>
    <row r="20" spans="1:60" x14ac:dyDescent="0.2">
      <c r="A20" s="10"/>
      <c r="B20" s="10"/>
      <c r="I20" s="27"/>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row>
    <row r="21" spans="1:60" x14ac:dyDescent="0.2">
      <c r="A21" s="10"/>
      <c r="B21" s="10"/>
      <c r="C21" s="10"/>
      <c r="D21" s="10"/>
      <c r="E21" s="10"/>
      <c r="F21" s="10"/>
      <c r="G21" s="10"/>
      <c r="H21" s="10"/>
      <c r="I21" s="27"/>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row>
    <row r="22" spans="1:60" x14ac:dyDescent="0.2">
      <c r="A22" s="12"/>
      <c r="B22" s="13"/>
      <c r="C22" s="13"/>
      <c r="D22" s="13"/>
      <c r="E22" s="13"/>
      <c r="F22" s="13"/>
      <c r="G22" s="13"/>
      <c r="H22" s="13"/>
      <c r="I22" s="28"/>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row>
    <row r="23" spans="1:60" x14ac:dyDescent="0.2">
      <c r="A23" s="14" t="s">
        <v>24</v>
      </c>
      <c r="B23" s="24"/>
      <c r="C23" s="24"/>
      <c r="D23" s="24"/>
      <c r="E23" s="44">
        <f t="shared" ref="E23:BH23" si="64">SUM(E5:E21)</f>
        <v>24980355.47229543</v>
      </c>
      <c r="F23" s="44">
        <f t="shared" si="64"/>
        <v>24980355.47229543</v>
      </c>
      <c r="G23" s="44">
        <f t="shared" si="64"/>
        <v>24980355.47229543</v>
      </c>
      <c r="H23" s="44">
        <f t="shared" si="64"/>
        <v>27607981.63229543</v>
      </c>
      <c r="I23" s="44">
        <f t="shared" si="64"/>
        <v>27607981.63229543</v>
      </c>
      <c r="J23" s="43">
        <f t="shared" si="64"/>
        <v>27607981.63229543</v>
      </c>
      <c r="K23" s="43">
        <f t="shared" si="64"/>
        <v>27607981.63229543</v>
      </c>
      <c r="L23" s="43">
        <f t="shared" si="64"/>
        <v>27607981.63229543</v>
      </c>
      <c r="M23" s="43">
        <f t="shared" si="64"/>
        <v>27607981.63229543</v>
      </c>
      <c r="N23" s="43">
        <f t="shared" si="64"/>
        <v>27607981.63229543</v>
      </c>
      <c r="O23" s="43">
        <f t="shared" si="64"/>
        <v>27607981.63229543</v>
      </c>
      <c r="P23" s="43">
        <f t="shared" si="64"/>
        <v>27607981.63229543</v>
      </c>
      <c r="Q23" s="43">
        <f t="shared" si="64"/>
        <v>27607981.63229543</v>
      </c>
      <c r="R23" s="43">
        <f t="shared" si="64"/>
        <v>27607981.63229543</v>
      </c>
      <c r="S23" s="43">
        <f t="shared" si="64"/>
        <v>27607981.63229543</v>
      </c>
      <c r="T23" s="43">
        <f t="shared" si="64"/>
        <v>27607981.63229543</v>
      </c>
      <c r="U23" s="43">
        <f t="shared" si="64"/>
        <v>27607981.63229543</v>
      </c>
      <c r="V23" s="43">
        <f t="shared" si="64"/>
        <v>27607981.63229543</v>
      </c>
      <c r="W23" s="43">
        <f t="shared" si="64"/>
        <v>27607981.63229543</v>
      </c>
      <c r="X23" s="43">
        <f t="shared" si="64"/>
        <v>27607981.63229543</v>
      </c>
      <c r="Y23" s="43">
        <f t="shared" si="64"/>
        <v>27607981.63229543</v>
      </c>
      <c r="Z23" s="43">
        <f t="shared" si="64"/>
        <v>27607981.63229543</v>
      </c>
      <c r="AA23" s="43">
        <f t="shared" si="64"/>
        <v>27607981.63229543</v>
      </c>
      <c r="AB23" s="43">
        <f t="shared" si="64"/>
        <v>27607981.63229543</v>
      </c>
      <c r="AC23" s="43">
        <f t="shared" si="64"/>
        <v>27607981.63229543</v>
      </c>
      <c r="AD23" s="43">
        <f t="shared" si="64"/>
        <v>27607981.63229543</v>
      </c>
      <c r="AE23" s="43">
        <f t="shared" si="64"/>
        <v>27607981.63229543</v>
      </c>
      <c r="AF23" s="43">
        <f t="shared" si="64"/>
        <v>27607981.63229543</v>
      </c>
      <c r="AG23" s="43">
        <f t="shared" si="64"/>
        <v>27607981.63229543</v>
      </c>
      <c r="AH23" s="43">
        <f t="shared" si="64"/>
        <v>27607981.63229543</v>
      </c>
      <c r="AI23" s="43">
        <f t="shared" si="64"/>
        <v>27607981.63229543</v>
      </c>
      <c r="AJ23" s="43">
        <f t="shared" si="64"/>
        <v>27607981.63229543</v>
      </c>
      <c r="AK23" s="43">
        <f t="shared" si="64"/>
        <v>27607981.63229543</v>
      </c>
      <c r="AL23" s="43">
        <f t="shared" si="64"/>
        <v>27607981.63229543</v>
      </c>
      <c r="AM23" s="43">
        <f t="shared" si="64"/>
        <v>27607981.63229543</v>
      </c>
      <c r="AN23" s="43">
        <f t="shared" si="64"/>
        <v>27607981.63229543</v>
      </c>
      <c r="AO23" s="43">
        <f t="shared" si="64"/>
        <v>27607981.63229543</v>
      </c>
      <c r="AP23" s="43">
        <f t="shared" si="64"/>
        <v>27607981.63229543</v>
      </c>
      <c r="AQ23" s="43">
        <f t="shared" si="64"/>
        <v>27607981.63229543</v>
      </c>
      <c r="AR23" s="43">
        <f t="shared" si="64"/>
        <v>27607981.63229543</v>
      </c>
      <c r="AS23" s="43">
        <f t="shared" si="64"/>
        <v>27607981.63229543</v>
      </c>
      <c r="AT23" s="43">
        <f t="shared" si="64"/>
        <v>27607981.63229543</v>
      </c>
      <c r="AU23" s="43">
        <f t="shared" si="64"/>
        <v>27607981.63229543</v>
      </c>
      <c r="AV23" s="43">
        <f t="shared" si="64"/>
        <v>27607981.63229543</v>
      </c>
      <c r="AW23" s="43">
        <f t="shared" si="64"/>
        <v>27607981.63229543</v>
      </c>
      <c r="AX23" s="43">
        <f t="shared" si="64"/>
        <v>27607981.63229543</v>
      </c>
      <c r="AY23" s="43">
        <f t="shared" si="64"/>
        <v>27607981.63229543</v>
      </c>
      <c r="AZ23" s="43">
        <f t="shared" si="64"/>
        <v>27607981.63229543</v>
      </c>
      <c r="BA23" s="43">
        <f t="shared" si="64"/>
        <v>27607981.63229543</v>
      </c>
      <c r="BB23" s="43">
        <f t="shared" si="64"/>
        <v>27607981.63229543</v>
      </c>
      <c r="BC23" s="43">
        <f t="shared" si="64"/>
        <v>27607981.63229543</v>
      </c>
      <c r="BD23" s="43">
        <f t="shared" si="64"/>
        <v>27607981.63229543</v>
      </c>
      <c r="BE23" s="43">
        <f t="shared" si="64"/>
        <v>27607981.63229543</v>
      </c>
      <c r="BF23" s="43">
        <f t="shared" si="64"/>
        <v>27607981.63229543</v>
      </c>
      <c r="BG23" s="43">
        <f t="shared" si="64"/>
        <v>27607981.63229543</v>
      </c>
      <c r="BH23" s="43">
        <f t="shared" si="64"/>
        <v>27607981.63229543</v>
      </c>
    </row>
    <row r="24" spans="1:60" x14ac:dyDescent="0.2">
      <c r="A24" s="42" t="s">
        <v>20</v>
      </c>
      <c r="I24" s="27">
        <f>I23-'Deprec Exp w CIAC'!$C$21</f>
        <v>0</v>
      </c>
      <c r="J24" s="158">
        <v>0</v>
      </c>
      <c r="K24" s="158">
        <v>0</v>
      </c>
      <c r="L24" s="158">
        <v>0</v>
      </c>
      <c r="M24" s="158">
        <v>0</v>
      </c>
      <c r="N24" s="158">
        <v>0</v>
      </c>
      <c r="O24" s="158">
        <v>0</v>
      </c>
      <c r="P24" s="158">
        <v>0</v>
      </c>
      <c r="Q24" s="158">
        <v>0</v>
      </c>
      <c r="R24" s="158">
        <v>0</v>
      </c>
      <c r="S24" s="158">
        <v>0</v>
      </c>
      <c r="T24" s="158">
        <v>0</v>
      </c>
      <c r="U24" s="158">
        <v>0</v>
      </c>
      <c r="V24" s="158">
        <v>0</v>
      </c>
      <c r="W24" s="158">
        <v>0</v>
      </c>
      <c r="X24" s="158">
        <v>0</v>
      </c>
      <c r="Y24" s="158">
        <v>0</v>
      </c>
      <c r="Z24" s="158">
        <v>0</v>
      </c>
      <c r="AA24" s="158">
        <v>0</v>
      </c>
      <c r="AB24" s="158">
        <v>0</v>
      </c>
      <c r="AC24" s="158">
        <v>0</v>
      </c>
      <c r="AD24" s="158">
        <v>0</v>
      </c>
      <c r="AE24" s="158">
        <v>0</v>
      </c>
      <c r="AF24" s="158">
        <v>0</v>
      </c>
      <c r="AG24" s="158">
        <v>0</v>
      </c>
      <c r="AH24" s="158">
        <v>0</v>
      </c>
      <c r="AI24" s="158">
        <v>0</v>
      </c>
      <c r="AJ24" s="158">
        <v>0</v>
      </c>
      <c r="AK24" s="158">
        <v>0</v>
      </c>
      <c r="AL24" s="158">
        <v>0</v>
      </c>
      <c r="AM24" s="158">
        <v>0</v>
      </c>
      <c r="AN24" s="158">
        <v>0</v>
      </c>
      <c r="AO24" s="158">
        <v>0</v>
      </c>
      <c r="AP24" s="158">
        <v>0</v>
      </c>
      <c r="AQ24" s="158">
        <v>0</v>
      </c>
      <c r="AR24" s="158">
        <v>0</v>
      </c>
      <c r="AS24" s="158">
        <v>0</v>
      </c>
      <c r="AT24" s="158">
        <v>0</v>
      </c>
      <c r="AU24" s="158">
        <v>0</v>
      </c>
      <c r="AV24" s="158">
        <v>0</v>
      </c>
      <c r="AW24" s="158">
        <v>0</v>
      </c>
      <c r="AX24" s="158">
        <v>0</v>
      </c>
      <c r="AY24" s="158">
        <v>0</v>
      </c>
      <c r="AZ24" s="158">
        <v>0</v>
      </c>
      <c r="BA24" s="158">
        <v>0</v>
      </c>
      <c r="BB24" s="158">
        <v>0</v>
      </c>
      <c r="BC24" s="158">
        <v>0</v>
      </c>
      <c r="BD24" s="158">
        <v>0</v>
      </c>
      <c r="BE24" s="158">
        <v>0</v>
      </c>
      <c r="BF24" s="158">
        <v>0</v>
      </c>
      <c r="BG24" s="158">
        <v>0</v>
      </c>
      <c r="BH24" s="158">
        <v>0</v>
      </c>
    </row>
    <row r="25" spans="1:60" x14ac:dyDescent="0.2">
      <c r="I25" s="30"/>
    </row>
    <row r="26" spans="1:60" x14ac:dyDescent="0.2">
      <c r="A26" s="155" t="s">
        <v>55</v>
      </c>
      <c r="B26" s="155" t="s">
        <v>51</v>
      </c>
      <c r="E26" s="31">
        <f t="shared" ref="E26:T28" si="65">SUMIF($B$5:$B$21,$B26,E$5:E$21)</f>
        <v>24980355.47229543</v>
      </c>
      <c r="F26" s="31">
        <f t="shared" si="65"/>
        <v>24980355.47229543</v>
      </c>
      <c r="G26" s="31">
        <f t="shared" si="65"/>
        <v>24980355.47229543</v>
      </c>
      <c r="H26" s="31">
        <f t="shared" si="65"/>
        <v>27607981.63229543</v>
      </c>
      <c r="I26" s="31">
        <f t="shared" si="65"/>
        <v>27607981.63229543</v>
      </c>
      <c r="J26" s="148">
        <f t="shared" si="65"/>
        <v>27607981.63229543</v>
      </c>
      <c r="K26" s="148">
        <f t="shared" si="65"/>
        <v>27607981.63229543</v>
      </c>
      <c r="L26" s="148">
        <f t="shared" si="65"/>
        <v>27607981.63229543</v>
      </c>
      <c r="M26" s="148">
        <f t="shared" si="65"/>
        <v>27607981.63229543</v>
      </c>
      <c r="N26" s="148">
        <f t="shared" si="65"/>
        <v>27607981.63229543</v>
      </c>
      <c r="O26" s="148">
        <f t="shared" si="65"/>
        <v>27607981.63229543</v>
      </c>
      <c r="P26" s="148">
        <f t="shared" si="65"/>
        <v>27607981.63229543</v>
      </c>
      <c r="Q26" s="148">
        <f t="shared" si="65"/>
        <v>27607981.63229543</v>
      </c>
      <c r="R26" s="148">
        <f t="shared" si="65"/>
        <v>27607981.63229543</v>
      </c>
      <c r="S26" s="148">
        <f t="shared" si="65"/>
        <v>27607981.63229543</v>
      </c>
      <c r="T26" s="148">
        <f t="shared" si="65"/>
        <v>27607981.63229543</v>
      </c>
      <c r="U26" s="148">
        <f t="shared" ref="U26:AJ28" si="66">SUMIF($B$5:$B$21,$B26,U$5:U$21)</f>
        <v>27607981.63229543</v>
      </c>
      <c r="V26" s="148">
        <f t="shared" si="66"/>
        <v>27607981.63229543</v>
      </c>
      <c r="W26" s="148">
        <f t="shared" si="66"/>
        <v>27607981.63229543</v>
      </c>
      <c r="X26" s="148">
        <f t="shared" si="66"/>
        <v>27607981.63229543</v>
      </c>
      <c r="Y26" s="148">
        <f t="shared" si="66"/>
        <v>27607981.63229543</v>
      </c>
      <c r="Z26" s="148">
        <f t="shared" si="66"/>
        <v>27607981.63229543</v>
      </c>
      <c r="AA26" s="148">
        <f t="shared" si="66"/>
        <v>27607981.63229543</v>
      </c>
      <c r="AB26" s="148">
        <f t="shared" si="66"/>
        <v>27607981.63229543</v>
      </c>
      <c r="AC26" s="148">
        <f t="shared" si="66"/>
        <v>27607981.63229543</v>
      </c>
      <c r="AD26" s="148">
        <f t="shared" si="66"/>
        <v>27607981.63229543</v>
      </c>
      <c r="AE26" s="148">
        <f t="shared" si="66"/>
        <v>27607981.63229543</v>
      </c>
      <c r="AF26" s="148">
        <f t="shared" si="66"/>
        <v>27607981.63229543</v>
      </c>
      <c r="AG26" s="148">
        <f t="shared" si="66"/>
        <v>27607981.63229543</v>
      </c>
      <c r="AH26" s="148">
        <f t="shared" si="66"/>
        <v>27607981.63229543</v>
      </c>
      <c r="AI26" s="148">
        <f t="shared" si="66"/>
        <v>27607981.63229543</v>
      </c>
      <c r="AJ26" s="148">
        <f t="shared" si="66"/>
        <v>27607981.63229543</v>
      </c>
      <c r="AK26" s="148">
        <f t="shared" ref="AK26:AZ28" si="67">SUMIF($B$5:$B$21,$B26,AK$5:AK$21)</f>
        <v>27607981.63229543</v>
      </c>
      <c r="AL26" s="148">
        <f t="shared" si="67"/>
        <v>27607981.63229543</v>
      </c>
      <c r="AM26" s="148">
        <f t="shared" si="67"/>
        <v>27607981.63229543</v>
      </c>
      <c r="AN26" s="148">
        <f t="shared" si="67"/>
        <v>27607981.63229543</v>
      </c>
      <c r="AO26" s="148">
        <f t="shared" si="67"/>
        <v>27607981.63229543</v>
      </c>
      <c r="AP26" s="148">
        <f t="shared" si="67"/>
        <v>27607981.63229543</v>
      </c>
      <c r="AQ26" s="148">
        <f t="shared" si="67"/>
        <v>27607981.63229543</v>
      </c>
      <c r="AR26" s="148">
        <f t="shared" si="67"/>
        <v>27607981.63229543</v>
      </c>
      <c r="AS26" s="148">
        <f t="shared" si="67"/>
        <v>27607981.63229543</v>
      </c>
      <c r="AT26" s="148">
        <f t="shared" si="67"/>
        <v>27607981.63229543</v>
      </c>
      <c r="AU26" s="148">
        <f t="shared" si="67"/>
        <v>27607981.63229543</v>
      </c>
      <c r="AV26" s="148">
        <f t="shared" si="67"/>
        <v>27607981.63229543</v>
      </c>
      <c r="AW26" s="148">
        <f t="shared" si="67"/>
        <v>27607981.63229543</v>
      </c>
      <c r="AX26" s="148">
        <f t="shared" si="67"/>
        <v>27607981.63229543</v>
      </c>
      <c r="AY26" s="148">
        <f t="shared" si="67"/>
        <v>27607981.63229543</v>
      </c>
      <c r="AZ26" s="148">
        <f t="shared" si="67"/>
        <v>27607981.63229543</v>
      </c>
      <c r="BA26" s="148">
        <f t="shared" ref="AW26:BH28" si="68">SUMIF($B$5:$B$21,$B26,BA$5:BA$21)</f>
        <v>27607981.63229543</v>
      </c>
      <c r="BB26" s="148">
        <f t="shared" si="68"/>
        <v>27607981.63229543</v>
      </c>
      <c r="BC26" s="148">
        <f t="shared" si="68"/>
        <v>27607981.63229543</v>
      </c>
      <c r="BD26" s="148">
        <f t="shared" si="68"/>
        <v>27607981.63229543</v>
      </c>
      <c r="BE26" s="148">
        <f t="shared" si="68"/>
        <v>27607981.63229543</v>
      </c>
      <c r="BF26" s="148">
        <f t="shared" si="68"/>
        <v>27607981.63229543</v>
      </c>
      <c r="BG26" s="148">
        <f t="shared" si="68"/>
        <v>27607981.63229543</v>
      </c>
      <c r="BH26" s="148">
        <f t="shared" si="68"/>
        <v>27607981.63229543</v>
      </c>
    </row>
    <row r="27" spans="1:60" x14ac:dyDescent="0.2">
      <c r="B27" s="155" t="s">
        <v>50</v>
      </c>
      <c r="E27" s="31">
        <f t="shared" si="65"/>
        <v>0</v>
      </c>
      <c r="F27" s="31">
        <f t="shared" si="65"/>
        <v>0</v>
      </c>
      <c r="G27" s="31">
        <f t="shared" si="65"/>
        <v>0</v>
      </c>
      <c r="H27" s="31">
        <f t="shared" si="65"/>
        <v>0</v>
      </c>
      <c r="I27" s="31">
        <f t="shared" si="65"/>
        <v>0</v>
      </c>
      <c r="J27" s="148">
        <f t="shared" si="65"/>
        <v>0</v>
      </c>
      <c r="K27" s="148">
        <f t="shared" si="65"/>
        <v>0</v>
      </c>
      <c r="L27" s="148">
        <f t="shared" si="65"/>
        <v>0</v>
      </c>
      <c r="M27" s="148">
        <f t="shared" si="65"/>
        <v>0</v>
      </c>
      <c r="N27" s="148">
        <f t="shared" si="65"/>
        <v>0</v>
      </c>
      <c r="O27" s="148">
        <f t="shared" si="65"/>
        <v>0</v>
      </c>
      <c r="P27" s="148">
        <f t="shared" si="65"/>
        <v>0</v>
      </c>
      <c r="Q27" s="148">
        <f t="shared" si="65"/>
        <v>0</v>
      </c>
      <c r="R27" s="148">
        <f t="shared" si="65"/>
        <v>0</v>
      </c>
      <c r="S27" s="148">
        <f t="shared" si="65"/>
        <v>0</v>
      </c>
      <c r="T27" s="148">
        <f t="shared" si="65"/>
        <v>0</v>
      </c>
      <c r="U27" s="148">
        <f t="shared" si="66"/>
        <v>0</v>
      </c>
      <c r="V27" s="148">
        <f t="shared" si="66"/>
        <v>0</v>
      </c>
      <c r="W27" s="148">
        <f t="shared" si="66"/>
        <v>0</v>
      </c>
      <c r="X27" s="148">
        <f t="shared" si="66"/>
        <v>0</v>
      </c>
      <c r="Y27" s="148">
        <f t="shared" si="66"/>
        <v>0</v>
      </c>
      <c r="Z27" s="148">
        <f t="shared" si="66"/>
        <v>0</v>
      </c>
      <c r="AA27" s="148">
        <f t="shared" si="66"/>
        <v>0</v>
      </c>
      <c r="AB27" s="148">
        <f t="shared" si="66"/>
        <v>0</v>
      </c>
      <c r="AC27" s="148">
        <f t="shared" si="66"/>
        <v>0</v>
      </c>
      <c r="AD27" s="148">
        <f t="shared" si="66"/>
        <v>0</v>
      </c>
      <c r="AE27" s="148">
        <f t="shared" si="66"/>
        <v>0</v>
      </c>
      <c r="AF27" s="148">
        <f t="shared" si="66"/>
        <v>0</v>
      </c>
      <c r="AG27" s="148">
        <f t="shared" si="66"/>
        <v>0</v>
      </c>
      <c r="AH27" s="148">
        <f t="shared" si="66"/>
        <v>0</v>
      </c>
      <c r="AI27" s="148">
        <f t="shared" si="66"/>
        <v>0</v>
      </c>
      <c r="AJ27" s="148">
        <f t="shared" si="66"/>
        <v>0</v>
      </c>
      <c r="AK27" s="148">
        <f t="shared" si="67"/>
        <v>0</v>
      </c>
      <c r="AL27" s="148">
        <f t="shared" si="67"/>
        <v>0</v>
      </c>
      <c r="AM27" s="148">
        <f t="shared" si="67"/>
        <v>0</v>
      </c>
      <c r="AN27" s="148">
        <f t="shared" si="67"/>
        <v>0</v>
      </c>
      <c r="AO27" s="148">
        <f t="shared" si="67"/>
        <v>0</v>
      </c>
      <c r="AP27" s="148">
        <f t="shared" si="67"/>
        <v>0</v>
      </c>
      <c r="AQ27" s="148">
        <f t="shared" si="67"/>
        <v>0</v>
      </c>
      <c r="AR27" s="148">
        <f t="shared" si="67"/>
        <v>0</v>
      </c>
      <c r="AS27" s="148">
        <f t="shared" si="67"/>
        <v>0</v>
      </c>
      <c r="AT27" s="148">
        <f t="shared" si="67"/>
        <v>0</v>
      </c>
      <c r="AU27" s="148">
        <f t="shared" si="67"/>
        <v>0</v>
      </c>
      <c r="AV27" s="148">
        <f t="shared" si="67"/>
        <v>0</v>
      </c>
      <c r="AW27" s="148">
        <f t="shared" si="68"/>
        <v>0</v>
      </c>
      <c r="AX27" s="148">
        <f t="shared" si="68"/>
        <v>0</v>
      </c>
      <c r="AY27" s="148">
        <f t="shared" si="68"/>
        <v>0</v>
      </c>
      <c r="AZ27" s="148">
        <f t="shared" si="68"/>
        <v>0</v>
      </c>
      <c r="BA27" s="148">
        <f t="shared" si="68"/>
        <v>0</v>
      </c>
      <c r="BB27" s="148">
        <f t="shared" si="68"/>
        <v>0</v>
      </c>
      <c r="BC27" s="148">
        <f t="shared" si="68"/>
        <v>0</v>
      </c>
      <c r="BD27" s="148">
        <f t="shared" si="68"/>
        <v>0</v>
      </c>
      <c r="BE27" s="148">
        <f t="shared" si="68"/>
        <v>0</v>
      </c>
      <c r="BF27" s="148">
        <f t="shared" si="68"/>
        <v>0</v>
      </c>
      <c r="BG27" s="148">
        <f t="shared" si="68"/>
        <v>0</v>
      </c>
      <c r="BH27" s="148">
        <f t="shared" si="68"/>
        <v>0</v>
      </c>
    </row>
    <row r="28" spans="1:60" x14ac:dyDescent="0.2">
      <c r="B28" s="7" t="s">
        <v>52</v>
      </c>
      <c r="C28" s="7"/>
      <c r="D28" s="7"/>
      <c r="E28" s="22">
        <f t="shared" si="65"/>
        <v>0</v>
      </c>
      <c r="F28" s="22">
        <f t="shared" si="65"/>
        <v>0</v>
      </c>
      <c r="G28" s="22">
        <f t="shared" si="65"/>
        <v>0</v>
      </c>
      <c r="H28" s="22">
        <f t="shared" si="65"/>
        <v>0</v>
      </c>
      <c r="I28" s="22">
        <f t="shared" si="65"/>
        <v>0</v>
      </c>
      <c r="J28" s="8">
        <f t="shared" si="65"/>
        <v>0</v>
      </c>
      <c r="K28" s="8">
        <f t="shared" si="65"/>
        <v>0</v>
      </c>
      <c r="L28" s="8">
        <f t="shared" si="65"/>
        <v>0</v>
      </c>
      <c r="M28" s="8">
        <f t="shared" si="65"/>
        <v>0</v>
      </c>
      <c r="N28" s="8">
        <f t="shared" si="65"/>
        <v>0</v>
      </c>
      <c r="O28" s="8">
        <f t="shared" si="65"/>
        <v>0</v>
      </c>
      <c r="P28" s="8">
        <f t="shared" si="65"/>
        <v>0</v>
      </c>
      <c r="Q28" s="8">
        <f t="shared" si="65"/>
        <v>0</v>
      </c>
      <c r="R28" s="8">
        <f t="shared" si="65"/>
        <v>0</v>
      </c>
      <c r="S28" s="8">
        <f t="shared" si="65"/>
        <v>0</v>
      </c>
      <c r="T28" s="8">
        <f t="shared" si="65"/>
        <v>0</v>
      </c>
      <c r="U28" s="8">
        <f t="shared" si="66"/>
        <v>0</v>
      </c>
      <c r="V28" s="8">
        <f t="shared" si="66"/>
        <v>0</v>
      </c>
      <c r="W28" s="8">
        <f t="shared" si="66"/>
        <v>0</v>
      </c>
      <c r="X28" s="8">
        <f t="shared" si="66"/>
        <v>0</v>
      </c>
      <c r="Y28" s="8">
        <f t="shared" si="66"/>
        <v>0</v>
      </c>
      <c r="Z28" s="8">
        <f t="shared" si="66"/>
        <v>0</v>
      </c>
      <c r="AA28" s="8">
        <f t="shared" si="66"/>
        <v>0</v>
      </c>
      <c r="AB28" s="8">
        <f t="shared" si="66"/>
        <v>0</v>
      </c>
      <c r="AC28" s="8">
        <f t="shared" si="66"/>
        <v>0</v>
      </c>
      <c r="AD28" s="8">
        <f t="shared" si="66"/>
        <v>0</v>
      </c>
      <c r="AE28" s="8">
        <f t="shared" si="66"/>
        <v>0</v>
      </c>
      <c r="AF28" s="8">
        <f t="shared" si="66"/>
        <v>0</v>
      </c>
      <c r="AG28" s="8">
        <f t="shared" si="66"/>
        <v>0</v>
      </c>
      <c r="AH28" s="8">
        <f t="shared" si="66"/>
        <v>0</v>
      </c>
      <c r="AI28" s="8">
        <f t="shared" si="66"/>
        <v>0</v>
      </c>
      <c r="AJ28" s="8">
        <f t="shared" si="66"/>
        <v>0</v>
      </c>
      <c r="AK28" s="8">
        <f t="shared" si="67"/>
        <v>0</v>
      </c>
      <c r="AL28" s="8">
        <f t="shared" si="67"/>
        <v>0</v>
      </c>
      <c r="AM28" s="8">
        <f t="shared" si="67"/>
        <v>0</v>
      </c>
      <c r="AN28" s="8">
        <f t="shared" si="67"/>
        <v>0</v>
      </c>
      <c r="AO28" s="8">
        <f t="shared" si="67"/>
        <v>0</v>
      </c>
      <c r="AP28" s="8">
        <f t="shared" si="67"/>
        <v>0</v>
      </c>
      <c r="AQ28" s="8">
        <f t="shared" si="67"/>
        <v>0</v>
      </c>
      <c r="AR28" s="8">
        <f t="shared" si="67"/>
        <v>0</v>
      </c>
      <c r="AS28" s="8">
        <f t="shared" si="67"/>
        <v>0</v>
      </c>
      <c r="AT28" s="8">
        <f t="shared" si="67"/>
        <v>0</v>
      </c>
      <c r="AU28" s="8">
        <f t="shared" si="67"/>
        <v>0</v>
      </c>
      <c r="AV28" s="8">
        <f t="shared" si="67"/>
        <v>0</v>
      </c>
      <c r="AW28" s="8">
        <f t="shared" si="68"/>
        <v>0</v>
      </c>
      <c r="AX28" s="8">
        <f t="shared" si="68"/>
        <v>0</v>
      </c>
      <c r="AY28" s="8">
        <f t="shared" si="68"/>
        <v>0</v>
      </c>
      <c r="AZ28" s="8">
        <f t="shared" si="68"/>
        <v>0</v>
      </c>
      <c r="BA28" s="8">
        <f t="shared" si="68"/>
        <v>0</v>
      </c>
      <c r="BB28" s="8">
        <f t="shared" si="68"/>
        <v>0</v>
      </c>
      <c r="BC28" s="8">
        <f t="shared" si="68"/>
        <v>0</v>
      </c>
      <c r="BD28" s="8">
        <f t="shared" si="68"/>
        <v>0</v>
      </c>
      <c r="BE28" s="8">
        <f t="shared" si="68"/>
        <v>0</v>
      </c>
      <c r="BF28" s="8">
        <f t="shared" si="68"/>
        <v>0</v>
      </c>
      <c r="BG28" s="8">
        <f t="shared" si="68"/>
        <v>0</v>
      </c>
      <c r="BH28" s="8">
        <f t="shared" si="68"/>
        <v>0</v>
      </c>
    </row>
    <row r="29" spans="1:60" x14ac:dyDescent="0.2">
      <c r="B29" s="155" t="s">
        <v>22</v>
      </c>
      <c r="E29" s="27">
        <f t="shared" ref="E29:H29" si="69">SUM(E26:E28)</f>
        <v>24980355.47229543</v>
      </c>
      <c r="F29" s="27">
        <f t="shared" si="69"/>
        <v>24980355.47229543</v>
      </c>
      <c r="G29" s="27">
        <f t="shared" si="69"/>
        <v>24980355.47229543</v>
      </c>
      <c r="H29" s="27">
        <f t="shared" si="69"/>
        <v>27607981.63229543</v>
      </c>
      <c r="I29" s="27">
        <f>SUM(I26:I28)</f>
        <v>27607981.63229543</v>
      </c>
      <c r="J29" s="158">
        <f>SUM(J26:J28)</f>
        <v>27607981.63229543</v>
      </c>
      <c r="K29" s="158">
        <f t="shared" ref="K29:BH29" si="70">SUM(K26:K28)</f>
        <v>27607981.63229543</v>
      </c>
      <c r="L29" s="158">
        <f t="shared" si="70"/>
        <v>27607981.63229543</v>
      </c>
      <c r="M29" s="158">
        <f t="shared" si="70"/>
        <v>27607981.63229543</v>
      </c>
      <c r="N29" s="158">
        <f t="shared" si="70"/>
        <v>27607981.63229543</v>
      </c>
      <c r="O29" s="158">
        <f t="shared" si="70"/>
        <v>27607981.63229543</v>
      </c>
      <c r="P29" s="158">
        <f t="shared" si="70"/>
        <v>27607981.63229543</v>
      </c>
      <c r="Q29" s="158">
        <f t="shared" si="70"/>
        <v>27607981.63229543</v>
      </c>
      <c r="R29" s="158">
        <f t="shared" si="70"/>
        <v>27607981.63229543</v>
      </c>
      <c r="S29" s="158">
        <f t="shared" si="70"/>
        <v>27607981.63229543</v>
      </c>
      <c r="T29" s="158">
        <f t="shared" si="70"/>
        <v>27607981.63229543</v>
      </c>
      <c r="U29" s="158">
        <f t="shared" si="70"/>
        <v>27607981.63229543</v>
      </c>
      <c r="V29" s="158">
        <f t="shared" si="70"/>
        <v>27607981.63229543</v>
      </c>
      <c r="W29" s="158">
        <f t="shared" si="70"/>
        <v>27607981.63229543</v>
      </c>
      <c r="X29" s="158">
        <f t="shared" si="70"/>
        <v>27607981.63229543</v>
      </c>
      <c r="Y29" s="158">
        <f t="shared" si="70"/>
        <v>27607981.63229543</v>
      </c>
      <c r="Z29" s="158">
        <f t="shared" si="70"/>
        <v>27607981.63229543</v>
      </c>
      <c r="AA29" s="158">
        <f t="shared" si="70"/>
        <v>27607981.63229543</v>
      </c>
      <c r="AB29" s="158">
        <f t="shared" si="70"/>
        <v>27607981.63229543</v>
      </c>
      <c r="AC29" s="158">
        <f t="shared" si="70"/>
        <v>27607981.63229543</v>
      </c>
      <c r="AD29" s="158">
        <f t="shared" si="70"/>
        <v>27607981.63229543</v>
      </c>
      <c r="AE29" s="158">
        <f t="shared" si="70"/>
        <v>27607981.63229543</v>
      </c>
      <c r="AF29" s="158">
        <f t="shared" si="70"/>
        <v>27607981.63229543</v>
      </c>
      <c r="AG29" s="158">
        <f t="shared" si="70"/>
        <v>27607981.63229543</v>
      </c>
      <c r="AH29" s="158">
        <f t="shared" si="70"/>
        <v>27607981.63229543</v>
      </c>
      <c r="AI29" s="158">
        <f t="shared" si="70"/>
        <v>27607981.63229543</v>
      </c>
      <c r="AJ29" s="158">
        <f t="shared" si="70"/>
        <v>27607981.63229543</v>
      </c>
      <c r="AK29" s="158">
        <f t="shared" si="70"/>
        <v>27607981.63229543</v>
      </c>
      <c r="AL29" s="158">
        <f t="shared" si="70"/>
        <v>27607981.63229543</v>
      </c>
      <c r="AM29" s="158">
        <f t="shared" si="70"/>
        <v>27607981.63229543</v>
      </c>
      <c r="AN29" s="158">
        <f t="shared" si="70"/>
        <v>27607981.63229543</v>
      </c>
      <c r="AO29" s="158">
        <f t="shared" si="70"/>
        <v>27607981.63229543</v>
      </c>
      <c r="AP29" s="158">
        <f t="shared" si="70"/>
        <v>27607981.63229543</v>
      </c>
      <c r="AQ29" s="158">
        <f t="shared" si="70"/>
        <v>27607981.63229543</v>
      </c>
      <c r="AR29" s="158">
        <f t="shared" si="70"/>
        <v>27607981.63229543</v>
      </c>
      <c r="AS29" s="158">
        <f t="shared" si="70"/>
        <v>27607981.63229543</v>
      </c>
      <c r="AT29" s="158">
        <f t="shared" si="70"/>
        <v>27607981.63229543</v>
      </c>
      <c r="AU29" s="158">
        <f t="shared" si="70"/>
        <v>27607981.63229543</v>
      </c>
      <c r="AV29" s="158">
        <f t="shared" si="70"/>
        <v>27607981.63229543</v>
      </c>
      <c r="AW29" s="158">
        <f t="shared" si="70"/>
        <v>27607981.63229543</v>
      </c>
      <c r="AX29" s="158">
        <f t="shared" si="70"/>
        <v>27607981.63229543</v>
      </c>
      <c r="AY29" s="158">
        <f t="shared" si="70"/>
        <v>27607981.63229543</v>
      </c>
      <c r="AZ29" s="158">
        <f t="shared" si="70"/>
        <v>27607981.63229543</v>
      </c>
      <c r="BA29" s="158">
        <f t="shared" si="70"/>
        <v>27607981.63229543</v>
      </c>
      <c r="BB29" s="158">
        <f t="shared" si="70"/>
        <v>27607981.63229543</v>
      </c>
      <c r="BC29" s="158">
        <f t="shared" si="70"/>
        <v>27607981.63229543</v>
      </c>
      <c r="BD29" s="158">
        <f t="shared" si="70"/>
        <v>27607981.63229543</v>
      </c>
      <c r="BE29" s="158">
        <f t="shared" si="70"/>
        <v>27607981.63229543</v>
      </c>
      <c r="BF29" s="158">
        <f t="shared" si="70"/>
        <v>27607981.63229543</v>
      </c>
      <c r="BG29" s="158">
        <f t="shared" si="70"/>
        <v>27607981.63229543</v>
      </c>
      <c r="BH29" s="158">
        <f t="shared" si="70"/>
        <v>27607981.63229543</v>
      </c>
    </row>
    <row r="30" spans="1:60" x14ac:dyDescent="0.2">
      <c r="I30" s="30"/>
    </row>
    <row r="31" spans="1:60" x14ac:dyDescent="0.2">
      <c r="I31" s="9"/>
    </row>
    <row r="32" spans="1:60" x14ac:dyDescent="0.2">
      <c r="A32" s="71" t="s">
        <v>77</v>
      </c>
    </row>
    <row r="33" spans="1:63" x14ac:dyDescent="0.2">
      <c r="A33" s="71" t="s">
        <v>43</v>
      </c>
      <c r="B33" s="155" t="s">
        <v>50</v>
      </c>
      <c r="D33" s="77"/>
      <c r="E33" s="159">
        <v>0</v>
      </c>
      <c r="F33" s="159">
        <v>0</v>
      </c>
      <c r="G33" s="159">
        <v>0</v>
      </c>
      <c r="H33" s="159">
        <v>0</v>
      </c>
      <c r="I33" s="159">
        <v>0</v>
      </c>
      <c r="J33" s="159">
        <v>0</v>
      </c>
      <c r="K33" s="159">
        <v>0</v>
      </c>
      <c r="L33" s="159">
        <v>0</v>
      </c>
      <c r="M33" s="159">
        <v>0</v>
      </c>
      <c r="N33" s="159">
        <v>0</v>
      </c>
      <c r="O33" s="159">
        <v>0</v>
      </c>
      <c r="P33" s="159">
        <v>0</v>
      </c>
      <c r="Q33" s="159">
        <v>0</v>
      </c>
      <c r="R33" s="159">
        <v>0</v>
      </c>
      <c r="S33" s="159">
        <v>0</v>
      </c>
      <c r="T33" s="159">
        <v>0</v>
      </c>
      <c r="U33" s="159">
        <v>0</v>
      </c>
      <c r="V33" s="159">
        <v>0</v>
      </c>
      <c r="W33" s="159">
        <v>0</v>
      </c>
      <c r="X33" s="159">
        <v>0</v>
      </c>
      <c r="Y33" s="159">
        <v>0</v>
      </c>
      <c r="Z33" s="159">
        <v>0</v>
      </c>
      <c r="AA33" s="159">
        <v>0</v>
      </c>
      <c r="AB33" s="159">
        <v>0</v>
      </c>
      <c r="AC33" s="159">
        <v>0</v>
      </c>
      <c r="AD33" s="159">
        <v>0</v>
      </c>
      <c r="AE33" s="159">
        <v>0</v>
      </c>
      <c r="AF33" s="159">
        <v>0</v>
      </c>
      <c r="AG33" s="159">
        <v>0</v>
      </c>
      <c r="AH33" s="159">
        <v>0</v>
      </c>
      <c r="AI33" s="159">
        <v>0</v>
      </c>
      <c r="AJ33" s="159">
        <v>0</v>
      </c>
      <c r="AK33" s="159">
        <v>0</v>
      </c>
      <c r="AL33" s="159">
        <v>0</v>
      </c>
      <c r="AM33" s="159">
        <v>0</v>
      </c>
      <c r="AN33" s="159">
        <v>0</v>
      </c>
      <c r="AO33" s="159">
        <v>0</v>
      </c>
      <c r="AP33" s="159">
        <v>0</v>
      </c>
      <c r="AQ33" s="159">
        <v>0</v>
      </c>
      <c r="AR33" s="159">
        <v>0</v>
      </c>
      <c r="AS33" s="159">
        <v>0</v>
      </c>
      <c r="AT33" s="159">
        <v>0</v>
      </c>
      <c r="AU33" s="159">
        <v>0</v>
      </c>
      <c r="AV33" s="159">
        <v>0</v>
      </c>
      <c r="AW33" s="159">
        <v>0</v>
      </c>
      <c r="AX33" s="159">
        <v>0</v>
      </c>
      <c r="AY33" s="159">
        <v>0</v>
      </c>
      <c r="AZ33" s="159">
        <v>0</v>
      </c>
      <c r="BA33" s="159">
        <v>0</v>
      </c>
      <c r="BB33" s="159">
        <v>0</v>
      </c>
      <c r="BC33" s="159">
        <v>0</v>
      </c>
      <c r="BD33" s="159">
        <v>0</v>
      </c>
      <c r="BE33" s="159">
        <v>0</v>
      </c>
      <c r="BF33" s="159">
        <v>0</v>
      </c>
      <c r="BG33" s="159">
        <v>0</v>
      </c>
      <c r="BH33" s="159">
        <v>0</v>
      </c>
    </row>
    <row r="34" spans="1:63" x14ac:dyDescent="0.2">
      <c r="A34" s="71" t="s">
        <v>44</v>
      </c>
      <c r="B34" s="155" t="s">
        <v>50</v>
      </c>
      <c r="D34" s="77"/>
      <c r="E34" s="159">
        <f>E6*'Accum Depr w CIAC'!$D$35</f>
        <v>0</v>
      </c>
      <c r="F34" s="159">
        <f>F6*'Accum Depr w CIAC'!$D$35</f>
        <v>0</v>
      </c>
      <c r="G34" s="159">
        <f>G6*'Accum Depr w CIAC'!$D$35</f>
        <v>0</v>
      </c>
      <c r="H34" s="159">
        <f>H6*'Accum Depr w CIAC'!$D$35</f>
        <v>0</v>
      </c>
      <c r="I34" s="159">
        <f>'Accum Depr w CIAC'!D6-SUM(E34:H34)</f>
        <v>0</v>
      </c>
      <c r="J34" s="159">
        <f>'Accum Depr w CIAC'!P34</f>
        <v>0</v>
      </c>
      <c r="K34" s="159">
        <f t="shared" ref="K34:L46" si="71">J34</f>
        <v>0</v>
      </c>
      <c r="L34" s="159">
        <f t="shared" si="71"/>
        <v>0</v>
      </c>
      <c r="M34" s="78">
        <f>'Accum Depr w CIAC'!AB34</f>
        <v>0</v>
      </c>
      <c r="N34" s="78">
        <f>M34</f>
        <v>0</v>
      </c>
      <c r="O34" s="78">
        <f t="shared" ref="O34:X34" si="72">N34</f>
        <v>0</v>
      </c>
      <c r="P34" s="78">
        <f t="shared" si="72"/>
        <v>0</v>
      </c>
      <c r="Q34" s="78">
        <f t="shared" si="72"/>
        <v>0</v>
      </c>
      <c r="R34" s="78">
        <f t="shared" si="72"/>
        <v>0</v>
      </c>
      <c r="S34" s="78">
        <f t="shared" si="72"/>
        <v>0</v>
      </c>
      <c r="T34" s="78">
        <f t="shared" si="72"/>
        <v>0</v>
      </c>
      <c r="U34" s="78">
        <f t="shared" si="72"/>
        <v>0</v>
      </c>
      <c r="V34" s="78">
        <f t="shared" si="72"/>
        <v>0</v>
      </c>
      <c r="W34" s="78">
        <f t="shared" si="72"/>
        <v>0</v>
      </c>
      <c r="X34" s="78">
        <f t="shared" si="72"/>
        <v>0</v>
      </c>
      <c r="Y34" s="159">
        <f>'Accum Depr w CIAC'!BL34</f>
        <v>0</v>
      </c>
      <c r="Z34" s="78">
        <f>Y34</f>
        <v>0</v>
      </c>
      <c r="AA34" s="78">
        <f t="shared" ref="AA34:AJ34" si="73">Z34</f>
        <v>0</v>
      </c>
      <c r="AB34" s="78">
        <f t="shared" si="73"/>
        <v>0</v>
      </c>
      <c r="AC34" s="78">
        <f t="shared" si="73"/>
        <v>0</v>
      </c>
      <c r="AD34" s="78">
        <f t="shared" si="73"/>
        <v>0</v>
      </c>
      <c r="AE34" s="78">
        <f t="shared" si="73"/>
        <v>0</v>
      </c>
      <c r="AF34" s="78">
        <f t="shared" si="73"/>
        <v>0</v>
      </c>
      <c r="AG34" s="78">
        <f t="shared" si="73"/>
        <v>0</v>
      </c>
      <c r="AH34" s="78">
        <f t="shared" si="73"/>
        <v>0</v>
      </c>
      <c r="AI34" s="78">
        <f t="shared" si="73"/>
        <v>0</v>
      </c>
      <c r="AJ34" s="78">
        <f t="shared" si="73"/>
        <v>0</v>
      </c>
      <c r="AK34" s="78">
        <f>'Accum Depr w CIAC'!CV34</f>
        <v>0</v>
      </c>
      <c r="AL34" s="78">
        <f>AK34</f>
        <v>0</v>
      </c>
      <c r="AM34" s="78">
        <f t="shared" ref="AM34:AV34" si="74">AL34</f>
        <v>0</v>
      </c>
      <c r="AN34" s="78">
        <f t="shared" si="74"/>
        <v>0</v>
      </c>
      <c r="AO34" s="78">
        <f t="shared" si="74"/>
        <v>0</v>
      </c>
      <c r="AP34" s="78">
        <f t="shared" si="74"/>
        <v>0</v>
      </c>
      <c r="AQ34" s="78">
        <f t="shared" si="74"/>
        <v>0</v>
      </c>
      <c r="AR34" s="78">
        <f t="shared" si="74"/>
        <v>0</v>
      </c>
      <c r="AS34" s="78">
        <f t="shared" si="74"/>
        <v>0</v>
      </c>
      <c r="AT34" s="78">
        <f t="shared" si="74"/>
        <v>0</v>
      </c>
      <c r="AU34" s="78">
        <f t="shared" si="74"/>
        <v>0</v>
      </c>
      <c r="AV34" s="78">
        <f t="shared" si="74"/>
        <v>0</v>
      </c>
      <c r="AW34" s="78">
        <f>'Accum Depr w CIAC'!EF34</f>
        <v>0</v>
      </c>
      <c r="AX34" s="78">
        <f>AW34</f>
        <v>0</v>
      </c>
      <c r="AY34" s="78">
        <f t="shared" ref="AY34:BH34" si="75">AX34</f>
        <v>0</v>
      </c>
      <c r="AZ34" s="78">
        <f t="shared" si="75"/>
        <v>0</v>
      </c>
      <c r="BA34" s="78">
        <f t="shared" si="75"/>
        <v>0</v>
      </c>
      <c r="BB34" s="78">
        <f t="shared" si="75"/>
        <v>0</v>
      </c>
      <c r="BC34" s="78">
        <f t="shared" si="75"/>
        <v>0</v>
      </c>
      <c r="BD34" s="78">
        <f t="shared" si="75"/>
        <v>0</v>
      </c>
      <c r="BE34" s="78">
        <f t="shared" si="75"/>
        <v>0</v>
      </c>
      <c r="BF34" s="78">
        <f t="shared" si="75"/>
        <v>0</v>
      </c>
      <c r="BG34" s="78">
        <f t="shared" si="75"/>
        <v>0</v>
      </c>
      <c r="BH34" s="78">
        <f t="shared" si="75"/>
        <v>0</v>
      </c>
    </row>
    <row r="35" spans="1:63" x14ac:dyDescent="0.2">
      <c r="A35" s="71" t="s">
        <v>45</v>
      </c>
      <c r="B35" s="155" t="s">
        <v>50</v>
      </c>
      <c r="D35" s="77"/>
      <c r="E35" s="159">
        <f>E7*'Accum Depr w CIAC'!$D$35</f>
        <v>0</v>
      </c>
      <c r="F35" s="159">
        <f>F7*'Accum Depr w CIAC'!$D$35</f>
        <v>0</v>
      </c>
      <c r="G35" s="159">
        <f>G7*'Accum Depr w CIAC'!$D$35</f>
        <v>0</v>
      </c>
      <c r="H35" s="159">
        <f>H7*'Accum Depr w CIAC'!$D$35</f>
        <v>0</v>
      </c>
      <c r="I35" s="159">
        <f>'Accum Depr w CIAC'!D7-SUM(E35:H35)</f>
        <v>0</v>
      </c>
      <c r="J35" s="159">
        <f>'Accum Depr w CIAC'!P35</f>
        <v>0</v>
      </c>
      <c r="K35" s="159">
        <f t="shared" si="71"/>
        <v>0</v>
      </c>
      <c r="L35" s="159">
        <f t="shared" si="71"/>
        <v>0</v>
      </c>
      <c r="M35" s="78">
        <f>'Accum Depr w CIAC'!AB35</f>
        <v>0</v>
      </c>
      <c r="N35" s="78">
        <f t="shared" ref="N35:X46" si="76">M35</f>
        <v>0</v>
      </c>
      <c r="O35" s="78">
        <f t="shared" si="76"/>
        <v>0</v>
      </c>
      <c r="P35" s="78">
        <f t="shared" si="76"/>
        <v>0</v>
      </c>
      <c r="Q35" s="78">
        <f t="shared" si="76"/>
        <v>0</v>
      </c>
      <c r="R35" s="78">
        <f t="shared" si="76"/>
        <v>0</v>
      </c>
      <c r="S35" s="78">
        <f t="shared" si="76"/>
        <v>0</v>
      </c>
      <c r="T35" s="78">
        <f t="shared" si="76"/>
        <v>0</v>
      </c>
      <c r="U35" s="78">
        <f t="shared" si="76"/>
        <v>0</v>
      </c>
      <c r="V35" s="78">
        <f t="shared" si="76"/>
        <v>0</v>
      </c>
      <c r="W35" s="78">
        <f t="shared" si="76"/>
        <v>0</v>
      </c>
      <c r="X35" s="78">
        <f t="shared" si="76"/>
        <v>0</v>
      </c>
      <c r="Y35" s="159">
        <f>'Accum Depr w CIAC'!BL35</f>
        <v>0</v>
      </c>
      <c r="Z35" s="78">
        <f t="shared" ref="Z35:AJ46" si="77">Y35</f>
        <v>0</v>
      </c>
      <c r="AA35" s="78">
        <f t="shared" si="77"/>
        <v>0</v>
      </c>
      <c r="AB35" s="78">
        <f t="shared" si="77"/>
        <v>0</v>
      </c>
      <c r="AC35" s="78">
        <f t="shared" si="77"/>
        <v>0</v>
      </c>
      <c r="AD35" s="78">
        <f t="shared" si="77"/>
        <v>0</v>
      </c>
      <c r="AE35" s="78">
        <f t="shared" si="77"/>
        <v>0</v>
      </c>
      <c r="AF35" s="78">
        <f t="shared" si="77"/>
        <v>0</v>
      </c>
      <c r="AG35" s="78">
        <f t="shared" si="77"/>
        <v>0</v>
      </c>
      <c r="AH35" s="78">
        <f t="shared" si="77"/>
        <v>0</v>
      </c>
      <c r="AI35" s="78">
        <f t="shared" si="77"/>
        <v>0</v>
      </c>
      <c r="AJ35" s="78">
        <f t="shared" si="77"/>
        <v>0</v>
      </c>
      <c r="AK35" s="78">
        <f>'Accum Depr w CIAC'!CV35</f>
        <v>0</v>
      </c>
      <c r="AL35" s="78">
        <f t="shared" ref="AL35:AV46" si="78">AK35</f>
        <v>0</v>
      </c>
      <c r="AM35" s="78">
        <f t="shared" si="78"/>
        <v>0</v>
      </c>
      <c r="AN35" s="78">
        <f t="shared" si="78"/>
        <v>0</v>
      </c>
      <c r="AO35" s="78">
        <f t="shared" si="78"/>
        <v>0</v>
      </c>
      <c r="AP35" s="78">
        <f t="shared" si="78"/>
        <v>0</v>
      </c>
      <c r="AQ35" s="78">
        <f t="shared" si="78"/>
        <v>0</v>
      </c>
      <c r="AR35" s="78">
        <f t="shared" si="78"/>
        <v>0</v>
      </c>
      <c r="AS35" s="78">
        <f t="shared" si="78"/>
        <v>0</v>
      </c>
      <c r="AT35" s="78">
        <f t="shared" si="78"/>
        <v>0</v>
      </c>
      <c r="AU35" s="78">
        <f t="shared" si="78"/>
        <v>0</v>
      </c>
      <c r="AV35" s="78">
        <f t="shared" si="78"/>
        <v>0</v>
      </c>
      <c r="AW35" s="78">
        <f>'Accum Depr w CIAC'!EF35</f>
        <v>0</v>
      </c>
      <c r="AX35" s="78">
        <f t="shared" ref="AX35:BH46" si="79">AW35</f>
        <v>0</v>
      </c>
      <c r="AY35" s="78">
        <f t="shared" si="79"/>
        <v>0</v>
      </c>
      <c r="AZ35" s="78">
        <f t="shared" si="79"/>
        <v>0</v>
      </c>
      <c r="BA35" s="78">
        <f t="shared" si="79"/>
        <v>0</v>
      </c>
      <c r="BB35" s="78">
        <f t="shared" si="79"/>
        <v>0</v>
      </c>
      <c r="BC35" s="78">
        <f t="shared" si="79"/>
        <v>0</v>
      </c>
      <c r="BD35" s="78">
        <f t="shared" si="79"/>
        <v>0</v>
      </c>
      <c r="BE35" s="78">
        <f t="shared" si="79"/>
        <v>0</v>
      </c>
      <c r="BF35" s="78">
        <f t="shared" si="79"/>
        <v>0</v>
      </c>
      <c r="BG35" s="78">
        <f t="shared" si="79"/>
        <v>0</v>
      </c>
      <c r="BH35" s="78">
        <f t="shared" si="79"/>
        <v>0</v>
      </c>
    </row>
    <row r="36" spans="1:63" x14ac:dyDescent="0.2">
      <c r="A36" s="71" t="s">
        <v>42</v>
      </c>
      <c r="B36" s="155" t="s">
        <v>50</v>
      </c>
      <c r="D36" s="77"/>
      <c r="E36" s="159">
        <f>E8*'Accum Depr w CIAC'!$D$35</f>
        <v>0</v>
      </c>
      <c r="F36" s="159">
        <f>F8*'Accum Depr w CIAC'!$D$35</f>
        <v>0</v>
      </c>
      <c r="G36" s="159">
        <f>G8*'Accum Depr w CIAC'!$D$35</f>
        <v>0</v>
      </c>
      <c r="H36" s="159">
        <f>H8*'Accum Depr w CIAC'!$D$35</f>
        <v>0</v>
      </c>
      <c r="I36" s="159">
        <f>'Accum Depr w CIAC'!D8-SUM(E36:H36)</f>
        <v>0</v>
      </c>
      <c r="J36" s="159">
        <f>'Accum Depr w CIAC'!P36</f>
        <v>0</v>
      </c>
      <c r="K36" s="159">
        <f t="shared" si="71"/>
        <v>0</v>
      </c>
      <c r="L36" s="159">
        <f t="shared" si="71"/>
        <v>0</v>
      </c>
      <c r="M36" s="78">
        <f>'Accum Depr w CIAC'!AB36</f>
        <v>0</v>
      </c>
      <c r="N36" s="78">
        <f t="shared" si="76"/>
        <v>0</v>
      </c>
      <c r="O36" s="78">
        <f t="shared" si="76"/>
        <v>0</v>
      </c>
      <c r="P36" s="78">
        <f t="shared" si="76"/>
        <v>0</v>
      </c>
      <c r="Q36" s="78">
        <f t="shared" si="76"/>
        <v>0</v>
      </c>
      <c r="R36" s="78">
        <f t="shared" si="76"/>
        <v>0</v>
      </c>
      <c r="S36" s="78">
        <f t="shared" si="76"/>
        <v>0</v>
      </c>
      <c r="T36" s="78">
        <f t="shared" si="76"/>
        <v>0</v>
      </c>
      <c r="U36" s="78">
        <f t="shared" si="76"/>
        <v>0</v>
      </c>
      <c r="V36" s="78">
        <f t="shared" si="76"/>
        <v>0</v>
      </c>
      <c r="W36" s="78">
        <f t="shared" si="76"/>
        <v>0</v>
      </c>
      <c r="X36" s="78">
        <f t="shared" si="76"/>
        <v>0</v>
      </c>
      <c r="Y36" s="159">
        <f>'Accum Depr w CIAC'!BL36</f>
        <v>0</v>
      </c>
      <c r="Z36" s="78">
        <f t="shared" si="77"/>
        <v>0</v>
      </c>
      <c r="AA36" s="78">
        <f t="shared" si="77"/>
        <v>0</v>
      </c>
      <c r="AB36" s="78">
        <f t="shared" si="77"/>
        <v>0</v>
      </c>
      <c r="AC36" s="78">
        <f t="shared" si="77"/>
        <v>0</v>
      </c>
      <c r="AD36" s="78">
        <f t="shared" si="77"/>
        <v>0</v>
      </c>
      <c r="AE36" s="78">
        <f t="shared" si="77"/>
        <v>0</v>
      </c>
      <c r="AF36" s="78">
        <f t="shared" si="77"/>
        <v>0</v>
      </c>
      <c r="AG36" s="78">
        <f t="shared" si="77"/>
        <v>0</v>
      </c>
      <c r="AH36" s="78">
        <f t="shared" si="77"/>
        <v>0</v>
      </c>
      <c r="AI36" s="78">
        <f t="shared" si="77"/>
        <v>0</v>
      </c>
      <c r="AJ36" s="78">
        <f t="shared" si="77"/>
        <v>0</v>
      </c>
      <c r="AK36" s="78">
        <f>'Accum Depr w CIAC'!CV36</f>
        <v>0</v>
      </c>
      <c r="AL36" s="78">
        <f t="shared" si="78"/>
        <v>0</v>
      </c>
      <c r="AM36" s="78">
        <f t="shared" si="78"/>
        <v>0</v>
      </c>
      <c r="AN36" s="78">
        <f t="shared" si="78"/>
        <v>0</v>
      </c>
      <c r="AO36" s="78">
        <f t="shared" si="78"/>
        <v>0</v>
      </c>
      <c r="AP36" s="78">
        <f t="shared" si="78"/>
        <v>0</v>
      </c>
      <c r="AQ36" s="78">
        <f t="shared" si="78"/>
        <v>0</v>
      </c>
      <c r="AR36" s="78">
        <f t="shared" si="78"/>
        <v>0</v>
      </c>
      <c r="AS36" s="78">
        <f t="shared" si="78"/>
        <v>0</v>
      </c>
      <c r="AT36" s="78">
        <f t="shared" si="78"/>
        <v>0</v>
      </c>
      <c r="AU36" s="78">
        <f t="shared" si="78"/>
        <v>0</v>
      </c>
      <c r="AV36" s="78">
        <f t="shared" si="78"/>
        <v>0</v>
      </c>
      <c r="AW36" s="78">
        <f>'Accum Depr w CIAC'!EF36</f>
        <v>0</v>
      </c>
      <c r="AX36" s="78">
        <f t="shared" si="79"/>
        <v>0</v>
      </c>
      <c r="AY36" s="78">
        <f t="shared" si="79"/>
        <v>0</v>
      </c>
      <c r="AZ36" s="78">
        <f t="shared" si="79"/>
        <v>0</v>
      </c>
      <c r="BA36" s="78">
        <f t="shared" si="79"/>
        <v>0</v>
      </c>
      <c r="BB36" s="78">
        <f t="shared" si="79"/>
        <v>0</v>
      </c>
      <c r="BC36" s="78">
        <f t="shared" si="79"/>
        <v>0</v>
      </c>
      <c r="BD36" s="78">
        <f t="shared" si="79"/>
        <v>0</v>
      </c>
      <c r="BE36" s="78">
        <f t="shared" si="79"/>
        <v>0</v>
      </c>
      <c r="BF36" s="78">
        <f t="shared" si="79"/>
        <v>0</v>
      </c>
      <c r="BG36" s="78">
        <f t="shared" si="79"/>
        <v>0</v>
      </c>
      <c r="BH36" s="78">
        <f t="shared" si="79"/>
        <v>0</v>
      </c>
    </row>
    <row r="37" spans="1:63" x14ac:dyDescent="0.2">
      <c r="A37" s="71" t="s">
        <v>49</v>
      </c>
      <c r="B37" s="155" t="s">
        <v>50</v>
      </c>
      <c r="D37" s="77"/>
      <c r="E37" s="159">
        <f>E9*'Accum Depr w CIAC'!$D$35</f>
        <v>0</v>
      </c>
      <c r="F37" s="159">
        <f>F9*'Accum Depr w CIAC'!$D$35</f>
        <v>0</v>
      </c>
      <c r="G37" s="159">
        <f>G9*'Accum Depr w CIAC'!$D$35</f>
        <v>0</v>
      </c>
      <c r="H37" s="159">
        <f>H9*'Accum Depr w CIAC'!$D$35</f>
        <v>0</v>
      </c>
      <c r="I37" s="159">
        <f>'Accum Depr w CIAC'!D9-SUM(E37:H37)</f>
        <v>0</v>
      </c>
      <c r="J37" s="159">
        <f>'Accum Depr w CIAC'!P37</f>
        <v>0</v>
      </c>
      <c r="K37" s="159">
        <f t="shared" si="71"/>
        <v>0</v>
      </c>
      <c r="L37" s="159">
        <f t="shared" si="71"/>
        <v>0</v>
      </c>
      <c r="M37" s="78">
        <f>'Accum Depr w CIAC'!AB37</f>
        <v>0</v>
      </c>
      <c r="N37" s="78">
        <f t="shared" si="76"/>
        <v>0</v>
      </c>
      <c r="O37" s="78">
        <f t="shared" si="76"/>
        <v>0</v>
      </c>
      <c r="P37" s="78">
        <f t="shared" si="76"/>
        <v>0</v>
      </c>
      <c r="Q37" s="78">
        <f t="shared" si="76"/>
        <v>0</v>
      </c>
      <c r="R37" s="78">
        <f t="shared" si="76"/>
        <v>0</v>
      </c>
      <c r="S37" s="78">
        <f t="shared" si="76"/>
        <v>0</v>
      </c>
      <c r="T37" s="78">
        <f t="shared" si="76"/>
        <v>0</v>
      </c>
      <c r="U37" s="78">
        <f t="shared" si="76"/>
        <v>0</v>
      </c>
      <c r="V37" s="78">
        <f t="shared" si="76"/>
        <v>0</v>
      </c>
      <c r="W37" s="78">
        <f t="shared" si="76"/>
        <v>0</v>
      </c>
      <c r="X37" s="78">
        <f t="shared" si="76"/>
        <v>0</v>
      </c>
      <c r="Y37" s="159">
        <f>'Accum Depr w CIAC'!BL37</f>
        <v>0</v>
      </c>
      <c r="Z37" s="78">
        <f t="shared" si="77"/>
        <v>0</v>
      </c>
      <c r="AA37" s="78">
        <f t="shared" si="77"/>
        <v>0</v>
      </c>
      <c r="AB37" s="78">
        <f t="shared" si="77"/>
        <v>0</v>
      </c>
      <c r="AC37" s="78">
        <f t="shared" si="77"/>
        <v>0</v>
      </c>
      <c r="AD37" s="78">
        <f t="shared" si="77"/>
        <v>0</v>
      </c>
      <c r="AE37" s="78">
        <f t="shared" si="77"/>
        <v>0</v>
      </c>
      <c r="AF37" s="78">
        <f t="shared" si="77"/>
        <v>0</v>
      </c>
      <c r="AG37" s="78">
        <f t="shared" si="77"/>
        <v>0</v>
      </c>
      <c r="AH37" s="78">
        <f t="shared" si="77"/>
        <v>0</v>
      </c>
      <c r="AI37" s="78">
        <f t="shared" si="77"/>
        <v>0</v>
      </c>
      <c r="AJ37" s="78">
        <f t="shared" si="77"/>
        <v>0</v>
      </c>
      <c r="AK37" s="78">
        <f>'Accum Depr w CIAC'!CV37</f>
        <v>0</v>
      </c>
      <c r="AL37" s="78">
        <f t="shared" si="78"/>
        <v>0</v>
      </c>
      <c r="AM37" s="78">
        <f t="shared" si="78"/>
        <v>0</v>
      </c>
      <c r="AN37" s="78">
        <f t="shared" si="78"/>
        <v>0</v>
      </c>
      <c r="AO37" s="78">
        <f t="shared" si="78"/>
        <v>0</v>
      </c>
      <c r="AP37" s="78">
        <f t="shared" si="78"/>
        <v>0</v>
      </c>
      <c r="AQ37" s="78">
        <f t="shared" si="78"/>
        <v>0</v>
      </c>
      <c r="AR37" s="78">
        <f t="shared" si="78"/>
        <v>0</v>
      </c>
      <c r="AS37" s="78">
        <f t="shared" si="78"/>
        <v>0</v>
      </c>
      <c r="AT37" s="78">
        <f t="shared" si="78"/>
        <v>0</v>
      </c>
      <c r="AU37" s="78">
        <f t="shared" si="78"/>
        <v>0</v>
      </c>
      <c r="AV37" s="78">
        <f t="shared" si="78"/>
        <v>0</v>
      </c>
      <c r="AW37" s="78">
        <f>'Accum Depr w CIAC'!EF37</f>
        <v>0</v>
      </c>
      <c r="AX37" s="78">
        <f t="shared" si="79"/>
        <v>0</v>
      </c>
      <c r="AY37" s="78">
        <f t="shared" si="79"/>
        <v>0</v>
      </c>
      <c r="AZ37" s="78">
        <f t="shared" si="79"/>
        <v>0</v>
      </c>
      <c r="BA37" s="78">
        <f t="shared" si="79"/>
        <v>0</v>
      </c>
      <c r="BB37" s="78">
        <f t="shared" si="79"/>
        <v>0</v>
      </c>
      <c r="BC37" s="78">
        <f t="shared" si="79"/>
        <v>0</v>
      </c>
      <c r="BD37" s="78">
        <f t="shared" si="79"/>
        <v>0</v>
      </c>
      <c r="BE37" s="78">
        <f t="shared" si="79"/>
        <v>0</v>
      </c>
      <c r="BF37" s="78">
        <f t="shared" si="79"/>
        <v>0</v>
      </c>
      <c r="BG37" s="78">
        <f t="shared" si="79"/>
        <v>0</v>
      </c>
      <c r="BH37" s="78">
        <f t="shared" si="79"/>
        <v>0</v>
      </c>
    </row>
    <row r="38" spans="1:63" x14ac:dyDescent="0.2">
      <c r="A38" s="71" t="s">
        <v>41</v>
      </c>
      <c r="B38" s="155" t="s">
        <v>51</v>
      </c>
      <c r="D38" s="77"/>
      <c r="E38" s="159">
        <f>E10*'Accum Depr w CIAC'!$D$35</f>
        <v>0</v>
      </c>
      <c r="F38" s="159">
        <f>F10*'Accum Depr w CIAC'!$D$35</f>
        <v>0</v>
      </c>
      <c r="G38" s="159">
        <f>G10*'Accum Depr w CIAC'!$D$35</f>
        <v>0</v>
      </c>
      <c r="H38" s="159">
        <f>H10*'Accum Depr w CIAC'!$D$35</f>
        <v>0</v>
      </c>
      <c r="I38" s="159">
        <f>'Accum Depr w CIAC'!D10-SUM(E38:H38)</f>
        <v>101144.99264927232</v>
      </c>
      <c r="J38" s="159">
        <f>'Accum Depr w CIAC'!P38</f>
        <v>12437.385166666674</v>
      </c>
      <c r="K38" s="159">
        <f t="shared" si="71"/>
        <v>12437.385166666674</v>
      </c>
      <c r="L38" s="159">
        <f t="shared" si="71"/>
        <v>12437.385166666674</v>
      </c>
      <c r="M38" s="78">
        <f>'Accum Depr w CIAC'!AB38</f>
        <v>12437.385166666674</v>
      </c>
      <c r="N38" s="78">
        <f t="shared" si="76"/>
        <v>12437.385166666674</v>
      </c>
      <c r="O38" s="78">
        <f t="shared" si="76"/>
        <v>12437.385166666674</v>
      </c>
      <c r="P38" s="78">
        <f t="shared" si="76"/>
        <v>12437.385166666674</v>
      </c>
      <c r="Q38" s="78">
        <f t="shared" si="76"/>
        <v>12437.385166666674</v>
      </c>
      <c r="R38" s="78">
        <f t="shared" si="76"/>
        <v>12437.385166666674</v>
      </c>
      <c r="S38" s="78">
        <f t="shared" si="76"/>
        <v>12437.385166666674</v>
      </c>
      <c r="T38" s="78">
        <f t="shared" si="76"/>
        <v>12437.385166666674</v>
      </c>
      <c r="U38" s="78">
        <f t="shared" si="76"/>
        <v>12437.385166666674</v>
      </c>
      <c r="V38" s="78">
        <f t="shared" si="76"/>
        <v>12437.385166666674</v>
      </c>
      <c r="W38" s="78">
        <f t="shared" si="76"/>
        <v>12437.385166666674</v>
      </c>
      <c r="X38" s="78">
        <f t="shared" si="76"/>
        <v>12437.385166666674</v>
      </c>
      <c r="Y38" s="159">
        <f>'Accum Depr w CIAC'!BL38</f>
        <v>12437.385166666645</v>
      </c>
      <c r="Z38" s="78">
        <f t="shared" si="77"/>
        <v>12437.385166666645</v>
      </c>
      <c r="AA38" s="78">
        <f t="shared" si="77"/>
        <v>12437.385166666645</v>
      </c>
      <c r="AB38" s="78">
        <f t="shared" si="77"/>
        <v>12437.385166666645</v>
      </c>
      <c r="AC38" s="78">
        <f t="shared" si="77"/>
        <v>12437.385166666645</v>
      </c>
      <c r="AD38" s="78">
        <f t="shared" si="77"/>
        <v>12437.385166666645</v>
      </c>
      <c r="AE38" s="78">
        <f t="shared" si="77"/>
        <v>12437.385166666645</v>
      </c>
      <c r="AF38" s="78">
        <f t="shared" si="77"/>
        <v>12437.385166666645</v>
      </c>
      <c r="AG38" s="78">
        <f t="shared" si="77"/>
        <v>12437.385166666645</v>
      </c>
      <c r="AH38" s="78">
        <f t="shared" si="77"/>
        <v>12437.385166666645</v>
      </c>
      <c r="AI38" s="78">
        <f t="shared" si="77"/>
        <v>12437.385166666645</v>
      </c>
      <c r="AJ38" s="78">
        <f t="shared" si="77"/>
        <v>12437.385166666645</v>
      </c>
      <c r="AK38" s="78">
        <f>'Accum Depr w CIAC'!CV38</f>
        <v>12437.385166666645</v>
      </c>
      <c r="AL38" s="78">
        <f t="shared" si="78"/>
        <v>12437.385166666645</v>
      </c>
      <c r="AM38" s="78">
        <f t="shared" si="78"/>
        <v>12437.385166666645</v>
      </c>
      <c r="AN38" s="78">
        <f t="shared" si="78"/>
        <v>12437.385166666645</v>
      </c>
      <c r="AO38" s="78">
        <f t="shared" si="78"/>
        <v>12437.385166666645</v>
      </c>
      <c r="AP38" s="78">
        <f t="shared" si="78"/>
        <v>12437.385166666645</v>
      </c>
      <c r="AQ38" s="78">
        <f t="shared" si="78"/>
        <v>12437.385166666645</v>
      </c>
      <c r="AR38" s="78">
        <f t="shared" si="78"/>
        <v>12437.385166666645</v>
      </c>
      <c r="AS38" s="78">
        <f t="shared" si="78"/>
        <v>12437.385166666645</v>
      </c>
      <c r="AT38" s="78">
        <f t="shared" si="78"/>
        <v>12437.385166666645</v>
      </c>
      <c r="AU38" s="78">
        <f t="shared" si="78"/>
        <v>12437.385166666645</v>
      </c>
      <c r="AV38" s="78">
        <f t="shared" si="78"/>
        <v>12437.385166666645</v>
      </c>
      <c r="AW38" s="78">
        <f>'Accum Depr w CIAC'!EF38</f>
        <v>12437.385166666703</v>
      </c>
      <c r="AX38" s="78">
        <f t="shared" si="79"/>
        <v>12437.385166666703</v>
      </c>
      <c r="AY38" s="78">
        <f t="shared" si="79"/>
        <v>12437.385166666703</v>
      </c>
      <c r="AZ38" s="78">
        <f t="shared" si="79"/>
        <v>12437.385166666703</v>
      </c>
      <c r="BA38" s="78">
        <f t="shared" si="79"/>
        <v>12437.385166666703</v>
      </c>
      <c r="BB38" s="78">
        <f t="shared" si="79"/>
        <v>12437.385166666703</v>
      </c>
      <c r="BC38" s="78">
        <f t="shared" si="79"/>
        <v>12437.385166666703</v>
      </c>
      <c r="BD38" s="78">
        <f t="shared" si="79"/>
        <v>12437.385166666703</v>
      </c>
      <c r="BE38" s="78">
        <f t="shared" si="79"/>
        <v>12437.385166666703</v>
      </c>
      <c r="BF38" s="78">
        <f t="shared" si="79"/>
        <v>12437.385166666703</v>
      </c>
      <c r="BG38" s="78">
        <f t="shared" si="79"/>
        <v>12437.385166666703</v>
      </c>
      <c r="BH38" s="78">
        <f t="shared" si="79"/>
        <v>12437.385166666703</v>
      </c>
    </row>
    <row r="39" spans="1:63" x14ac:dyDescent="0.2">
      <c r="A39" s="71" t="s">
        <v>47</v>
      </c>
      <c r="B39" s="155" t="s">
        <v>51</v>
      </c>
      <c r="D39" s="77"/>
      <c r="E39" s="159">
        <f>E11*'Accum Depr w CIAC'!$D$35</f>
        <v>0</v>
      </c>
      <c r="F39" s="159">
        <f>F11*'Accum Depr w CIAC'!$D$35</f>
        <v>0</v>
      </c>
      <c r="G39" s="159">
        <f>G11*'Accum Depr w CIAC'!$D$35</f>
        <v>0</v>
      </c>
      <c r="H39" s="159">
        <f>H11*'Accum Depr w CIAC'!$D$35</f>
        <v>0</v>
      </c>
      <c r="I39" s="159">
        <f>'Accum Depr w CIAC'!D11-SUM(E39:H39)</f>
        <v>4.1160624000000003E-3</v>
      </c>
      <c r="J39" s="159">
        <f>'Accum Depr w CIAC'!P39</f>
        <v>1.0119999999999999E-3</v>
      </c>
      <c r="K39" s="159">
        <f t="shared" si="71"/>
        <v>1.0119999999999999E-3</v>
      </c>
      <c r="L39" s="159">
        <f t="shared" si="71"/>
        <v>1.0119999999999999E-3</v>
      </c>
      <c r="M39" s="78">
        <f>'Accum Depr w CIAC'!AB39</f>
        <v>1.011999999999999E-3</v>
      </c>
      <c r="N39" s="78">
        <f t="shared" si="76"/>
        <v>1.011999999999999E-3</v>
      </c>
      <c r="O39" s="78">
        <f t="shared" si="76"/>
        <v>1.011999999999999E-3</v>
      </c>
      <c r="P39" s="78">
        <f t="shared" si="76"/>
        <v>1.011999999999999E-3</v>
      </c>
      <c r="Q39" s="78">
        <f t="shared" si="76"/>
        <v>1.011999999999999E-3</v>
      </c>
      <c r="R39" s="78">
        <f t="shared" si="76"/>
        <v>1.011999999999999E-3</v>
      </c>
      <c r="S39" s="78">
        <f t="shared" si="76"/>
        <v>1.011999999999999E-3</v>
      </c>
      <c r="T39" s="78">
        <f t="shared" si="76"/>
        <v>1.011999999999999E-3</v>
      </c>
      <c r="U39" s="78">
        <f t="shared" si="76"/>
        <v>1.011999999999999E-3</v>
      </c>
      <c r="V39" s="78">
        <f t="shared" si="76"/>
        <v>1.011999999999999E-3</v>
      </c>
      <c r="W39" s="78">
        <f t="shared" si="76"/>
        <v>1.011999999999999E-3</v>
      </c>
      <c r="X39" s="78">
        <f t="shared" si="76"/>
        <v>1.011999999999999E-3</v>
      </c>
      <c r="Y39" s="159">
        <f>'Accum Depr w CIAC'!BL39</f>
        <v>8.5199999999999859E-4</v>
      </c>
      <c r="Z39" s="78">
        <f t="shared" si="77"/>
        <v>8.5199999999999859E-4</v>
      </c>
      <c r="AA39" s="78">
        <f t="shared" si="77"/>
        <v>8.5199999999999859E-4</v>
      </c>
      <c r="AB39" s="78">
        <f t="shared" si="77"/>
        <v>8.5199999999999859E-4</v>
      </c>
      <c r="AC39" s="78">
        <f t="shared" si="77"/>
        <v>8.5199999999999859E-4</v>
      </c>
      <c r="AD39" s="78">
        <f t="shared" si="77"/>
        <v>8.5199999999999859E-4</v>
      </c>
      <c r="AE39" s="78">
        <f t="shared" si="77"/>
        <v>8.5199999999999859E-4</v>
      </c>
      <c r="AF39" s="78">
        <f t="shared" si="77"/>
        <v>8.5199999999999859E-4</v>
      </c>
      <c r="AG39" s="78">
        <f t="shared" si="77"/>
        <v>8.5199999999999859E-4</v>
      </c>
      <c r="AH39" s="78">
        <f t="shared" si="77"/>
        <v>8.5199999999999859E-4</v>
      </c>
      <c r="AI39" s="78">
        <f t="shared" si="77"/>
        <v>8.5199999999999859E-4</v>
      </c>
      <c r="AJ39" s="78">
        <f t="shared" si="77"/>
        <v>8.5199999999999859E-4</v>
      </c>
      <c r="AK39" s="78">
        <f>'Accum Depr w CIAC'!CV39</f>
        <v>8.5199999999999859E-4</v>
      </c>
      <c r="AL39" s="78">
        <f t="shared" si="78"/>
        <v>8.5199999999999859E-4</v>
      </c>
      <c r="AM39" s="78">
        <f t="shared" si="78"/>
        <v>8.5199999999999859E-4</v>
      </c>
      <c r="AN39" s="78">
        <f t="shared" si="78"/>
        <v>8.5199999999999859E-4</v>
      </c>
      <c r="AO39" s="78">
        <f t="shared" si="78"/>
        <v>8.5199999999999859E-4</v>
      </c>
      <c r="AP39" s="78">
        <f t="shared" si="78"/>
        <v>8.5199999999999859E-4</v>
      </c>
      <c r="AQ39" s="78">
        <f t="shared" si="78"/>
        <v>8.5199999999999859E-4</v>
      </c>
      <c r="AR39" s="78">
        <f t="shared" si="78"/>
        <v>8.5199999999999859E-4</v>
      </c>
      <c r="AS39" s="78">
        <f t="shared" si="78"/>
        <v>8.5199999999999859E-4</v>
      </c>
      <c r="AT39" s="78">
        <f t="shared" si="78"/>
        <v>8.5199999999999859E-4</v>
      </c>
      <c r="AU39" s="78">
        <f t="shared" si="78"/>
        <v>8.5199999999999859E-4</v>
      </c>
      <c r="AV39" s="78">
        <f t="shared" si="78"/>
        <v>8.5199999999999859E-4</v>
      </c>
      <c r="AW39" s="78">
        <f>'Accum Depr w CIAC'!EF39</f>
        <v>8.5199999999999859E-4</v>
      </c>
      <c r="AX39" s="78">
        <f t="shared" si="79"/>
        <v>8.5199999999999859E-4</v>
      </c>
      <c r="AY39" s="78">
        <f t="shared" si="79"/>
        <v>8.5199999999999859E-4</v>
      </c>
      <c r="AZ39" s="78">
        <f t="shared" si="79"/>
        <v>8.5199999999999859E-4</v>
      </c>
      <c r="BA39" s="78">
        <f t="shared" si="79"/>
        <v>8.5199999999999859E-4</v>
      </c>
      <c r="BB39" s="78">
        <f t="shared" si="79"/>
        <v>8.5199999999999859E-4</v>
      </c>
      <c r="BC39" s="78">
        <f t="shared" si="79"/>
        <v>8.5199999999999859E-4</v>
      </c>
      <c r="BD39" s="78">
        <f t="shared" si="79"/>
        <v>8.5199999999999859E-4</v>
      </c>
      <c r="BE39" s="78">
        <f t="shared" si="79"/>
        <v>8.5199999999999859E-4</v>
      </c>
      <c r="BF39" s="78">
        <f t="shared" si="79"/>
        <v>8.5199999999999859E-4</v>
      </c>
      <c r="BG39" s="78">
        <f t="shared" si="79"/>
        <v>8.5199999999999859E-4</v>
      </c>
      <c r="BH39" s="78">
        <f t="shared" si="79"/>
        <v>8.5199999999999859E-4</v>
      </c>
    </row>
    <row r="40" spans="1:63" x14ac:dyDescent="0.2">
      <c r="A40" s="71" t="s">
        <v>44</v>
      </c>
      <c r="B40" s="155" t="s">
        <v>51</v>
      </c>
      <c r="D40" s="77"/>
      <c r="E40" s="159">
        <f>E12*'Accum Depr w CIAC'!$D$35</f>
        <v>0</v>
      </c>
      <c r="F40" s="159">
        <f>F12*'Accum Depr w CIAC'!$D$35</f>
        <v>0</v>
      </c>
      <c r="G40" s="159">
        <f>G12*'Accum Depr w CIAC'!$D$35</f>
        <v>0</v>
      </c>
      <c r="H40" s="159">
        <f>H12*'Accum Depr w CIAC'!$D$35</f>
        <v>0</v>
      </c>
      <c r="I40" s="159">
        <f>'Accum Depr w CIAC'!D12-SUM(E40:H40)</f>
        <v>-15.585450610800001</v>
      </c>
      <c r="J40" s="159">
        <f>'Accum Depr w CIAC'!P40</f>
        <v>-0.39312466666666523</v>
      </c>
      <c r="K40" s="159">
        <f t="shared" si="71"/>
        <v>-0.39312466666666523</v>
      </c>
      <c r="L40" s="159">
        <f t="shared" si="71"/>
        <v>-0.39312466666666523</v>
      </c>
      <c r="M40" s="78">
        <f>'Accum Depr w CIAC'!AB40</f>
        <v>-0.39312466666666523</v>
      </c>
      <c r="N40" s="78">
        <f t="shared" si="76"/>
        <v>-0.39312466666666523</v>
      </c>
      <c r="O40" s="78">
        <f t="shared" si="76"/>
        <v>-0.39312466666666523</v>
      </c>
      <c r="P40" s="78">
        <f t="shared" si="76"/>
        <v>-0.39312466666666523</v>
      </c>
      <c r="Q40" s="78">
        <f t="shared" si="76"/>
        <v>-0.39312466666666523</v>
      </c>
      <c r="R40" s="78">
        <f t="shared" si="76"/>
        <v>-0.39312466666666523</v>
      </c>
      <c r="S40" s="78">
        <f t="shared" si="76"/>
        <v>-0.39312466666666523</v>
      </c>
      <c r="T40" s="78">
        <f t="shared" si="76"/>
        <v>-0.39312466666666523</v>
      </c>
      <c r="U40" s="78">
        <f t="shared" si="76"/>
        <v>-0.39312466666666523</v>
      </c>
      <c r="V40" s="78">
        <f t="shared" si="76"/>
        <v>-0.39312466666666523</v>
      </c>
      <c r="W40" s="78">
        <f t="shared" si="76"/>
        <v>-0.39312466666666523</v>
      </c>
      <c r="X40" s="78">
        <f t="shared" si="76"/>
        <v>-0.39312466666666523</v>
      </c>
      <c r="Y40" s="159">
        <f>'Accum Depr w CIAC'!BL40</f>
        <v>-0.44468200000000024</v>
      </c>
      <c r="Z40" s="78">
        <f t="shared" si="77"/>
        <v>-0.44468200000000024</v>
      </c>
      <c r="AA40" s="78">
        <f t="shared" si="77"/>
        <v>-0.44468200000000024</v>
      </c>
      <c r="AB40" s="78">
        <f t="shared" si="77"/>
        <v>-0.44468200000000024</v>
      </c>
      <c r="AC40" s="78">
        <f t="shared" si="77"/>
        <v>-0.44468200000000024</v>
      </c>
      <c r="AD40" s="78">
        <f t="shared" si="77"/>
        <v>-0.44468200000000024</v>
      </c>
      <c r="AE40" s="78">
        <f t="shared" si="77"/>
        <v>-0.44468200000000024</v>
      </c>
      <c r="AF40" s="78">
        <f t="shared" si="77"/>
        <v>-0.44468200000000024</v>
      </c>
      <c r="AG40" s="78">
        <f t="shared" si="77"/>
        <v>-0.44468200000000024</v>
      </c>
      <c r="AH40" s="78">
        <f t="shared" si="77"/>
        <v>-0.44468200000000024</v>
      </c>
      <c r="AI40" s="78">
        <f t="shared" si="77"/>
        <v>-0.44468200000000024</v>
      </c>
      <c r="AJ40" s="78">
        <f t="shared" si="77"/>
        <v>-0.44468200000000024</v>
      </c>
      <c r="AK40" s="78">
        <f>'Accum Depr w CIAC'!CV40</f>
        <v>-0.44468200000000024</v>
      </c>
      <c r="AL40" s="78">
        <f t="shared" si="78"/>
        <v>-0.44468200000000024</v>
      </c>
      <c r="AM40" s="78">
        <f t="shared" si="78"/>
        <v>-0.44468200000000024</v>
      </c>
      <c r="AN40" s="78">
        <f t="shared" si="78"/>
        <v>-0.44468200000000024</v>
      </c>
      <c r="AO40" s="78">
        <f t="shared" si="78"/>
        <v>-0.44468200000000024</v>
      </c>
      <c r="AP40" s="78">
        <f t="shared" si="78"/>
        <v>-0.44468200000000024</v>
      </c>
      <c r="AQ40" s="78">
        <f t="shared" si="78"/>
        <v>-0.44468200000000024</v>
      </c>
      <c r="AR40" s="78">
        <f t="shared" si="78"/>
        <v>-0.44468200000000024</v>
      </c>
      <c r="AS40" s="78">
        <f t="shared" si="78"/>
        <v>-0.44468200000000024</v>
      </c>
      <c r="AT40" s="78">
        <f t="shared" si="78"/>
        <v>-0.44468200000000024</v>
      </c>
      <c r="AU40" s="78">
        <f t="shared" si="78"/>
        <v>-0.44468200000000024</v>
      </c>
      <c r="AV40" s="78">
        <f t="shared" si="78"/>
        <v>-0.44468200000000024</v>
      </c>
      <c r="AW40" s="78">
        <f>'Accum Depr w CIAC'!EF40</f>
        <v>-0.44468200000000024</v>
      </c>
      <c r="AX40" s="78">
        <f t="shared" si="79"/>
        <v>-0.44468200000000024</v>
      </c>
      <c r="AY40" s="78">
        <f t="shared" si="79"/>
        <v>-0.44468200000000024</v>
      </c>
      <c r="AZ40" s="78">
        <f t="shared" si="79"/>
        <v>-0.44468200000000024</v>
      </c>
      <c r="BA40" s="78">
        <f t="shared" si="79"/>
        <v>-0.44468200000000024</v>
      </c>
      <c r="BB40" s="78">
        <f t="shared" si="79"/>
        <v>-0.44468200000000024</v>
      </c>
      <c r="BC40" s="78">
        <f t="shared" si="79"/>
        <v>-0.44468200000000024</v>
      </c>
      <c r="BD40" s="78">
        <f t="shared" si="79"/>
        <v>-0.44468200000000024</v>
      </c>
      <c r="BE40" s="78">
        <f t="shared" si="79"/>
        <v>-0.44468200000000024</v>
      </c>
      <c r="BF40" s="78">
        <f t="shared" si="79"/>
        <v>-0.44468200000000024</v>
      </c>
      <c r="BG40" s="78">
        <f t="shared" si="79"/>
        <v>-0.44468200000000024</v>
      </c>
      <c r="BH40" s="78">
        <f t="shared" si="79"/>
        <v>-0.44468200000000024</v>
      </c>
    </row>
    <row r="41" spans="1:63" x14ac:dyDescent="0.2">
      <c r="A41" s="71" t="s">
        <v>45</v>
      </c>
      <c r="B41" s="155" t="s">
        <v>51</v>
      </c>
      <c r="D41" s="77"/>
      <c r="E41" s="159">
        <v>137681.03085423325</v>
      </c>
      <c r="F41" s="159">
        <v>686435.81700000004</v>
      </c>
      <c r="G41" s="159">
        <v>686435.81700000004</v>
      </c>
      <c r="H41" s="159">
        <v>686435.81700000004</v>
      </c>
      <c r="I41" s="159">
        <f>'Accum Depr w CIAC'!D13-SUM(E41:H41)</f>
        <v>328252.94996807957</v>
      </c>
      <c r="J41" s="159">
        <f>'Accum Depr w CIAC'!P41</f>
        <v>46005.487994810566</v>
      </c>
      <c r="K41" s="159">
        <f t="shared" si="71"/>
        <v>46005.487994810566</v>
      </c>
      <c r="L41" s="159">
        <f t="shared" si="71"/>
        <v>46005.487994810566</v>
      </c>
      <c r="M41" s="78">
        <f>'Accum Depr w CIAC'!AB41</f>
        <v>46005.487994810566</v>
      </c>
      <c r="N41" s="78">
        <f t="shared" si="76"/>
        <v>46005.487994810566</v>
      </c>
      <c r="O41" s="78">
        <f t="shared" si="76"/>
        <v>46005.487994810566</v>
      </c>
      <c r="P41" s="78">
        <f t="shared" si="76"/>
        <v>46005.487994810566</v>
      </c>
      <c r="Q41" s="78">
        <f t="shared" si="76"/>
        <v>46005.487994810566</v>
      </c>
      <c r="R41" s="78">
        <f t="shared" si="76"/>
        <v>46005.487994810566</v>
      </c>
      <c r="S41" s="78">
        <f t="shared" si="76"/>
        <v>46005.487994810566</v>
      </c>
      <c r="T41" s="78">
        <f t="shared" si="76"/>
        <v>46005.487994810566</v>
      </c>
      <c r="U41" s="78">
        <f t="shared" si="76"/>
        <v>46005.487994810566</v>
      </c>
      <c r="V41" s="78">
        <f t="shared" si="76"/>
        <v>46005.487994810566</v>
      </c>
      <c r="W41" s="78">
        <f t="shared" si="76"/>
        <v>46005.487994810566</v>
      </c>
      <c r="X41" s="78">
        <f t="shared" si="76"/>
        <v>46005.487994810566</v>
      </c>
      <c r="Y41" s="159">
        <f>'Accum Depr w CIAC'!BL41</f>
        <v>46838.166510554031</v>
      </c>
      <c r="Z41" s="78">
        <f t="shared" si="77"/>
        <v>46838.166510554031</v>
      </c>
      <c r="AA41" s="78">
        <f t="shared" si="77"/>
        <v>46838.166510554031</v>
      </c>
      <c r="AB41" s="78">
        <f t="shared" si="77"/>
        <v>46838.166510554031</v>
      </c>
      <c r="AC41" s="78">
        <f t="shared" si="77"/>
        <v>46838.166510554031</v>
      </c>
      <c r="AD41" s="78">
        <f t="shared" si="77"/>
        <v>46838.166510554031</v>
      </c>
      <c r="AE41" s="78">
        <f t="shared" si="77"/>
        <v>46838.166510554031</v>
      </c>
      <c r="AF41" s="78">
        <f t="shared" si="77"/>
        <v>46838.166510554031</v>
      </c>
      <c r="AG41" s="78">
        <f t="shared" si="77"/>
        <v>46838.166510554031</v>
      </c>
      <c r="AH41" s="78">
        <f t="shared" si="77"/>
        <v>46838.166510554031</v>
      </c>
      <c r="AI41" s="78">
        <f t="shared" si="77"/>
        <v>46838.166510554031</v>
      </c>
      <c r="AJ41" s="78">
        <f t="shared" si="77"/>
        <v>46838.166510554031</v>
      </c>
      <c r="AK41" s="78">
        <f>'Accum Depr w CIAC'!CV41</f>
        <v>46838.166510554031</v>
      </c>
      <c r="AL41" s="78">
        <f t="shared" si="78"/>
        <v>46838.166510554031</v>
      </c>
      <c r="AM41" s="78">
        <f t="shared" si="78"/>
        <v>46838.166510554031</v>
      </c>
      <c r="AN41" s="78">
        <f t="shared" si="78"/>
        <v>46838.166510554031</v>
      </c>
      <c r="AO41" s="78">
        <f t="shared" si="78"/>
        <v>46838.166510554031</v>
      </c>
      <c r="AP41" s="78">
        <f t="shared" si="78"/>
        <v>46838.166510554031</v>
      </c>
      <c r="AQ41" s="78">
        <f t="shared" si="78"/>
        <v>46838.166510554031</v>
      </c>
      <c r="AR41" s="78">
        <f t="shared" si="78"/>
        <v>46838.166510554031</v>
      </c>
      <c r="AS41" s="78">
        <f t="shared" si="78"/>
        <v>46838.166510554031</v>
      </c>
      <c r="AT41" s="78">
        <f t="shared" si="78"/>
        <v>46838.166510554031</v>
      </c>
      <c r="AU41" s="78">
        <f t="shared" si="78"/>
        <v>46838.166510554031</v>
      </c>
      <c r="AV41" s="78">
        <f t="shared" si="78"/>
        <v>46838.166510554031</v>
      </c>
      <c r="AW41" s="78">
        <f>'Accum Depr w CIAC'!EF41</f>
        <v>46838.166510554031</v>
      </c>
      <c r="AX41" s="78">
        <f t="shared" si="79"/>
        <v>46838.166510554031</v>
      </c>
      <c r="AY41" s="78">
        <f t="shared" si="79"/>
        <v>46838.166510554031</v>
      </c>
      <c r="AZ41" s="78">
        <f t="shared" si="79"/>
        <v>46838.166510554031</v>
      </c>
      <c r="BA41" s="78">
        <f t="shared" si="79"/>
        <v>46838.166510554031</v>
      </c>
      <c r="BB41" s="78">
        <f t="shared" si="79"/>
        <v>46838.166510554031</v>
      </c>
      <c r="BC41" s="78">
        <f t="shared" si="79"/>
        <v>46838.166510554031</v>
      </c>
      <c r="BD41" s="78">
        <f t="shared" si="79"/>
        <v>46838.166510554031</v>
      </c>
      <c r="BE41" s="78">
        <f t="shared" si="79"/>
        <v>46838.166510554031</v>
      </c>
      <c r="BF41" s="78">
        <f t="shared" si="79"/>
        <v>46838.166510554031</v>
      </c>
      <c r="BG41" s="78">
        <f t="shared" si="79"/>
        <v>46838.166510554031</v>
      </c>
      <c r="BH41" s="78">
        <f t="shared" si="79"/>
        <v>46838.166510554031</v>
      </c>
    </row>
    <row r="42" spans="1:63" x14ac:dyDescent="0.2">
      <c r="A42" s="71" t="s">
        <v>42</v>
      </c>
      <c r="B42" s="155" t="s">
        <v>51</v>
      </c>
      <c r="D42" s="77"/>
      <c r="E42" s="159">
        <v>0</v>
      </c>
      <c r="F42" s="159">
        <f>F14*'Accum Depr w CIAC'!$D$35</f>
        <v>0</v>
      </c>
      <c r="G42" s="159">
        <f>G14*'Accum Depr w CIAC'!$D$35</f>
        <v>0</v>
      </c>
      <c r="H42" s="159">
        <f>H14*'Accum Depr w CIAC'!$D$35</f>
        <v>0</v>
      </c>
      <c r="I42" s="159">
        <f>'Accum Depr w CIAC'!D14-SUM(E42:H42)</f>
        <v>72113.542408212787</v>
      </c>
      <c r="J42" s="159">
        <f>'Accum Depr w CIAC'!P42</f>
        <v>5652.5621518333355</v>
      </c>
      <c r="K42" s="159">
        <f t="shared" si="71"/>
        <v>5652.5621518333355</v>
      </c>
      <c r="L42" s="159">
        <f t="shared" si="71"/>
        <v>5652.5621518333355</v>
      </c>
      <c r="M42" s="78">
        <f>'Accum Depr w CIAC'!AB42</f>
        <v>5652.5621518333355</v>
      </c>
      <c r="N42" s="78">
        <f t="shared" si="76"/>
        <v>5652.5621518333355</v>
      </c>
      <c r="O42" s="78">
        <f t="shared" si="76"/>
        <v>5652.5621518333355</v>
      </c>
      <c r="P42" s="78">
        <f t="shared" si="76"/>
        <v>5652.5621518333355</v>
      </c>
      <c r="Q42" s="78">
        <f t="shared" si="76"/>
        <v>5652.5621518333355</v>
      </c>
      <c r="R42" s="78">
        <f t="shared" si="76"/>
        <v>5652.5621518333355</v>
      </c>
      <c r="S42" s="78">
        <f t="shared" si="76"/>
        <v>5652.5621518333355</v>
      </c>
      <c r="T42" s="78">
        <f t="shared" si="76"/>
        <v>5652.5621518333355</v>
      </c>
      <c r="U42" s="78">
        <f t="shared" si="76"/>
        <v>5652.5621518333355</v>
      </c>
      <c r="V42" s="78">
        <f t="shared" si="76"/>
        <v>5652.5621518333355</v>
      </c>
      <c r="W42" s="78">
        <f t="shared" si="76"/>
        <v>5652.5621518333355</v>
      </c>
      <c r="X42" s="78">
        <f t="shared" si="76"/>
        <v>5652.5621518333355</v>
      </c>
      <c r="Y42" s="159">
        <f>'Accum Depr w CIAC'!BL42</f>
        <v>4708.1873613333446</v>
      </c>
      <c r="Z42" s="78">
        <f t="shared" si="77"/>
        <v>4708.1873613333446</v>
      </c>
      <c r="AA42" s="78">
        <f t="shared" si="77"/>
        <v>4708.1873613333446</v>
      </c>
      <c r="AB42" s="78">
        <f t="shared" si="77"/>
        <v>4708.1873613333446</v>
      </c>
      <c r="AC42" s="78">
        <f t="shared" si="77"/>
        <v>4708.1873613333446</v>
      </c>
      <c r="AD42" s="78">
        <f t="shared" si="77"/>
        <v>4708.1873613333446</v>
      </c>
      <c r="AE42" s="78">
        <f t="shared" si="77"/>
        <v>4708.1873613333446</v>
      </c>
      <c r="AF42" s="78">
        <f t="shared" si="77"/>
        <v>4708.1873613333446</v>
      </c>
      <c r="AG42" s="78">
        <f t="shared" si="77"/>
        <v>4708.1873613333446</v>
      </c>
      <c r="AH42" s="78">
        <f t="shared" si="77"/>
        <v>4708.1873613333446</v>
      </c>
      <c r="AI42" s="78">
        <f t="shared" si="77"/>
        <v>4708.1873613333446</v>
      </c>
      <c r="AJ42" s="78">
        <f t="shared" si="77"/>
        <v>4708.1873613333446</v>
      </c>
      <c r="AK42" s="78">
        <f>'Accum Depr w CIAC'!CV42</f>
        <v>4708.1873613333446</v>
      </c>
      <c r="AL42" s="78">
        <f t="shared" si="78"/>
        <v>4708.1873613333446</v>
      </c>
      <c r="AM42" s="78">
        <f t="shared" si="78"/>
        <v>4708.1873613333446</v>
      </c>
      <c r="AN42" s="78">
        <f t="shared" si="78"/>
        <v>4708.1873613333446</v>
      </c>
      <c r="AO42" s="78">
        <f t="shared" si="78"/>
        <v>4708.1873613333446</v>
      </c>
      <c r="AP42" s="78">
        <f t="shared" si="78"/>
        <v>4708.1873613333446</v>
      </c>
      <c r="AQ42" s="78">
        <f t="shared" si="78"/>
        <v>4708.1873613333446</v>
      </c>
      <c r="AR42" s="78">
        <f t="shared" si="78"/>
        <v>4708.1873613333446</v>
      </c>
      <c r="AS42" s="78">
        <f t="shared" si="78"/>
        <v>4708.1873613333446</v>
      </c>
      <c r="AT42" s="78">
        <f t="shared" si="78"/>
        <v>4708.1873613333446</v>
      </c>
      <c r="AU42" s="78">
        <f t="shared" si="78"/>
        <v>4708.1873613333446</v>
      </c>
      <c r="AV42" s="78">
        <f t="shared" si="78"/>
        <v>4708.1873613333446</v>
      </c>
      <c r="AW42" s="78">
        <f>'Accum Depr w CIAC'!EF42</f>
        <v>4708.1873613333446</v>
      </c>
      <c r="AX42" s="78">
        <f t="shared" si="79"/>
        <v>4708.1873613333446</v>
      </c>
      <c r="AY42" s="78">
        <f t="shared" si="79"/>
        <v>4708.1873613333446</v>
      </c>
      <c r="AZ42" s="78">
        <f t="shared" si="79"/>
        <v>4708.1873613333446</v>
      </c>
      <c r="BA42" s="78">
        <f t="shared" si="79"/>
        <v>4708.1873613333446</v>
      </c>
      <c r="BB42" s="78">
        <f t="shared" si="79"/>
        <v>4708.1873613333446</v>
      </c>
      <c r="BC42" s="78">
        <f t="shared" si="79"/>
        <v>4708.1873613333446</v>
      </c>
      <c r="BD42" s="78">
        <f t="shared" si="79"/>
        <v>4708.1873613333446</v>
      </c>
      <c r="BE42" s="78">
        <f t="shared" si="79"/>
        <v>4708.1873613333446</v>
      </c>
      <c r="BF42" s="78">
        <f t="shared" si="79"/>
        <v>4708.1873613333446</v>
      </c>
      <c r="BG42" s="78">
        <f t="shared" si="79"/>
        <v>4708.1873613333446</v>
      </c>
      <c r="BH42" s="78">
        <f t="shared" si="79"/>
        <v>4708.1873613333446</v>
      </c>
    </row>
    <row r="43" spans="1:63" x14ac:dyDescent="0.2">
      <c r="A43" s="71" t="s">
        <v>46</v>
      </c>
      <c r="B43" s="155" t="s">
        <v>51</v>
      </c>
      <c r="D43" s="77"/>
      <c r="E43" s="159">
        <v>0</v>
      </c>
      <c r="F43" s="159">
        <f>F15*'Accum Depr w CIAC'!$D$35</f>
        <v>0</v>
      </c>
      <c r="G43" s="159">
        <f>G15*'Accum Depr w CIAC'!$D$35</f>
        <v>0</v>
      </c>
      <c r="H43" s="159">
        <f>H15*'Accum Depr w CIAC'!$D$35</f>
        <v>0</v>
      </c>
      <c r="I43" s="159">
        <f>'Accum Depr w CIAC'!D15-SUM(E43:H43)</f>
        <v>7711.8098538344002</v>
      </c>
      <c r="J43" s="159">
        <f>'Accum Depr w CIAC'!P43</f>
        <v>1335.5430158333329</v>
      </c>
      <c r="K43" s="159">
        <f t="shared" si="71"/>
        <v>1335.5430158333329</v>
      </c>
      <c r="L43" s="159">
        <f t="shared" si="71"/>
        <v>1335.5430158333329</v>
      </c>
      <c r="M43" s="78">
        <f>'Accum Depr w CIAC'!AB43</f>
        <v>1335.5430158333329</v>
      </c>
      <c r="N43" s="78">
        <f t="shared" si="76"/>
        <v>1335.5430158333329</v>
      </c>
      <c r="O43" s="78">
        <f t="shared" si="76"/>
        <v>1335.5430158333329</v>
      </c>
      <c r="P43" s="78">
        <f t="shared" si="76"/>
        <v>1335.5430158333329</v>
      </c>
      <c r="Q43" s="78">
        <f t="shared" si="76"/>
        <v>1335.5430158333329</v>
      </c>
      <c r="R43" s="78">
        <f t="shared" si="76"/>
        <v>1335.5430158333329</v>
      </c>
      <c r="S43" s="78">
        <f t="shared" si="76"/>
        <v>1335.5430158333329</v>
      </c>
      <c r="T43" s="78">
        <f t="shared" si="76"/>
        <v>1335.5430158333329</v>
      </c>
      <c r="U43" s="78">
        <f t="shared" si="76"/>
        <v>1335.5430158333329</v>
      </c>
      <c r="V43" s="78">
        <f t="shared" si="76"/>
        <v>1335.5430158333329</v>
      </c>
      <c r="W43" s="78">
        <f t="shared" si="76"/>
        <v>1335.5430158333329</v>
      </c>
      <c r="X43" s="78">
        <f t="shared" si="76"/>
        <v>1335.5430158333329</v>
      </c>
      <c r="Y43" s="159">
        <f>'Accum Depr w CIAC'!BL43</f>
        <v>998.24529066666582</v>
      </c>
      <c r="Z43" s="78">
        <f t="shared" si="77"/>
        <v>998.24529066666582</v>
      </c>
      <c r="AA43" s="78">
        <f t="shared" si="77"/>
        <v>998.24529066666582</v>
      </c>
      <c r="AB43" s="78">
        <f t="shared" si="77"/>
        <v>998.24529066666582</v>
      </c>
      <c r="AC43" s="78">
        <f t="shared" si="77"/>
        <v>998.24529066666582</v>
      </c>
      <c r="AD43" s="78">
        <f t="shared" si="77"/>
        <v>998.24529066666582</v>
      </c>
      <c r="AE43" s="78">
        <f t="shared" si="77"/>
        <v>998.24529066666582</v>
      </c>
      <c r="AF43" s="78">
        <f t="shared" si="77"/>
        <v>998.24529066666582</v>
      </c>
      <c r="AG43" s="78">
        <f t="shared" si="77"/>
        <v>998.24529066666582</v>
      </c>
      <c r="AH43" s="78">
        <f t="shared" si="77"/>
        <v>998.24529066666582</v>
      </c>
      <c r="AI43" s="78">
        <f t="shared" si="77"/>
        <v>998.24529066666582</v>
      </c>
      <c r="AJ43" s="78">
        <f t="shared" si="77"/>
        <v>998.24529066666582</v>
      </c>
      <c r="AK43" s="78">
        <f>'Accum Depr w CIAC'!CV43</f>
        <v>998.24529066666582</v>
      </c>
      <c r="AL43" s="78">
        <f t="shared" si="78"/>
        <v>998.24529066666582</v>
      </c>
      <c r="AM43" s="78">
        <f t="shared" si="78"/>
        <v>998.24529066666582</v>
      </c>
      <c r="AN43" s="78">
        <f t="shared" si="78"/>
        <v>998.24529066666582</v>
      </c>
      <c r="AO43" s="78">
        <f t="shared" si="78"/>
        <v>998.24529066666582</v>
      </c>
      <c r="AP43" s="78">
        <f t="shared" si="78"/>
        <v>998.24529066666582</v>
      </c>
      <c r="AQ43" s="78">
        <f t="shared" si="78"/>
        <v>998.24529066666582</v>
      </c>
      <c r="AR43" s="78">
        <f t="shared" si="78"/>
        <v>998.24529066666582</v>
      </c>
      <c r="AS43" s="78">
        <f t="shared" si="78"/>
        <v>998.24529066666582</v>
      </c>
      <c r="AT43" s="78">
        <f t="shared" si="78"/>
        <v>998.24529066666582</v>
      </c>
      <c r="AU43" s="78">
        <f t="shared" si="78"/>
        <v>998.24529066666582</v>
      </c>
      <c r="AV43" s="78">
        <f t="shared" si="78"/>
        <v>998.24529066666582</v>
      </c>
      <c r="AW43" s="78">
        <f>'Accum Depr w CIAC'!EF43</f>
        <v>998.24529066666582</v>
      </c>
      <c r="AX43" s="78">
        <f t="shared" si="79"/>
        <v>998.24529066666582</v>
      </c>
      <c r="AY43" s="78">
        <f t="shared" si="79"/>
        <v>998.24529066666582</v>
      </c>
      <c r="AZ43" s="78">
        <f t="shared" si="79"/>
        <v>998.24529066666582</v>
      </c>
      <c r="BA43" s="78">
        <f t="shared" si="79"/>
        <v>998.24529066666582</v>
      </c>
      <c r="BB43" s="78">
        <f t="shared" si="79"/>
        <v>998.24529066666582</v>
      </c>
      <c r="BC43" s="78">
        <f t="shared" si="79"/>
        <v>998.24529066666582</v>
      </c>
      <c r="BD43" s="78">
        <f t="shared" si="79"/>
        <v>998.24529066666582</v>
      </c>
      <c r="BE43" s="78">
        <f t="shared" si="79"/>
        <v>998.24529066666582</v>
      </c>
      <c r="BF43" s="78">
        <f t="shared" si="79"/>
        <v>998.24529066666582</v>
      </c>
      <c r="BG43" s="78">
        <f t="shared" si="79"/>
        <v>998.24529066666582</v>
      </c>
      <c r="BH43" s="78">
        <f t="shared" si="79"/>
        <v>998.24529066666582</v>
      </c>
    </row>
    <row r="44" spans="1:63" x14ac:dyDescent="0.2">
      <c r="A44" s="71" t="s">
        <v>48</v>
      </c>
      <c r="B44" s="155" t="s">
        <v>51</v>
      </c>
      <c r="D44" s="77"/>
      <c r="E44" s="159">
        <v>0</v>
      </c>
      <c r="F44" s="159">
        <f>F16*'Accum Depr w CIAC'!$D$35</f>
        <v>0</v>
      </c>
      <c r="G44" s="159">
        <f>G16*'Accum Depr w CIAC'!$D$35</f>
        <v>0</v>
      </c>
      <c r="H44" s="159">
        <f>H16*'Accum Depr w CIAC'!$D$35</f>
        <v>0</v>
      </c>
      <c r="I44" s="159">
        <f>'Accum Depr w CIAC'!D16-SUM(E44:H44)</f>
        <v>386.14932657420002</v>
      </c>
      <c r="J44" s="159">
        <f>'Accum Depr w CIAC'!P44</f>
        <v>87.02049999999997</v>
      </c>
      <c r="K44" s="159">
        <f t="shared" si="71"/>
        <v>87.02049999999997</v>
      </c>
      <c r="L44" s="159">
        <f t="shared" si="71"/>
        <v>87.02049999999997</v>
      </c>
      <c r="M44" s="78">
        <f>'Accum Depr w CIAC'!AB44</f>
        <v>87.020500000000084</v>
      </c>
      <c r="N44" s="78">
        <f t="shared" si="76"/>
        <v>87.020500000000084</v>
      </c>
      <c r="O44" s="78">
        <f t="shared" si="76"/>
        <v>87.020500000000084</v>
      </c>
      <c r="P44" s="78">
        <f t="shared" si="76"/>
        <v>87.020500000000084</v>
      </c>
      <c r="Q44" s="78">
        <f t="shared" si="76"/>
        <v>87.020500000000084</v>
      </c>
      <c r="R44" s="78">
        <f t="shared" si="76"/>
        <v>87.020500000000084</v>
      </c>
      <c r="S44" s="78">
        <f t="shared" si="76"/>
        <v>87.020500000000084</v>
      </c>
      <c r="T44" s="78">
        <f t="shared" si="76"/>
        <v>87.020500000000084</v>
      </c>
      <c r="U44" s="78">
        <f t="shared" si="76"/>
        <v>87.020500000000084</v>
      </c>
      <c r="V44" s="78">
        <f t="shared" si="76"/>
        <v>87.020500000000084</v>
      </c>
      <c r="W44" s="78">
        <f t="shared" si="76"/>
        <v>87.020500000000084</v>
      </c>
      <c r="X44" s="78">
        <f t="shared" si="76"/>
        <v>87.020500000000084</v>
      </c>
      <c r="Y44" s="159">
        <f>'Accum Depr w CIAC'!BL44</f>
        <v>87.020500000000084</v>
      </c>
      <c r="Z44" s="78">
        <f t="shared" si="77"/>
        <v>87.020500000000084</v>
      </c>
      <c r="AA44" s="78">
        <f t="shared" si="77"/>
        <v>87.020500000000084</v>
      </c>
      <c r="AB44" s="78">
        <f t="shared" si="77"/>
        <v>87.020500000000084</v>
      </c>
      <c r="AC44" s="78">
        <f t="shared" si="77"/>
        <v>87.020500000000084</v>
      </c>
      <c r="AD44" s="78">
        <f t="shared" si="77"/>
        <v>87.020500000000084</v>
      </c>
      <c r="AE44" s="78">
        <f t="shared" si="77"/>
        <v>87.020500000000084</v>
      </c>
      <c r="AF44" s="78">
        <f t="shared" si="77"/>
        <v>87.020500000000084</v>
      </c>
      <c r="AG44" s="78">
        <f t="shared" si="77"/>
        <v>87.020500000000084</v>
      </c>
      <c r="AH44" s="78">
        <f t="shared" si="77"/>
        <v>87.020500000000084</v>
      </c>
      <c r="AI44" s="78">
        <f t="shared" si="77"/>
        <v>87.020500000000084</v>
      </c>
      <c r="AJ44" s="78">
        <f t="shared" si="77"/>
        <v>87.020500000000084</v>
      </c>
      <c r="AK44" s="78">
        <f>'Accum Depr w CIAC'!CV44</f>
        <v>87.020500000000084</v>
      </c>
      <c r="AL44" s="78">
        <f t="shared" si="78"/>
        <v>87.020500000000084</v>
      </c>
      <c r="AM44" s="78">
        <f t="shared" si="78"/>
        <v>87.020500000000084</v>
      </c>
      <c r="AN44" s="78">
        <f t="shared" si="78"/>
        <v>87.020500000000084</v>
      </c>
      <c r="AO44" s="78">
        <f t="shared" si="78"/>
        <v>87.020500000000084</v>
      </c>
      <c r="AP44" s="78">
        <f t="shared" si="78"/>
        <v>87.020500000000084</v>
      </c>
      <c r="AQ44" s="78">
        <f t="shared" si="78"/>
        <v>87.020500000000084</v>
      </c>
      <c r="AR44" s="78">
        <f t="shared" si="78"/>
        <v>87.020500000000084</v>
      </c>
      <c r="AS44" s="78">
        <f t="shared" si="78"/>
        <v>87.020500000000084</v>
      </c>
      <c r="AT44" s="78">
        <f t="shared" si="78"/>
        <v>87.020500000000084</v>
      </c>
      <c r="AU44" s="78">
        <f t="shared" si="78"/>
        <v>87.020500000000084</v>
      </c>
      <c r="AV44" s="78">
        <f t="shared" si="78"/>
        <v>87.020500000000084</v>
      </c>
      <c r="AW44" s="78">
        <f>'Accum Depr w CIAC'!EF44</f>
        <v>87.020499999999629</v>
      </c>
      <c r="AX44" s="78">
        <f t="shared" si="79"/>
        <v>87.020499999999629</v>
      </c>
      <c r="AY44" s="78">
        <f t="shared" si="79"/>
        <v>87.020499999999629</v>
      </c>
      <c r="AZ44" s="78">
        <f t="shared" si="79"/>
        <v>87.020499999999629</v>
      </c>
      <c r="BA44" s="78">
        <f t="shared" si="79"/>
        <v>87.020499999999629</v>
      </c>
      <c r="BB44" s="78">
        <f t="shared" si="79"/>
        <v>87.020499999999629</v>
      </c>
      <c r="BC44" s="78">
        <f t="shared" si="79"/>
        <v>87.020499999999629</v>
      </c>
      <c r="BD44" s="78">
        <f t="shared" si="79"/>
        <v>87.020499999999629</v>
      </c>
      <c r="BE44" s="78">
        <f t="shared" si="79"/>
        <v>87.020499999999629</v>
      </c>
      <c r="BF44" s="78">
        <f t="shared" si="79"/>
        <v>87.020499999999629</v>
      </c>
      <c r="BG44" s="78">
        <f t="shared" si="79"/>
        <v>87.020499999999629</v>
      </c>
      <c r="BH44" s="78">
        <f t="shared" si="79"/>
        <v>87.020499999999629</v>
      </c>
    </row>
    <row r="45" spans="1:63" x14ac:dyDescent="0.2">
      <c r="A45" s="71" t="s">
        <v>45</v>
      </c>
      <c r="B45" s="155" t="s">
        <v>52</v>
      </c>
      <c r="D45" s="77"/>
      <c r="E45" s="159"/>
      <c r="F45" s="159"/>
      <c r="G45" s="159"/>
      <c r="H45" s="159"/>
      <c r="I45" s="159"/>
      <c r="J45" s="159">
        <f>'Accum Depr w CIAC'!P45</f>
        <v>0</v>
      </c>
      <c r="K45" s="159">
        <f t="shared" si="71"/>
        <v>0</v>
      </c>
      <c r="L45" s="159">
        <f t="shared" si="71"/>
        <v>0</v>
      </c>
      <c r="M45" s="78">
        <f>'Accum Depr w CIAC'!AB45</f>
        <v>0</v>
      </c>
      <c r="N45" s="78">
        <f t="shared" si="76"/>
        <v>0</v>
      </c>
      <c r="O45" s="78">
        <f t="shared" si="76"/>
        <v>0</v>
      </c>
      <c r="P45" s="78">
        <f t="shared" si="76"/>
        <v>0</v>
      </c>
      <c r="Q45" s="78">
        <f t="shared" si="76"/>
        <v>0</v>
      </c>
      <c r="R45" s="78">
        <f t="shared" si="76"/>
        <v>0</v>
      </c>
      <c r="S45" s="78">
        <f t="shared" si="76"/>
        <v>0</v>
      </c>
      <c r="T45" s="78">
        <f t="shared" si="76"/>
        <v>0</v>
      </c>
      <c r="U45" s="78">
        <f t="shared" si="76"/>
        <v>0</v>
      </c>
      <c r="V45" s="78">
        <f t="shared" si="76"/>
        <v>0</v>
      </c>
      <c r="W45" s="78">
        <f t="shared" si="76"/>
        <v>0</v>
      </c>
      <c r="X45" s="78">
        <f t="shared" si="76"/>
        <v>0</v>
      </c>
      <c r="Y45" s="159">
        <f>'Accum Depr w CIAC'!BL45</f>
        <v>0</v>
      </c>
      <c r="Z45" s="78">
        <f t="shared" si="77"/>
        <v>0</v>
      </c>
      <c r="AA45" s="78">
        <f t="shared" si="77"/>
        <v>0</v>
      </c>
      <c r="AB45" s="78">
        <f t="shared" si="77"/>
        <v>0</v>
      </c>
      <c r="AC45" s="78">
        <f t="shared" si="77"/>
        <v>0</v>
      </c>
      <c r="AD45" s="78">
        <f t="shared" si="77"/>
        <v>0</v>
      </c>
      <c r="AE45" s="78">
        <f t="shared" si="77"/>
        <v>0</v>
      </c>
      <c r="AF45" s="78">
        <f t="shared" si="77"/>
        <v>0</v>
      </c>
      <c r="AG45" s="78">
        <f t="shared" si="77"/>
        <v>0</v>
      </c>
      <c r="AH45" s="78">
        <f t="shared" si="77"/>
        <v>0</v>
      </c>
      <c r="AI45" s="78">
        <f t="shared" si="77"/>
        <v>0</v>
      </c>
      <c r="AJ45" s="78">
        <f t="shared" si="77"/>
        <v>0</v>
      </c>
      <c r="AK45" s="78">
        <f>'Accum Depr w CIAC'!CV45</f>
        <v>0</v>
      </c>
      <c r="AL45" s="78">
        <f t="shared" si="78"/>
        <v>0</v>
      </c>
      <c r="AM45" s="78">
        <f t="shared" si="78"/>
        <v>0</v>
      </c>
      <c r="AN45" s="78">
        <f t="shared" si="78"/>
        <v>0</v>
      </c>
      <c r="AO45" s="78">
        <f t="shared" si="78"/>
        <v>0</v>
      </c>
      <c r="AP45" s="78">
        <f t="shared" si="78"/>
        <v>0</v>
      </c>
      <c r="AQ45" s="78">
        <f t="shared" si="78"/>
        <v>0</v>
      </c>
      <c r="AR45" s="78">
        <f t="shared" si="78"/>
        <v>0</v>
      </c>
      <c r="AS45" s="78">
        <f t="shared" si="78"/>
        <v>0</v>
      </c>
      <c r="AT45" s="78">
        <f t="shared" si="78"/>
        <v>0</v>
      </c>
      <c r="AU45" s="78">
        <f t="shared" si="78"/>
        <v>0</v>
      </c>
      <c r="AV45" s="78">
        <f t="shared" si="78"/>
        <v>0</v>
      </c>
      <c r="AW45" s="78">
        <f>'Accum Depr w CIAC'!EF45</f>
        <v>0</v>
      </c>
      <c r="AX45" s="78">
        <f t="shared" si="79"/>
        <v>0</v>
      </c>
      <c r="AY45" s="78">
        <f t="shared" si="79"/>
        <v>0</v>
      </c>
      <c r="AZ45" s="78">
        <f t="shared" si="79"/>
        <v>0</v>
      </c>
      <c r="BA45" s="78">
        <f t="shared" si="79"/>
        <v>0</v>
      </c>
      <c r="BB45" s="78">
        <f t="shared" si="79"/>
        <v>0</v>
      </c>
      <c r="BC45" s="78">
        <f t="shared" si="79"/>
        <v>0</v>
      </c>
      <c r="BD45" s="78">
        <f t="shared" si="79"/>
        <v>0</v>
      </c>
      <c r="BE45" s="78">
        <f t="shared" si="79"/>
        <v>0</v>
      </c>
      <c r="BF45" s="78">
        <f t="shared" si="79"/>
        <v>0</v>
      </c>
      <c r="BG45" s="78">
        <f t="shared" si="79"/>
        <v>0</v>
      </c>
      <c r="BH45" s="78">
        <f t="shared" si="79"/>
        <v>0</v>
      </c>
    </row>
    <row r="46" spans="1:63" x14ac:dyDescent="0.2">
      <c r="A46" s="71" t="s">
        <v>42</v>
      </c>
      <c r="B46" s="155" t="s">
        <v>52</v>
      </c>
      <c r="D46" s="77"/>
      <c r="E46" s="154"/>
      <c r="F46" s="154"/>
      <c r="G46" s="154"/>
      <c r="H46" s="154"/>
      <c r="I46" s="154"/>
      <c r="J46" s="154">
        <f>'Accum Depr w CIAC'!P46</f>
        <v>0</v>
      </c>
      <c r="K46" s="154">
        <f t="shared" si="71"/>
        <v>0</v>
      </c>
      <c r="L46" s="154">
        <f t="shared" si="71"/>
        <v>0</v>
      </c>
      <c r="M46" s="154">
        <f>'Accum Depr w CIAC'!AB46</f>
        <v>0</v>
      </c>
      <c r="N46" s="154">
        <f t="shared" si="76"/>
        <v>0</v>
      </c>
      <c r="O46" s="154">
        <f t="shared" si="76"/>
        <v>0</v>
      </c>
      <c r="P46" s="154">
        <f t="shared" si="76"/>
        <v>0</v>
      </c>
      <c r="Q46" s="154">
        <f t="shared" si="76"/>
        <v>0</v>
      </c>
      <c r="R46" s="154">
        <f t="shared" si="76"/>
        <v>0</v>
      </c>
      <c r="S46" s="154">
        <f t="shared" si="76"/>
        <v>0</v>
      </c>
      <c r="T46" s="154">
        <f t="shared" si="76"/>
        <v>0</v>
      </c>
      <c r="U46" s="154">
        <f t="shared" si="76"/>
        <v>0</v>
      </c>
      <c r="V46" s="154">
        <f t="shared" si="76"/>
        <v>0</v>
      </c>
      <c r="W46" s="154">
        <f t="shared" si="76"/>
        <v>0</v>
      </c>
      <c r="X46" s="154">
        <f t="shared" si="76"/>
        <v>0</v>
      </c>
      <c r="Y46" s="154">
        <f>'Accum Depr w CIAC'!BL46</f>
        <v>0</v>
      </c>
      <c r="Z46" s="154">
        <f t="shared" si="77"/>
        <v>0</v>
      </c>
      <c r="AA46" s="154">
        <f t="shared" si="77"/>
        <v>0</v>
      </c>
      <c r="AB46" s="154">
        <f t="shared" si="77"/>
        <v>0</v>
      </c>
      <c r="AC46" s="154">
        <f t="shared" si="77"/>
        <v>0</v>
      </c>
      <c r="AD46" s="154">
        <f t="shared" si="77"/>
        <v>0</v>
      </c>
      <c r="AE46" s="154">
        <f t="shared" si="77"/>
        <v>0</v>
      </c>
      <c r="AF46" s="154">
        <f t="shared" si="77"/>
        <v>0</v>
      </c>
      <c r="AG46" s="154">
        <f t="shared" si="77"/>
        <v>0</v>
      </c>
      <c r="AH46" s="154">
        <f t="shared" si="77"/>
        <v>0</v>
      </c>
      <c r="AI46" s="154">
        <f t="shared" si="77"/>
        <v>0</v>
      </c>
      <c r="AJ46" s="154">
        <f t="shared" si="77"/>
        <v>0</v>
      </c>
      <c r="AK46" s="154">
        <f>'Accum Depr w CIAC'!CV46</f>
        <v>0</v>
      </c>
      <c r="AL46" s="154">
        <f t="shared" si="78"/>
        <v>0</v>
      </c>
      <c r="AM46" s="154">
        <f t="shared" si="78"/>
        <v>0</v>
      </c>
      <c r="AN46" s="154">
        <f t="shared" si="78"/>
        <v>0</v>
      </c>
      <c r="AO46" s="154">
        <f t="shared" si="78"/>
        <v>0</v>
      </c>
      <c r="AP46" s="154">
        <f t="shared" si="78"/>
        <v>0</v>
      </c>
      <c r="AQ46" s="154">
        <f t="shared" si="78"/>
        <v>0</v>
      </c>
      <c r="AR46" s="154">
        <f t="shared" si="78"/>
        <v>0</v>
      </c>
      <c r="AS46" s="154">
        <f t="shared" si="78"/>
        <v>0</v>
      </c>
      <c r="AT46" s="154">
        <f t="shared" si="78"/>
        <v>0</v>
      </c>
      <c r="AU46" s="154">
        <f t="shared" si="78"/>
        <v>0</v>
      </c>
      <c r="AV46" s="154">
        <f t="shared" si="78"/>
        <v>0</v>
      </c>
      <c r="AW46" s="154">
        <f>'Accum Depr w CIAC'!EF46</f>
        <v>0</v>
      </c>
      <c r="AX46" s="154">
        <f t="shared" si="79"/>
        <v>0</v>
      </c>
      <c r="AY46" s="154">
        <f t="shared" si="79"/>
        <v>0</v>
      </c>
      <c r="AZ46" s="154">
        <f t="shared" si="79"/>
        <v>0</v>
      </c>
      <c r="BA46" s="154">
        <f t="shared" si="79"/>
        <v>0</v>
      </c>
      <c r="BB46" s="154">
        <f t="shared" si="79"/>
        <v>0</v>
      </c>
      <c r="BC46" s="154">
        <f t="shared" si="79"/>
        <v>0</v>
      </c>
      <c r="BD46" s="154">
        <f t="shared" si="79"/>
        <v>0</v>
      </c>
      <c r="BE46" s="154">
        <f t="shared" si="79"/>
        <v>0</v>
      </c>
      <c r="BF46" s="154">
        <f t="shared" si="79"/>
        <v>0</v>
      </c>
      <c r="BG46" s="154">
        <f t="shared" si="79"/>
        <v>0</v>
      </c>
      <c r="BH46" s="154">
        <f t="shared" si="79"/>
        <v>0</v>
      </c>
    </row>
    <row r="47" spans="1:63" x14ac:dyDescent="0.2">
      <c r="D47" s="73" t="s">
        <v>100</v>
      </c>
      <c r="E47" s="159">
        <f t="shared" ref="E47:H47" si="80">SUM(E33:E46)</f>
        <v>137681.03085423325</v>
      </c>
      <c r="F47" s="159">
        <f t="shared" si="80"/>
        <v>686435.81700000004</v>
      </c>
      <c r="G47" s="159">
        <f t="shared" si="80"/>
        <v>686435.81700000004</v>
      </c>
      <c r="H47" s="159">
        <f t="shared" si="80"/>
        <v>686435.81700000004</v>
      </c>
      <c r="I47" s="159">
        <f>SUM(I33:I46)</f>
        <v>509593.86287142482</v>
      </c>
      <c r="J47" s="159">
        <f t="shared" ref="J47:BH47" si="81">SUM(J33:J46)</f>
        <v>65517.606716477239</v>
      </c>
      <c r="K47" s="159">
        <f t="shared" si="81"/>
        <v>65517.606716477239</v>
      </c>
      <c r="L47" s="159">
        <f t="shared" si="81"/>
        <v>65517.606716477239</v>
      </c>
      <c r="M47" s="159">
        <f t="shared" si="81"/>
        <v>65517.606716477239</v>
      </c>
      <c r="N47" s="159">
        <f t="shared" si="81"/>
        <v>65517.606716477239</v>
      </c>
      <c r="O47" s="159">
        <f t="shared" si="81"/>
        <v>65517.606716477239</v>
      </c>
      <c r="P47" s="159">
        <f t="shared" si="81"/>
        <v>65517.606716477239</v>
      </c>
      <c r="Q47" s="159">
        <f t="shared" si="81"/>
        <v>65517.606716477239</v>
      </c>
      <c r="R47" s="159">
        <f t="shared" si="81"/>
        <v>65517.606716477239</v>
      </c>
      <c r="S47" s="159">
        <f t="shared" si="81"/>
        <v>65517.606716477239</v>
      </c>
      <c r="T47" s="159">
        <f t="shared" si="81"/>
        <v>65517.606716477239</v>
      </c>
      <c r="U47" s="159">
        <f t="shared" si="81"/>
        <v>65517.606716477239</v>
      </c>
      <c r="V47" s="159">
        <f t="shared" si="81"/>
        <v>65517.606716477239</v>
      </c>
      <c r="W47" s="159">
        <f t="shared" si="81"/>
        <v>65517.606716477239</v>
      </c>
      <c r="X47" s="159">
        <f t="shared" si="81"/>
        <v>65517.606716477239</v>
      </c>
      <c r="Y47" s="159">
        <f t="shared" si="81"/>
        <v>65068.560999220681</v>
      </c>
      <c r="Z47" s="159">
        <f t="shared" si="81"/>
        <v>65068.560999220681</v>
      </c>
      <c r="AA47" s="159">
        <f t="shared" si="81"/>
        <v>65068.560999220681</v>
      </c>
      <c r="AB47" s="159">
        <f t="shared" si="81"/>
        <v>65068.560999220681</v>
      </c>
      <c r="AC47" s="159">
        <f t="shared" si="81"/>
        <v>65068.560999220681</v>
      </c>
      <c r="AD47" s="159">
        <f t="shared" si="81"/>
        <v>65068.560999220681</v>
      </c>
      <c r="AE47" s="159">
        <f t="shared" si="81"/>
        <v>65068.560999220681</v>
      </c>
      <c r="AF47" s="159">
        <f t="shared" si="81"/>
        <v>65068.560999220681</v>
      </c>
      <c r="AG47" s="159">
        <f t="shared" si="81"/>
        <v>65068.560999220681</v>
      </c>
      <c r="AH47" s="159">
        <f t="shared" si="81"/>
        <v>65068.560999220681</v>
      </c>
      <c r="AI47" s="159">
        <f t="shared" si="81"/>
        <v>65068.560999220681</v>
      </c>
      <c r="AJ47" s="159">
        <f t="shared" si="81"/>
        <v>65068.560999220681</v>
      </c>
      <c r="AK47" s="159">
        <f t="shared" si="81"/>
        <v>65068.560999220681</v>
      </c>
      <c r="AL47" s="159">
        <f t="shared" si="81"/>
        <v>65068.560999220681</v>
      </c>
      <c r="AM47" s="159">
        <f t="shared" si="81"/>
        <v>65068.560999220681</v>
      </c>
      <c r="AN47" s="159">
        <f t="shared" si="81"/>
        <v>65068.560999220681</v>
      </c>
      <c r="AO47" s="159">
        <f t="shared" si="81"/>
        <v>65068.560999220681</v>
      </c>
      <c r="AP47" s="159">
        <f t="shared" si="81"/>
        <v>65068.560999220681</v>
      </c>
      <c r="AQ47" s="159">
        <f t="shared" si="81"/>
        <v>65068.560999220681</v>
      </c>
      <c r="AR47" s="159">
        <f t="shared" si="81"/>
        <v>65068.560999220681</v>
      </c>
      <c r="AS47" s="159">
        <f t="shared" si="81"/>
        <v>65068.560999220681</v>
      </c>
      <c r="AT47" s="159">
        <f t="shared" si="81"/>
        <v>65068.560999220681</v>
      </c>
      <c r="AU47" s="159">
        <f t="shared" si="81"/>
        <v>65068.560999220681</v>
      </c>
      <c r="AV47" s="159">
        <f t="shared" si="81"/>
        <v>65068.560999220681</v>
      </c>
      <c r="AW47" s="159">
        <f t="shared" si="81"/>
        <v>65068.560999220739</v>
      </c>
      <c r="AX47" s="159">
        <f t="shared" si="81"/>
        <v>65068.560999220739</v>
      </c>
      <c r="AY47" s="159">
        <f t="shared" si="81"/>
        <v>65068.560999220739</v>
      </c>
      <c r="AZ47" s="159">
        <f t="shared" si="81"/>
        <v>65068.560999220739</v>
      </c>
      <c r="BA47" s="159">
        <f t="shared" si="81"/>
        <v>65068.560999220739</v>
      </c>
      <c r="BB47" s="159">
        <f t="shared" si="81"/>
        <v>65068.560999220739</v>
      </c>
      <c r="BC47" s="159">
        <f t="shared" si="81"/>
        <v>65068.560999220739</v>
      </c>
      <c r="BD47" s="159">
        <f t="shared" si="81"/>
        <v>65068.560999220739</v>
      </c>
      <c r="BE47" s="159">
        <f t="shared" si="81"/>
        <v>65068.560999220739</v>
      </c>
      <c r="BF47" s="159">
        <f t="shared" si="81"/>
        <v>65068.560999220739</v>
      </c>
      <c r="BG47" s="159">
        <f t="shared" si="81"/>
        <v>65068.560999220739</v>
      </c>
      <c r="BH47" s="159">
        <f t="shared" si="81"/>
        <v>65068.560999220739</v>
      </c>
    </row>
    <row r="48" spans="1:63" x14ac:dyDescent="0.2">
      <c r="D48" s="73" t="s">
        <v>101</v>
      </c>
      <c r="E48" s="159">
        <f>E47</f>
        <v>137681.03085423325</v>
      </c>
      <c r="F48" s="159">
        <f>E48+F47</f>
        <v>824116.84785423335</v>
      </c>
      <c r="G48" s="159">
        <f t="shared" ref="G48:I48" si="82">F48+G47</f>
        <v>1510552.6648542334</v>
      </c>
      <c r="H48" s="159">
        <f t="shared" si="82"/>
        <v>2196988.4818542334</v>
      </c>
      <c r="I48" s="159">
        <f t="shared" si="82"/>
        <v>2706582.3447256582</v>
      </c>
      <c r="J48" s="159">
        <f>J47+I48</f>
        <v>2772099.9514421355</v>
      </c>
      <c r="K48" s="159">
        <f t="shared" ref="K48:BH48" si="83">K47+J48</f>
        <v>2837617.5581586128</v>
      </c>
      <c r="L48" s="159">
        <f t="shared" si="83"/>
        <v>2903135.1648750901</v>
      </c>
      <c r="M48" s="159">
        <f t="shared" si="83"/>
        <v>2968652.7715915674</v>
      </c>
      <c r="N48" s="159">
        <f t="shared" si="83"/>
        <v>3034170.3783080447</v>
      </c>
      <c r="O48" s="159">
        <f t="shared" si="83"/>
        <v>3099687.9850245221</v>
      </c>
      <c r="P48" s="159">
        <f t="shared" si="83"/>
        <v>3165205.5917409994</v>
      </c>
      <c r="Q48" s="159">
        <f t="shared" si="83"/>
        <v>3230723.1984574767</v>
      </c>
      <c r="R48" s="159">
        <f t="shared" si="83"/>
        <v>3296240.805173954</v>
      </c>
      <c r="S48" s="159">
        <f t="shared" si="83"/>
        <v>3361758.4118904313</v>
      </c>
      <c r="T48" s="159">
        <f t="shared" si="83"/>
        <v>3427276.0186069086</v>
      </c>
      <c r="U48" s="159">
        <f t="shared" si="83"/>
        <v>3492793.6253233859</v>
      </c>
      <c r="V48" s="159">
        <f t="shared" si="83"/>
        <v>3558311.2320398632</v>
      </c>
      <c r="W48" s="159">
        <f t="shared" si="83"/>
        <v>3623828.8387563406</v>
      </c>
      <c r="X48" s="159">
        <f t="shared" si="83"/>
        <v>3689346.4454728179</v>
      </c>
      <c r="Y48" s="159">
        <f t="shared" si="83"/>
        <v>3754415.0064720386</v>
      </c>
      <c r="Z48" s="159">
        <f t="shared" si="83"/>
        <v>3819483.5674712593</v>
      </c>
      <c r="AA48" s="159">
        <f t="shared" si="83"/>
        <v>3884552.12847048</v>
      </c>
      <c r="AB48" s="159">
        <f t="shared" si="83"/>
        <v>3949620.6894697007</v>
      </c>
      <c r="AC48" s="159">
        <f t="shared" si="83"/>
        <v>4014689.2504689214</v>
      </c>
      <c r="AD48" s="159">
        <f t="shared" si="83"/>
        <v>4079757.8114681421</v>
      </c>
      <c r="AE48" s="159">
        <f t="shared" si="83"/>
        <v>4144826.3724673628</v>
      </c>
      <c r="AF48" s="159">
        <f t="shared" si="83"/>
        <v>4209894.9334665835</v>
      </c>
      <c r="AG48" s="159">
        <f t="shared" si="83"/>
        <v>4274963.4944658037</v>
      </c>
      <c r="AH48" s="159">
        <f t="shared" si="83"/>
        <v>4340032.055465024</v>
      </c>
      <c r="AI48" s="159">
        <f t="shared" si="83"/>
        <v>4405100.6164642442</v>
      </c>
      <c r="AJ48" s="159">
        <f t="shared" si="83"/>
        <v>4470169.1774634644</v>
      </c>
      <c r="AK48" s="159">
        <f t="shared" si="83"/>
        <v>4535237.7384626847</v>
      </c>
      <c r="AL48" s="159">
        <f t="shared" si="83"/>
        <v>4600306.2994619049</v>
      </c>
      <c r="AM48" s="159">
        <f t="shared" si="83"/>
        <v>4665374.8604611252</v>
      </c>
      <c r="AN48" s="159">
        <f t="shared" si="83"/>
        <v>4730443.4214603454</v>
      </c>
      <c r="AO48" s="159">
        <f t="shared" si="83"/>
        <v>4795511.9824595656</v>
      </c>
      <c r="AP48" s="159">
        <f t="shared" si="83"/>
        <v>4860580.5434587859</v>
      </c>
      <c r="AQ48" s="159">
        <f t="shared" si="83"/>
        <v>4925649.1044580061</v>
      </c>
      <c r="AR48" s="159">
        <f t="shared" si="83"/>
        <v>4990717.6654572263</v>
      </c>
      <c r="AS48" s="159">
        <f t="shared" si="83"/>
        <v>5055786.2264564466</v>
      </c>
      <c r="AT48" s="159">
        <f t="shared" si="83"/>
        <v>5120854.7874556668</v>
      </c>
      <c r="AU48" s="159">
        <f t="shared" si="83"/>
        <v>5185923.348454887</v>
      </c>
      <c r="AV48" s="159">
        <f t="shared" si="83"/>
        <v>5250991.9094541073</v>
      </c>
      <c r="AW48" s="159">
        <f t="shared" si="83"/>
        <v>5316060.4704533285</v>
      </c>
      <c r="AX48" s="159">
        <f t="shared" si="83"/>
        <v>5381129.0314525496</v>
      </c>
      <c r="AY48" s="159">
        <f t="shared" si="83"/>
        <v>5446197.5924517708</v>
      </c>
      <c r="AZ48" s="159">
        <f t="shared" si="83"/>
        <v>5511266.153450992</v>
      </c>
      <c r="BA48" s="159">
        <f t="shared" si="83"/>
        <v>5576334.7144502131</v>
      </c>
      <c r="BB48" s="159">
        <f t="shared" si="83"/>
        <v>5641403.2754494343</v>
      </c>
      <c r="BC48" s="159">
        <f t="shared" si="83"/>
        <v>5706471.8364486555</v>
      </c>
      <c r="BD48" s="159">
        <f t="shared" si="83"/>
        <v>5771540.3974478766</v>
      </c>
      <c r="BE48" s="159">
        <f t="shared" si="83"/>
        <v>5836608.9584470978</v>
      </c>
      <c r="BF48" s="159">
        <f t="shared" si="83"/>
        <v>5901677.519446319</v>
      </c>
      <c r="BG48" s="159">
        <f t="shared" si="83"/>
        <v>5966746.0804455401</v>
      </c>
      <c r="BH48" s="159">
        <f t="shared" si="83"/>
        <v>6031814.6414447613</v>
      </c>
      <c r="BI48" s="159"/>
      <c r="BJ48" s="159"/>
      <c r="BK48" s="71"/>
    </row>
    <row r="49" spans="1:63" s="81" customFormat="1" x14ac:dyDescent="0.2">
      <c r="BK49" s="82"/>
    </row>
    <row r="50" spans="1:63" x14ac:dyDescent="0.2">
      <c r="A50" s="71" t="s">
        <v>78</v>
      </c>
    </row>
    <row r="51" spans="1:63" x14ac:dyDescent="0.2">
      <c r="A51" s="71" t="s">
        <v>43</v>
      </c>
      <c r="B51" s="155" t="s">
        <v>50</v>
      </c>
      <c r="E51" s="159">
        <f>E5</f>
        <v>0</v>
      </c>
      <c r="F51" s="159">
        <f t="shared" ref="F51:H51" si="84">F5</f>
        <v>0</v>
      </c>
      <c r="G51" s="159">
        <f t="shared" si="84"/>
        <v>0</v>
      </c>
      <c r="H51" s="159">
        <f t="shared" si="84"/>
        <v>0</v>
      </c>
      <c r="I51" s="159">
        <f>I5</f>
        <v>0</v>
      </c>
      <c r="J51" s="159">
        <f t="shared" ref="J51:BH51" si="85">J5</f>
        <v>0</v>
      </c>
      <c r="K51" s="159">
        <f t="shared" si="85"/>
        <v>0</v>
      </c>
      <c r="L51" s="159">
        <f t="shared" si="85"/>
        <v>0</v>
      </c>
      <c r="M51" s="159">
        <f t="shared" si="85"/>
        <v>0</v>
      </c>
      <c r="N51" s="159">
        <f t="shared" si="85"/>
        <v>0</v>
      </c>
      <c r="O51" s="159">
        <f t="shared" si="85"/>
        <v>0</v>
      </c>
      <c r="P51" s="159">
        <f t="shared" si="85"/>
        <v>0</v>
      </c>
      <c r="Q51" s="159">
        <f t="shared" si="85"/>
        <v>0</v>
      </c>
      <c r="R51" s="159">
        <f t="shared" si="85"/>
        <v>0</v>
      </c>
      <c r="S51" s="159">
        <f t="shared" si="85"/>
        <v>0</v>
      </c>
      <c r="T51" s="159">
        <f t="shared" si="85"/>
        <v>0</v>
      </c>
      <c r="U51" s="159">
        <f t="shared" si="85"/>
        <v>0</v>
      </c>
      <c r="V51" s="159">
        <f t="shared" si="85"/>
        <v>0</v>
      </c>
      <c r="W51" s="159">
        <f t="shared" si="85"/>
        <v>0</v>
      </c>
      <c r="X51" s="159">
        <f t="shared" si="85"/>
        <v>0</v>
      </c>
      <c r="Y51" s="159">
        <f t="shared" si="85"/>
        <v>0</v>
      </c>
      <c r="Z51" s="159">
        <f t="shared" si="85"/>
        <v>0</v>
      </c>
      <c r="AA51" s="159">
        <f t="shared" si="85"/>
        <v>0</v>
      </c>
      <c r="AB51" s="159">
        <f t="shared" si="85"/>
        <v>0</v>
      </c>
      <c r="AC51" s="159">
        <f t="shared" si="85"/>
        <v>0</v>
      </c>
      <c r="AD51" s="159">
        <f t="shared" si="85"/>
        <v>0</v>
      </c>
      <c r="AE51" s="159">
        <f t="shared" si="85"/>
        <v>0</v>
      </c>
      <c r="AF51" s="159">
        <f t="shared" si="85"/>
        <v>0</v>
      </c>
      <c r="AG51" s="159">
        <f t="shared" si="85"/>
        <v>0</v>
      </c>
      <c r="AH51" s="159">
        <f t="shared" si="85"/>
        <v>0</v>
      </c>
      <c r="AI51" s="159">
        <f t="shared" si="85"/>
        <v>0</v>
      </c>
      <c r="AJ51" s="159">
        <f t="shared" si="85"/>
        <v>0</v>
      </c>
      <c r="AK51" s="159">
        <f t="shared" si="85"/>
        <v>0</v>
      </c>
      <c r="AL51" s="159">
        <f t="shared" si="85"/>
        <v>0</v>
      </c>
      <c r="AM51" s="159">
        <f t="shared" si="85"/>
        <v>0</v>
      </c>
      <c r="AN51" s="159">
        <f t="shared" si="85"/>
        <v>0</v>
      </c>
      <c r="AO51" s="159">
        <f t="shared" si="85"/>
        <v>0</v>
      </c>
      <c r="AP51" s="159">
        <f t="shared" si="85"/>
        <v>0</v>
      </c>
      <c r="AQ51" s="159">
        <f t="shared" si="85"/>
        <v>0</v>
      </c>
      <c r="AR51" s="159">
        <f t="shared" si="85"/>
        <v>0</v>
      </c>
      <c r="AS51" s="159">
        <f t="shared" si="85"/>
        <v>0</v>
      </c>
      <c r="AT51" s="159">
        <f t="shared" si="85"/>
        <v>0</v>
      </c>
      <c r="AU51" s="159">
        <f t="shared" si="85"/>
        <v>0</v>
      </c>
      <c r="AV51" s="159">
        <f t="shared" si="85"/>
        <v>0</v>
      </c>
      <c r="AW51" s="159">
        <f t="shared" si="85"/>
        <v>0</v>
      </c>
      <c r="AX51" s="159">
        <f t="shared" si="85"/>
        <v>0</v>
      </c>
      <c r="AY51" s="159">
        <f t="shared" si="85"/>
        <v>0</v>
      </c>
      <c r="AZ51" s="159">
        <f t="shared" si="85"/>
        <v>0</v>
      </c>
      <c r="BA51" s="159">
        <f t="shared" si="85"/>
        <v>0</v>
      </c>
      <c r="BB51" s="159">
        <f t="shared" si="85"/>
        <v>0</v>
      </c>
      <c r="BC51" s="159">
        <f t="shared" si="85"/>
        <v>0</v>
      </c>
      <c r="BD51" s="159">
        <f t="shared" si="85"/>
        <v>0</v>
      </c>
      <c r="BE51" s="159">
        <f t="shared" si="85"/>
        <v>0</v>
      </c>
      <c r="BF51" s="159">
        <f t="shared" si="85"/>
        <v>0</v>
      </c>
      <c r="BG51" s="159">
        <f t="shared" si="85"/>
        <v>0</v>
      </c>
      <c r="BH51" s="159">
        <f t="shared" si="85"/>
        <v>0</v>
      </c>
    </row>
    <row r="52" spans="1:63" x14ac:dyDescent="0.2">
      <c r="A52" s="71" t="s">
        <v>44</v>
      </c>
      <c r="B52" s="155" t="s">
        <v>50</v>
      </c>
      <c r="E52" s="159">
        <f t="shared" ref="E52:BH56" si="86">E6</f>
        <v>0</v>
      </c>
      <c r="F52" s="159">
        <f t="shared" si="86"/>
        <v>0</v>
      </c>
      <c r="G52" s="159">
        <f t="shared" si="86"/>
        <v>0</v>
      </c>
      <c r="H52" s="159">
        <f t="shared" si="86"/>
        <v>0</v>
      </c>
      <c r="I52" s="159">
        <f t="shared" si="86"/>
        <v>0</v>
      </c>
      <c r="J52" s="159">
        <f t="shared" si="86"/>
        <v>0</v>
      </c>
      <c r="K52" s="159">
        <f t="shared" si="86"/>
        <v>0</v>
      </c>
      <c r="L52" s="159">
        <f t="shared" si="86"/>
        <v>0</v>
      </c>
      <c r="M52" s="159">
        <f t="shared" si="86"/>
        <v>0</v>
      </c>
      <c r="N52" s="159">
        <f t="shared" si="86"/>
        <v>0</v>
      </c>
      <c r="O52" s="159">
        <f t="shared" si="86"/>
        <v>0</v>
      </c>
      <c r="P52" s="159">
        <f t="shared" si="86"/>
        <v>0</v>
      </c>
      <c r="Q52" s="159">
        <f t="shared" si="86"/>
        <v>0</v>
      </c>
      <c r="R52" s="159">
        <f t="shared" si="86"/>
        <v>0</v>
      </c>
      <c r="S52" s="159">
        <f t="shared" si="86"/>
        <v>0</v>
      </c>
      <c r="T52" s="159">
        <f t="shared" si="86"/>
        <v>0</v>
      </c>
      <c r="U52" s="159">
        <f t="shared" si="86"/>
        <v>0</v>
      </c>
      <c r="V52" s="159">
        <f t="shared" si="86"/>
        <v>0</v>
      </c>
      <c r="W52" s="159">
        <f t="shared" si="86"/>
        <v>0</v>
      </c>
      <c r="X52" s="159">
        <f t="shared" si="86"/>
        <v>0</v>
      </c>
      <c r="Y52" s="159">
        <f t="shared" si="86"/>
        <v>0</v>
      </c>
      <c r="Z52" s="159">
        <f t="shared" si="86"/>
        <v>0</v>
      </c>
      <c r="AA52" s="159">
        <f t="shared" si="86"/>
        <v>0</v>
      </c>
      <c r="AB52" s="159">
        <f t="shared" si="86"/>
        <v>0</v>
      </c>
      <c r="AC52" s="159">
        <f t="shared" si="86"/>
        <v>0</v>
      </c>
      <c r="AD52" s="159">
        <f t="shared" si="86"/>
        <v>0</v>
      </c>
      <c r="AE52" s="159">
        <f t="shared" si="86"/>
        <v>0</v>
      </c>
      <c r="AF52" s="159">
        <f t="shared" si="86"/>
        <v>0</v>
      </c>
      <c r="AG52" s="159">
        <f t="shared" si="86"/>
        <v>0</v>
      </c>
      <c r="AH52" s="159">
        <f t="shared" si="86"/>
        <v>0</v>
      </c>
      <c r="AI52" s="159">
        <f t="shared" si="86"/>
        <v>0</v>
      </c>
      <c r="AJ52" s="159">
        <f t="shared" si="86"/>
        <v>0</v>
      </c>
      <c r="AK52" s="159">
        <f t="shared" si="86"/>
        <v>0</v>
      </c>
      <c r="AL52" s="159">
        <f t="shared" si="86"/>
        <v>0</v>
      </c>
      <c r="AM52" s="159">
        <f t="shared" si="86"/>
        <v>0</v>
      </c>
      <c r="AN52" s="159">
        <f t="shared" si="86"/>
        <v>0</v>
      </c>
      <c r="AO52" s="159">
        <f t="shared" si="86"/>
        <v>0</v>
      </c>
      <c r="AP52" s="159">
        <f t="shared" si="86"/>
        <v>0</v>
      </c>
      <c r="AQ52" s="159">
        <f t="shared" si="86"/>
        <v>0</v>
      </c>
      <c r="AR52" s="159">
        <f t="shared" si="86"/>
        <v>0</v>
      </c>
      <c r="AS52" s="159">
        <f t="shared" si="86"/>
        <v>0</v>
      </c>
      <c r="AT52" s="159">
        <f t="shared" si="86"/>
        <v>0</v>
      </c>
      <c r="AU52" s="159">
        <f t="shared" si="86"/>
        <v>0</v>
      </c>
      <c r="AV52" s="159">
        <f t="shared" si="86"/>
        <v>0</v>
      </c>
      <c r="AW52" s="159">
        <f t="shared" si="86"/>
        <v>0</v>
      </c>
      <c r="AX52" s="159">
        <f t="shared" si="86"/>
        <v>0</v>
      </c>
      <c r="AY52" s="159">
        <f t="shared" si="86"/>
        <v>0</v>
      </c>
      <c r="AZ52" s="159">
        <f t="shared" si="86"/>
        <v>0</v>
      </c>
      <c r="BA52" s="159">
        <f t="shared" si="86"/>
        <v>0</v>
      </c>
      <c r="BB52" s="159">
        <f t="shared" si="86"/>
        <v>0</v>
      </c>
      <c r="BC52" s="159">
        <f t="shared" si="86"/>
        <v>0</v>
      </c>
      <c r="BD52" s="159">
        <f t="shared" si="86"/>
        <v>0</v>
      </c>
      <c r="BE52" s="159">
        <f t="shared" si="86"/>
        <v>0</v>
      </c>
      <c r="BF52" s="159">
        <f t="shared" si="86"/>
        <v>0</v>
      </c>
      <c r="BG52" s="159">
        <f t="shared" si="86"/>
        <v>0</v>
      </c>
      <c r="BH52" s="159">
        <f t="shared" si="86"/>
        <v>0</v>
      </c>
    </row>
    <row r="53" spans="1:63" x14ac:dyDescent="0.2">
      <c r="A53" s="71" t="s">
        <v>45</v>
      </c>
      <c r="B53" s="155" t="s">
        <v>50</v>
      </c>
      <c r="E53" s="159">
        <f t="shared" si="86"/>
        <v>0</v>
      </c>
      <c r="F53" s="159">
        <f t="shared" si="86"/>
        <v>0</v>
      </c>
      <c r="G53" s="159">
        <f t="shared" si="86"/>
        <v>0</v>
      </c>
      <c r="H53" s="159">
        <f t="shared" si="86"/>
        <v>0</v>
      </c>
      <c r="I53" s="159">
        <f t="shared" si="86"/>
        <v>0</v>
      </c>
      <c r="J53" s="159">
        <f t="shared" si="86"/>
        <v>0</v>
      </c>
      <c r="K53" s="159">
        <f t="shared" si="86"/>
        <v>0</v>
      </c>
      <c r="L53" s="159">
        <f t="shared" si="86"/>
        <v>0</v>
      </c>
      <c r="M53" s="159">
        <f t="shared" si="86"/>
        <v>0</v>
      </c>
      <c r="N53" s="159">
        <f t="shared" si="86"/>
        <v>0</v>
      </c>
      <c r="O53" s="159">
        <f t="shared" si="86"/>
        <v>0</v>
      </c>
      <c r="P53" s="159">
        <f t="shared" si="86"/>
        <v>0</v>
      </c>
      <c r="Q53" s="159">
        <f t="shared" si="86"/>
        <v>0</v>
      </c>
      <c r="R53" s="159">
        <f t="shared" si="86"/>
        <v>0</v>
      </c>
      <c r="S53" s="159">
        <f t="shared" si="86"/>
        <v>0</v>
      </c>
      <c r="T53" s="159">
        <f t="shared" si="86"/>
        <v>0</v>
      </c>
      <c r="U53" s="159">
        <f t="shared" si="86"/>
        <v>0</v>
      </c>
      <c r="V53" s="159">
        <f t="shared" si="86"/>
        <v>0</v>
      </c>
      <c r="W53" s="159">
        <f t="shared" si="86"/>
        <v>0</v>
      </c>
      <c r="X53" s="159">
        <f t="shared" si="86"/>
        <v>0</v>
      </c>
      <c r="Y53" s="159">
        <f t="shared" si="86"/>
        <v>0</v>
      </c>
      <c r="Z53" s="159">
        <f t="shared" si="86"/>
        <v>0</v>
      </c>
      <c r="AA53" s="159">
        <f t="shared" si="86"/>
        <v>0</v>
      </c>
      <c r="AB53" s="159">
        <f t="shared" si="86"/>
        <v>0</v>
      </c>
      <c r="AC53" s="159">
        <f t="shared" si="86"/>
        <v>0</v>
      </c>
      <c r="AD53" s="159">
        <f t="shared" si="86"/>
        <v>0</v>
      </c>
      <c r="AE53" s="159">
        <f t="shared" si="86"/>
        <v>0</v>
      </c>
      <c r="AF53" s="159">
        <f t="shared" si="86"/>
        <v>0</v>
      </c>
      <c r="AG53" s="159">
        <f t="shared" si="86"/>
        <v>0</v>
      </c>
      <c r="AH53" s="159">
        <f t="shared" si="86"/>
        <v>0</v>
      </c>
      <c r="AI53" s="159">
        <f t="shared" si="86"/>
        <v>0</v>
      </c>
      <c r="AJ53" s="159">
        <f t="shared" si="86"/>
        <v>0</v>
      </c>
      <c r="AK53" s="159">
        <f t="shared" si="86"/>
        <v>0</v>
      </c>
      <c r="AL53" s="159">
        <f t="shared" si="86"/>
        <v>0</v>
      </c>
      <c r="AM53" s="159">
        <f t="shared" si="86"/>
        <v>0</v>
      </c>
      <c r="AN53" s="159">
        <f t="shared" si="86"/>
        <v>0</v>
      </c>
      <c r="AO53" s="159">
        <f t="shared" si="86"/>
        <v>0</v>
      </c>
      <c r="AP53" s="159">
        <f t="shared" si="86"/>
        <v>0</v>
      </c>
      <c r="AQ53" s="159">
        <f t="shared" si="86"/>
        <v>0</v>
      </c>
      <c r="AR53" s="159">
        <f t="shared" si="86"/>
        <v>0</v>
      </c>
      <c r="AS53" s="159">
        <f t="shared" si="86"/>
        <v>0</v>
      </c>
      <c r="AT53" s="159">
        <f t="shared" si="86"/>
        <v>0</v>
      </c>
      <c r="AU53" s="159">
        <f t="shared" si="86"/>
        <v>0</v>
      </c>
      <c r="AV53" s="159">
        <f t="shared" si="86"/>
        <v>0</v>
      </c>
      <c r="AW53" s="159">
        <f t="shared" si="86"/>
        <v>0</v>
      </c>
      <c r="AX53" s="159">
        <f t="shared" si="86"/>
        <v>0</v>
      </c>
      <c r="AY53" s="159">
        <f t="shared" si="86"/>
        <v>0</v>
      </c>
      <c r="AZ53" s="159">
        <f t="shared" si="86"/>
        <v>0</v>
      </c>
      <c r="BA53" s="159">
        <f t="shared" si="86"/>
        <v>0</v>
      </c>
      <c r="BB53" s="159">
        <f t="shared" si="86"/>
        <v>0</v>
      </c>
      <c r="BC53" s="159">
        <f t="shared" si="86"/>
        <v>0</v>
      </c>
      <c r="BD53" s="159">
        <f t="shared" si="86"/>
        <v>0</v>
      </c>
      <c r="BE53" s="159">
        <f t="shared" si="86"/>
        <v>0</v>
      </c>
      <c r="BF53" s="159">
        <f t="shared" si="86"/>
        <v>0</v>
      </c>
      <c r="BG53" s="159">
        <f t="shared" si="86"/>
        <v>0</v>
      </c>
      <c r="BH53" s="159">
        <f t="shared" si="86"/>
        <v>0</v>
      </c>
    </row>
    <row r="54" spans="1:63" x14ac:dyDescent="0.2">
      <c r="A54" s="71" t="s">
        <v>42</v>
      </c>
      <c r="B54" s="155" t="s">
        <v>50</v>
      </c>
      <c r="E54" s="159">
        <f t="shared" si="86"/>
        <v>0</v>
      </c>
      <c r="F54" s="159">
        <f t="shared" si="86"/>
        <v>0</v>
      </c>
      <c r="G54" s="159">
        <f t="shared" si="86"/>
        <v>0</v>
      </c>
      <c r="H54" s="159">
        <f t="shared" si="86"/>
        <v>0</v>
      </c>
      <c r="I54" s="159">
        <f t="shared" si="86"/>
        <v>0</v>
      </c>
      <c r="J54" s="159">
        <f t="shared" si="86"/>
        <v>0</v>
      </c>
      <c r="K54" s="159">
        <f t="shared" si="86"/>
        <v>0</v>
      </c>
      <c r="L54" s="159">
        <f t="shared" si="86"/>
        <v>0</v>
      </c>
      <c r="M54" s="159">
        <f t="shared" si="86"/>
        <v>0</v>
      </c>
      <c r="N54" s="159">
        <f t="shared" si="86"/>
        <v>0</v>
      </c>
      <c r="O54" s="159">
        <f t="shared" si="86"/>
        <v>0</v>
      </c>
      <c r="P54" s="159">
        <f t="shared" si="86"/>
        <v>0</v>
      </c>
      <c r="Q54" s="159">
        <f t="shared" si="86"/>
        <v>0</v>
      </c>
      <c r="R54" s="159">
        <f t="shared" si="86"/>
        <v>0</v>
      </c>
      <c r="S54" s="159">
        <f t="shared" si="86"/>
        <v>0</v>
      </c>
      <c r="T54" s="159">
        <f t="shared" si="86"/>
        <v>0</v>
      </c>
      <c r="U54" s="159">
        <f t="shared" si="86"/>
        <v>0</v>
      </c>
      <c r="V54" s="159">
        <f t="shared" si="86"/>
        <v>0</v>
      </c>
      <c r="W54" s="159">
        <f t="shared" si="86"/>
        <v>0</v>
      </c>
      <c r="X54" s="159">
        <f t="shared" si="86"/>
        <v>0</v>
      </c>
      <c r="Y54" s="159">
        <f t="shared" si="86"/>
        <v>0</v>
      </c>
      <c r="Z54" s="159">
        <f t="shared" si="86"/>
        <v>0</v>
      </c>
      <c r="AA54" s="159">
        <f t="shared" si="86"/>
        <v>0</v>
      </c>
      <c r="AB54" s="159">
        <f t="shared" si="86"/>
        <v>0</v>
      </c>
      <c r="AC54" s="159">
        <f t="shared" si="86"/>
        <v>0</v>
      </c>
      <c r="AD54" s="159">
        <f t="shared" si="86"/>
        <v>0</v>
      </c>
      <c r="AE54" s="159">
        <f t="shared" si="86"/>
        <v>0</v>
      </c>
      <c r="AF54" s="159">
        <f t="shared" si="86"/>
        <v>0</v>
      </c>
      <c r="AG54" s="159">
        <f t="shared" si="86"/>
        <v>0</v>
      </c>
      <c r="AH54" s="159">
        <f t="shared" si="86"/>
        <v>0</v>
      </c>
      <c r="AI54" s="159">
        <f t="shared" si="86"/>
        <v>0</v>
      </c>
      <c r="AJ54" s="159">
        <f t="shared" si="86"/>
        <v>0</v>
      </c>
      <c r="AK54" s="159">
        <f t="shared" si="86"/>
        <v>0</v>
      </c>
      <c r="AL54" s="159">
        <f t="shared" si="86"/>
        <v>0</v>
      </c>
      <c r="AM54" s="159">
        <f t="shared" si="86"/>
        <v>0</v>
      </c>
      <c r="AN54" s="159">
        <f t="shared" si="86"/>
        <v>0</v>
      </c>
      <c r="AO54" s="159">
        <f t="shared" si="86"/>
        <v>0</v>
      </c>
      <c r="AP54" s="159">
        <f t="shared" si="86"/>
        <v>0</v>
      </c>
      <c r="AQ54" s="159">
        <f t="shared" si="86"/>
        <v>0</v>
      </c>
      <c r="AR54" s="159">
        <f t="shared" si="86"/>
        <v>0</v>
      </c>
      <c r="AS54" s="159">
        <f t="shared" si="86"/>
        <v>0</v>
      </c>
      <c r="AT54" s="159">
        <f t="shared" si="86"/>
        <v>0</v>
      </c>
      <c r="AU54" s="159">
        <f t="shared" si="86"/>
        <v>0</v>
      </c>
      <c r="AV54" s="159">
        <f t="shared" si="86"/>
        <v>0</v>
      </c>
      <c r="AW54" s="159">
        <f t="shared" si="86"/>
        <v>0</v>
      </c>
      <c r="AX54" s="159">
        <f t="shared" si="86"/>
        <v>0</v>
      </c>
      <c r="AY54" s="159">
        <f t="shared" si="86"/>
        <v>0</v>
      </c>
      <c r="AZ54" s="159">
        <f t="shared" si="86"/>
        <v>0</v>
      </c>
      <c r="BA54" s="159">
        <f t="shared" si="86"/>
        <v>0</v>
      </c>
      <c r="BB54" s="159">
        <f t="shared" si="86"/>
        <v>0</v>
      </c>
      <c r="BC54" s="159">
        <f t="shared" si="86"/>
        <v>0</v>
      </c>
      <c r="BD54" s="159">
        <f t="shared" si="86"/>
        <v>0</v>
      </c>
      <c r="BE54" s="159">
        <f t="shared" si="86"/>
        <v>0</v>
      </c>
      <c r="BF54" s="159">
        <f t="shared" si="86"/>
        <v>0</v>
      </c>
      <c r="BG54" s="159">
        <f t="shared" si="86"/>
        <v>0</v>
      </c>
      <c r="BH54" s="159">
        <f t="shared" si="86"/>
        <v>0</v>
      </c>
    </row>
    <row r="55" spans="1:63" x14ac:dyDescent="0.2">
      <c r="A55" s="71" t="s">
        <v>49</v>
      </c>
      <c r="B55" s="155" t="s">
        <v>50</v>
      </c>
      <c r="E55" s="159">
        <f t="shared" si="86"/>
        <v>0</v>
      </c>
      <c r="F55" s="159">
        <f t="shared" si="86"/>
        <v>0</v>
      </c>
      <c r="G55" s="159">
        <f t="shared" si="86"/>
        <v>0</v>
      </c>
      <c r="H55" s="159">
        <f t="shared" si="86"/>
        <v>0</v>
      </c>
      <c r="I55" s="159">
        <f t="shared" si="86"/>
        <v>0</v>
      </c>
      <c r="J55" s="159">
        <f t="shared" si="86"/>
        <v>0</v>
      </c>
      <c r="K55" s="159">
        <f t="shared" si="86"/>
        <v>0</v>
      </c>
      <c r="L55" s="159">
        <f t="shared" si="86"/>
        <v>0</v>
      </c>
      <c r="M55" s="159">
        <f t="shared" si="86"/>
        <v>0</v>
      </c>
      <c r="N55" s="159">
        <f t="shared" si="86"/>
        <v>0</v>
      </c>
      <c r="O55" s="159">
        <f t="shared" si="86"/>
        <v>0</v>
      </c>
      <c r="P55" s="159">
        <f t="shared" si="86"/>
        <v>0</v>
      </c>
      <c r="Q55" s="159">
        <f t="shared" si="86"/>
        <v>0</v>
      </c>
      <c r="R55" s="159">
        <f t="shared" si="86"/>
        <v>0</v>
      </c>
      <c r="S55" s="159">
        <f t="shared" si="86"/>
        <v>0</v>
      </c>
      <c r="T55" s="159">
        <f t="shared" si="86"/>
        <v>0</v>
      </c>
      <c r="U55" s="159">
        <f t="shared" si="86"/>
        <v>0</v>
      </c>
      <c r="V55" s="159">
        <f t="shared" si="86"/>
        <v>0</v>
      </c>
      <c r="W55" s="159">
        <f t="shared" si="86"/>
        <v>0</v>
      </c>
      <c r="X55" s="159">
        <f t="shared" si="86"/>
        <v>0</v>
      </c>
      <c r="Y55" s="159">
        <f t="shared" si="86"/>
        <v>0</v>
      </c>
      <c r="Z55" s="159">
        <f t="shared" si="86"/>
        <v>0</v>
      </c>
      <c r="AA55" s="159">
        <f t="shared" si="86"/>
        <v>0</v>
      </c>
      <c r="AB55" s="159">
        <f t="shared" si="86"/>
        <v>0</v>
      </c>
      <c r="AC55" s="159">
        <f t="shared" si="86"/>
        <v>0</v>
      </c>
      <c r="AD55" s="159">
        <f t="shared" si="86"/>
        <v>0</v>
      </c>
      <c r="AE55" s="159">
        <f t="shared" si="86"/>
        <v>0</v>
      </c>
      <c r="AF55" s="159">
        <f t="shared" si="86"/>
        <v>0</v>
      </c>
      <c r="AG55" s="159">
        <f t="shared" si="86"/>
        <v>0</v>
      </c>
      <c r="AH55" s="159">
        <f t="shared" si="86"/>
        <v>0</v>
      </c>
      <c r="AI55" s="159">
        <f t="shared" si="86"/>
        <v>0</v>
      </c>
      <c r="AJ55" s="159">
        <f t="shared" si="86"/>
        <v>0</v>
      </c>
      <c r="AK55" s="159">
        <f t="shared" si="86"/>
        <v>0</v>
      </c>
      <c r="AL55" s="159">
        <f t="shared" si="86"/>
        <v>0</v>
      </c>
      <c r="AM55" s="159">
        <f t="shared" si="86"/>
        <v>0</v>
      </c>
      <c r="AN55" s="159">
        <f t="shared" si="86"/>
        <v>0</v>
      </c>
      <c r="AO55" s="159">
        <f t="shared" si="86"/>
        <v>0</v>
      </c>
      <c r="AP55" s="159">
        <f t="shared" si="86"/>
        <v>0</v>
      </c>
      <c r="AQ55" s="159">
        <f t="shared" si="86"/>
        <v>0</v>
      </c>
      <c r="AR55" s="159">
        <f t="shared" si="86"/>
        <v>0</v>
      </c>
      <c r="AS55" s="159">
        <f t="shared" si="86"/>
        <v>0</v>
      </c>
      <c r="AT55" s="159">
        <f t="shared" si="86"/>
        <v>0</v>
      </c>
      <c r="AU55" s="159">
        <f t="shared" si="86"/>
        <v>0</v>
      </c>
      <c r="AV55" s="159">
        <f t="shared" si="86"/>
        <v>0</v>
      </c>
      <c r="AW55" s="159">
        <f t="shared" si="86"/>
        <v>0</v>
      </c>
      <c r="AX55" s="159">
        <f t="shared" si="86"/>
        <v>0</v>
      </c>
      <c r="AY55" s="159">
        <f t="shared" si="86"/>
        <v>0</v>
      </c>
      <c r="AZ55" s="159">
        <f t="shared" si="86"/>
        <v>0</v>
      </c>
      <c r="BA55" s="159">
        <f t="shared" si="86"/>
        <v>0</v>
      </c>
      <c r="BB55" s="159">
        <f t="shared" si="86"/>
        <v>0</v>
      </c>
      <c r="BC55" s="159">
        <f t="shared" si="86"/>
        <v>0</v>
      </c>
      <c r="BD55" s="159">
        <f t="shared" si="86"/>
        <v>0</v>
      </c>
      <c r="BE55" s="159">
        <f t="shared" si="86"/>
        <v>0</v>
      </c>
      <c r="BF55" s="159">
        <f t="shared" si="86"/>
        <v>0</v>
      </c>
      <c r="BG55" s="159">
        <f t="shared" si="86"/>
        <v>0</v>
      </c>
      <c r="BH55" s="159">
        <f t="shared" si="86"/>
        <v>0</v>
      </c>
    </row>
    <row r="56" spans="1:63" x14ac:dyDescent="0.2">
      <c r="A56" s="71" t="s">
        <v>41</v>
      </c>
      <c r="B56" s="155" t="s">
        <v>51</v>
      </c>
      <c r="E56" s="159">
        <f t="shared" si="86"/>
        <v>0</v>
      </c>
      <c r="F56" s="159">
        <f t="shared" si="86"/>
        <v>0</v>
      </c>
      <c r="G56" s="159">
        <f t="shared" si="86"/>
        <v>0</v>
      </c>
      <c r="H56" s="159">
        <f t="shared" si="86"/>
        <v>746243.11</v>
      </c>
      <c r="I56" s="159">
        <f t="shared" si="86"/>
        <v>746243.11</v>
      </c>
      <c r="J56" s="159">
        <f t="shared" si="86"/>
        <v>746243.11</v>
      </c>
      <c r="K56" s="159">
        <f t="shared" si="86"/>
        <v>746243.11</v>
      </c>
      <c r="L56" s="159">
        <f t="shared" si="86"/>
        <v>746243.11</v>
      </c>
      <c r="M56" s="159">
        <f t="shared" si="86"/>
        <v>746243.11</v>
      </c>
      <c r="N56" s="159">
        <f t="shared" si="86"/>
        <v>746243.11</v>
      </c>
      <c r="O56" s="159">
        <f t="shared" si="86"/>
        <v>746243.11</v>
      </c>
      <c r="P56" s="159">
        <f t="shared" si="86"/>
        <v>746243.11</v>
      </c>
      <c r="Q56" s="159">
        <f t="shared" si="86"/>
        <v>746243.11</v>
      </c>
      <c r="R56" s="159">
        <f t="shared" si="86"/>
        <v>746243.11</v>
      </c>
      <c r="S56" s="159">
        <f t="shared" si="86"/>
        <v>746243.11</v>
      </c>
      <c r="T56" s="159">
        <f t="shared" si="86"/>
        <v>746243.11</v>
      </c>
      <c r="U56" s="159">
        <f t="shared" si="86"/>
        <v>746243.11</v>
      </c>
      <c r="V56" s="159">
        <f t="shared" si="86"/>
        <v>746243.11</v>
      </c>
      <c r="W56" s="159">
        <f t="shared" si="86"/>
        <v>746243.11</v>
      </c>
      <c r="X56" s="159">
        <f t="shared" si="86"/>
        <v>746243.11</v>
      </c>
      <c r="Y56" s="159">
        <f t="shared" si="86"/>
        <v>746243.11</v>
      </c>
      <c r="Z56" s="159">
        <f t="shared" si="86"/>
        <v>746243.11</v>
      </c>
      <c r="AA56" s="159">
        <f t="shared" si="86"/>
        <v>746243.11</v>
      </c>
      <c r="AB56" s="159">
        <f t="shared" si="86"/>
        <v>746243.11</v>
      </c>
      <c r="AC56" s="159">
        <f t="shared" si="86"/>
        <v>746243.11</v>
      </c>
      <c r="AD56" s="159">
        <f t="shared" si="86"/>
        <v>746243.11</v>
      </c>
      <c r="AE56" s="159">
        <f t="shared" si="86"/>
        <v>746243.11</v>
      </c>
      <c r="AF56" s="159">
        <f t="shared" si="86"/>
        <v>746243.11</v>
      </c>
      <c r="AG56" s="159">
        <f t="shared" si="86"/>
        <v>746243.11</v>
      </c>
      <c r="AH56" s="159">
        <f t="shared" si="86"/>
        <v>746243.11</v>
      </c>
      <c r="AI56" s="159">
        <f t="shared" si="86"/>
        <v>746243.11</v>
      </c>
      <c r="AJ56" s="159">
        <f t="shared" ref="AJ56:BH56" si="87">AJ10</f>
        <v>746243.11</v>
      </c>
      <c r="AK56" s="159">
        <f t="shared" si="87"/>
        <v>746243.11</v>
      </c>
      <c r="AL56" s="159">
        <f t="shared" si="87"/>
        <v>746243.11</v>
      </c>
      <c r="AM56" s="159">
        <f t="shared" si="87"/>
        <v>746243.11</v>
      </c>
      <c r="AN56" s="159">
        <f t="shared" si="87"/>
        <v>746243.11</v>
      </c>
      <c r="AO56" s="159">
        <f t="shared" si="87"/>
        <v>746243.11</v>
      </c>
      <c r="AP56" s="159">
        <f t="shared" si="87"/>
        <v>746243.11</v>
      </c>
      <c r="AQ56" s="159">
        <f t="shared" si="87"/>
        <v>746243.11</v>
      </c>
      <c r="AR56" s="159">
        <f t="shared" si="87"/>
        <v>746243.11</v>
      </c>
      <c r="AS56" s="159">
        <f t="shared" si="87"/>
        <v>746243.11</v>
      </c>
      <c r="AT56" s="159">
        <f t="shared" si="87"/>
        <v>746243.11</v>
      </c>
      <c r="AU56" s="159">
        <f t="shared" si="87"/>
        <v>746243.11</v>
      </c>
      <c r="AV56" s="159">
        <f t="shared" si="87"/>
        <v>746243.11</v>
      </c>
      <c r="AW56" s="159">
        <f t="shared" si="87"/>
        <v>746243.11</v>
      </c>
      <c r="AX56" s="159">
        <f t="shared" si="87"/>
        <v>746243.11</v>
      </c>
      <c r="AY56" s="159">
        <f t="shared" si="87"/>
        <v>746243.11</v>
      </c>
      <c r="AZ56" s="159">
        <f t="shared" si="87"/>
        <v>746243.11</v>
      </c>
      <c r="BA56" s="159">
        <f t="shared" si="87"/>
        <v>746243.11</v>
      </c>
      <c r="BB56" s="159">
        <f t="shared" si="87"/>
        <v>746243.11</v>
      </c>
      <c r="BC56" s="159">
        <f t="shared" si="87"/>
        <v>746243.11</v>
      </c>
      <c r="BD56" s="159">
        <f t="shared" si="87"/>
        <v>746243.11</v>
      </c>
      <c r="BE56" s="159">
        <f t="shared" si="87"/>
        <v>746243.11</v>
      </c>
      <c r="BF56" s="159">
        <f t="shared" si="87"/>
        <v>746243.11</v>
      </c>
      <c r="BG56" s="159">
        <f t="shared" si="87"/>
        <v>746243.11</v>
      </c>
      <c r="BH56" s="159">
        <f t="shared" si="87"/>
        <v>746243.11</v>
      </c>
    </row>
    <row r="57" spans="1:63" x14ac:dyDescent="0.2">
      <c r="A57" s="71" t="s">
        <v>47</v>
      </c>
      <c r="B57" s="155" t="s">
        <v>51</v>
      </c>
      <c r="E57" s="159">
        <f t="shared" ref="E57:BH61" si="88">E11</f>
        <v>0</v>
      </c>
      <c r="F57" s="159">
        <f t="shared" si="88"/>
        <v>0</v>
      </c>
      <c r="G57" s="159">
        <f t="shared" si="88"/>
        <v>0</v>
      </c>
      <c r="H57" s="159">
        <f t="shared" si="88"/>
        <v>0.48</v>
      </c>
      <c r="I57" s="159">
        <f t="shared" si="88"/>
        <v>0.48</v>
      </c>
      <c r="J57" s="159">
        <f t="shared" si="88"/>
        <v>0.48</v>
      </c>
      <c r="K57" s="159">
        <f t="shared" si="88"/>
        <v>0.48</v>
      </c>
      <c r="L57" s="159">
        <f t="shared" si="88"/>
        <v>0.48</v>
      </c>
      <c r="M57" s="159">
        <f t="shared" si="88"/>
        <v>0.48</v>
      </c>
      <c r="N57" s="159">
        <f t="shared" si="88"/>
        <v>0.48</v>
      </c>
      <c r="O57" s="159">
        <f t="shared" si="88"/>
        <v>0.48</v>
      </c>
      <c r="P57" s="159">
        <f t="shared" si="88"/>
        <v>0.48</v>
      </c>
      <c r="Q57" s="159">
        <f t="shared" si="88"/>
        <v>0.48</v>
      </c>
      <c r="R57" s="159">
        <f t="shared" si="88"/>
        <v>0.48</v>
      </c>
      <c r="S57" s="159">
        <f t="shared" si="88"/>
        <v>0.48</v>
      </c>
      <c r="T57" s="159">
        <f t="shared" si="88"/>
        <v>0.48</v>
      </c>
      <c r="U57" s="159">
        <f t="shared" si="88"/>
        <v>0.48</v>
      </c>
      <c r="V57" s="159">
        <f t="shared" si="88"/>
        <v>0.48</v>
      </c>
      <c r="W57" s="159">
        <f t="shared" si="88"/>
        <v>0.48</v>
      </c>
      <c r="X57" s="159">
        <f t="shared" si="88"/>
        <v>0.48</v>
      </c>
      <c r="Y57" s="159">
        <f t="shared" si="88"/>
        <v>0.48</v>
      </c>
      <c r="Z57" s="159">
        <f t="shared" si="88"/>
        <v>0.48</v>
      </c>
      <c r="AA57" s="159">
        <f t="shared" si="88"/>
        <v>0.48</v>
      </c>
      <c r="AB57" s="159">
        <f t="shared" si="88"/>
        <v>0.48</v>
      </c>
      <c r="AC57" s="159">
        <f t="shared" si="88"/>
        <v>0.48</v>
      </c>
      <c r="AD57" s="159">
        <f t="shared" si="88"/>
        <v>0.48</v>
      </c>
      <c r="AE57" s="159">
        <f t="shared" si="88"/>
        <v>0.48</v>
      </c>
      <c r="AF57" s="159">
        <f t="shared" si="88"/>
        <v>0.48</v>
      </c>
      <c r="AG57" s="159">
        <f t="shared" si="88"/>
        <v>0.48</v>
      </c>
      <c r="AH57" s="159">
        <f t="shared" si="88"/>
        <v>0.48</v>
      </c>
      <c r="AI57" s="159">
        <f t="shared" si="88"/>
        <v>0.48</v>
      </c>
      <c r="AJ57" s="159">
        <f t="shared" si="88"/>
        <v>0.48</v>
      </c>
      <c r="AK57" s="159">
        <f t="shared" si="88"/>
        <v>0.48</v>
      </c>
      <c r="AL57" s="159">
        <f t="shared" si="88"/>
        <v>0.48</v>
      </c>
      <c r="AM57" s="159">
        <f t="shared" si="88"/>
        <v>0.48</v>
      </c>
      <c r="AN57" s="159">
        <f t="shared" si="88"/>
        <v>0.48</v>
      </c>
      <c r="AO57" s="159">
        <f t="shared" si="88"/>
        <v>0.48</v>
      </c>
      <c r="AP57" s="159">
        <f t="shared" si="88"/>
        <v>0.48</v>
      </c>
      <c r="AQ57" s="159">
        <f t="shared" si="88"/>
        <v>0.48</v>
      </c>
      <c r="AR57" s="159">
        <f t="shared" si="88"/>
        <v>0.48</v>
      </c>
      <c r="AS57" s="159">
        <f t="shared" si="88"/>
        <v>0.48</v>
      </c>
      <c r="AT57" s="159">
        <f t="shared" si="88"/>
        <v>0.48</v>
      </c>
      <c r="AU57" s="159">
        <f t="shared" si="88"/>
        <v>0.48</v>
      </c>
      <c r="AV57" s="159">
        <f t="shared" si="88"/>
        <v>0.48</v>
      </c>
      <c r="AW57" s="159">
        <f t="shared" si="88"/>
        <v>0.48</v>
      </c>
      <c r="AX57" s="159">
        <f t="shared" si="88"/>
        <v>0.48</v>
      </c>
      <c r="AY57" s="159">
        <f t="shared" si="88"/>
        <v>0.48</v>
      </c>
      <c r="AZ57" s="159">
        <f t="shared" si="88"/>
        <v>0.48</v>
      </c>
      <c r="BA57" s="159">
        <f t="shared" si="88"/>
        <v>0.48</v>
      </c>
      <c r="BB57" s="159">
        <f t="shared" si="88"/>
        <v>0.48</v>
      </c>
      <c r="BC57" s="159">
        <f t="shared" si="88"/>
        <v>0.48</v>
      </c>
      <c r="BD57" s="159">
        <f t="shared" si="88"/>
        <v>0.48</v>
      </c>
      <c r="BE57" s="159">
        <f t="shared" si="88"/>
        <v>0.48</v>
      </c>
      <c r="BF57" s="159">
        <f t="shared" si="88"/>
        <v>0.48</v>
      </c>
      <c r="BG57" s="159">
        <f t="shared" si="88"/>
        <v>0.48</v>
      </c>
      <c r="BH57" s="159">
        <f t="shared" si="88"/>
        <v>0.48</v>
      </c>
    </row>
    <row r="58" spans="1:63" x14ac:dyDescent="0.2">
      <c r="A58" s="71" t="s">
        <v>44</v>
      </c>
      <c r="B58" s="155" t="s">
        <v>51</v>
      </c>
      <c r="E58" s="159">
        <f t="shared" si="88"/>
        <v>0</v>
      </c>
      <c r="F58" s="159">
        <f t="shared" si="88"/>
        <v>0</v>
      </c>
      <c r="G58" s="159">
        <f t="shared" si="88"/>
        <v>0</v>
      </c>
      <c r="H58" s="159">
        <f t="shared" si="88"/>
        <v>-193.34</v>
      </c>
      <c r="I58" s="159">
        <f t="shared" si="88"/>
        <v>-193.34</v>
      </c>
      <c r="J58" s="159">
        <f t="shared" si="88"/>
        <v>-193.34</v>
      </c>
      <c r="K58" s="159">
        <f t="shared" si="88"/>
        <v>-193.34</v>
      </c>
      <c r="L58" s="159">
        <f t="shared" si="88"/>
        <v>-193.34</v>
      </c>
      <c r="M58" s="159">
        <f t="shared" si="88"/>
        <v>-193.34</v>
      </c>
      <c r="N58" s="159">
        <f t="shared" si="88"/>
        <v>-193.34</v>
      </c>
      <c r="O58" s="159">
        <f t="shared" si="88"/>
        <v>-193.34</v>
      </c>
      <c r="P58" s="159">
        <f t="shared" si="88"/>
        <v>-193.34</v>
      </c>
      <c r="Q58" s="159">
        <f t="shared" si="88"/>
        <v>-193.34</v>
      </c>
      <c r="R58" s="159">
        <f t="shared" si="88"/>
        <v>-193.34</v>
      </c>
      <c r="S58" s="159">
        <f t="shared" si="88"/>
        <v>-193.34</v>
      </c>
      <c r="T58" s="159">
        <f t="shared" si="88"/>
        <v>-193.34</v>
      </c>
      <c r="U58" s="159">
        <f t="shared" si="88"/>
        <v>-193.34</v>
      </c>
      <c r="V58" s="159">
        <f t="shared" si="88"/>
        <v>-193.34</v>
      </c>
      <c r="W58" s="159">
        <f t="shared" si="88"/>
        <v>-193.34</v>
      </c>
      <c r="X58" s="159">
        <f t="shared" si="88"/>
        <v>-193.34</v>
      </c>
      <c r="Y58" s="159">
        <f t="shared" si="88"/>
        <v>-193.34</v>
      </c>
      <c r="Z58" s="159">
        <f t="shared" si="88"/>
        <v>-193.34</v>
      </c>
      <c r="AA58" s="159">
        <f t="shared" si="88"/>
        <v>-193.34</v>
      </c>
      <c r="AB58" s="159">
        <f t="shared" si="88"/>
        <v>-193.34</v>
      </c>
      <c r="AC58" s="159">
        <f t="shared" si="88"/>
        <v>-193.34</v>
      </c>
      <c r="AD58" s="159">
        <f t="shared" si="88"/>
        <v>-193.34</v>
      </c>
      <c r="AE58" s="159">
        <f t="shared" si="88"/>
        <v>-193.34</v>
      </c>
      <c r="AF58" s="159">
        <f t="shared" si="88"/>
        <v>-193.34</v>
      </c>
      <c r="AG58" s="159">
        <f t="shared" si="88"/>
        <v>-193.34</v>
      </c>
      <c r="AH58" s="159">
        <f t="shared" si="88"/>
        <v>-193.34</v>
      </c>
      <c r="AI58" s="159">
        <f t="shared" si="88"/>
        <v>-193.34</v>
      </c>
      <c r="AJ58" s="159">
        <f t="shared" si="88"/>
        <v>-193.34</v>
      </c>
      <c r="AK58" s="159">
        <f t="shared" si="88"/>
        <v>-193.34</v>
      </c>
      <c r="AL58" s="159">
        <f t="shared" si="88"/>
        <v>-193.34</v>
      </c>
      <c r="AM58" s="159">
        <f t="shared" si="88"/>
        <v>-193.34</v>
      </c>
      <c r="AN58" s="159">
        <f t="shared" si="88"/>
        <v>-193.34</v>
      </c>
      <c r="AO58" s="159">
        <f t="shared" si="88"/>
        <v>-193.34</v>
      </c>
      <c r="AP58" s="159">
        <f t="shared" si="88"/>
        <v>-193.34</v>
      </c>
      <c r="AQ58" s="159">
        <f t="shared" si="88"/>
        <v>-193.34</v>
      </c>
      <c r="AR58" s="159">
        <f t="shared" si="88"/>
        <v>-193.34</v>
      </c>
      <c r="AS58" s="159">
        <f t="shared" si="88"/>
        <v>-193.34</v>
      </c>
      <c r="AT58" s="159">
        <f t="shared" si="88"/>
        <v>-193.34</v>
      </c>
      <c r="AU58" s="159">
        <f t="shared" si="88"/>
        <v>-193.34</v>
      </c>
      <c r="AV58" s="159">
        <f t="shared" si="88"/>
        <v>-193.34</v>
      </c>
      <c r="AW58" s="159">
        <f t="shared" si="88"/>
        <v>-193.34</v>
      </c>
      <c r="AX58" s="159">
        <f t="shared" si="88"/>
        <v>-193.34</v>
      </c>
      <c r="AY58" s="159">
        <f t="shared" si="88"/>
        <v>-193.34</v>
      </c>
      <c r="AZ58" s="159">
        <f t="shared" si="88"/>
        <v>-193.34</v>
      </c>
      <c r="BA58" s="159">
        <f t="shared" si="88"/>
        <v>-193.34</v>
      </c>
      <c r="BB58" s="159">
        <f t="shared" si="88"/>
        <v>-193.34</v>
      </c>
      <c r="BC58" s="159">
        <f t="shared" si="88"/>
        <v>-193.34</v>
      </c>
      <c r="BD58" s="159">
        <f t="shared" si="88"/>
        <v>-193.34</v>
      </c>
      <c r="BE58" s="159">
        <f t="shared" si="88"/>
        <v>-193.34</v>
      </c>
      <c r="BF58" s="159">
        <f t="shared" si="88"/>
        <v>-193.34</v>
      </c>
      <c r="BG58" s="159">
        <f t="shared" si="88"/>
        <v>-193.34</v>
      </c>
      <c r="BH58" s="159">
        <f t="shared" si="88"/>
        <v>-193.34</v>
      </c>
    </row>
    <row r="59" spans="1:63" x14ac:dyDescent="0.2">
      <c r="A59" s="71" t="s">
        <v>45</v>
      </c>
      <c r="B59" s="155" t="s">
        <v>51</v>
      </c>
      <c r="E59" s="159">
        <f t="shared" si="88"/>
        <v>24980355.47229543</v>
      </c>
      <c r="F59" s="159">
        <f t="shared" si="88"/>
        <v>24980355.47229543</v>
      </c>
      <c r="G59" s="159">
        <f t="shared" si="88"/>
        <v>24980355.47229543</v>
      </c>
      <c r="H59" s="159">
        <f t="shared" si="88"/>
        <v>24980355.47229543</v>
      </c>
      <c r="I59" s="159">
        <f t="shared" si="88"/>
        <v>24980355.47229543</v>
      </c>
      <c r="J59" s="159">
        <f t="shared" si="88"/>
        <v>24980355.47229543</v>
      </c>
      <c r="K59" s="159">
        <f t="shared" si="88"/>
        <v>24980355.47229543</v>
      </c>
      <c r="L59" s="159">
        <f t="shared" si="88"/>
        <v>24980355.47229543</v>
      </c>
      <c r="M59" s="159">
        <f t="shared" si="88"/>
        <v>24980355.47229543</v>
      </c>
      <c r="N59" s="159">
        <f t="shared" si="88"/>
        <v>24980355.47229543</v>
      </c>
      <c r="O59" s="159">
        <f t="shared" si="88"/>
        <v>24980355.47229543</v>
      </c>
      <c r="P59" s="159">
        <f t="shared" si="88"/>
        <v>24980355.47229543</v>
      </c>
      <c r="Q59" s="159">
        <f t="shared" si="88"/>
        <v>24980355.47229543</v>
      </c>
      <c r="R59" s="159">
        <f t="shared" si="88"/>
        <v>24980355.47229543</v>
      </c>
      <c r="S59" s="159">
        <f t="shared" si="88"/>
        <v>24980355.47229543</v>
      </c>
      <c r="T59" s="159">
        <f t="shared" si="88"/>
        <v>24980355.47229543</v>
      </c>
      <c r="U59" s="159">
        <f t="shared" si="88"/>
        <v>24980355.47229543</v>
      </c>
      <c r="V59" s="159">
        <f t="shared" si="88"/>
        <v>24980355.47229543</v>
      </c>
      <c r="W59" s="159">
        <f t="shared" si="88"/>
        <v>24980355.47229543</v>
      </c>
      <c r="X59" s="159">
        <f t="shared" si="88"/>
        <v>24980355.47229543</v>
      </c>
      <c r="Y59" s="159">
        <f t="shared" si="88"/>
        <v>24980355.47229543</v>
      </c>
      <c r="Z59" s="159">
        <f t="shared" si="88"/>
        <v>24980355.47229543</v>
      </c>
      <c r="AA59" s="159">
        <f t="shared" si="88"/>
        <v>24980355.47229543</v>
      </c>
      <c r="AB59" s="159">
        <f t="shared" si="88"/>
        <v>24980355.47229543</v>
      </c>
      <c r="AC59" s="159">
        <f t="shared" si="88"/>
        <v>24980355.47229543</v>
      </c>
      <c r="AD59" s="159">
        <f t="shared" si="88"/>
        <v>24980355.47229543</v>
      </c>
      <c r="AE59" s="159">
        <f t="shared" si="88"/>
        <v>24980355.47229543</v>
      </c>
      <c r="AF59" s="159">
        <f t="shared" si="88"/>
        <v>24980355.47229543</v>
      </c>
      <c r="AG59" s="159">
        <f t="shared" si="88"/>
        <v>24980355.47229543</v>
      </c>
      <c r="AH59" s="159">
        <f t="shared" si="88"/>
        <v>24980355.47229543</v>
      </c>
      <c r="AI59" s="159">
        <f t="shared" si="88"/>
        <v>24980355.47229543</v>
      </c>
      <c r="AJ59" s="159">
        <f t="shared" si="88"/>
        <v>24980355.47229543</v>
      </c>
      <c r="AK59" s="159">
        <f t="shared" si="88"/>
        <v>24980355.47229543</v>
      </c>
      <c r="AL59" s="159">
        <f t="shared" si="88"/>
        <v>24980355.47229543</v>
      </c>
      <c r="AM59" s="159">
        <f t="shared" si="88"/>
        <v>24980355.47229543</v>
      </c>
      <c r="AN59" s="159">
        <f t="shared" si="88"/>
        <v>24980355.47229543</v>
      </c>
      <c r="AO59" s="159">
        <f t="shared" si="88"/>
        <v>24980355.47229543</v>
      </c>
      <c r="AP59" s="159">
        <f t="shared" si="88"/>
        <v>24980355.47229543</v>
      </c>
      <c r="AQ59" s="159">
        <f t="shared" si="88"/>
        <v>24980355.47229543</v>
      </c>
      <c r="AR59" s="159">
        <f t="shared" si="88"/>
        <v>24980355.47229543</v>
      </c>
      <c r="AS59" s="159">
        <f t="shared" si="88"/>
        <v>24980355.47229543</v>
      </c>
      <c r="AT59" s="159">
        <f t="shared" si="88"/>
        <v>24980355.47229543</v>
      </c>
      <c r="AU59" s="159">
        <f t="shared" si="88"/>
        <v>24980355.47229543</v>
      </c>
      <c r="AV59" s="159">
        <f t="shared" si="88"/>
        <v>24980355.47229543</v>
      </c>
      <c r="AW59" s="159">
        <f t="shared" si="88"/>
        <v>24980355.47229543</v>
      </c>
      <c r="AX59" s="159">
        <f t="shared" si="88"/>
        <v>24980355.47229543</v>
      </c>
      <c r="AY59" s="159">
        <f t="shared" si="88"/>
        <v>24980355.47229543</v>
      </c>
      <c r="AZ59" s="159">
        <f t="shared" si="88"/>
        <v>24980355.47229543</v>
      </c>
      <c r="BA59" s="159">
        <f t="shared" si="88"/>
        <v>24980355.47229543</v>
      </c>
      <c r="BB59" s="159">
        <f t="shared" si="88"/>
        <v>24980355.47229543</v>
      </c>
      <c r="BC59" s="159">
        <f t="shared" si="88"/>
        <v>24980355.47229543</v>
      </c>
      <c r="BD59" s="159">
        <f t="shared" si="88"/>
        <v>24980355.47229543</v>
      </c>
      <c r="BE59" s="159">
        <f t="shared" si="88"/>
        <v>24980355.47229543</v>
      </c>
      <c r="BF59" s="159">
        <f t="shared" si="88"/>
        <v>24980355.47229543</v>
      </c>
      <c r="BG59" s="159">
        <f t="shared" si="88"/>
        <v>24980355.47229543</v>
      </c>
      <c r="BH59" s="159">
        <f t="shared" si="88"/>
        <v>24980355.47229543</v>
      </c>
    </row>
    <row r="60" spans="1:63" x14ac:dyDescent="0.2">
      <c r="A60" s="71" t="s">
        <v>42</v>
      </c>
      <c r="B60" s="155" t="s">
        <v>51</v>
      </c>
      <c r="E60" s="159">
        <f t="shared" si="88"/>
        <v>0</v>
      </c>
      <c r="F60" s="159">
        <f t="shared" si="88"/>
        <v>0</v>
      </c>
      <c r="G60" s="159">
        <f t="shared" si="88"/>
        <v>0</v>
      </c>
      <c r="H60" s="159">
        <f t="shared" si="88"/>
        <v>1642390.94</v>
      </c>
      <c r="I60" s="159">
        <f t="shared" si="88"/>
        <v>1642390.94</v>
      </c>
      <c r="J60" s="159">
        <f t="shared" si="88"/>
        <v>1642390.94</v>
      </c>
      <c r="K60" s="159">
        <f t="shared" si="88"/>
        <v>1642390.94</v>
      </c>
      <c r="L60" s="159">
        <f t="shared" si="88"/>
        <v>1642390.94</v>
      </c>
      <c r="M60" s="159">
        <f t="shared" si="88"/>
        <v>1642390.94</v>
      </c>
      <c r="N60" s="159">
        <f t="shared" si="88"/>
        <v>1642390.94</v>
      </c>
      <c r="O60" s="159">
        <f t="shared" si="88"/>
        <v>1642390.94</v>
      </c>
      <c r="P60" s="159">
        <f t="shared" si="88"/>
        <v>1642390.94</v>
      </c>
      <c r="Q60" s="159">
        <f t="shared" si="88"/>
        <v>1642390.94</v>
      </c>
      <c r="R60" s="159">
        <f t="shared" si="88"/>
        <v>1642390.94</v>
      </c>
      <c r="S60" s="159">
        <f t="shared" si="88"/>
        <v>1642390.94</v>
      </c>
      <c r="T60" s="159">
        <f t="shared" si="88"/>
        <v>1642390.94</v>
      </c>
      <c r="U60" s="159">
        <f t="shared" si="88"/>
        <v>1642390.94</v>
      </c>
      <c r="V60" s="159">
        <f t="shared" si="88"/>
        <v>1642390.94</v>
      </c>
      <c r="W60" s="159">
        <f t="shared" si="88"/>
        <v>1642390.94</v>
      </c>
      <c r="X60" s="159">
        <f t="shared" si="88"/>
        <v>1642390.94</v>
      </c>
      <c r="Y60" s="159">
        <f t="shared" si="88"/>
        <v>1642390.94</v>
      </c>
      <c r="Z60" s="159">
        <f t="shared" si="88"/>
        <v>1642390.94</v>
      </c>
      <c r="AA60" s="159">
        <f t="shared" si="88"/>
        <v>1642390.94</v>
      </c>
      <c r="AB60" s="159">
        <f t="shared" si="88"/>
        <v>1642390.94</v>
      </c>
      <c r="AC60" s="159">
        <f t="shared" si="88"/>
        <v>1642390.94</v>
      </c>
      <c r="AD60" s="159">
        <f t="shared" si="88"/>
        <v>1642390.94</v>
      </c>
      <c r="AE60" s="159">
        <f t="shared" si="88"/>
        <v>1642390.94</v>
      </c>
      <c r="AF60" s="159">
        <f t="shared" si="88"/>
        <v>1642390.94</v>
      </c>
      <c r="AG60" s="159">
        <f t="shared" si="88"/>
        <v>1642390.94</v>
      </c>
      <c r="AH60" s="159">
        <f t="shared" si="88"/>
        <v>1642390.94</v>
      </c>
      <c r="AI60" s="159">
        <f t="shared" si="88"/>
        <v>1642390.94</v>
      </c>
      <c r="AJ60" s="159">
        <f t="shared" si="88"/>
        <v>1642390.94</v>
      </c>
      <c r="AK60" s="159">
        <f t="shared" si="88"/>
        <v>1642390.94</v>
      </c>
      <c r="AL60" s="159">
        <f t="shared" si="88"/>
        <v>1642390.94</v>
      </c>
      <c r="AM60" s="159">
        <f t="shared" si="88"/>
        <v>1642390.94</v>
      </c>
      <c r="AN60" s="159">
        <f t="shared" si="88"/>
        <v>1642390.94</v>
      </c>
      <c r="AO60" s="159">
        <f t="shared" si="88"/>
        <v>1642390.94</v>
      </c>
      <c r="AP60" s="159">
        <f t="shared" si="88"/>
        <v>1642390.94</v>
      </c>
      <c r="AQ60" s="159">
        <f t="shared" si="88"/>
        <v>1642390.94</v>
      </c>
      <c r="AR60" s="159">
        <f t="shared" si="88"/>
        <v>1642390.94</v>
      </c>
      <c r="AS60" s="159">
        <f t="shared" si="88"/>
        <v>1642390.94</v>
      </c>
      <c r="AT60" s="159">
        <f t="shared" si="88"/>
        <v>1642390.94</v>
      </c>
      <c r="AU60" s="159">
        <f t="shared" si="88"/>
        <v>1642390.94</v>
      </c>
      <c r="AV60" s="159">
        <f t="shared" si="88"/>
        <v>1642390.94</v>
      </c>
      <c r="AW60" s="159">
        <f t="shared" si="88"/>
        <v>1642390.94</v>
      </c>
      <c r="AX60" s="159">
        <f t="shared" si="88"/>
        <v>1642390.94</v>
      </c>
      <c r="AY60" s="159">
        <f t="shared" si="88"/>
        <v>1642390.94</v>
      </c>
      <c r="AZ60" s="159">
        <f t="shared" si="88"/>
        <v>1642390.94</v>
      </c>
      <c r="BA60" s="159">
        <f t="shared" si="88"/>
        <v>1642390.94</v>
      </c>
      <c r="BB60" s="159">
        <f t="shared" si="88"/>
        <v>1642390.94</v>
      </c>
      <c r="BC60" s="159">
        <f t="shared" si="88"/>
        <v>1642390.94</v>
      </c>
      <c r="BD60" s="159">
        <f t="shared" si="88"/>
        <v>1642390.94</v>
      </c>
      <c r="BE60" s="159">
        <f t="shared" si="88"/>
        <v>1642390.94</v>
      </c>
      <c r="BF60" s="159">
        <f t="shared" si="88"/>
        <v>1642390.94</v>
      </c>
      <c r="BG60" s="159">
        <f t="shared" si="88"/>
        <v>1642390.94</v>
      </c>
      <c r="BH60" s="159">
        <f t="shared" si="88"/>
        <v>1642390.94</v>
      </c>
    </row>
    <row r="61" spans="1:63" x14ac:dyDescent="0.2">
      <c r="A61" s="71" t="s">
        <v>46</v>
      </c>
      <c r="B61" s="155" t="s">
        <v>51</v>
      </c>
      <c r="E61" s="159">
        <f t="shared" si="88"/>
        <v>0</v>
      </c>
      <c r="F61" s="159">
        <f t="shared" si="88"/>
        <v>0</v>
      </c>
      <c r="G61" s="159">
        <f t="shared" si="88"/>
        <v>0</v>
      </c>
      <c r="H61" s="159">
        <f t="shared" si="88"/>
        <v>233963.74</v>
      </c>
      <c r="I61" s="159">
        <f t="shared" si="88"/>
        <v>233963.74</v>
      </c>
      <c r="J61" s="159">
        <f t="shared" si="88"/>
        <v>233963.74</v>
      </c>
      <c r="K61" s="159">
        <f t="shared" si="88"/>
        <v>233963.74</v>
      </c>
      <c r="L61" s="159">
        <f t="shared" si="88"/>
        <v>233963.74</v>
      </c>
      <c r="M61" s="159">
        <f t="shared" si="88"/>
        <v>233963.74</v>
      </c>
      <c r="N61" s="159">
        <f t="shared" si="88"/>
        <v>233963.74</v>
      </c>
      <c r="O61" s="159">
        <f t="shared" si="88"/>
        <v>233963.74</v>
      </c>
      <c r="P61" s="159">
        <f t="shared" si="88"/>
        <v>233963.74</v>
      </c>
      <c r="Q61" s="159">
        <f t="shared" si="88"/>
        <v>233963.74</v>
      </c>
      <c r="R61" s="159">
        <f t="shared" si="88"/>
        <v>233963.74</v>
      </c>
      <c r="S61" s="159">
        <f t="shared" si="88"/>
        <v>233963.74</v>
      </c>
      <c r="T61" s="159">
        <f t="shared" si="88"/>
        <v>233963.74</v>
      </c>
      <c r="U61" s="159">
        <f t="shared" si="88"/>
        <v>233963.74</v>
      </c>
      <c r="V61" s="159">
        <f t="shared" si="88"/>
        <v>233963.74</v>
      </c>
      <c r="W61" s="159">
        <f t="shared" si="88"/>
        <v>233963.74</v>
      </c>
      <c r="X61" s="159">
        <f t="shared" si="88"/>
        <v>233963.74</v>
      </c>
      <c r="Y61" s="159">
        <f t="shared" si="88"/>
        <v>233963.74</v>
      </c>
      <c r="Z61" s="159">
        <f t="shared" si="88"/>
        <v>233963.74</v>
      </c>
      <c r="AA61" s="159">
        <f t="shared" si="88"/>
        <v>233963.74</v>
      </c>
      <c r="AB61" s="159">
        <f t="shared" si="88"/>
        <v>233963.74</v>
      </c>
      <c r="AC61" s="159">
        <f t="shared" si="88"/>
        <v>233963.74</v>
      </c>
      <c r="AD61" s="159">
        <f t="shared" si="88"/>
        <v>233963.74</v>
      </c>
      <c r="AE61" s="159">
        <f t="shared" si="88"/>
        <v>233963.74</v>
      </c>
      <c r="AF61" s="159">
        <f t="shared" si="88"/>
        <v>233963.74</v>
      </c>
      <c r="AG61" s="159">
        <f t="shared" si="88"/>
        <v>233963.74</v>
      </c>
      <c r="AH61" s="159">
        <f t="shared" si="88"/>
        <v>233963.74</v>
      </c>
      <c r="AI61" s="159">
        <f t="shared" si="88"/>
        <v>233963.74</v>
      </c>
      <c r="AJ61" s="159">
        <f t="shared" ref="AJ61:BH61" si="89">AJ15</f>
        <v>233963.74</v>
      </c>
      <c r="AK61" s="159">
        <f t="shared" si="89"/>
        <v>233963.74</v>
      </c>
      <c r="AL61" s="159">
        <f t="shared" si="89"/>
        <v>233963.74</v>
      </c>
      <c r="AM61" s="159">
        <f t="shared" si="89"/>
        <v>233963.74</v>
      </c>
      <c r="AN61" s="159">
        <f t="shared" si="89"/>
        <v>233963.74</v>
      </c>
      <c r="AO61" s="159">
        <f t="shared" si="89"/>
        <v>233963.74</v>
      </c>
      <c r="AP61" s="159">
        <f t="shared" si="89"/>
        <v>233963.74</v>
      </c>
      <c r="AQ61" s="159">
        <f t="shared" si="89"/>
        <v>233963.74</v>
      </c>
      <c r="AR61" s="159">
        <f t="shared" si="89"/>
        <v>233963.74</v>
      </c>
      <c r="AS61" s="159">
        <f t="shared" si="89"/>
        <v>233963.74</v>
      </c>
      <c r="AT61" s="159">
        <f t="shared" si="89"/>
        <v>233963.74</v>
      </c>
      <c r="AU61" s="159">
        <f t="shared" si="89"/>
        <v>233963.74</v>
      </c>
      <c r="AV61" s="159">
        <f t="shared" si="89"/>
        <v>233963.74</v>
      </c>
      <c r="AW61" s="159">
        <f t="shared" si="89"/>
        <v>233963.74</v>
      </c>
      <c r="AX61" s="159">
        <f t="shared" si="89"/>
        <v>233963.74</v>
      </c>
      <c r="AY61" s="159">
        <f t="shared" si="89"/>
        <v>233963.74</v>
      </c>
      <c r="AZ61" s="159">
        <f t="shared" si="89"/>
        <v>233963.74</v>
      </c>
      <c r="BA61" s="159">
        <f t="shared" si="89"/>
        <v>233963.74</v>
      </c>
      <c r="BB61" s="159">
        <f t="shared" si="89"/>
        <v>233963.74</v>
      </c>
      <c r="BC61" s="159">
        <f t="shared" si="89"/>
        <v>233963.74</v>
      </c>
      <c r="BD61" s="159">
        <f t="shared" si="89"/>
        <v>233963.74</v>
      </c>
      <c r="BE61" s="159">
        <f t="shared" si="89"/>
        <v>233963.74</v>
      </c>
      <c r="BF61" s="159">
        <f t="shared" si="89"/>
        <v>233963.74</v>
      </c>
      <c r="BG61" s="159">
        <f t="shared" si="89"/>
        <v>233963.74</v>
      </c>
      <c r="BH61" s="159">
        <f t="shared" si="89"/>
        <v>233963.74</v>
      </c>
    </row>
    <row r="62" spans="1:63" x14ac:dyDescent="0.2">
      <c r="A62" s="71" t="s">
        <v>48</v>
      </c>
      <c r="B62" s="155" t="s">
        <v>51</v>
      </c>
      <c r="E62" s="159">
        <f t="shared" ref="E62:BH64" si="90">E16</f>
        <v>0</v>
      </c>
      <c r="F62" s="159">
        <f t="shared" si="90"/>
        <v>0</v>
      </c>
      <c r="G62" s="159">
        <f t="shared" si="90"/>
        <v>0</v>
      </c>
      <c r="H62" s="159">
        <f t="shared" si="90"/>
        <v>5221.2299999999996</v>
      </c>
      <c r="I62" s="159">
        <f t="shared" si="90"/>
        <v>5221.2299999999996</v>
      </c>
      <c r="J62" s="159">
        <f t="shared" si="90"/>
        <v>5221.2299999999996</v>
      </c>
      <c r="K62" s="159">
        <f t="shared" si="90"/>
        <v>5221.2299999999996</v>
      </c>
      <c r="L62" s="159">
        <f t="shared" si="90"/>
        <v>5221.2299999999996</v>
      </c>
      <c r="M62" s="159">
        <f t="shared" si="90"/>
        <v>5221.2299999999996</v>
      </c>
      <c r="N62" s="159">
        <f t="shared" si="90"/>
        <v>5221.2299999999996</v>
      </c>
      <c r="O62" s="159">
        <f t="shared" si="90"/>
        <v>5221.2299999999996</v>
      </c>
      <c r="P62" s="159">
        <f t="shared" si="90"/>
        <v>5221.2299999999996</v>
      </c>
      <c r="Q62" s="159">
        <f t="shared" si="90"/>
        <v>5221.2299999999996</v>
      </c>
      <c r="R62" s="159">
        <f t="shared" si="90"/>
        <v>5221.2299999999996</v>
      </c>
      <c r="S62" s="159">
        <f t="shared" si="90"/>
        <v>5221.2299999999996</v>
      </c>
      <c r="T62" s="159">
        <f t="shared" si="90"/>
        <v>5221.2299999999996</v>
      </c>
      <c r="U62" s="159">
        <f t="shared" si="90"/>
        <v>5221.2299999999996</v>
      </c>
      <c r="V62" s="159">
        <f t="shared" si="90"/>
        <v>5221.2299999999996</v>
      </c>
      <c r="W62" s="159">
        <f t="shared" si="90"/>
        <v>5221.2299999999996</v>
      </c>
      <c r="X62" s="159">
        <f t="shared" si="90"/>
        <v>5221.2299999999996</v>
      </c>
      <c r="Y62" s="159">
        <f t="shared" si="90"/>
        <v>5221.2299999999996</v>
      </c>
      <c r="Z62" s="159">
        <f t="shared" si="90"/>
        <v>5221.2299999999996</v>
      </c>
      <c r="AA62" s="159">
        <f t="shared" si="90"/>
        <v>5221.2299999999996</v>
      </c>
      <c r="AB62" s="159">
        <f t="shared" si="90"/>
        <v>5221.2299999999996</v>
      </c>
      <c r="AC62" s="159">
        <f t="shared" si="90"/>
        <v>5221.2299999999996</v>
      </c>
      <c r="AD62" s="159">
        <f t="shared" si="90"/>
        <v>5221.2299999999996</v>
      </c>
      <c r="AE62" s="159">
        <f t="shared" si="90"/>
        <v>5221.2299999999996</v>
      </c>
      <c r="AF62" s="159">
        <f t="shared" si="90"/>
        <v>5221.2299999999996</v>
      </c>
      <c r="AG62" s="159">
        <f t="shared" si="90"/>
        <v>5221.2299999999996</v>
      </c>
      <c r="AH62" s="159">
        <f t="shared" si="90"/>
        <v>5221.2299999999996</v>
      </c>
      <c r="AI62" s="159">
        <f t="shared" si="90"/>
        <v>5221.2299999999996</v>
      </c>
      <c r="AJ62" s="159">
        <f t="shared" si="90"/>
        <v>5221.2299999999996</v>
      </c>
      <c r="AK62" s="159">
        <f t="shared" si="90"/>
        <v>5221.2299999999996</v>
      </c>
      <c r="AL62" s="159">
        <f t="shared" si="90"/>
        <v>5221.2299999999996</v>
      </c>
      <c r="AM62" s="159">
        <f t="shared" si="90"/>
        <v>5221.2299999999996</v>
      </c>
      <c r="AN62" s="159">
        <f t="shared" si="90"/>
        <v>5221.2299999999996</v>
      </c>
      <c r="AO62" s="159">
        <f t="shared" si="90"/>
        <v>5221.2299999999996</v>
      </c>
      <c r="AP62" s="159">
        <f t="shared" si="90"/>
        <v>5221.2299999999996</v>
      </c>
      <c r="AQ62" s="159">
        <f t="shared" si="90"/>
        <v>5221.2299999999996</v>
      </c>
      <c r="AR62" s="159">
        <f t="shared" si="90"/>
        <v>5221.2299999999996</v>
      </c>
      <c r="AS62" s="159">
        <f t="shared" si="90"/>
        <v>5221.2299999999996</v>
      </c>
      <c r="AT62" s="159">
        <f t="shared" si="90"/>
        <v>5221.2299999999996</v>
      </c>
      <c r="AU62" s="159">
        <f t="shared" si="90"/>
        <v>5221.2299999999996</v>
      </c>
      <c r="AV62" s="159">
        <f t="shared" si="90"/>
        <v>5221.2299999999996</v>
      </c>
      <c r="AW62" s="159">
        <f t="shared" si="90"/>
        <v>5221.2299999999996</v>
      </c>
      <c r="AX62" s="159">
        <f t="shared" si="90"/>
        <v>5221.2299999999996</v>
      </c>
      <c r="AY62" s="159">
        <f t="shared" si="90"/>
        <v>5221.2299999999996</v>
      </c>
      <c r="AZ62" s="159">
        <f t="shared" si="90"/>
        <v>5221.2299999999996</v>
      </c>
      <c r="BA62" s="159">
        <f t="shared" si="90"/>
        <v>5221.2299999999996</v>
      </c>
      <c r="BB62" s="159">
        <f t="shared" si="90"/>
        <v>5221.2299999999996</v>
      </c>
      <c r="BC62" s="159">
        <f t="shared" si="90"/>
        <v>5221.2299999999996</v>
      </c>
      <c r="BD62" s="159">
        <f t="shared" si="90"/>
        <v>5221.2299999999996</v>
      </c>
      <c r="BE62" s="159">
        <f t="shared" si="90"/>
        <v>5221.2299999999996</v>
      </c>
      <c r="BF62" s="159">
        <f t="shared" si="90"/>
        <v>5221.2299999999996</v>
      </c>
      <c r="BG62" s="159">
        <f t="shared" si="90"/>
        <v>5221.2299999999996</v>
      </c>
      <c r="BH62" s="159">
        <f t="shared" si="90"/>
        <v>5221.2299999999996</v>
      </c>
    </row>
    <row r="63" spans="1:63" x14ac:dyDescent="0.2">
      <c r="A63" s="71" t="s">
        <v>45</v>
      </c>
      <c r="B63" s="155" t="s">
        <v>52</v>
      </c>
      <c r="E63" s="159">
        <f t="shared" si="90"/>
        <v>0</v>
      </c>
      <c r="F63" s="159">
        <f t="shared" si="90"/>
        <v>0</v>
      </c>
      <c r="G63" s="159">
        <f t="shared" si="90"/>
        <v>0</v>
      </c>
      <c r="H63" s="159">
        <f t="shared" si="90"/>
        <v>0</v>
      </c>
      <c r="I63" s="159">
        <f t="shared" si="90"/>
        <v>0</v>
      </c>
      <c r="J63" s="159">
        <f t="shared" si="90"/>
        <v>0</v>
      </c>
      <c r="K63" s="159">
        <f t="shared" si="90"/>
        <v>0</v>
      </c>
      <c r="L63" s="159">
        <f t="shared" si="90"/>
        <v>0</v>
      </c>
      <c r="M63" s="159">
        <f t="shared" si="90"/>
        <v>0</v>
      </c>
      <c r="N63" s="159">
        <f t="shared" si="90"/>
        <v>0</v>
      </c>
      <c r="O63" s="159">
        <f t="shared" si="90"/>
        <v>0</v>
      </c>
      <c r="P63" s="159">
        <f t="shared" si="90"/>
        <v>0</v>
      </c>
      <c r="Q63" s="159">
        <f t="shared" si="90"/>
        <v>0</v>
      </c>
      <c r="R63" s="159">
        <f t="shared" si="90"/>
        <v>0</v>
      </c>
      <c r="S63" s="159">
        <f t="shared" si="90"/>
        <v>0</v>
      </c>
      <c r="T63" s="159">
        <f t="shared" si="90"/>
        <v>0</v>
      </c>
      <c r="U63" s="159">
        <f t="shared" si="90"/>
        <v>0</v>
      </c>
      <c r="V63" s="159">
        <f t="shared" si="90"/>
        <v>0</v>
      </c>
      <c r="W63" s="159">
        <f t="shared" si="90"/>
        <v>0</v>
      </c>
      <c r="X63" s="159">
        <f t="shared" si="90"/>
        <v>0</v>
      </c>
      <c r="Y63" s="159">
        <f t="shared" si="90"/>
        <v>0</v>
      </c>
      <c r="Z63" s="159">
        <f t="shared" si="90"/>
        <v>0</v>
      </c>
      <c r="AA63" s="159">
        <f t="shared" si="90"/>
        <v>0</v>
      </c>
      <c r="AB63" s="159">
        <f t="shared" si="90"/>
        <v>0</v>
      </c>
      <c r="AC63" s="159">
        <f t="shared" si="90"/>
        <v>0</v>
      </c>
      <c r="AD63" s="159">
        <f t="shared" si="90"/>
        <v>0</v>
      </c>
      <c r="AE63" s="159">
        <f t="shared" si="90"/>
        <v>0</v>
      </c>
      <c r="AF63" s="159">
        <f t="shared" si="90"/>
        <v>0</v>
      </c>
      <c r="AG63" s="159">
        <f t="shared" si="90"/>
        <v>0</v>
      </c>
      <c r="AH63" s="159">
        <f t="shared" si="90"/>
        <v>0</v>
      </c>
      <c r="AI63" s="159">
        <f t="shared" si="90"/>
        <v>0</v>
      </c>
      <c r="AJ63" s="159">
        <f t="shared" si="90"/>
        <v>0</v>
      </c>
      <c r="AK63" s="159">
        <f t="shared" si="90"/>
        <v>0</v>
      </c>
      <c r="AL63" s="159">
        <f t="shared" si="90"/>
        <v>0</v>
      </c>
      <c r="AM63" s="159">
        <f t="shared" si="90"/>
        <v>0</v>
      </c>
      <c r="AN63" s="159">
        <f t="shared" si="90"/>
        <v>0</v>
      </c>
      <c r="AO63" s="159">
        <f t="shared" si="90"/>
        <v>0</v>
      </c>
      <c r="AP63" s="159">
        <f t="shared" si="90"/>
        <v>0</v>
      </c>
      <c r="AQ63" s="159">
        <f t="shared" si="90"/>
        <v>0</v>
      </c>
      <c r="AR63" s="159">
        <f t="shared" si="90"/>
        <v>0</v>
      </c>
      <c r="AS63" s="159">
        <f t="shared" si="90"/>
        <v>0</v>
      </c>
      <c r="AT63" s="159">
        <f t="shared" si="90"/>
        <v>0</v>
      </c>
      <c r="AU63" s="159">
        <f t="shared" si="90"/>
        <v>0</v>
      </c>
      <c r="AV63" s="159">
        <f t="shared" si="90"/>
        <v>0</v>
      </c>
      <c r="AW63" s="159">
        <f t="shared" si="90"/>
        <v>0</v>
      </c>
      <c r="AX63" s="159">
        <f t="shared" si="90"/>
        <v>0</v>
      </c>
      <c r="AY63" s="159">
        <f t="shared" si="90"/>
        <v>0</v>
      </c>
      <c r="AZ63" s="159">
        <f t="shared" si="90"/>
        <v>0</v>
      </c>
      <c r="BA63" s="159">
        <f t="shared" si="90"/>
        <v>0</v>
      </c>
      <c r="BB63" s="159">
        <f t="shared" si="90"/>
        <v>0</v>
      </c>
      <c r="BC63" s="159">
        <f t="shared" si="90"/>
        <v>0</v>
      </c>
      <c r="BD63" s="159">
        <f t="shared" si="90"/>
        <v>0</v>
      </c>
      <c r="BE63" s="159">
        <f t="shared" si="90"/>
        <v>0</v>
      </c>
      <c r="BF63" s="159">
        <f t="shared" si="90"/>
        <v>0</v>
      </c>
      <c r="BG63" s="159">
        <f t="shared" si="90"/>
        <v>0</v>
      </c>
      <c r="BH63" s="159">
        <f t="shared" si="90"/>
        <v>0</v>
      </c>
    </row>
    <row r="64" spans="1:63" x14ac:dyDescent="0.2">
      <c r="A64" s="71" t="s">
        <v>42</v>
      </c>
      <c r="B64" s="155" t="s">
        <v>52</v>
      </c>
      <c r="E64" s="154">
        <f t="shared" si="90"/>
        <v>0</v>
      </c>
      <c r="F64" s="154">
        <f t="shared" si="90"/>
        <v>0</v>
      </c>
      <c r="G64" s="154">
        <f t="shared" si="90"/>
        <v>0</v>
      </c>
      <c r="H64" s="154">
        <f t="shared" si="90"/>
        <v>0</v>
      </c>
      <c r="I64" s="154">
        <f t="shared" si="90"/>
        <v>0</v>
      </c>
      <c r="J64" s="154">
        <f t="shared" si="90"/>
        <v>0</v>
      </c>
      <c r="K64" s="154">
        <f t="shared" si="90"/>
        <v>0</v>
      </c>
      <c r="L64" s="154">
        <f t="shared" si="90"/>
        <v>0</v>
      </c>
      <c r="M64" s="154">
        <f t="shared" si="90"/>
        <v>0</v>
      </c>
      <c r="N64" s="154">
        <f t="shared" si="90"/>
        <v>0</v>
      </c>
      <c r="O64" s="154">
        <f t="shared" si="90"/>
        <v>0</v>
      </c>
      <c r="P64" s="154">
        <f t="shared" si="90"/>
        <v>0</v>
      </c>
      <c r="Q64" s="154">
        <f t="shared" si="90"/>
        <v>0</v>
      </c>
      <c r="R64" s="154">
        <f t="shared" si="90"/>
        <v>0</v>
      </c>
      <c r="S64" s="154">
        <f t="shared" si="90"/>
        <v>0</v>
      </c>
      <c r="T64" s="154">
        <f t="shared" si="90"/>
        <v>0</v>
      </c>
      <c r="U64" s="154">
        <f t="shared" si="90"/>
        <v>0</v>
      </c>
      <c r="V64" s="154">
        <f t="shared" si="90"/>
        <v>0</v>
      </c>
      <c r="W64" s="154">
        <f t="shared" si="90"/>
        <v>0</v>
      </c>
      <c r="X64" s="154">
        <f t="shared" si="90"/>
        <v>0</v>
      </c>
      <c r="Y64" s="154">
        <f t="shared" si="90"/>
        <v>0</v>
      </c>
      <c r="Z64" s="154">
        <f t="shared" si="90"/>
        <v>0</v>
      </c>
      <c r="AA64" s="154">
        <f t="shared" si="90"/>
        <v>0</v>
      </c>
      <c r="AB64" s="154">
        <f t="shared" si="90"/>
        <v>0</v>
      </c>
      <c r="AC64" s="154">
        <f t="shared" si="90"/>
        <v>0</v>
      </c>
      <c r="AD64" s="154">
        <f t="shared" si="90"/>
        <v>0</v>
      </c>
      <c r="AE64" s="154">
        <f t="shared" si="90"/>
        <v>0</v>
      </c>
      <c r="AF64" s="154">
        <f t="shared" si="90"/>
        <v>0</v>
      </c>
      <c r="AG64" s="154">
        <f t="shared" si="90"/>
        <v>0</v>
      </c>
      <c r="AH64" s="154">
        <f t="shared" si="90"/>
        <v>0</v>
      </c>
      <c r="AI64" s="154">
        <f t="shared" si="90"/>
        <v>0</v>
      </c>
      <c r="AJ64" s="154">
        <f t="shared" si="90"/>
        <v>0</v>
      </c>
      <c r="AK64" s="154">
        <f t="shared" si="90"/>
        <v>0</v>
      </c>
      <c r="AL64" s="154">
        <f t="shared" si="90"/>
        <v>0</v>
      </c>
      <c r="AM64" s="154">
        <f t="shared" si="90"/>
        <v>0</v>
      </c>
      <c r="AN64" s="154">
        <f t="shared" si="90"/>
        <v>0</v>
      </c>
      <c r="AO64" s="154">
        <f t="shared" si="90"/>
        <v>0</v>
      </c>
      <c r="AP64" s="154">
        <f t="shared" si="90"/>
        <v>0</v>
      </c>
      <c r="AQ64" s="154">
        <f t="shared" si="90"/>
        <v>0</v>
      </c>
      <c r="AR64" s="154">
        <f t="shared" si="90"/>
        <v>0</v>
      </c>
      <c r="AS64" s="154">
        <f t="shared" si="90"/>
        <v>0</v>
      </c>
      <c r="AT64" s="154">
        <f t="shared" si="90"/>
        <v>0</v>
      </c>
      <c r="AU64" s="154">
        <f t="shared" si="90"/>
        <v>0</v>
      </c>
      <c r="AV64" s="154">
        <f t="shared" si="90"/>
        <v>0</v>
      </c>
      <c r="AW64" s="154">
        <f t="shared" si="90"/>
        <v>0</v>
      </c>
      <c r="AX64" s="154">
        <f t="shared" si="90"/>
        <v>0</v>
      </c>
      <c r="AY64" s="154">
        <f t="shared" si="90"/>
        <v>0</v>
      </c>
      <c r="AZ64" s="154">
        <f t="shared" si="90"/>
        <v>0</v>
      </c>
      <c r="BA64" s="154">
        <f t="shared" si="90"/>
        <v>0</v>
      </c>
      <c r="BB64" s="154">
        <f t="shared" si="90"/>
        <v>0</v>
      </c>
      <c r="BC64" s="154">
        <f t="shared" si="90"/>
        <v>0</v>
      </c>
      <c r="BD64" s="154">
        <f t="shared" si="90"/>
        <v>0</v>
      </c>
      <c r="BE64" s="154">
        <f t="shared" si="90"/>
        <v>0</v>
      </c>
      <c r="BF64" s="154">
        <f t="shared" si="90"/>
        <v>0</v>
      </c>
      <c r="BG64" s="154">
        <f t="shared" si="90"/>
        <v>0</v>
      </c>
      <c r="BH64" s="154">
        <f t="shared" si="90"/>
        <v>0</v>
      </c>
    </row>
    <row r="65" spans="1:80" x14ac:dyDescent="0.2">
      <c r="D65" s="73" t="s">
        <v>99</v>
      </c>
      <c r="E65" s="159">
        <f t="shared" ref="E65:H65" si="91">SUM(E51:E64)</f>
        <v>24980355.47229543</v>
      </c>
      <c r="F65" s="159">
        <f t="shared" si="91"/>
        <v>24980355.47229543</v>
      </c>
      <c r="G65" s="159">
        <f t="shared" si="91"/>
        <v>24980355.47229543</v>
      </c>
      <c r="H65" s="159">
        <f t="shared" si="91"/>
        <v>27607981.63229543</v>
      </c>
      <c r="I65" s="159">
        <f>SUM(I51:I64)</f>
        <v>27607981.63229543</v>
      </c>
      <c r="J65" s="159">
        <f t="shared" ref="J65:BH65" si="92">SUM(J51:J64)</f>
        <v>27607981.63229543</v>
      </c>
      <c r="K65" s="159">
        <f t="shared" si="92"/>
        <v>27607981.63229543</v>
      </c>
      <c r="L65" s="159">
        <f t="shared" si="92"/>
        <v>27607981.63229543</v>
      </c>
      <c r="M65" s="159">
        <f t="shared" si="92"/>
        <v>27607981.63229543</v>
      </c>
      <c r="N65" s="159">
        <f t="shared" si="92"/>
        <v>27607981.63229543</v>
      </c>
      <c r="O65" s="159">
        <f t="shared" si="92"/>
        <v>27607981.63229543</v>
      </c>
      <c r="P65" s="159">
        <f t="shared" si="92"/>
        <v>27607981.63229543</v>
      </c>
      <c r="Q65" s="159">
        <f t="shared" si="92"/>
        <v>27607981.63229543</v>
      </c>
      <c r="R65" s="159">
        <f t="shared" si="92"/>
        <v>27607981.63229543</v>
      </c>
      <c r="S65" s="159">
        <f t="shared" si="92"/>
        <v>27607981.63229543</v>
      </c>
      <c r="T65" s="159">
        <f t="shared" si="92"/>
        <v>27607981.63229543</v>
      </c>
      <c r="U65" s="159">
        <f t="shared" si="92"/>
        <v>27607981.63229543</v>
      </c>
      <c r="V65" s="159">
        <f t="shared" si="92"/>
        <v>27607981.63229543</v>
      </c>
      <c r="W65" s="159">
        <f t="shared" si="92"/>
        <v>27607981.63229543</v>
      </c>
      <c r="X65" s="159">
        <f t="shared" si="92"/>
        <v>27607981.63229543</v>
      </c>
      <c r="Y65" s="159">
        <f t="shared" si="92"/>
        <v>27607981.63229543</v>
      </c>
      <c r="Z65" s="159">
        <f t="shared" si="92"/>
        <v>27607981.63229543</v>
      </c>
      <c r="AA65" s="159">
        <f t="shared" si="92"/>
        <v>27607981.63229543</v>
      </c>
      <c r="AB65" s="159">
        <f t="shared" si="92"/>
        <v>27607981.63229543</v>
      </c>
      <c r="AC65" s="159">
        <f t="shared" si="92"/>
        <v>27607981.63229543</v>
      </c>
      <c r="AD65" s="159">
        <f t="shared" si="92"/>
        <v>27607981.63229543</v>
      </c>
      <c r="AE65" s="159">
        <f t="shared" si="92"/>
        <v>27607981.63229543</v>
      </c>
      <c r="AF65" s="159">
        <f t="shared" si="92"/>
        <v>27607981.63229543</v>
      </c>
      <c r="AG65" s="159">
        <f t="shared" si="92"/>
        <v>27607981.63229543</v>
      </c>
      <c r="AH65" s="159">
        <f t="shared" si="92"/>
        <v>27607981.63229543</v>
      </c>
      <c r="AI65" s="159">
        <f t="shared" si="92"/>
        <v>27607981.63229543</v>
      </c>
      <c r="AJ65" s="159">
        <f t="shared" si="92"/>
        <v>27607981.63229543</v>
      </c>
      <c r="AK65" s="159">
        <f t="shared" si="92"/>
        <v>27607981.63229543</v>
      </c>
      <c r="AL65" s="159">
        <f t="shared" si="92"/>
        <v>27607981.63229543</v>
      </c>
      <c r="AM65" s="159">
        <f t="shared" si="92"/>
        <v>27607981.63229543</v>
      </c>
      <c r="AN65" s="159">
        <f t="shared" si="92"/>
        <v>27607981.63229543</v>
      </c>
      <c r="AO65" s="159">
        <f t="shared" si="92"/>
        <v>27607981.63229543</v>
      </c>
      <c r="AP65" s="159">
        <f t="shared" si="92"/>
        <v>27607981.63229543</v>
      </c>
      <c r="AQ65" s="159">
        <f t="shared" si="92"/>
        <v>27607981.63229543</v>
      </c>
      <c r="AR65" s="159">
        <f t="shared" si="92"/>
        <v>27607981.63229543</v>
      </c>
      <c r="AS65" s="159">
        <f t="shared" si="92"/>
        <v>27607981.63229543</v>
      </c>
      <c r="AT65" s="159">
        <f t="shared" si="92"/>
        <v>27607981.63229543</v>
      </c>
      <c r="AU65" s="159">
        <f t="shared" si="92"/>
        <v>27607981.63229543</v>
      </c>
      <c r="AV65" s="159">
        <f t="shared" si="92"/>
        <v>27607981.63229543</v>
      </c>
      <c r="AW65" s="159">
        <f t="shared" si="92"/>
        <v>27607981.63229543</v>
      </c>
      <c r="AX65" s="159">
        <f t="shared" si="92"/>
        <v>27607981.63229543</v>
      </c>
      <c r="AY65" s="159">
        <f t="shared" si="92"/>
        <v>27607981.63229543</v>
      </c>
      <c r="AZ65" s="159">
        <f t="shared" si="92"/>
        <v>27607981.63229543</v>
      </c>
      <c r="BA65" s="159">
        <f t="shared" si="92"/>
        <v>27607981.63229543</v>
      </c>
      <c r="BB65" s="159">
        <f t="shared" si="92"/>
        <v>27607981.63229543</v>
      </c>
      <c r="BC65" s="159">
        <f t="shared" si="92"/>
        <v>27607981.63229543</v>
      </c>
      <c r="BD65" s="159">
        <f t="shared" si="92"/>
        <v>27607981.63229543</v>
      </c>
      <c r="BE65" s="159">
        <f t="shared" si="92"/>
        <v>27607981.63229543</v>
      </c>
      <c r="BF65" s="159">
        <f t="shared" si="92"/>
        <v>27607981.63229543</v>
      </c>
      <c r="BG65" s="159">
        <f t="shared" si="92"/>
        <v>27607981.63229543</v>
      </c>
      <c r="BH65" s="159">
        <f t="shared" si="92"/>
        <v>27607981.63229543</v>
      </c>
      <c r="BI65" s="77" t="s">
        <v>88</v>
      </c>
    </row>
    <row r="67" spans="1:80" x14ac:dyDescent="0.2">
      <c r="A67" s="71" t="s">
        <v>79</v>
      </c>
      <c r="BI67" s="159"/>
      <c r="BJ67" s="159"/>
      <c r="BK67" s="159"/>
      <c r="BL67" s="159"/>
      <c r="BM67" s="159"/>
      <c r="BN67" s="159"/>
      <c r="BO67" s="159"/>
      <c r="BP67" s="159"/>
      <c r="BQ67" s="159"/>
      <c r="BR67" s="159"/>
      <c r="BS67" s="159"/>
      <c r="BT67" s="159"/>
      <c r="BU67" s="159"/>
      <c r="BV67" s="159"/>
      <c r="BW67" s="159"/>
      <c r="BX67" s="159"/>
      <c r="BY67" s="159"/>
      <c r="BZ67" s="159"/>
      <c r="CA67" s="159"/>
      <c r="CB67" s="159"/>
    </row>
    <row r="68" spans="1:80" s="92" customFormat="1" x14ac:dyDescent="0.2">
      <c r="A68" s="100" t="s">
        <v>43</v>
      </c>
      <c r="B68" s="92" t="s">
        <v>50</v>
      </c>
      <c r="I68" s="101">
        <v>0</v>
      </c>
      <c r="J68" s="101">
        <v>0</v>
      </c>
      <c r="K68" s="101">
        <v>0</v>
      </c>
      <c r="L68" s="101">
        <v>0</v>
      </c>
      <c r="M68" s="101">
        <v>0</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c r="AE68" s="101">
        <v>0</v>
      </c>
      <c r="AF68" s="101">
        <v>0</v>
      </c>
      <c r="AG68" s="101">
        <v>0</v>
      </c>
      <c r="AH68" s="101">
        <v>0</v>
      </c>
      <c r="AI68" s="101">
        <v>0</v>
      </c>
      <c r="AJ68" s="101">
        <v>0</v>
      </c>
      <c r="AK68" s="101">
        <v>0</v>
      </c>
      <c r="AL68" s="101">
        <v>0</v>
      </c>
      <c r="AM68" s="101">
        <v>0</v>
      </c>
      <c r="AN68" s="101">
        <v>0</v>
      </c>
      <c r="AO68" s="101">
        <v>0</v>
      </c>
      <c r="AP68" s="101">
        <v>0</v>
      </c>
      <c r="AQ68" s="101">
        <v>0</v>
      </c>
      <c r="AR68" s="101">
        <v>0</v>
      </c>
      <c r="AS68" s="101">
        <v>0</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row>
    <row r="69" spans="1:80" s="92" customFormat="1" x14ac:dyDescent="0.2">
      <c r="A69" s="100" t="s">
        <v>44</v>
      </c>
      <c r="B69" s="92" t="s">
        <v>50</v>
      </c>
      <c r="H69" s="101">
        <f t="shared" ref="H69:H75" si="93">H52*$H$87</f>
        <v>0</v>
      </c>
      <c r="I69" s="101">
        <f t="shared" ref="I69:I75" si="94">I52*$I$87/12*9</f>
        <v>0</v>
      </c>
      <c r="J69" s="101">
        <f t="shared" ref="J69:J75" si="95">(J52*$J$87)/12</f>
        <v>0</v>
      </c>
      <c r="K69" s="101">
        <f t="shared" ref="K69:K75" si="96">(K52*$K$87)/12</f>
        <v>0</v>
      </c>
      <c r="L69" s="101">
        <f t="shared" ref="L69:L75" si="97">(L52*$L$87)/12</f>
        <v>0</v>
      </c>
      <c r="M69" s="101">
        <f t="shared" ref="M69:M75" si="98">(M52*$M$87)/12</f>
        <v>0</v>
      </c>
      <c r="N69" s="101">
        <f t="shared" ref="N69:N75" si="99">(N52*$N$87)/12</f>
        <v>0</v>
      </c>
      <c r="O69" s="101">
        <f t="shared" ref="O69:O75" si="100">(O52*$O$87)/12</f>
        <v>0</v>
      </c>
      <c r="P69" s="101">
        <f t="shared" ref="P69:P75" si="101">(P52*$P$87)/12</f>
        <v>0</v>
      </c>
      <c r="Q69" s="101">
        <f t="shared" ref="Q69:Q75" si="102">(Q52*$Q$87)/12</f>
        <v>0</v>
      </c>
      <c r="R69" s="101">
        <f t="shared" ref="R69:R75" si="103">(R52*$R$87)/12</f>
        <v>0</v>
      </c>
      <c r="S69" s="101">
        <f t="shared" ref="S69:S75" si="104">(S52*$S$87)/12</f>
        <v>0</v>
      </c>
      <c r="T69" s="101">
        <f t="shared" ref="T69:T75" si="105">(T52*$T$87)/12</f>
        <v>0</v>
      </c>
      <c r="U69" s="101">
        <f t="shared" ref="U69:U75" si="106">(U52*$U$87)/12</f>
        <v>0</v>
      </c>
      <c r="V69" s="101">
        <f t="shared" ref="V69:V75" si="107">(V52*$V$87)/12</f>
        <v>0</v>
      </c>
      <c r="W69" s="101">
        <f t="shared" ref="W69:W75" si="108">(W52*$W$87)/12</f>
        <v>0</v>
      </c>
      <c r="X69" s="101">
        <f t="shared" ref="X69:X75" si="109">(X52*$X$87)/12</f>
        <v>0</v>
      </c>
      <c r="Y69" s="101">
        <f t="shared" ref="Y69:Y75" si="110">(Y52*$Y$87)/12</f>
        <v>0</v>
      </c>
      <c r="Z69" s="101">
        <f t="shared" ref="Z69:Z75" si="111">(Z52*$Z$87)/12</f>
        <v>0</v>
      </c>
      <c r="AA69" s="101">
        <f t="shared" ref="AA69:AA75" si="112">(AA52*$AA$87)/12</f>
        <v>0</v>
      </c>
      <c r="AB69" s="101">
        <f t="shared" ref="AB69:AB75" si="113">(AB52*$AB$87)/12</f>
        <v>0</v>
      </c>
      <c r="AC69" s="101">
        <f t="shared" ref="AC69:AC75" si="114">(AC52*$AC$87)/12</f>
        <v>0</v>
      </c>
      <c r="AD69" s="101">
        <f t="shared" ref="AD69:AD75" si="115">(AD52*$AD$87)/12</f>
        <v>0</v>
      </c>
      <c r="AE69" s="101">
        <f t="shared" ref="AE69:AE75" si="116">(AE52*$AE$87)/12</f>
        <v>0</v>
      </c>
      <c r="AF69" s="101">
        <f t="shared" ref="AF69:AF75" si="117">(AF52*$AF$87)/12</f>
        <v>0</v>
      </c>
      <c r="AG69" s="101">
        <f t="shared" ref="AG69:AG75" si="118">(AG52*$AG$87)/12</f>
        <v>0</v>
      </c>
      <c r="AH69" s="101">
        <f t="shared" ref="AH69:AH75" si="119">(AH52*$AH$87)/12</f>
        <v>0</v>
      </c>
      <c r="AI69" s="101">
        <f t="shared" ref="AI69:AI75" si="120">(AI52*$AI$87)/12</f>
        <v>0</v>
      </c>
      <c r="AJ69" s="101">
        <f t="shared" ref="AJ69:AJ75" si="121">(AJ52*$AJ$87)/12</f>
        <v>0</v>
      </c>
      <c r="AK69" s="101">
        <f t="shared" ref="AK69:AK75" si="122">(AK52*$AK$87)/12</f>
        <v>0</v>
      </c>
      <c r="AL69" s="101">
        <f t="shared" ref="AL69:AL75" si="123">(AL52*$AL$87)/12</f>
        <v>0</v>
      </c>
      <c r="AM69" s="101">
        <f t="shared" ref="AM69:AM75" si="124">(AM52*$AM$87)/12</f>
        <v>0</v>
      </c>
      <c r="AN69" s="101">
        <f t="shared" ref="AN69:AN75" si="125">(AN52*$AN$87)/12</f>
        <v>0</v>
      </c>
      <c r="AO69" s="101">
        <f t="shared" ref="AO69:AO75" si="126">(AO52*$AO$87)/12</f>
        <v>0</v>
      </c>
      <c r="AP69" s="101">
        <f t="shared" ref="AP69:AP75" si="127">(AP52*$AP$87)/12</f>
        <v>0</v>
      </c>
      <c r="AQ69" s="101">
        <f t="shared" ref="AQ69:AQ75" si="128">(AQ52*$AQ$87)/12</f>
        <v>0</v>
      </c>
      <c r="AR69" s="101">
        <f t="shared" ref="AR69:AR75" si="129">(AR52*$AR$87)/12</f>
        <v>0</v>
      </c>
      <c r="AS69" s="101">
        <f t="shared" ref="AS69:AS75" si="130">(AS52*$AS$87)/12</f>
        <v>0</v>
      </c>
      <c r="AT69" s="101">
        <f t="shared" ref="AT69:AT75" si="131">(AT52*$AT$87)/12</f>
        <v>0</v>
      </c>
      <c r="AU69" s="101">
        <f t="shared" ref="AU69:AU75" si="132">(AU52*$AU$87)/12</f>
        <v>0</v>
      </c>
      <c r="AV69" s="101">
        <f t="shared" ref="AV69:AV75" si="133">(AV52*$AV$87)/12</f>
        <v>0</v>
      </c>
      <c r="AW69" s="101">
        <f t="shared" ref="AW69:AW75" si="134">(AW52*$AW$87)/12</f>
        <v>0</v>
      </c>
      <c r="AX69" s="101">
        <f t="shared" ref="AX69:AX75" si="135">(AX52*$AX$87)/12</f>
        <v>0</v>
      </c>
      <c r="AY69" s="101">
        <f t="shared" ref="AY69:AY75" si="136">(AY52*$AY$87)/12</f>
        <v>0</v>
      </c>
      <c r="AZ69" s="101">
        <f t="shared" ref="AZ69:AZ75" si="137">(AZ52*$AZ$87)/12</f>
        <v>0</v>
      </c>
      <c r="BA69" s="101">
        <f t="shared" ref="BA69:BA75" si="138">(BA52*$BA$87)/12</f>
        <v>0</v>
      </c>
      <c r="BB69" s="101">
        <f t="shared" ref="BB69:BB75" si="139">(BB52*$BB$87)/12</f>
        <v>0</v>
      </c>
      <c r="BC69" s="101">
        <f t="shared" ref="BC69:BC75" si="140">(BC52*$BC$87)/12</f>
        <v>0</v>
      </c>
      <c r="BD69" s="101">
        <f t="shared" ref="BD69:BD75" si="141">(BD52*$BD$87)/12</f>
        <v>0</v>
      </c>
      <c r="BE69" s="101">
        <f t="shared" ref="BE69:BE75" si="142">(BE52*$BE$87)/12</f>
        <v>0</v>
      </c>
      <c r="BF69" s="101">
        <f t="shared" ref="BF69:BF75" si="143">(BF52*$BF$87)/12</f>
        <v>0</v>
      </c>
      <c r="BG69" s="101">
        <f t="shared" ref="BG69:BG75" si="144">(BG52*$BG$87)/12</f>
        <v>0</v>
      </c>
      <c r="BH69" s="101">
        <f t="shared" ref="BH69:BH75" si="145">(BH52*$BH$87)/12</f>
        <v>0</v>
      </c>
    </row>
    <row r="70" spans="1:80" s="92" customFormat="1" x14ac:dyDescent="0.2">
      <c r="A70" s="100" t="s">
        <v>45</v>
      </c>
      <c r="B70" s="92" t="s">
        <v>50</v>
      </c>
      <c r="H70" s="101">
        <f t="shared" si="93"/>
        <v>0</v>
      </c>
      <c r="I70" s="101">
        <f t="shared" si="94"/>
        <v>0</v>
      </c>
      <c r="J70" s="101">
        <f t="shared" si="95"/>
        <v>0</v>
      </c>
      <c r="K70" s="101">
        <f t="shared" si="96"/>
        <v>0</v>
      </c>
      <c r="L70" s="101">
        <f t="shared" si="97"/>
        <v>0</v>
      </c>
      <c r="M70" s="101">
        <f t="shared" si="98"/>
        <v>0</v>
      </c>
      <c r="N70" s="101">
        <f t="shared" si="99"/>
        <v>0</v>
      </c>
      <c r="O70" s="101">
        <f t="shared" si="100"/>
        <v>0</v>
      </c>
      <c r="P70" s="101">
        <f t="shared" si="101"/>
        <v>0</v>
      </c>
      <c r="Q70" s="101">
        <f t="shared" si="102"/>
        <v>0</v>
      </c>
      <c r="R70" s="101">
        <f t="shared" si="103"/>
        <v>0</v>
      </c>
      <c r="S70" s="101">
        <f t="shared" si="104"/>
        <v>0</v>
      </c>
      <c r="T70" s="101">
        <f t="shared" si="105"/>
        <v>0</v>
      </c>
      <c r="U70" s="101">
        <f t="shared" si="106"/>
        <v>0</v>
      </c>
      <c r="V70" s="101">
        <f t="shared" si="107"/>
        <v>0</v>
      </c>
      <c r="W70" s="101">
        <f t="shared" si="108"/>
        <v>0</v>
      </c>
      <c r="X70" s="101">
        <f t="shared" si="109"/>
        <v>0</v>
      </c>
      <c r="Y70" s="101">
        <f t="shared" si="110"/>
        <v>0</v>
      </c>
      <c r="Z70" s="101">
        <f t="shared" si="111"/>
        <v>0</v>
      </c>
      <c r="AA70" s="101">
        <f t="shared" si="112"/>
        <v>0</v>
      </c>
      <c r="AB70" s="101">
        <f t="shared" si="113"/>
        <v>0</v>
      </c>
      <c r="AC70" s="101">
        <f t="shared" si="114"/>
        <v>0</v>
      </c>
      <c r="AD70" s="101">
        <f t="shared" si="115"/>
        <v>0</v>
      </c>
      <c r="AE70" s="101">
        <f t="shared" si="116"/>
        <v>0</v>
      </c>
      <c r="AF70" s="101">
        <f t="shared" si="117"/>
        <v>0</v>
      </c>
      <c r="AG70" s="101">
        <f t="shared" si="118"/>
        <v>0</v>
      </c>
      <c r="AH70" s="101">
        <f t="shared" si="119"/>
        <v>0</v>
      </c>
      <c r="AI70" s="101">
        <f t="shared" si="120"/>
        <v>0</v>
      </c>
      <c r="AJ70" s="101">
        <f t="shared" si="121"/>
        <v>0</v>
      </c>
      <c r="AK70" s="101">
        <f t="shared" si="122"/>
        <v>0</v>
      </c>
      <c r="AL70" s="101">
        <f t="shared" si="123"/>
        <v>0</v>
      </c>
      <c r="AM70" s="101">
        <f t="shared" si="124"/>
        <v>0</v>
      </c>
      <c r="AN70" s="101">
        <f t="shared" si="125"/>
        <v>0</v>
      </c>
      <c r="AO70" s="101">
        <f t="shared" si="126"/>
        <v>0</v>
      </c>
      <c r="AP70" s="101">
        <f t="shared" si="127"/>
        <v>0</v>
      </c>
      <c r="AQ70" s="101">
        <f t="shared" si="128"/>
        <v>0</v>
      </c>
      <c r="AR70" s="101">
        <f t="shared" si="129"/>
        <v>0</v>
      </c>
      <c r="AS70" s="101">
        <f t="shared" si="130"/>
        <v>0</v>
      </c>
      <c r="AT70" s="101">
        <f t="shared" si="131"/>
        <v>0</v>
      </c>
      <c r="AU70" s="101">
        <f t="shared" si="132"/>
        <v>0</v>
      </c>
      <c r="AV70" s="101">
        <f t="shared" si="133"/>
        <v>0</v>
      </c>
      <c r="AW70" s="101">
        <f t="shared" si="134"/>
        <v>0</v>
      </c>
      <c r="AX70" s="101">
        <f t="shared" si="135"/>
        <v>0</v>
      </c>
      <c r="AY70" s="101">
        <f t="shared" si="136"/>
        <v>0</v>
      </c>
      <c r="AZ70" s="101">
        <f t="shared" si="137"/>
        <v>0</v>
      </c>
      <c r="BA70" s="101">
        <f t="shared" si="138"/>
        <v>0</v>
      </c>
      <c r="BB70" s="101">
        <f t="shared" si="139"/>
        <v>0</v>
      </c>
      <c r="BC70" s="101">
        <f t="shared" si="140"/>
        <v>0</v>
      </c>
      <c r="BD70" s="101">
        <f t="shared" si="141"/>
        <v>0</v>
      </c>
      <c r="BE70" s="101">
        <f t="shared" si="142"/>
        <v>0</v>
      </c>
      <c r="BF70" s="101">
        <f t="shared" si="143"/>
        <v>0</v>
      </c>
      <c r="BG70" s="101">
        <f t="shared" si="144"/>
        <v>0</v>
      </c>
      <c r="BH70" s="101">
        <f t="shared" si="145"/>
        <v>0</v>
      </c>
    </row>
    <row r="71" spans="1:80" s="92" customFormat="1" x14ac:dyDescent="0.2">
      <c r="A71" s="100" t="s">
        <v>42</v>
      </c>
      <c r="B71" s="92" t="s">
        <v>50</v>
      </c>
      <c r="H71" s="101">
        <f t="shared" si="93"/>
        <v>0</v>
      </c>
      <c r="I71" s="101">
        <f t="shared" si="94"/>
        <v>0</v>
      </c>
      <c r="J71" s="101">
        <f t="shared" si="95"/>
        <v>0</v>
      </c>
      <c r="K71" s="101">
        <f t="shared" si="96"/>
        <v>0</v>
      </c>
      <c r="L71" s="101">
        <f t="shared" si="97"/>
        <v>0</v>
      </c>
      <c r="M71" s="101">
        <f t="shared" si="98"/>
        <v>0</v>
      </c>
      <c r="N71" s="101">
        <f t="shared" si="99"/>
        <v>0</v>
      </c>
      <c r="O71" s="101">
        <f t="shared" si="100"/>
        <v>0</v>
      </c>
      <c r="P71" s="101">
        <f t="shared" si="101"/>
        <v>0</v>
      </c>
      <c r="Q71" s="101">
        <f t="shared" si="102"/>
        <v>0</v>
      </c>
      <c r="R71" s="101">
        <f t="shared" si="103"/>
        <v>0</v>
      </c>
      <c r="S71" s="101">
        <f t="shared" si="104"/>
        <v>0</v>
      </c>
      <c r="T71" s="101">
        <f t="shared" si="105"/>
        <v>0</v>
      </c>
      <c r="U71" s="101">
        <f t="shared" si="106"/>
        <v>0</v>
      </c>
      <c r="V71" s="101">
        <f t="shared" si="107"/>
        <v>0</v>
      </c>
      <c r="W71" s="101">
        <f t="shared" si="108"/>
        <v>0</v>
      </c>
      <c r="X71" s="101">
        <f t="shared" si="109"/>
        <v>0</v>
      </c>
      <c r="Y71" s="101">
        <f t="shared" si="110"/>
        <v>0</v>
      </c>
      <c r="Z71" s="101">
        <f t="shared" si="111"/>
        <v>0</v>
      </c>
      <c r="AA71" s="101">
        <f t="shared" si="112"/>
        <v>0</v>
      </c>
      <c r="AB71" s="101">
        <f t="shared" si="113"/>
        <v>0</v>
      </c>
      <c r="AC71" s="101">
        <f t="shared" si="114"/>
        <v>0</v>
      </c>
      <c r="AD71" s="101">
        <f t="shared" si="115"/>
        <v>0</v>
      </c>
      <c r="AE71" s="101">
        <f t="shared" si="116"/>
        <v>0</v>
      </c>
      <c r="AF71" s="101">
        <f t="shared" si="117"/>
        <v>0</v>
      </c>
      <c r="AG71" s="101">
        <f t="shared" si="118"/>
        <v>0</v>
      </c>
      <c r="AH71" s="101">
        <f t="shared" si="119"/>
        <v>0</v>
      </c>
      <c r="AI71" s="101">
        <f t="shared" si="120"/>
        <v>0</v>
      </c>
      <c r="AJ71" s="101">
        <f t="shared" si="121"/>
        <v>0</v>
      </c>
      <c r="AK71" s="101">
        <f t="shared" si="122"/>
        <v>0</v>
      </c>
      <c r="AL71" s="101">
        <f t="shared" si="123"/>
        <v>0</v>
      </c>
      <c r="AM71" s="101">
        <f t="shared" si="124"/>
        <v>0</v>
      </c>
      <c r="AN71" s="101">
        <f t="shared" si="125"/>
        <v>0</v>
      </c>
      <c r="AO71" s="101">
        <f t="shared" si="126"/>
        <v>0</v>
      </c>
      <c r="AP71" s="101">
        <f t="shared" si="127"/>
        <v>0</v>
      </c>
      <c r="AQ71" s="101">
        <f t="shared" si="128"/>
        <v>0</v>
      </c>
      <c r="AR71" s="101">
        <f t="shared" si="129"/>
        <v>0</v>
      </c>
      <c r="AS71" s="101">
        <f t="shared" si="130"/>
        <v>0</v>
      </c>
      <c r="AT71" s="101">
        <f t="shared" si="131"/>
        <v>0</v>
      </c>
      <c r="AU71" s="101">
        <f t="shared" si="132"/>
        <v>0</v>
      </c>
      <c r="AV71" s="101">
        <f t="shared" si="133"/>
        <v>0</v>
      </c>
      <c r="AW71" s="101">
        <f t="shared" si="134"/>
        <v>0</v>
      </c>
      <c r="AX71" s="101">
        <f t="shared" si="135"/>
        <v>0</v>
      </c>
      <c r="AY71" s="101">
        <f t="shared" si="136"/>
        <v>0</v>
      </c>
      <c r="AZ71" s="101">
        <f t="shared" si="137"/>
        <v>0</v>
      </c>
      <c r="BA71" s="101">
        <f t="shared" si="138"/>
        <v>0</v>
      </c>
      <c r="BB71" s="101">
        <f t="shared" si="139"/>
        <v>0</v>
      </c>
      <c r="BC71" s="101">
        <f t="shared" si="140"/>
        <v>0</v>
      </c>
      <c r="BD71" s="101">
        <f t="shared" si="141"/>
        <v>0</v>
      </c>
      <c r="BE71" s="101">
        <f t="shared" si="142"/>
        <v>0</v>
      </c>
      <c r="BF71" s="101">
        <f t="shared" si="143"/>
        <v>0</v>
      </c>
      <c r="BG71" s="101">
        <f t="shared" si="144"/>
        <v>0</v>
      </c>
      <c r="BH71" s="101">
        <f t="shared" si="145"/>
        <v>0</v>
      </c>
    </row>
    <row r="72" spans="1:80" s="92" customFormat="1" x14ac:dyDescent="0.2">
      <c r="A72" s="100" t="s">
        <v>49</v>
      </c>
      <c r="B72" s="92" t="s">
        <v>50</v>
      </c>
      <c r="H72" s="101">
        <f t="shared" si="93"/>
        <v>0</v>
      </c>
      <c r="I72" s="101">
        <f t="shared" si="94"/>
        <v>0</v>
      </c>
      <c r="J72" s="101">
        <f t="shared" si="95"/>
        <v>0</v>
      </c>
      <c r="K72" s="101">
        <f t="shared" si="96"/>
        <v>0</v>
      </c>
      <c r="L72" s="101">
        <f t="shared" si="97"/>
        <v>0</v>
      </c>
      <c r="M72" s="101">
        <f t="shared" si="98"/>
        <v>0</v>
      </c>
      <c r="N72" s="101">
        <f t="shared" si="99"/>
        <v>0</v>
      </c>
      <c r="O72" s="101">
        <f t="shared" si="100"/>
        <v>0</v>
      </c>
      <c r="P72" s="101">
        <f t="shared" si="101"/>
        <v>0</v>
      </c>
      <c r="Q72" s="101">
        <f t="shared" si="102"/>
        <v>0</v>
      </c>
      <c r="R72" s="101">
        <f t="shared" si="103"/>
        <v>0</v>
      </c>
      <c r="S72" s="101">
        <f t="shared" si="104"/>
        <v>0</v>
      </c>
      <c r="T72" s="101">
        <f t="shared" si="105"/>
        <v>0</v>
      </c>
      <c r="U72" s="101">
        <f t="shared" si="106"/>
        <v>0</v>
      </c>
      <c r="V72" s="101">
        <f t="shared" si="107"/>
        <v>0</v>
      </c>
      <c r="W72" s="101">
        <f t="shared" si="108"/>
        <v>0</v>
      </c>
      <c r="X72" s="101">
        <f t="shared" si="109"/>
        <v>0</v>
      </c>
      <c r="Y72" s="101">
        <f t="shared" si="110"/>
        <v>0</v>
      </c>
      <c r="Z72" s="101">
        <f t="shared" si="111"/>
        <v>0</v>
      </c>
      <c r="AA72" s="101">
        <f t="shared" si="112"/>
        <v>0</v>
      </c>
      <c r="AB72" s="101">
        <f t="shared" si="113"/>
        <v>0</v>
      </c>
      <c r="AC72" s="101">
        <f t="shared" si="114"/>
        <v>0</v>
      </c>
      <c r="AD72" s="101">
        <f t="shared" si="115"/>
        <v>0</v>
      </c>
      <c r="AE72" s="101">
        <f t="shared" si="116"/>
        <v>0</v>
      </c>
      <c r="AF72" s="101">
        <f t="shared" si="117"/>
        <v>0</v>
      </c>
      <c r="AG72" s="101">
        <f t="shared" si="118"/>
        <v>0</v>
      </c>
      <c r="AH72" s="101">
        <f t="shared" si="119"/>
        <v>0</v>
      </c>
      <c r="AI72" s="101">
        <f t="shared" si="120"/>
        <v>0</v>
      </c>
      <c r="AJ72" s="101">
        <f t="shared" si="121"/>
        <v>0</v>
      </c>
      <c r="AK72" s="101">
        <f t="shared" si="122"/>
        <v>0</v>
      </c>
      <c r="AL72" s="101">
        <f t="shared" si="123"/>
        <v>0</v>
      </c>
      <c r="AM72" s="101">
        <f t="shared" si="124"/>
        <v>0</v>
      </c>
      <c r="AN72" s="101">
        <f t="shared" si="125"/>
        <v>0</v>
      </c>
      <c r="AO72" s="101">
        <f t="shared" si="126"/>
        <v>0</v>
      </c>
      <c r="AP72" s="101">
        <f t="shared" si="127"/>
        <v>0</v>
      </c>
      <c r="AQ72" s="101">
        <f t="shared" si="128"/>
        <v>0</v>
      </c>
      <c r="AR72" s="101">
        <f t="shared" si="129"/>
        <v>0</v>
      </c>
      <c r="AS72" s="101">
        <f t="shared" si="130"/>
        <v>0</v>
      </c>
      <c r="AT72" s="101">
        <f t="shared" si="131"/>
        <v>0</v>
      </c>
      <c r="AU72" s="101">
        <f t="shared" si="132"/>
        <v>0</v>
      </c>
      <c r="AV72" s="101">
        <f t="shared" si="133"/>
        <v>0</v>
      </c>
      <c r="AW72" s="101">
        <f t="shared" si="134"/>
        <v>0</v>
      </c>
      <c r="AX72" s="101">
        <f t="shared" si="135"/>
        <v>0</v>
      </c>
      <c r="AY72" s="101">
        <f t="shared" si="136"/>
        <v>0</v>
      </c>
      <c r="AZ72" s="101">
        <f t="shared" si="137"/>
        <v>0</v>
      </c>
      <c r="BA72" s="101">
        <f t="shared" si="138"/>
        <v>0</v>
      </c>
      <c r="BB72" s="101">
        <f t="shared" si="139"/>
        <v>0</v>
      </c>
      <c r="BC72" s="101">
        <f t="shared" si="140"/>
        <v>0</v>
      </c>
      <c r="BD72" s="101">
        <f t="shared" si="141"/>
        <v>0</v>
      </c>
      <c r="BE72" s="101">
        <f t="shared" si="142"/>
        <v>0</v>
      </c>
      <c r="BF72" s="101">
        <f t="shared" si="143"/>
        <v>0</v>
      </c>
      <c r="BG72" s="101">
        <f t="shared" si="144"/>
        <v>0</v>
      </c>
      <c r="BH72" s="101">
        <f t="shared" si="145"/>
        <v>0</v>
      </c>
    </row>
    <row r="73" spans="1:80" s="92" customFormat="1" x14ac:dyDescent="0.2">
      <c r="A73" s="100" t="s">
        <v>41</v>
      </c>
      <c r="B73" s="92" t="s">
        <v>51</v>
      </c>
      <c r="H73" s="101">
        <f t="shared" si="93"/>
        <v>27984.116624999999</v>
      </c>
      <c r="I73" s="101">
        <f t="shared" si="94"/>
        <v>40403.467583175006</v>
      </c>
      <c r="J73" s="101">
        <f t="shared" si="95"/>
        <v>4489.2741759083337</v>
      </c>
      <c r="K73" s="101">
        <f t="shared" si="96"/>
        <v>4489.2741759083337</v>
      </c>
      <c r="L73" s="101">
        <f t="shared" si="97"/>
        <v>4489.2741759083337</v>
      </c>
      <c r="M73" s="101">
        <f t="shared" si="98"/>
        <v>4152.2210378916661</v>
      </c>
      <c r="N73" s="101">
        <f t="shared" si="99"/>
        <v>4152.2210378916661</v>
      </c>
      <c r="O73" s="101">
        <f t="shared" si="100"/>
        <v>4152.2210378916661</v>
      </c>
      <c r="P73" s="101">
        <f t="shared" si="101"/>
        <v>4152.2210378916661</v>
      </c>
      <c r="Q73" s="101">
        <f t="shared" si="102"/>
        <v>4152.2210378916661</v>
      </c>
      <c r="R73" s="101">
        <f t="shared" si="103"/>
        <v>4152.2210378916661</v>
      </c>
      <c r="S73" s="101">
        <f t="shared" si="104"/>
        <v>4152.2210378916661</v>
      </c>
      <c r="T73" s="101">
        <f t="shared" si="105"/>
        <v>4152.2210378916661</v>
      </c>
      <c r="U73" s="101">
        <f t="shared" si="106"/>
        <v>4152.2210378916661</v>
      </c>
      <c r="V73" s="101">
        <f t="shared" si="107"/>
        <v>4152.2210378916661</v>
      </c>
      <c r="W73" s="101">
        <f t="shared" si="108"/>
        <v>4152.2210378916661</v>
      </c>
      <c r="X73" s="101">
        <f t="shared" si="109"/>
        <v>4152.2210378916661</v>
      </c>
      <c r="Y73" s="101">
        <f t="shared" si="110"/>
        <v>3841.286408725</v>
      </c>
      <c r="Z73" s="101">
        <f t="shared" si="111"/>
        <v>3841.286408725</v>
      </c>
      <c r="AA73" s="101">
        <f t="shared" si="112"/>
        <v>3841.286408725</v>
      </c>
      <c r="AB73" s="101">
        <f t="shared" si="113"/>
        <v>3841.286408725</v>
      </c>
      <c r="AC73" s="101">
        <f t="shared" si="114"/>
        <v>3841.286408725</v>
      </c>
      <c r="AD73" s="101">
        <f t="shared" si="115"/>
        <v>3841.286408725</v>
      </c>
      <c r="AE73" s="101">
        <f t="shared" si="116"/>
        <v>3841.286408725</v>
      </c>
      <c r="AF73" s="101">
        <f t="shared" si="117"/>
        <v>3841.286408725</v>
      </c>
      <c r="AG73" s="101">
        <f t="shared" si="118"/>
        <v>3841.286408725</v>
      </c>
      <c r="AH73" s="101">
        <f t="shared" si="119"/>
        <v>3841.286408725</v>
      </c>
      <c r="AI73" s="101">
        <f t="shared" si="120"/>
        <v>3841.286408725</v>
      </c>
      <c r="AJ73" s="101">
        <f t="shared" si="121"/>
        <v>3841.286408725</v>
      </c>
      <c r="AK73" s="101">
        <f t="shared" si="122"/>
        <v>3552.7390728583337</v>
      </c>
      <c r="AL73" s="101">
        <f t="shared" si="123"/>
        <v>3552.7390728583337</v>
      </c>
      <c r="AM73" s="101">
        <f t="shared" si="124"/>
        <v>3552.7390728583337</v>
      </c>
      <c r="AN73" s="101">
        <f t="shared" si="125"/>
        <v>3552.7390728583337</v>
      </c>
      <c r="AO73" s="101">
        <f t="shared" si="126"/>
        <v>3552.7390728583337</v>
      </c>
      <c r="AP73" s="101">
        <f t="shared" si="127"/>
        <v>3552.7390728583337</v>
      </c>
      <c r="AQ73" s="101">
        <f t="shared" si="128"/>
        <v>3552.7390728583337</v>
      </c>
      <c r="AR73" s="101">
        <f t="shared" si="129"/>
        <v>3552.7390728583337</v>
      </c>
      <c r="AS73" s="101">
        <f t="shared" si="130"/>
        <v>3552.7390728583337</v>
      </c>
      <c r="AT73" s="101">
        <f t="shared" si="131"/>
        <v>3552.7390728583337</v>
      </c>
      <c r="AU73" s="101">
        <f t="shared" si="132"/>
        <v>3552.7390728583337</v>
      </c>
      <c r="AV73" s="101">
        <f t="shared" si="133"/>
        <v>3552.7390728583337</v>
      </c>
      <c r="AW73" s="101">
        <f t="shared" si="134"/>
        <v>3286.5790302916666</v>
      </c>
      <c r="AX73" s="101">
        <f t="shared" si="135"/>
        <v>3286.5790302916666</v>
      </c>
      <c r="AY73" s="101">
        <f t="shared" si="136"/>
        <v>3286.5790302916666</v>
      </c>
      <c r="AZ73" s="101">
        <f t="shared" si="137"/>
        <v>3286.5790302916666</v>
      </c>
      <c r="BA73" s="101">
        <f t="shared" si="138"/>
        <v>3286.5790302916666</v>
      </c>
      <c r="BB73" s="101">
        <f t="shared" si="139"/>
        <v>3286.5790302916666</v>
      </c>
      <c r="BC73" s="101">
        <f t="shared" si="140"/>
        <v>3286.5790302916666</v>
      </c>
      <c r="BD73" s="101">
        <f t="shared" si="141"/>
        <v>3286.5790302916666</v>
      </c>
      <c r="BE73" s="101">
        <f t="shared" si="142"/>
        <v>3286.5790302916666</v>
      </c>
      <c r="BF73" s="101">
        <f t="shared" si="143"/>
        <v>3286.5790302916666</v>
      </c>
      <c r="BG73" s="101">
        <f t="shared" si="144"/>
        <v>3286.5790302916666</v>
      </c>
      <c r="BH73" s="101">
        <f t="shared" si="145"/>
        <v>3286.5790302916666</v>
      </c>
    </row>
    <row r="74" spans="1:80" s="92" customFormat="1" x14ac:dyDescent="0.2">
      <c r="A74" s="100" t="s">
        <v>47</v>
      </c>
      <c r="B74" s="92" t="s">
        <v>51</v>
      </c>
      <c r="H74" s="101">
        <f t="shared" si="93"/>
        <v>1.7999999999999999E-2</v>
      </c>
      <c r="I74" s="101">
        <f t="shared" si="94"/>
        <v>2.5988400000000002E-2</v>
      </c>
      <c r="J74" s="101">
        <f t="shared" si="95"/>
        <v>2.8876000000000001E-3</v>
      </c>
      <c r="K74" s="101">
        <f t="shared" si="96"/>
        <v>2.8876000000000001E-3</v>
      </c>
      <c r="L74" s="101">
        <f t="shared" si="97"/>
        <v>2.8876000000000001E-3</v>
      </c>
      <c r="M74" s="101">
        <f t="shared" si="98"/>
        <v>2.6707999999999997E-3</v>
      </c>
      <c r="N74" s="101">
        <f t="shared" si="99"/>
        <v>2.6707999999999997E-3</v>
      </c>
      <c r="O74" s="101">
        <f t="shared" si="100"/>
        <v>2.6707999999999997E-3</v>
      </c>
      <c r="P74" s="101">
        <f t="shared" si="101"/>
        <v>2.6707999999999997E-3</v>
      </c>
      <c r="Q74" s="101">
        <f t="shared" si="102"/>
        <v>2.6707999999999997E-3</v>
      </c>
      <c r="R74" s="101">
        <f t="shared" si="103"/>
        <v>2.6707999999999997E-3</v>
      </c>
      <c r="S74" s="101">
        <f t="shared" si="104"/>
        <v>2.6707999999999997E-3</v>
      </c>
      <c r="T74" s="101">
        <f t="shared" si="105"/>
        <v>2.6707999999999997E-3</v>
      </c>
      <c r="U74" s="101">
        <f t="shared" si="106"/>
        <v>2.6707999999999997E-3</v>
      </c>
      <c r="V74" s="101">
        <f t="shared" si="107"/>
        <v>2.6707999999999997E-3</v>
      </c>
      <c r="W74" s="101">
        <f t="shared" si="108"/>
        <v>2.6707999999999997E-3</v>
      </c>
      <c r="X74" s="101">
        <f t="shared" si="109"/>
        <v>2.6707999999999997E-3</v>
      </c>
      <c r="Y74" s="101">
        <f t="shared" si="110"/>
        <v>2.4708E-3</v>
      </c>
      <c r="Z74" s="101">
        <f t="shared" si="111"/>
        <v>2.4708E-3</v>
      </c>
      <c r="AA74" s="101">
        <f t="shared" si="112"/>
        <v>2.4708E-3</v>
      </c>
      <c r="AB74" s="101">
        <f t="shared" si="113"/>
        <v>2.4708E-3</v>
      </c>
      <c r="AC74" s="101">
        <f t="shared" si="114"/>
        <v>2.4708E-3</v>
      </c>
      <c r="AD74" s="101">
        <f t="shared" si="115"/>
        <v>2.4708E-3</v>
      </c>
      <c r="AE74" s="101">
        <f t="shared" si="116"/>
        <v>2.4708E-3</v>
      </c>
      <c r="AF74" s="101">
        <f t="shared" si="117"/>
        <v>2.4708E-3</v>
      </c>
      <c r="AG74" s="101">
        <f t="shared" si="118"/>
        <v>2.4708E-3</v>
      </c>
      <c r="AH74" s="101">
        <f t="shared" si="119"/>
        <v>2.4708E-3</v>
      </c>
      <c r="AI74" s="101">
        <f t="shared" si="120"/>
        <v>2.4708E-3</v>
      </c>
      <c r="AJ74" s="101">
        <f t="shared" si="121"/>
        <v>2.4708E-3</v>
      </c>
      <c r="AK74" s="101">
        <f t="shared" si="122"/>
        <v>2.2851999999999998E-3</v>
      </c>
      <c r="AL74" s="101">
        <f t="shared" si="123"/>
        <v>2.2851999999999998E-3</v>
      </c>
      <c r="AM74" s="101">
        <f t="shared" si="124"/>
        <v>2.2851999999999998E-3</v>
      </c>
      <c r="AN74" s="101">
        <f t="shared" si="125"/>
        <v>2.2851999999999998E-3</v>
      </c>
      <c r="AO74" s="101">
        <f t="shared" si="126"/>
        <v>2.2851999999999998E-3</v>
      </c>
      <c r="AP74" s="101">
        <f t="shared" si="127"/>
        <v>2.2851999999999998E-3</v>
      </c>
      <c r="AQ74" s="101">
        <f t="shared" si="128"/>
        <v>2.2851999999999998E-3</v>
      </c>
      <c r="AR74" s="101">
        <f t="shared" si="129"/>
        <v>2.2851999999999998E-3</v>
      </c>
      <c r="AS74" s="101">
        <f t="shared" si="130"/>
        <v>2.2851999999999998E-3</v>
      </c>
      <c r="AT74" s="101">
        <f t="shared" si="131"/>
        <v>2.2851999999999998E-3</v>
      </c>
      <c r="AU74" s="101">
        <f t="shared" si="132"/>
        <v>2.2851999999999998E-3</v>
      </c>
      <c r="AV74" s="101">
        <f t="shared" si="133"/>
        <v>2.2851999999999998E-3</v>
      </c>
      <c r="AW74" s="101">
        <f t="shared" si="134"/>
        <v>2.114E-3</v>
      </c>
      <c r="AX74" s="101">
        <f t="shared" si="135"/>
        <v>2.114E-3</v>
      </c>
      <c r="AY74" s="101">
        <f t="shared" si="136"/>
        <v>2.114E-3</v>
      </c>
      <c r="AZ74" s="101">
        <f t="shared" si="137"/>
        <v>2.114E-3</v>
      </c>
      <c r="BA74" s="101">
        <f t="shared" si="138"/>
        <v>2.114E-3</v>
      </c>
      <c r="BB74" s="101">
        <f t="shared" si="139"/>
        <v>2.114E-3</v>
      </c>
      <c r="BC74" s="101">
        <f t="shared" si="140"/>
        <v>2.114E-3</v>
      </c>
      <c r="BD74" s="101">
        <f t="shared" si="141"/>
        <v>2.114E-3</v>
      </c>
      <c r="BE74" s="101">
        <f t="shared" si="142"/>
        <v>2.114E-3</v>
      </c>
      <c r="BF74" s="101">
        <f t="shared" si="143"/>
        <v>2.114E-3</v>
      </c>
      <c r="BG74" s="101">
        <f t="shared" si="144"/>
        <v>2.114E-3</v>
      </c>
      <c r="BH74" s="101">
        <f t="shared" si="145"/>
        <v>2.114E-3</v>
      </c>
    </row>
    <row r="75" spans="1:80" s="92" customFormat="1" x14ac:dyDescent="0.2">
      <c r="A75" s="100" t="s">
        <v>44</v>
      </c>
      <c r="B75" s="92" t="s">
        <v>51</v>
      </c>
      <c r="H75" s="101">
        <f t="shared" si="93"/>
        <v>-7.2502499999999994</v>
      </c>
      <c r="I75" s="101">
        <f t="shared" si="94"/>
        <v>-10.46791095</v>
      </c>
      <c r="J75" s="101">
        <f t="shared" si="95"/>
        <v>-1.1631012166666668</v>
      </c>
      <c r="K75" s="101">
        <f t="shared" si="96"/>
        <v>-1.1631012166666668</v>
      </c>
      <c r="L75" s="101">
        <f t="shared" si="97"/>
        <v>-1.1631012166666668</v>
      </c>
      <c r="M75" s="101">
        <f t="shared" si="98"/>
        <v>-1.0757759833333334</v>
      </c>
      <c r="N75" s="101">
        <f t="shared" si="99"/>
        <v>-1.0757759833333334</v>
      </c>
      <c r="O75" s="101">
        <f t="shared" si="100"/>
        <v>-1.0757759833333334</v>
      </c>
      <c r="P75" s="101">
        <f t="shared" si="101"/>
        <v>-1.0757759833333334</v>
      </c>
      <c r="Q75" s="101">
        <f t="shared" si="102"/>
        <v>-1.0757759833333334</v>
      </c>
      <c r="R75" s="101">
        <f t="shared" si="103"/>
        <v>-1.0757759833333334</v>
      </c>
      <c r="S75" s="101">
        <f t="shared" si="104"/>
        <v>-1.0757759833333334</v>
      </c>
      <c r="T75" s="101">
        <f t="shared" si="105"/>
        <v>-1.0757759833333334</v>
      </c>
      <c r="U75" s="101">
        <f t="shared" si="106"/>
        <v>-1.0757759833333334</v>
      </c>
      <c r="V75" s="101">
        <f t="shared" si="107"/>
        <v>-1.0757759833333334</v>
      </c>
      <c r="W75" s="101">
        <f t="shared" si="108"/>
        <v>-1.0757759833333334</v>
      </c>
      <c r="X75" s="101">
        <f t="shared" si="109"/>
        <v>-1.0757759833333334</v>
      </c>
      <c r="Y75" s="101">
        <f t="shared" si="110"/>
        <v>-0.99521764999999995</v>
      </c>
      <c r="Z75" s="101">
        <f t="shared" si="111"/>
        <v>-0.99521764999999995</v>
      </c>
      <c r="AA75" s="101">
        <f t="shared" si="112"/>
        <v>-0.99521764999999995</v>
      </c>
      <c r="AB75" s="101">
        <f t="shared" si="113"/>
        <v>-0.99521764999999995</v>
      </c>
      <c r="AC75" s="101">
        <f t="shared" si="114"/>
        <v>-0.99521764999999995</v>
      </c>
      <c r="AD75" s="101">
        <f t="shared" si="115"/>
        <v>-0.99521764999999995</v>
      </c>
      <c r="AE75" s="101">
        <f t="shared" si="116"/>
        <v>-0.99521764999999995</v>
      </c>
      <c r="AF75" s="101">
        <f t="shared" si="117"/>
        <v>-0.99521764999999995</v>
      </c>
      <c r="AG75" s="101">
        <f t="shared" si="118"/>
        <v>-0.99521764999999995</v>
      </c>
      <c r="AH75" s="101">
        <f t="shared" si="119"/>
        <v>-0.99521764999999995</v>
      </c>
      <c r="AI75" s="101">
        <f t="shared" si="120"/>
        <v>-0.99521764999999995</v>
      </c>
      <c r="AJ75" s="101">
        <f t="shared" si="121"/>
        <v>-0.99521764999999995</v>
      </c>
      <c r="AK75" s="101">
        <f t="shared" si="122"/>
        <v>-0.92045951666666659</v>
      </c>
      <c r="AL75" s="101">
        <f t="shared" si="123"/>
        <v>-0.92045951666666659</v>
      </c>
      <c r="AM75" s="101">
        <f t="shared" si="124"/>
        <v>-0.92045951666666659</v>
      </c>
      <c r="AN75" s="101">
        <f t="shared" si="125"/>
        <v>-0.92045951666666659</v>
      </c>
      <c r="AO75" s="101">
        <f t="shared" si="126"/>
        <v>-0.92045951666666659</v>
      </c>
      <c r="AP75" s="101">
        <f t="shared" si="127"/>
        <v>-0.92045951666666659</v>
      </c>
      <c r="AQ75" s="101">
        <f t="shared" si="128"/>
        <v>-0.92045951666666659</v>
      </c>
      <c r="AR75" s="101">
        <f t="shared" si="129"/>
        <v>-0.92045951666666659</v>
      </c>
      <c r="AS75" s="101">
        <f t="shared" si="130"/>
        <v>-0.92045951666666659</v>
      </c>
      <c r="AT75" s="101">
        <f t="shared" si="131"/>
        <v>-0.92045951666666659</v>
      </c>
      <c r="AU75" s="101">
        <f t="shared" si="132"/>
        <v>-0.92045951666666659</v>
      </c>
      <c r="AV75" s="101">
        <f t="shared" si="133"/>
        <v>-0.92045951666666659</v>
      </c>
      <c r="AW75" s="101">
        <f t="shared" si="134"/>
        <v>-0.85150158333333337</v>
      </c>
      <c r="AX75" s="101">
        <f t="shared" si="135"/>
        <v>-0.85150158333333337</v>
      </c>
      <c r="AY75" s="101">
        <f t="shared" si="136"/>
        <v>-0.85150158333333337</v>
      </c>
      <c r="AZ75" s="101">
        <f t="shared" si="137"/>
        <v>-0.85150158333333337</v>
      </c>
      <c r="BA75" s="101">
        <f t="shared" si="138"/>
        <v>-0.85150158333333337</v>
      </c>
      <c r="BB75" s="101">
        <f t="shared" si="139"/>
        <v>-0.85150158333333337</v>
      </c>
      <c r="BC75" s="101">
        <f t="shared" si="140"/>
        <v>-0.85150158333333337</v>
      </c>
      <c r="BD75" s="101">
        <f t="shared" si="141"/>
        <v>-0.85150158333333337</v>
      </c>
      <c r="BE75" s="101">
        <f t="shared" si="142"/>
        <v>-0.85150158333333337</v>
      </c>
      <c r="BF75" s="101">
        <f t="shared" si="143"/>
        <v>-0.85150158333333337</v>
      </c>
      <c r="BG75" s="101">
        <f t="shared" si="144"/>
        <v>-0.85150158333333337</v>
      </c>
      <c r="BH75" s="101">
        <f t="shared" si="145"/>
        <v>-0.85150158333333337</v>
      </c>
    </row>
    <row r="76" spans="1:80" s="92" customFormat="1" x14ac:dyDescent="0.2">
      <c r="A76" s="100" t="s">
        <v>45</v>
      </c>
      <c r="B76" s="92" t="s">
        <v>51</v>
      </c>
      <c r="E76" s="101">
        <f>E59*$E$89</f>
        <v>936763.33021107863</v>
      </c>
      <c r="F76" s="101">
        <f>F59*$F$89</f>
        <v>1803331.8615450072</v>
      </c>
      <c r="G76" s="101">
        <f>G59*$G$89</f>
        <v>1667938.3348851658</v>
      </c>
      <c r="H76" s="101">
        <f>H59*$H$89</f>
        <v>1543036.5575236885</v>
      </c>
      <c r="I76" s="101">
        <f>I59*$I$89/12*9</f>
        <v>1070345.7810991784</v>
      </c>
      <c r="J76" s="101">
        <f t="shared" ref="J76:BH76" si="146">(J59*J89)/12</f>
        <v>118927.30901101982</v>
      </c>
      <c r="K76" s="101">
        <f t="shared" si="146"/>
        <v>118927.30901101982</v>
      </c>
      <c r="L76" s="101">
        <f t="shared" si="146"/>
        <v>118927.30901101982</v>
      </c>
      <c r="M76" s="101">
        <f t="shared" si="146"/>
        <v>110017.64889256778</v>
      </c>
      <c r="N76" s="101">
        <f t="shared" si="146"/>
        <v>110017.64889256778</v>
      </c>
      <c r="O76" s="101">
        <f t="shared" si="146"/>
        <v>110017.64889256778</v>
      </c>
      <c r="P76" s="101">
        <f t="shared" si="146"/>
        <v>110017.64889256778</v>
      </c>
      <c r="Q76" s="101">
        <f t="shared" si="146"/>
        <v>110017.64889256778</v>
      </c>
      <c r="R76" s="101">
        <f t="shared" si="146"/>
        <v>110017.64889256778</v>
      </c>
      <c r="S76" s="101">
        <f t="shared" si="146"/>
        <v>110017.64889256778</v>
      </c>
      <c r="T76" s="101">
        <f t="shared" si="146"/>
        <v>110017.64889256778</v>
      </c>
      <c r="U76" s="101">
        <f t="shared" si="146"/>
        <v>110017.64889256778</v>
      </c>
      <c r="V76" s="101">
        <f t="shared" si="146"/>
        <v>110017.64889256778</v>
      </c>
      <c r="W76" s="101">
        <f t="shared" si="146"/>
        <v>110017.64889256778</v>
      </c>
      <c r="X76" s="101">
        <f t="shared" si="146"/>
        <v>110017.64889256778</v>
      </c>
      <c r="Y76" s="101">
        <f t="shared" si="146"/>
        <v>101753.31462381671</v>
      </c>
      <c r="Z76" s="101">
        <f t="shared" si="146"/>
        <v>101753.31462381671</v>
      </c>
      <c r="AA76" s="101">
        <f t="shared" si="146"/>
        <v>101753.31462381671</v>
      </c>
      <c r="AB76" s="101">
        <f t="shared" si="146"/>
        <v>101753.31462381671</v>
      </c>
      <c r="AC76" s="101">
        <f t="shared" si="146"/>
        <v>101753.31462381671</v>
      </c>
      <c r="AD76" s="101">
        <f t="shared" si="146"/>
        <v>101753.31462381671</v>
      </c>
      <c r="AE76" s="101">
        <f t="shared" si="146"/>
        <v>101753.31462381671</v>
      </c>
      <c r="AF76" s="101">
        <f t="shared" si="146"/>
        <v>101753.31462381671</v>
      </c>
      <c r="AG76" s="101">
        <f t="shared" si="146"/>
        <v>101753.31462381671</v>
      </c>
      <c r="AH76" s="101">
        <f t="shared" si="146"/>
        <v>101753.31462381671</v>
      </c>
      <c r="AI76" s="101">
        <f t="shared" si="146"/>
        <v>101753.31462381671</v>
      </c>
      <c r="AJ76" s="101">
        <f t="shared" si="146"/>
        <v>101753.31462381671</v>
      </c>
      <c r="AK76" s="101">
        <f t="shared" si="146"/>
        <v>94134.306204766617</v>
      </c>
      <c r="AL76" s="101">
        <f t="shared" si="146"/>
        <v>94134.306204766617</v>
      </c>
      <c r="AM76" s="101">
        <f t="shared" si="146"/>
        <v>94134.306204766617</v>
      </c>
      <c r="AN76" s="101">
        <f t="shared" si="146"/>
        <v>94134.306204766617</v>
      </c>
      <c r="AO76" s="101">
        <f t="shared" si="146"/>
        <v>94134.306204766617</v>
      </c>
      <c r="AP76" s="101">
        <f t="shared" si="146"/>
        <v>94134.306204766617</v>
      </c>
      <c r="AQ76" s="101">
        <f t="shared" si="146"/>
        <v>94134.306204766617</v>
      </c>
      <c r="AR76" s="101">
        <f t="shared" si="146"/>
        <v>94134.306204766617</v>
      </c>
      <c r="AS76" s="101">
        <f t="shared" si="146"/>
        <v>94134.306204766617</v>
      </c>
      <c r="AT76" s="101">
        <f t="shared" si="146"/>
        <v>94134.306204766617</v>
      </c>
      <c r="AU76" s="101">
        <f t="shared" si="146"/>
        <v>94134.306204766617</v>
      </c>
      <c r="AV76" s="101">
        <f t="shared" si="146"/>
        <v>94134.306204766617</v>
      </c>
      <c r="AW76" s="101">
        <f t="shared" si="146"/>
        <v>92885.288431151843</v>
      </c>
      <c r="AX76" s="101">
        <f t="shared" si="146"/>
        <v>92885.288431151843</v>
      </c>
      <c r="AY76" s="101">
        <f t="shared" si="146"/>
        <v>92885.288431151843</v>
      </c>
      <c r="AZ76" s="101">
        <f t="shared" si="146"/>
        <v>92885.288431151843</v>
      </c>
      <c r="BA76" s="101">
        <f t="shared" si="146"/>
        <v>92885.288431151843</v>
      </c>
      <c r="BB76" s="101">
        <f t="shared" si="146"/>
        <v>92885.288431151843</v>
      </c>
      <c r="BC76" s="101">
        <f t="shared" si="146"/>
        <v>92885.288431151843</v>
      </c>
      <c r="BD76" s="101">
        <f t="shared" si="146"/>
        <v>92885.288431151843</v>
      </c>
      <c r="BE76" s="101">
        <f t="shared" si="146"/>
        <v>92885.288431151843</v>
      </c>
      <c r="BF76" s="101">
        <f t="shared" si="146"/>
        <v>92885.288431151843</v>
      </c>
      <c r="BG76" s="101">
        <f t="shared" si="146"/>
        <v>92885.288431151843</v>
      </c>
      <c r="BH76" s="101">
        <f t="shared" si="146"/>
        <v>92885.288431151843</v>
      </c>
    </row>
    <row r="77" spans="1:80" s="92" customFormat="1" x14ac:dyDescent="0.2">
      <c r="A77" s="100" t="s">
        <v>42</v>
      </c>
      <c r="B77" s="92" t="s">
        <v>51</v>
      </c>
      <c r="G77" s="101"/>
      <c r="H77" s="101">
        <f>H60*$H$87</f>
        <v>61589.660249999994</v>
      </c>
      <c r="I77" s="101">
        <f>I60*$I$87/12*9</f>
        <v>88923.151468950018</v>
      </c>
      <c r="J77" s="101">
        <f>(J60*$J$87)/12</f>
        <v>9880.3501632166681</v>
      </c>
      <c r="K77" s="101">
        <f>(K60*$K$87)/12</f>
        <v>9880.3501632166681</v>
      </c>
      <c r="L77" s="101">
        <f>(L60*$L$87)/12</f>
        <v>9880.3501632166681</v>
      </c>
      <c r="M77" s="101">
        <f>(M60*$M$87)/12</f>
        <v>9138.5369219833319</v>
      </c>
      <c r="N77" s="101">
        <f>(N60*$N$87)/12</f>
        <v>9138.5369219833319</v>
      </c>
      <c r="O77" s="101">
        <f>(O60*$O$87)/12</f>
        <v>9138.5369219833319</v>
      </c>
      <c r="P77" s="101">
        <f>(P60*$P$87)/12</f>
        <v>9138.5369219833319</v>
      </c>
      <c r="Q77" s="101">
        <f>(Q60*$Q$87)/12</f>
        <v>9138.5369219833319</v>
      </c>
      <c r="R77" s="101">
        <f>(R60*$R$87)/12</f>
        <v>9138.5369219833319</v>
      </c>
      <c r="S77" s="101">
        <f>(S60*$S$87)/12</f>
        <v>9138.5369219833319</v>
      </c>
      <c r="T77" s="101">
        <f>(T60*$T$87)/12</f>
        <v>9138.5369219833319</v>
      </c>
      <c r="U77" s="101">
        <f>(U60*$U$87)/12</f>
        <v>9138.5369219833319</v>
      </c>
      <c r="V77" s="101">
        <f>(V60*$V$87)/12</f>
        <v>9138.5369219833319</v>
      </c>
      <c r="W77" s="101">
        <f>(W60*$W$87)/12</f>
        <v>9138.5369219833319</v>
      </c>
      <c r="X77" s="101">
        <f>(X60*$X$87)/12</f>
        <v>9138.5369219833319</v>
      </c>
      <c r="Y77" s="101">
        <f>(Y60*$Y$87)/12</f>
        <v>8454.207363649999</v>
      </c>
      <c r="Z77" s="101">
        <f>(Z60*$Z$87)/12</f>
        <v>8454.207363649999</v>
      </c>
      <c r="AA77" s="101">
        <f>(AA60*$AA$87)/12</f>
        <v>8454.207363649999</v>
      </c>
      <c r="AB77" s="101">
        <f>(AB60*$AB$87)/12</f>
        <v>8454.207363649999</v>
      </c>
      <c r="AC77" s="101">
        <f>(AC60*$AC$87)/12</f>
        <v>8454.207363649999</v>
      </c>
      <c r="AD77" s="101">
        <f>(AD60*$AD$87)/12</f>
        <v>8454.207363649999</v>
      </c>
      <c r="AE77" s="101">
        <f>(AE60*$AE$87)/12</f>
        <v>8454.207363649999</v>
      </c>
      <c r="AF77" s="101">
        <f>(AF60*$AF$87)/12</f>
        <v>8454.207363649999</v>
      </c>
      <c r="AG77" s="101">
        <f>(AG60*$AG$87)/12</f>
        <v>8454.207363649999</v>
      </c>
      <c r="AH77" s="101">
        <f>(AH60*$AH$87)/12</f>
        <v>8454.207363649999</v>
      </c>
      <c r="AI77" s="101">
        <f>(AI60*$AI$87)/12</f>
        <v>8454.207363649999</v>
      </c>
      <c r="AJ77" s="101">
        <f>(AJ60*$AJ$87)/12</f>
        <v>8454.207363649999</v>
      </c>
      <c r="AK77" s="101">
        <f>(AK60*$AK$87)/12</f>
        <v>7819.1495335166665</v>
      </c>
      <c r="AL77" s="101">
        <f>(AL60*$AL$87)/12</f>
        <v>7819.1495335166665</v>
      </c>
      <c r="AM77" s="101">
        <f>(AM60*$AM$87)/12</f>
        <v>7819.1495335166665</v>
      </c>
      <c r="AN77" s="101">
        <f>(AN60*$AN$87)/12</f>
        <v>7819.1495335166665</v>
      </c>
      <c r="AO77" s="101">
        <f>(AO60*$AO$87)/12</f>
        <v>7819.1495335166665</v>
      </c>
      <c r="AP77" s="101">
        <f>(AP60*$AP$87)/12</f>
        <v>7819.1495335166665</v>
      </c>
      <c r="AQ77" s="101">
        <f>(AQ60*$AQ$87)/12</f>
        <v>7819.1495335166665</v>
      </c>
      <c r="AR77" s="101">
        <f>(AR60*$AR$87)/12</f>
        <v>7819.1495335166665</v>
      </c>
      <c r="AS77" s="101">
        <f>(AS60*$AS$87)/12</f>
        <v>7819.1495335166665</v>
      </c>
      <c r="AT77" s="101">
        <f>(AT60*$AT$87)/12</f>
        <v>7819.1495335166665</v>
      </c>
      <c r="AU77" s="101">
        <f>(AU60*$AU$87)/12</f>
        <v>7819.1495335166665</v>
      </c>
      <c r="AV77" s="101">
        <f>(AV60*$AV$87)/12</f>
        <v>7819.1495335166665</v>
      </c>
      <c r="AW77" s="101">
        <f>(AW60*$AW$87)/12</f>
        <v>7233.3634315833333</v>
      </c>
      <c r="AX77" s="101">
        <f>(AX60*$AX$87)/12</f>
        <v>7233.3634315833333</v>
      </c>
      <c r="AY77" s="101">
        <f>(AY60*$AY$87)/12</f>
        <v>7233.3634315833333</v>
      </c>
      <c r="AZ77" s="101">
        <f>(AZ60*$AZ$87)/12</f>
        <v>7233.3634315833333</v>
      </c>
      <c r="BA77" s="101">
        <f>(BA60*$BA$87)/12</f>
        <v>7233.3634315833333</v>
      </c>
      <c r="BB77" s="101">
        <f>(BB60*$BB$87)/12</f>
        <v>7233.3634315833333</v>
      </c>
      <c r="BC77" s="101">
        <f>(BC60*$BC$87)/12</f>
        <v>7233.3634315833333</v>
      </c>
      <c r="BD77" s="101">
        <f>(BD60*$BD$87)/12</f>
        <v>7233.3634315833333</v>
      </c>
      <c r="BE77" s="101">
        <f>(BE60*$BE$87)/12</f>
        <v>7233.3634315833333</v>
      </c>
      <c r="BF77" s="101">
        <f>(BF60*$BF$87)/12</f>
        <v>7233.3634315833333</v>
      </c>
      <c r="BG77" s="101">
        <f>(BG60*$BG$87)/12</f>
        <v>7233.3634315833333</v>
      </c>
      <c r="BH77" s="101">
        <f>(BH60*$BH$87)/12</f>
        <v>7233.3634315833333</v>
      </c>
    </row>
    <row r="78" spans="1:80" s="92" customFormat="1" x14ac:dyDescent="0.2">
      <c r="A78" s="100" t="s">
        <v>46</v>
      </c>
      <c r="B78" s="92" t="s">
        <v>51</v>
      </c>
      <c r="H78" s="101">
        <f>H61*$H$87</f>
        <v>8773.6402499999986</v>
      </c>
      <c r="I78" s="101">
        <f>I61*$I$87/12*9</f>
        <v>12667.381792949998</v>
      </c>
      <c r="J78" s="101">
        <f>(J61*$J$87)/12</f>
        <v>1407.4868658833332</v>
      </c>
      <c r="K78" s="101">
        <f>(K61*$K$87)/12</f>
        <v>1407.4868658833332</v>
      </c>
      <c r="L78" s="101">
        <f>(L61*$L$87)/12</f>
        <v>1407.4868658833332</v>
      </c>
      <c r="M78" s="101">
        <f>(M61*$M$87)/12</f>
        <v>1301.8132433166666</v>
      </c>
      <c r="N78" s="101">
        <f>(N61*$N$87)/12</f>
        <v>1301.8132433166666</v>
      </c>
      <c r="O78" s="101">
        <f>(O61*$O$87)/12</f>
        <v>1301.8132433166666</v>
      </c>
      <c r="P78" s="101">
        <f>(P61*$P$87)/12</f>
        <v>1301.8132433166666</v>
      </c>
      <c r="Q78" s="101">
        <f>(Q61*$Q$87)/12</f>
        <v>1301.8132433166666</v>
      </c>
      <c r="R78" s="101">
        <f>(R61*$R$87)/12</f>
        <v>1301.8132433166666</v>
      </c>
      <c r="S78" s="101">
        <f>(S61*$S$87)/12</f>
        <v>1301.8132433166666</v>
      </c>
      <c r="T78" s="101">
        <f>(T61*$T$87)/12</f>
        <v>1301.8132433166666</v>
      </c>
      <c r="U78" s="101">
        <f>(U61*$U$87)/12</f>
        <v>1301.8132433166666</v>
      </c>
      <c r="V78" s="101">
        <f>(V61*$V$87)/12</f>
        <v>1301.8132433166666</v>
      </c>
      <c r="W78" s="101">
        <f>(W61*$W$87)/12</f>
        <v>1301.8132433166666</v>
      </c>
      <c r="X78" s="101">
        <f>(X61*$X$87)/12</f>
        <v>1301.8132433166666</v>
      </c>
      <c r="Y78" s="101">
        <f>(Y61*$Y$87)/12</f>
        <v>1204.3283516499998</v>
      </c>
      <c r="Z78" s="101">
        <f>(Z61*$Z$87)/12</f>
        <v>1204.3283516499998</v>
      </c>
      <c r="AA78" s="101">
        <f>(AA61*$AA$87)/12</f>
        <v>1204.3283516499998</v>
      </c>
      <c r="AB78" s="101">
        <f>(AB61*$AB$87)/12</f>
        <v>1204.3283516499998</v>
      </c>
      <c r="AC78" s="101">
        <f>(AC61*$AC$87)/12</f>
        <v>1204.3283516499998</v>
      </c>
      <c r="AD78" s="101">
        <f>(AD61*$AD$87)/12</f>
        <v>1204.3283516499998</v>
      </c>
      <c r="AE78" s="101">
        <f>(AE61*$AE$87)/12</f>
        <v>1204.3283516499998</v>
      </c>
      <c r="AF78" s="101">
        <f>(AF61*$AF$87)/12</f>
        <v>1204.3283516499998</v>
      </c>
      <c r="AG78" s="101">
        <f>(AG61*$AG$87)/12</f>
        <v>1204.3283516499998</v>
      </c>
      <c r="AH78" s="101">
        <f>(AH61*$AH$87)/12</f>
        <v>1204.3283516499998</v>
      </c>
      <c r="AI78" s="101">
        <f>(AI61*$AI$87)/12</f>
        <v>1204.3283516499998</v>
      </c>
      <c r="AJ78" s="101">
        <f>(AJ61*$AJ$87)/12</f>
        <v>1204.3283516499998</v>
      </c>
      <c r="AK78" s="101">
        <f>(AK61*$AK$87)/12</f>
        <v>1113.8623721833333</v>
      </c>
      <c r="AL78" s="101">
        <f>(AL61*$AL$87)/12</f>
        <v>1113.8623721833333</v>
      </c>
      <c r="AM78" s="101">
        <f>(AM61*$AM$87)/12</f>
        <v>1113.8623721833333</v>
      </c>
      <c r="AN78" s="101">
        <f>(AN61*$AN$87)/12</f>
        <v>1113.8623721833333</v>
      </c>
      <c r="AO78" s="101">
        <f>(AO61*$AO$87)/12</f>
        <v>1113.8623721833333</v>
      </c>
      <c r="AP78" s="101">
        <f>(AP61*$AP$87)/12</f>
        <v>1113.8623721833333</v>
      </c>
      <c r="AQ78" s="101">
        <f>(AQ61*$AQ$87)/12</f>
        <v>1113.8623721833333</v>
      </c>
      <c r="AR78" s="101">
        <f>(AR61*$AR$87)/12</f>
        <v>1113.8623721833333</v>
      </c>
      <c r="AS78" s="101">
        <f>(AS61*$AS$87)/12</f>
        <v>1113.8623721833333</v>
      </c>
      <c r="AT78" s="101">
        <f>(AT61*$AT$87)/12</f>
        <v>1113.8623721833333</v>
      </c>
      <c r="AU78" s="101">
        <f>(AU61*$AU$87)/12</f>
        <v>1113.8623721833333</v>
      </c>
      <c r="AV78" s="101">
        <f>(AV61*$AV$87)/12</f>
        <v>1113.8623721833333</v>
      </c>
      <c r="AW78" s="101">
        <f>(AW61*$AW$87)/12</f>
        <v>1030.4153049166666</v>
      </c>
      <c r="AX78" s="101">
        <f>(AX61*$AX$87)/12</f>
        <v>1030.4153049166666</v>
      </c>
      <c r="AY78" s="101">
        <f>(AY61*$AY$87)/12</f>
        <v>1030.4153049166666</v>
      </c>
      <c r="AZ78" s="101">
        <f>(AZ61*$AZ$87)/12</f>
        <v>1030.4153049166666</v>
      </c>
      <c r="BA78" s="101">
        <f>(BA61*$BA$87)/12</f>
        <v>1030.4153049166666</v>
      </c>
      <c r="BB78" s="101">
        <f>(BB61*$BB$87)/12</f>
        <v>1030.4153049166666</v>
      </c>
      <c r="BC78" s="101">
        <f>(BC61*$BC$87)/12</f>
        <v>1030.4153049166666</v>
      </c>
      <c r="BD78" s="101">
        <f>(BD61*$BD$87)/12</f>
        <v>1030.4153049166666</v>
      </c>
      <c r="BE78" s="101">
        <f>(BE61*$BE$87)/12</f>
        <v>1030.4153049166666</v>
      </c>
      <c r="BF78" s="101">
        <f>(BF61*$BF$87)/12</f>
        <v>1030.4153049166666</v>
      </c>
      <c r="BG78" s="101">
        <f>(BG61*$BG$87)/12</f>
        <v>1030.4153049166666</v>
      </c>
      <c r="BH78" s="101">
        <f>(BH61*$BH$87)/12</f>
        <v>1030.4153049166666</v>
      </c>
    </row>
    <row r="79" spans="1:80" s="92" customFormat="1" x14ac:dyDescent="0.2">
      <c r="A79" s="100" t="s">
        <v>48</v>
      </c>
      <c r="B79" s="92" t="s">
        <v>51</v>
      </c>
      <c r="H79" s="101">
        <f>H62*$H$87</f>
        <v>195.79612499999999</v>
      </c>
      <c r="I79" s="101">
        <f>I62*$I$87/12*9</f>
        <v>282.690445275</v>
      </c>
      <c r="J79" s="101">
        <f>(J62*$J$87)/12</f>
        <v>31.410049474999997</v>
      </c>
      <c r="K79" s="101">
        <f>(K62*$K$87)/12</f>
        <v>31.410049474999997</v>
      </c>
      <c r="L79" s="101">
        <f>(L62*$L$87)/12</f>
        <v>31.410049474999997</v>
      </c>
      <c r="M79" s="101">
        <f>(M62*$M$87)/12</f>
        <v>29.051793924999995</v>
      </c>
      <c r="N79" s="101">
        <f>(N62*$N$87)/12</f>
        <v>29.051793924999995</v>
      </c>
      <c r="O79" s="101">
        <f>(O62*$O$87)/12</f>
        <v>29.051793924999995</v>
      </c>
      <c r="P79" s="101">
        <f>(P62*$P$87)/12</f>
        <v>29.051793924999995</v>
      </c>
      <c r="Q79" s="101">
        <f>(Q62*$Q$87)/12</f>
        <v>29.051793924999995</v>
      </c>
      <c r="R79" s="101">
        <f>(R62*$R$87)/12</f>
        <v>29.051793924999995</v>
      </c>
      <c r="S79" s="101">
        <f>(S62*$S$87)/12</f>
        <v>29.051793924999995</v>
      </c>
      <c r="T79" s="101">
        <f>(T62*$T$87)/12</f>
        <v>29.051793924999995</v>
      </c>
      <c r="U79" s="101">
        <f>(U62*$U$87)/12</f>
        <v>29.051793924999995</v>
      </c>
      <c r="V79" s="101">
        <f>(V62*$V$87)/12</f>
        <v>29.051793924999995</v>
      </c>
      <c r="W79" s="101">
        <f>(W62*$W$87)/12</f>
        <v>29.051793924999995</v>
      </c>
      <c r="X79" s="101">
        <f>(X62*$X$87)/12</f>
        <v>29.051793924999995</v>
      </c>
      <c r="Y79" s="101">
        <f>(Y62*$Y$87)/12</f>
        <v>26.876281424999998</v>
      </c>
      <c r="Z79" s="101">
        <f>(Z62*$Z$87)/12</f>
        <v>26.876281424999998</v>
      </c>
      <c r="AA79" s="101">
        <f>(AA62*$AA$87)/12</f>
        <v>26.876281424999998</v>
      </c>
      <c r="AB79" s="101">
        <f>(AB62*$AB$87)/12</f>
        <v>26.876281424999998</v>
      </c>
      <c r="AC79" s="101">
        <f>(AC62*$AC$87)/12</f>
        <v>26.876281424999998</v>
      </c>
      <c r="AD79" s="101">
        <f>(AD62*$AD$87)/12</f>
        <v>26.876281424999998</v>
      </c>
      <c r="AE79" s="101">
        <f>(AE62*$AE$87)/12</f>
        <v>26.876281424999998</v>
      </c>
      <c r="AF79" s="101">
        <f>(AF62*$AF$87)/12</f>
        <v>26.876281424999998</v>
      </c>
      <c r="AG79" s="101">
        <f>(AG62*$AG$87)/12</f>
        <v>26.876281424999998</v>
      </c>
      <c r="AH79" s="101">
        <f>(AH62*$AH$87)/12</f>
        <v>26.876281424999998</v>
      </c>
      <c r="AI79" s="101">
        <f>(AI62*$AI$87)/12</f>
        <v>26.876281424999998</v>
      </c>
      <c r="AJ79" s="101">
        <f>(AJ62*$AJ$87)/12</f>
        <v>26.876281424999998</v>
      </c>
      <c r="AK79" s="101">
        <f>(AK62*$AK$87)/12</f>
        <v>24.857405824999997</v>
      </c>
      <c r="AL79" s="101">
        <f>(AL62*$AL$87)/12</f>
        <v>24.857405824999997</v>
      </c>
      <c r="AM79" s="101">
        <f>(AM62*$AM$87)/12</f>
        <v>24.857405824999997</v>
      </c>
      <c r="AN79" s="101">
        <f>(AN62*$AN$87)/12</f>
        <v>24.857405824999997</v>
      </c>
      <c r="AO79" s="101">
        <f>(AO62*$AO$87)/12</f>
        <v>24.857405824999997</v>
      </c>
      <c r="AP79" s="101">
        <f>(AP62*$AP$87)/12</f>
        <v>24.857405824999997</v>
      </c>
      <c r="AQ79" s="101">
        <f>(AQ62*$AQ$87)/12</f>
        <v>24.857405824999997</v>
      </c>
      <c r="AR79" s="101">
        <f>(AR62*$AR$87)/12</f>
        <v>24.857405824999997</v>
      </c>
      <c r="AS79" s="101">
        <f>(AS62*$AS$87)/12</f>
        <v>24.857405824999997</v>
      </c>
      <c r="AT79" s="101">
        <f>(AT62*$AT$87)/12</f>
        <v>24.857405824999997</v>
      </c>
      <c r="AU79" s="101">
        <f>(AU62*$AU$87)/12</f>
        <v>24.857405824999997</v>
      </c>
      <c r="AV79" s="101">
        <f>(AV62*$AV$87)/12</f>
        <v>24.857405824999997</v>
      </c>
      <c r="AW79" s="101">
        <f>(AW62*$AW$87)/12</f>
        <v>22.995167124999998</v>
      </c>
      <c r="AX79" s="101">
        <f>(AX62*$AX$87)/12</f>
        <v>22.995167124999998</v>
      </c>
      <c r="AY79" s="101">
        <f>(AY62*$AY$87)/12</f>
        <v>22.995167124999998</v>
      </c>
      <c r="AZ79" s="101">
        <f>(AZ62*$AZ$87)/12</f>
        <v>22.995167124999998</v>
      </c>
      <c r="BA79" s="101">
        <f>(BA62*$BA$87)/12</f>
        <v>22.995167124999998</v>
      </c>
      <c r="BB79" s="101">
        <f>(BB62*$BB$87)/12</f>
        <v>22.995167124999998</v>
      </c>
      <c r="BC79" s="101">
        <f>(BC62*$BC$87)/12</f>
        <v>22.995167124999998</v>
      </c>
      <c r="BD79" s="101">
        <f>(BD62*$BD$87)/12</f>
        <v>22.995167124999998</v>
      </c>
      <c r="BE79" s="101">
        <f>(BE62*$BE$87)/12</f>
        <v>22.995167124999998</v>
      </c>
      <c r="BF79" s="101">
        <f>(BF62*$BF$87)/12</f>
        <v>22.995167124999998</v>
      </c>
      <c r="BG79" s="101">
        <f>(BG62*$BG$87)/12</f>
        <v>22.995167124999998</v>
      </c>
      <c r="BH79" s="101">
        <f>(BH62*$BH$87)/12</f>
        <v>22.995167124999998</v>
      </c>
    </row>
    <row r="80" spans="1:80" s="92" customFormat="1" x14ac:dyDescent="0.2">
      <c r="A80" s="100" t="s">
        <v>45</v>
      </c>
      <c r="B80" s="92" t="s">
        <v>52</v>
      </c>
      <c r="E80" s="101">
        <f>E63*$E$89</f>
        <v>0</v>
      </c>
      <c r="F80" s="101">
        <f>F63*$F$89</f>
        <v>0</v>
      </c>
      <c r="G80" s="101">
        <f>G63*$G$89</f>
        <v>0</v>
      </c>
      <c r="H80" s="101">
        <f>H63*$H$87</f>
        <v>0</v>
      </c>
      <c r="I80" s="101">
        <f>I63*$I$89/12*9</f>
        <v>0</v>
      </c>
      <c r="J80" s="101">
        <f t="shared" ref="J80:BH80" si="147">(J63*J89)/12</f>
        <v>0</v>
      </c>
      <c r="K80" s="101">
        <f t="shared" si="147"/>
        <v>0</v>
      </c>
      <c r="L80" s="101">
        <f t="shared" si="147"/>
        <v>0</v>
      </c>
      <c r="M80" s="101">
        <f t="shared" si="147"/>
        <v>0</v>
      </c>
      <c r="N80" s="101">
        <f t="shared" si="147"/>
        <v>0</v>
      </c>
      <c r="O80" s="101">
        <f t="shared" si="147"/>
        <v>0</v>
      </c>
      <c r="P80" s="101">
        <f t="shared" si="147"/>
        <v>0</v>
      </c>
      <c r="Q80" s="101">
        <f t="shared" si="147"/>
        <v>0</v>
      </c>
      <c r="R80" s="101">
        <f t="shared" si="147"/>
        <v>0</v>
      </c>
      <c r="S80" s="101">
        <f t="shared" si="147"/>
        <v>0</v>
      </c>
      <c r="T80" s="101">
        <f t="shared" si="147"/>
        <v>0</v>
      </c>
      <c r="U80" s="101">
        <f t="shared" si="147"/>
        <v>0</v>
      </c>
      <c r="V80" s="101">
        <f t="shared" si="147"/>
        <v>0</v>
      </c>
      <c r="W80" s="101">
        <f t="shared" si="147"/>
        <v>0</v>
      </c>
      <c r="X80" s="101">
        <f t="shared" si="147"/>
        <v>0</v>
      </c>
      <c r="Y80" s="101">
        <f t="shared" si="147"/>
        <v>0</v>
      </c>
      <c r="Z80" s="101">
        <f t="shared" si="147"/>
        <v>0</v>
      </c>
      <c r="AA80" s="101">
        <f t="shared" si="147"/>
        <v>0</v>
      </c>
      <c r="AB80" s="101">
        <f t="shared" si="147"/>
        <v>0</v>
      </c>
      <c r="AC80" s="101">
        <f t="shared" si="147"/>
        <v>0</v>
      </c>
      <c r="AD80" s="101">
        <f t="shared" si="147"/>
        <v>0</v>
      </c>
      <c r="AE80" s="101">
        <f t="shared" si="147"/>
        <v>0</v>
      </c>
      <c r="AF80" s="101">
        <f t="shared" si="147"/>
        <v>0</v>
      </c>
      <c r="AG80" s="101">
        <f t="shared" si="147"/>
        <v>0</v>
      </c>
      <c r="AH80" s="101">
        <f t="shared" si="147"/>
        <v>0</v>
      </c>
      <c r="AI80" s="101">
        <f t="shared" si="147"/>
        <v>0</v>
      </c>
      <c r="AJ80" s="101">
        <f t="shared" si="147"/>
        <v>0</v>
      </c>
      <c r="AK80" s="101">
        <f t="shared" si="147"/>
        <v>0</v>
      </c>
      <c r="AL80" s="101">
        <f t="shared" si="147"/>
        <v>0</v>
      </c>
      <c r="AM80" s="101">
        <f t="shared" si="147"/>
        <v>0</v>
      </c>
      <c r="AN80" s="101">
        <f t="shared" si="147"/>
        <v>0</v>
      </c>
      <c r="AO80" s="101">
        <f t="shared" si="147"/>
        <v>0</v>
      </c>
      <c r="AP80" s="101">
        <f t="shared" si="147"/>
        <v>0</v>
      </c>
      <c r="AQ80" s="101">
        <f t="shared" si="147"/>
        <v>0</v>
      </c>
      <c r="AR80" s="101">
        <f t="shared" si="147"/>
        <v>0</v>
      </c>
      <c r="AS80" s="101">
        <f t="shared" si="147"/>
        <v>0</v>
      </c>
      <c r="AT80" s="101">
        <f t="shared" si="147"/>
        <v>0</v>
      </c>
      <c r="AU80" s="101">
        <f t="shared" si="147"/>
        <v>0</v>
      </c>
      <c r="AV80" s="101">
        <f t="shared" si="147"/>
        <v>0</v>
      </c>
      <c r="AW80" s="101">
        <f t="shared" si="147"/>
        <v>0</v>
      </c>
      <c r="AX80" s="101">
        <f t="shared" si="147"/>
        <v>0</v>
      </c>
      <c r="AY80" s="101">
        <f t="shared" si="147"/>
        <v>0</v>
      </c>
      <c r="AZ80" s="101">
        <f t="shared" si="147"/>
        <v>0</v>
      </c>
      <c r="BA80" s="101">
        <f t="shared" si="147"/>
        <v>0</v>
      </c>
      <c r="BB80" s="101">
        <f t="shared" si="147"/>
        <v>0</v>
      </c>
      <c r="BC80" s="101">
        <f t="shared" si="147"/>
        <v>0</v>
      </c>
      <c r="BD80" s="101">
        <f t="shared" si="147"/>
        <v>0</v>
      </c>
      <c r="BE80" s="101">
        <f t="shared" si="147"/>
        <v>0</v>
      </c>
      <c r="BF80" s="101">
        <f t="shared" si="147"/>
        <v>0</v>
      </c>
      <c r="BG80" s="101">
        <f t="shared" si="147"/>
        <v>0</v>
      </c>
      <c r="BH80" s="101">
        <f t="shared" si="147"/>
        <v>0</v>
      </c>
    </row>
    <row r="81" spans="1:62" s="92" customFormat="1" x14ac:dyDescent="0.2">
      <c r="A81" s="100" t="s">
        <v>42</v>
      </c>
      <c r="B81" s="92" t="s">
        <v>52</v>
      </c>
      <c r="E81" s="101">
        <f>E64*$E$89</f>
        <v>0</v>
      </c>
      <c r="F81" s="101">
        <f>F64*$F$89</f>
        <v>0</v>
      </c>
      <c r="G81" s="101">
        <f>G64*$G$89</f>
        <v>0</v>
      </c>
      <c r="H81" s="101">
        <f>H64*$H$89</f>
        <v>0</v>
      </c>
      <c r="I81" s="101">
        <f>I64*$I$89/12*9</f>
        <v>0</v>
      </c>
      <c r="J81" s="101">
        <f t="shared" ref="J81:BH81" si="148">(J64*J89)/12</f>
        <v>0</v>
      </c>
      <c r="K81" s="101">
        <f t="shared" si="148"/>
        <v>0</v>
      </c>
      <c r="L81" s="101">
        <f t="shared" si="148"/>
        <v>0</v>
      </c>
      <c r="M81" s="101">
        <f t="shared" si="148"/>
        <v>0</v>
      </c>
      <c r="N81" s="101">
        <f t="shared" si="148"/>
        <v>0</v>
      </c>
      <c r="O81" s="101">
        <f t="shared" si="148"/>
        <v>0</v>
      </c>
      <c r="P81" s="101">
        <f t="shared" si="148"/>
        <v>0</v>
      </c>
      <c r="Q81" s="101">
        <f t="shared" si="148"/>
        <v>0</v>
      </c>
      <c r="R81" s="101">
        <f t="shared" si="148"/>
        <v>0</v>
      </c>
      <c r="S81" s="101">
        <f t="shared" si="148"/>
        <v>0</v>
      </c>
      <c r="T81" s="101">
        <f t="shared" si="148"/>
        <v>0</v>
      </c>
      <c r="U81" s="101">
        <f t="shared" si="148"/>
        <v>0</v>
      </c>
      <c r="V81" s="101">
        <f t="shared" si="148"/>
        <v>0</v>
      </c>
      <c r="W81" s="101">
        <f t="shared" si="148"/>
        <v>0</v>
      </c>
      <c r="X81" s="101">
        <f t="shared" si="148"/>
        <v>0</v>
      </c>
      <c r="Y81" s="101">
        <f t="shared" si="148"/>
        <v>0</v>
      </c>
      <c r="Z81" s="101">
        <f t="shared" si="148"/>
        <v>0</v>
      </c>
      <c r="AA81" s="101">
        <f t="shared" si="148"/>
        <v>0</v>
      </c>
      <c r="AB81" s="101">
        <f t="shared" si="148"/>
        <v>0</v>
      </c>
      <c r="AC81" s="101">
        <f t="shared" si="148"/>
        <v>0</v>
      </c>
      <c r="AD81" s="101">
        <f t="shared" si="148"/>
        <v>0</v>
      </c>
      <c r="AE81" s="101">
        <f t="shared" si="148"/>
        <v>0</v>
      </c>
      <c r="AF81" s="101">
        <f t="shared" si="148"/>
        <v>0</v>
      </c>
      <c r="AG81" s="101">
        <f t="shared" si="148"/>
        <v>0</v>
      </c>
      <c r="AH81" s="101">
        <f t="shared" si="148"/>
        <v>0</v>
      </c>
      <c r="AI81" s="101">
        <f t="shared" si="148"/>
        <v>0</v>
      </c>
      <c r="AJ81" s="101">
        <f t="shared" si="148"/>
        <v>0</v>
      </c>
      <c r="AK81" s="101">
        <f t="shared" si="148"/>
        <v>0</v>
      </c>
      <c r="AL81" s="101">
        <f t="shared" si="148"/>
        <v>0</v>
      </c>
      <c r="AM81" s="101">
        <f t="shared" si="148"/>
        <v>0</v>
      </c>
      <c r="AN81" s="101">
        <f t="shared" si="148"/>
        <v>0</v>
      </c>
      <c r="AO81" s="101">
        <f t="shared" si="148"/>
        <v>0</v>
      </c>
      <c r="AP81" s="101">
        <f t="shared" si="148"/>
        <v>0</v>
      </c>
      <c r="AQ81" s="101">
        <f t="shared" si="148"/>
        <v>0</v>
      </c>
      <c r="AR81" s="101">
        <f t="shared" si="148"/>
        <v>0</v>
      </c>
      <c r="AS81" s="101">
        <f t="shared" si="148"/>
        <v>0</v>
      </c>
      <c r="AT81" s="101">
        <f t="shared" si="148"/>
        <v>0</v>
      </c>
      <c r="AU81" s="101">
        <f t="shared" si="148"/>
        <v>0</v>
      </c>
      <c r="AV81" s="101">
        <f t="shared" si="148"/>
        <v>0</v>
      </c>
      <c r="AW81" s="101">
        <f t="shared" si="148"/>
        <v>0</v>
      </c>
      <c r="AX81" s="101">
        <f t="shared" si="148"/>
        <v>0</v>
      </c>
      <c r="AY81" s="101">
        <f t="shared" si="148"/>
        <v>0</v>
      </c>
      <c r="AZ81" s="101">
        <f t="shared" si="148"/>
        <v>0</v>
      </c>
      <c r="BA81" s="101">
        <f t="shared" si="148"/>
        <v>0</v>
      </c>
      <c r="BB81" s="101">
        <f t="shared" si="148"/>
        <v>0</v>
      </c>
      <c r="BC81" s="101">
        <f t="shared" si="148"/>
        <v>0</v>
      </c>
      <c r="BD81" s="101">
        <f t="shared" si="148"/>
        <v>0</v>
      </c>
      <c r="BE81" s="101">
        <f t="shared" si="148"/>
        <v>0</v>
      </c>
      <c r="BF81" s="101">
        <f t="shared" si="148"/>
        <v>0</v>
      </c>
      <c r="BG81" s="101">
        <f t="shared" si="148"/>
        <v>0</v>
      </c>
      <c r="BH81" s="101">
        <f t="shared" si="148"/>
        <v>0</v>
      </c>
    </row>
    <row r="82" spans="1:62" s="92" customFormat="1" x14ac:dyDescent="0.2">
      <c r="D82" s="73" t="s">
        <v>102</v>
      </c>
      <c r="E82" s="102">
        <f t="shared" ref="E82:H82" si="149">SUM(E68:E81)</f>
        <v>936763.33021107863</v>
      </c>
      <c r="F82" s="102">
        <f t="shared" si="149"/>
        <v>1803331.8615450072</v>
      </c>
      <c r="G82" s="102">
        <f t="shared" si="149"/>
        <v>1667938.3348851658</v>
      </c>
      <c r="H82" s="102">
        <f t="shared" si="149"/>
        <v>1641572.5385236884</v>
      </c>
      <c r="I82" s="102">
        <f>SUM(I68:I81)</f>
        <v>1212612.0304669784</v>
      </c>
      <c r="J82" s="102">
        <f t="shared" ref="J82:BH82" si="150">SUM(J68:J81)</f>
        <v>134734.6700518865</v>
      </c>
      <c r="K82" s="102">
        <f t="shared" si="150"/>
        <v>134734.6700518865</v>
      </c>
      <c r="L82" s="102">
        <f t="shared" si="150"/>
        <v>134734.6700518865</v>
      </c>
      <c r="M82" s="102">
        <f t="shared" si="150"/>
        <v>124638.19878450112</v>
      </c>
      <c r="N82" s="102">
        <f t="shared" si="150"/>
        <v>124638.19878450112</v>
      </c>
      <c r="O82" s="102">
        <f t="shared" si="150"/>
        <v>124638.19878450112</v>
      </c>
      <c r="P82" s="102">
        <f t="shared" si="150"/>
        <v>124638.19878450112</v>
      </c>
      <c r="Q82" s="102">
        <f t="shared" si="150"/>
        <v>124638.19878450112</v>
      </c>
      <c r="R82" s="102">
        <f t="shared" si="150"/>
        <v>124638.19878450112</v>
      </c>
      <c r="S82" s="102">
        <f t="shared" si="150"/>
        <v>124638.19878450112</v>
      </c>
      <c r="T82" s="102">
        <f t="shared" si="150"/>
        <v>124638.19878450112</v>
      </c>
      <c r="U82" s="102">
        <f t="shared" si="150"/>
        <v>124638.19878450112</v>
      </c>
      <c r="V82" s="102">
        <f t="shared" si="150"/>
        <v>124638.19878450112</v>
      </c>
      <c r="W82" s="102">
        <f t="shared" si="150"/>
        <v>124638.19878450112</v>
      </c>
      <c r="X82" s="102">
        <f t="shared" si="150"/>
        <v>124638.19878450112</v>
      </c>
      <c r="Y82" s="102">
        <f t="shared" si="150"/>
        <v>115279.02028241669</v>
      </c>
      <c r="Z82" s="102">
        <f t="shared" si="150"/>
        <v>115279.02028241669</v>
      </c>
      <c r="AA82" s="102">
        <f t="shared" si="150"/>
        <v>115279.02028241669</v>
      </c>
      <c r="AB82" s="102">
        <f t="shared" si="150"/>
        <v>115279.02028241669</v>
      </c>
      <c r="AC82" s="102">
        <f t="shared" si="150"/>
        <v>115279.02028241669</v>
      </c>
      <c r="AD82" s="102">
        <f t="shared" si="150"/>
        <v>115279.02028241669</v>
      </c>
      <c r="AE82" s="102">
        <f t="shared" si="150"/>
        <v>115279.02028241669</v>
      </c>
      <c r="AF82" s="102">
        <f t="shared" si="150"/>
        <v>115279.02028241669</v>
      </c>
      <c r="AG82" s="102">
        <f t="shared" si="150"/>
        <v>115279.02028241669</v>
      </c>
      <c r="AH82" s="102">
        <f t="shared" si="150"/>
        <v>115279.02028241669</v>
      </c>
      <c r="AI82" s="102">
        <f t="shared" si="150"/>
        <v>115279.02028241669</v>
      </c>
      <c r="AJ82" s="102">
        <f t="shared" si="150"/>
        <v>115279.02028241669</v>
      </c>
      <c r="AK82" s="102">
        <f t="shared" si="150"/>
        <v>106643.99641483328</v>
      </c>
      <c r="AL82" s="102">
        <f t="shared" si="150"/>
        <v>106643.99641483328</v>
      </c>
      <c r="AM82" s="102">
        <f t="shared" si="150"/>
        <v>106643.99641483328</v>
      </c>
      <c r="AN82" s="102">
        <f t="shared" si="150"/>
        <v>106643.99641483328</v>
      </c>
      <c r="AO82" s="102">
        <f t="shared" si="150"/>
        <v>106643.99641483328</v>
      </c>
      <c r="AP82" s="102">
        <f t="shared" si="150"/>
        <v>106643.99641483328</v>
      </c>
      <c r="AQ82" s="102">
        <f t="shared" si="150"/>
        <v>106643.99641483328</v>
      </c>
      <c r="AR82" s="102">
        <f t="shared" si="150"/>
        <v>106643.99641483328</v>
      </c>
      <c r="AS82" s="102">
        <f t="shared" si="150"/>
        <v>106643.99641483328</v>
      </c>
      <c r="AT82" s="102">
        <f t="shared" si="150"/>
        <v>106643.99641483328</v>
      </c>
      <c r="AU82" s="102">
        <f t="shared" si="150"/>
        <v>106643.99641483328</v>
      </c>
      <c r="AV82" s="102">
        <f t="shared" si="150"/>
        <v>106643.99641483328</v>
      </c>
      <c r="AW82" s="102">
        <f t="shared" si="150"/>
        <v>104457.79197748518</v>
      </c>
      <c r="AX82" s="102">
        <f t="shared" si="150"/>
        <v>104457.79197748518</v>
      </c>
      <c r="AY82" s="102">
        <f t="shared" si="150"/>
        <v>104457.79197748518</v>
      </c>
      <c r="AZ82" s="102">
        <f t="shared" si="150"/>
        <v>104457.79197748518</v>
      </c>
      <c r="BA82" s="102">
        <f t="shared" si="150"/>
        <v>104457.79197748518</v>
      </c>
      <c r="BB82" s="102">
        <f t="shared" si="150"/>
        <v>104457.79197748518</v>
      </c>
      <c r="BC82" s="102">
        <f t="shared" si="150"/>
        <v>104457.79197748518</v>
      </c>
      <c r="BD82" s="102">
        <f t="shared" si="150"/>
        <v>104457.79197748518</v>
      </c>
      <c r="BE82" s="102">
        <f t="shared" si="150"/>
        <v>104457.79197748518</v>
      </c>
      <c r="BF82" s="102">
        <f t="shared" si="150"/>
        <v>104457.79197748518</v>
      </c>
      <c r="BG82" s="102">
        <f t="shared" si="150"/>
        <v>104457.79197748518</v>
      </c>
      <c r="BH82" s="102">
        <f t="shared" si="150"/>
        <v>104457.79197748518</v>
      </c>
    </row>
    <row r="83" spans="1:62" s="92" customFormat="1" x14ac:dyDescent="0.2">
      <c r="D83" s="73" t="s">
        <v>103</v>
      </c>
      <c r="E83" s="79">
        <f>E82</f>
        <v>936763.33021107863</v>
      </c>
      <c r="F83" s="79">
        <f t="shared" ref="F83:I83" si="151">E83+F82</f>
        <v>2740095.191756086</v>
      </c>
      <c r="G83" s="79">
        <f t="shared" si="151"/>
        <v>4408033.5266412515</v>
      </c>
      <c r="H83" s="79">
        <f t="shared" si="151"/>
        <v>6049606.0651649404</v>
      </c>
      <c r="I83" s="79">
        <f t="shared" si="151"/>
        <v>7262218.0956319189</v>
      </c>
      <c r="J83" s="79">
        <f>I83+J82</f>
        <v>7396952.7656838056</v>
      </c>
      <c r="K83" s="79">
        <f t="shared" ref="K83:BH83" si="152">J83+K82</f>
        <v>7531687.4357356923</v>
      </c>
      <c r="L83" s="79">
        <f t="shared" si="152"/>
        <v>7666422.105787579</v>
      </c>
      <c r="M83" s="79">
        <f t="shared" si="152"/>
        <v>7791060.3045720803</v>
      </c>
      <c r="N83" s="79">
        <f t="shared" si="152"/>
        <v>7915698.5033565816</v>
      </c>
      <c r="O83" s="79">
        <f t="shared" si="152"/>
        <v>8040336.7021410828</v>
      </c>
      <c r="P83" s="79">
        <f t="shared" si="152"/>
        <v>8164974.9009255841</v>
      </c>
      <c r="Q83" s="79">
        <f t="shared" si="152"/>
        <v>8289613.0997100854</v>
      </c>
      <c r="R83" s="79">
        <f t="shared" si="152"/>
        <v>8414251.2984945867</v>
      </c>
      <c r="S83" s="79">
        <f t="shared" si="152"/>
        <v>8538889.4972790871</v>
      </c>
      <c r="T83" s="79">
        <f t="shared" si="152"/>
        <v>8663527.6960635874</v>
      </c>
      <c r="U83" s="79">
        <f t="shared" si="152"/>
        <v>8788165.8948480878</v>
      </c>
      <c r="V83" s="79">
        <f t="shared" si="152"/>
        <v>8912804.0936325882</v>
      </c>
      <c r="W83" s="79">
        <f t="shared" si="152"/>
        <v>9037442.2924170885</v>
      </c>
      <c r="X83" s="79">
        <f t="shared" si="152"/>
        <v>9162080.4912015889</v>
      </c>
      <c r="Y83" s="79">
        <f t="shared" si="152"/>
        <v>9277359.5114840064</v>
      </c>
      <c r="Z83" s="79">
        <f t="shared" si="152"/>
        <v>9392638.531766424</v>
      </c>
      <c r="AA83" s="79">
        <f t="shared" si="152"/>
        <v>9507917.5520488415</v>
      </c>
      <c r="AB83" s="79">
        <f t="shared" si="152"/>
        <v>9623196.572331259</v>
      </c>
      <c r="AC83" s="79">
        <f t="shared" si="152"/>
        <v>9738475.5926136766</v>
      </c>
      <c r="AD83" s="79">
        <f t="shared" si="152"/>
        <v>9853754.6128960941</v>
      </c>
      <c r="AE83" s="79">
        <f t="shared" si="152"/>
        <v>9969033.6331785116</v>
      </c>
      <c r="AF83" s="79">
        <f t="shared" si="152"/>
        <v>10084312.653460929</v>
      </c>
      <c r="AG83" s="79">
        <f t="shared" si="152"/>
        <v>10199591.673743347</v>
      </c>
      <c r="AH83" s="79">
        <f t="shared" si="152"/>
        <v>10314870.694025764</v>
      </c>
      <c r="AI83" s="79">
        <f t="shared" si="152"/>
        <v>10430149.714308182</v>
      </c>
      <c r="AJ83" s="79">
        <f t="shared" si="152"/>
        <v>10545428.734590599</v>
      </c>
      <c r="AK83" s="79">
        <f t="shared" si="152"/>
        <v>10652072.731005432</v>
      </c>
      <c r="AL83" s="79">
        <f t="shared" si="152"/>
        <v>10758716.727420265</v>
      </c>
      <c r="AM83" s="79">
        <f t="shared" si="152"/>
        <v>10865360.723835098</v>
      </c>
      <c r="AN83" s="79">
        <f t="shared" si="152"/>
        <v>10972004.72024993</v>
      </c>
      <c r="AO83" s="79">
        <f t="shared" si="152"/>
        <v>11078648.716664763</v>
      </c>
      <c r="AP83" s="79">
        <f t="shared" si="152"/>
        <v>11185292.713079596</v>
      </c>
      <c r="AQ83" s="79">
        <f t="shared" si="152"/>
        <v>11291936.709494429</v>
      </c>
      <c r="AR83" s="79">
        <f t="shared" si="152"/>
        <v>11398580.705909261</v>
      </c>
      <c r="AS83" s="79">
        <f t="shared" si="152"/>
        <v>11505224.702324094</v>
      </c>
      <c r="AT83" s="79">
        <f t="shared" si="152"/>
        <v>11611868.698738927</v>
      </c>
      <c r="AU83" s="79">
        <f t="shared" si="152"/>
        <v>11718512.69515376</v>
      </c>
      <c r="AV83" s="79">
        <f t="shared" si="152"/>
        <v>11825156.691568593</v>
      </c>
      <c r="AW83" s="79">
        <f t="shared" si="152"/>
        <v>11929614.483546078</v>
      </c>
      <c r="AX83" s="79">
        <f t="shared" si="152"/>
        <v>12034072.275523564</v>
      </c>
      <c r="AY83" s="79">
        <f t="shared" si="152"/>
        <v>12138530.067501049</v>
      </c>
      <c r="AZ83" s="79">
        <f t="shared" si="152"/>
        <v>12242987.859478535</v>
      </c>
      <c r="BA83" s="79">
        <f t="shared" si="152"/>
        <v>12347445.651456021</v>
      </c>
      <c r="BB83" s="79">
        <f t="shared" si="152"/>
        <v>12451903.443433506</v>
      </c>
      <c r="BC83" s="79">
        <f t="shared" si="152"/>
        <v>12556361.235410992</v>
      </c>
      <c r="BD83" s="79">
        <f t="shared" si="152"/>
        <v>12660819.027388478</v>
      </c>
      <c r="BE83" s="79">
        <f t="shared" si="152"/>
        <v>12765276.819365963</v>
      </c>
      <c r="BF83" s="79">
        <f t="shared" si="152"/>
        <v>12869734.611343449</v>
      </c>
      <c r="BG83" s="79">
        <f t="shared" si="152"/>
        <v>12974192.403320935</v>
      </c>
      <c r="BH83" s="79">
        <f t="shared" si="152"/>
        <v>13078650.19529842</v>
      </c>
      <c r="BI83" s="79">
        <f>BH83/BH65</f>
        <v>0.47372714055993137</v>
      </c>
      <c r="BJ83" s="103" t="s">
        <v>88</v>
      </c>
    </row>
    <row r="84" spans="1:62" s="92" customFormat="1" x14ac:dyDescent="0.2"/>
    <row r="85" spans="1:62" s="92" customFormat="1" x14ac:dyDescent="0.2">
      <c r="A85" s="100" t="s">
        <v>80</v>
      </c>
      <c r="B85" s="100" t="s">
        <v>86</v>
      </c>
      <c r="E85" s="99">
        <v>2017</v>
      </c>
      <c r="F85" s="99">
        <v>2018</v>
      </c>
      <c r="G85" s="99">
        <v>2019</v>
      </c>
      <c r="H85" s="99">
        <v>2020</v>
      </c>
      <c r="I85" s="99">
        <v>2021</v>
      </c>
      <c r="J85" s="99">
        <v>2021</v>
      </c>
      <c r="K85" s="99">
        <v>2021</v>
      </c>
      <c r="L85" s="99">
        <v>2021</v>
      </c>
      <c r="M85" s="99">
        <v>2022</v>
      </c>
      <c r="N85" s="99">
        <v>2022</v>
      </c>
      <c r="O85" s="99">
        <v>2022</v>
      </c>
      <c r="P85" s="99">
        <v>2022</v>
      </c>
      <c r="Q85" s="99">
        <v>2022</v>
      </c>
      <c r="R85" s="99">
        <v>2022</v>
      </c>
      <c r="S85" s="99">
        <v>2022</v>
      </c>
      <c r="T85" s="99">
        <v>2022</v>
      </c>
      <c r="U85" s="99">
        <v>2022</v>
      </c>
      <c r="V85" s="99">
        <v>2022</v>
      </c>
      <c r="W85" s="99">
        <v>2022</v>
      </c>
      <c r="X85" s="99">
        <v>2022</v>
      </c>
      <c r="Y85" s="99">
        <v>2023</v>
      </c>
      <c r="Z85" s="99">
        <v>2023</v>
      </c>
      <c r="AA85" s="99">
        <v>2023</v>
      </c>
      <c r="AB85" s="99">
        <v>2023</v>
      </c>
      <c r="AC85" s="99">
        <v>2023</v>
      </c>
      <c r="AD85" s="99">
        <v>2023</v>
      </c>
      <c r="AE85" s="99">
        <v>2023</v>
      </c>
      <c r="AF85" s="99">
        <v>2023</v>
      </c>
      <c r="AG85" s="99">
        <v>2023</v>
      </c>
      <c r="AH85" s="99">
        <v>2023</v>
      </c>
      <c r="AI85" s="99">
        <v>2023</v>
      </c>
      <c r="AJ85" s="99">
        <v>2023</v>
      </c>
      <c r="AK85" s="99">
        <v>2024</v>
      </c>
      <c r="AL85" s="99">
        <v>2024</v>
      </c>
      <c r="AM85" s="99">
        <v>2024</v>
      </c>
      <c r="AN85" s="99">
        <v>2024</v>
      </c>
      <c r="AO85" s="99">
        <v>2024</v>
      </c>
      <c r="AP85" s="99">
        <v>2024</v>
      </c>
      <c r="AQ85" s="99">
        <v>2024</v>
      </c>
      <c r="AR85" s="99">
        <v>2024</v>
      </c>
      <c r="AS85" s="99">
        <v>2024</v>
      </c>
      <c r="AT85" s="99">
        <v>2024</v>
      </c>
      <c r="AU85" s="99">
        <v>2024</v>
      </c>
      <c r="AV85" s="99">
        <v>2024</v>
      </c>
      <c r="AW85" s="99">
        <v>2025</v>
      </c>
      <c r="AX85" s="99">
        <v>2025</v>
      </c>
      <c r="AY85" s="99">
        <v>2025</v>
      </c>
      <c r="AZ85" s="99">
        <v>2025</v>
      </c>
      <c r="BA85" s="99">
        <v>2025</v>
      </c>
      <c r="BB85" s="99">
        <v>2025</v>
      </c>
      <c r="BC85" s="99">
        <v>2025</v>
      </c>
      <c r="BD85" s="99">
        <v>2025</v>
      </c>
      <c r="BE85" s="99">
        <v>2025</v>
      </c>
      <c r="BF85" s="99">
        <v>2025</v>
      </c>
      <c r="BG85" s="99">
        <v>2025</v>
      </c>
      <c r="BH85" s="99">
        <v>2025</v>
      </c>
    </row>
    <row r="86" spans="1:62" s="92" customFormat="1" x14ac:dyDescent="0.2">
      <c r="E86" s="99"/>
      <c r="F86" s="99"/>
      <c r="G86" s="99"/>
      <c r="H86" s="99" t="s">
        <v>81</v>
      </c>
      <c r="I86" s="99" t="s">
        <v>82</v>
      </c>
      <c r="J86" s="99" t="s">
        <v>82</v>
      </c>
      <c r="K86" s="99" t="s">
        <v>82</v>
      </c>
      <c r="L86" s="99" t="s">
        <v>82</v>
      </c>
      <c r="M86" s="99" t="s">
        <v>83</v>
      </c>
      <c r="N86" s="99" t="s">
        <v>83</v>
      </c>
      <c r="O86" s="99" t="s">
        <v>83</v>
      </c>
      <c r="P86" s="99" t="s">
        <v>83</v>
      </c>
      <c r="Q86" s="99" t="s">
        <v>83</v>
      </c>
      <c r="R86" s="99" t="s">
        <v>83</v>
      </c>
      <c r="S86" s="99" t="s">
        <v>83</v>
      </c>
      <c r="T86" s="99" t="s">
        <v>83</v>
      </c>
      <c r="U86" s="99" t="s">
        <v>83</v>
      </c>
      <c r="V86" s="99" t="s">
        <v>83</v>
      </c>
      <c r="W86" s="99" t="s">
        <v>83</v>
      </c>
      <c r="X86" s="99" t="s">
        <v>83</v>
      </c>
      <c r="Y86" s="99" t="s">
        <v>84</v>
      </c>
      <c r="Z86" s="99" t="s">
        <v>84</v>
      </c>
      <c r="AA86" s="99" t="s">
        <v>84</v>
      </c>
      <c r="AB86" s="99" t="s">
        <v>84</v>
      </c>
      <c r="AC86" s="99" t="s">
        <v>84</v>
      </c>
      <c r="AD86" s="99" t="s">
        <v>84</v>
      </c>
      <c r="AE86" s="99" t="s">
        <v>84</v>
      </c>
      <c r="AF86" s="99" t="s">
        <v>84</v>
      </c>
      <c r="AG86" s="99" t="s">
        <v>84</v>
      </c>
      <c r="AH86" s="99" t="s">
        <v>84</v>
      </c>
      <c r="AI86" s="99" t="s">
        <v>84</v>
      </c>
      <c r="AJ86" s="99" t="s">
        <v>84</v>
      </c>
      <c r="AK86" s="99" t="s">
        <v>85</v>
      </c>
      <c r="AL86" s="99" t="s">
        <v>85</v>
      </c>
      <c r="AM86" s="99" t="s">
        <v>85</v>
      </c>
      <c r="AN86" s="99" t="s">
        <v>85</v>
      </c>
      <c r="AO86" s="99" t="s">
        <v>85</v>
      </c>
      <c r="AP86" s="99" t="s">
        <v>85</v>
      </c>
      <c r="AQ86" s="99" t="s">
        <v>85</v>
      </c>
      <c r="AR86" s="99" t="s">
        <v>85</v>
      </c>
      <c r="AS86" s="99" t="s">
        <v>85</v>
      </c>
      <c r="AT86" s="99" t="s">
        <v>85</v>
      </c>
      <c r="AU86" s="99" t="s">
        <v>85</v>
      </c>
      <c r="AV86" s="99" t="s">
        <v>85</v>
      </c>
      <c r="AW86" s="99" t="s">
        <v>95</v>
      </c>
      <c r="AX86" s="99" t="s">
        <v>95</v>
      </c>
      <c r="AY86" s="99" t="s">
        <v>95</v>
      </c>
      <c r="AZ86" s="99" t="s">
        <v>95</v>
      </c>
      <c r="BA86" s="99" t="s">
        <v>95</v>
      </c>
      <c r="BB86" s="99" t="s">
        <v>95</v>
      </c>
      <c r="BC86" s="99" t="s">
        <v>95</v>
      </c>
      <c r="BD86" s="99" t="s">
        <v>95</v>
      </c>
      <c r="BE86" s="99" t="s">
        <v>95</v>
      </c>
      <c r="BF86" s="99" t="s">
        <v>95</v>
      </c>
      <c r="BG86" s="99" t="s">
        <v>95</v>
      </c>
      <c r="BH86" s="99" t="s">
        <v>95</v>
      </c>
    </row>
    <row r="87" spans="1:62" s="92" customFormat="1" x14ac:dyDescent="0.2">
      <c r="A87" s="100"/>
      <c r="B87" s="100"/>
      <c r="E87" s="99"/>
      <c r="F87" s="99"/>
      <c r="G87" s="99"/>
      <c r="H87" s="104">
        <v>3.7499999999999999E-2</v>
      </c>
      <c r="I87" s="104">
        <v>7.2190000000000004E-2</v>
      </c>
      <c r="J87" s="104">
        <v>7.2190000000000004E-2</v>
      </c>
      <c r="K87" s="104">
        <v>7.2190000000000004E-2</v>
      </c>
      <c r="L87" s="104">
        <v>7.2190000000000004E-2</v>
      </c>
      <c r="M87" s="104">
        <v>6.6769999999999996E-2</v>
      </c>
      <c r="N87" s="104">
        <v>6.6769999999999996E-2</v>
      </c>
      <c r="O87" s="104">
        <v>6.6769999999999996E-2</v>
      </c>
      <c r="P87" s="104">
        <v>6.6769999999999996E-2</v>
      </c>
      <c r="Q87" s="104">
        <v>6.6769999999999996E-2</v>
      </c>
      <c r="R87" s="104">
        <v>6.6769999999999996E-2</v>
      </c>
      <c r="S87" s="104">
        <v>6.6769999999999996E-2</v>
      </c>
      <c r="T87" s="104">
        <v>6.6769999999999996E-2</v>
      </c>
      <c r="U87" s="104">
        <v>6.6769999999999996E-2</v>
      </c>
      <c r="V87" s="104">
        <v>6.6769999999999996E-2</v>
      </c>
      <c r="W87" s="104">
        <v>6.6769999999999996E-2</v>
      </c>
      <c r="X87" s="104">
        <v>6.6769999999999996E-2</v>
      </c>
      <c r="Y87" s="104">
        <v>6.1769999999999999E-2</v>
      </c>
      <c r="Z87" s="104">
        <v>6.1769999999999999E-2</v>
      </c>
      <c r="AA87" s="104">
        <v>6.1769999999999999E-2</v>
      </c>
      <c r="AB87" s="104">
        <v>6.1769999999999999E-2</v>
      </c>
      <c r="AC87" s="104">
        <v>6.1769999999999999E-2</v>
      </c>
      <c r="AD87" s="104">
        <v>6.1769999999999999E-2</v>
      </c>
      <c r="AE87" s="104">
        <v>6.1769999999999999E-2</v>
      </c>
      <c r="AF87" s="104">
        <v>6.1769999999999999E-2</v>
      </c>
      <c r="AG87" s="104">
        <v>6.1769999999999999E-2</v>
      </c>
      <c r="AH87" s="104">
        <v>6.1769999999999999E-2</v>
      </c>
      <c r="AI87" s="104">
        <v>6.1769999999999999E-2</v>
      </c>
      <c r="AJ87" s="104">
        <v>6.1769999999999999E-2</v>
      </c>
      <c r="AK87" s="104">
        <v>5.713E-2</v>
      </c>
      <c r="AL87" s="104">
        <v>5.713E-2</v>
      </c>
      <c r="AM87" s="104">
        <v>5.713E-2</v>
      </c>
      <c r="AN87" s="104">
        <v>5.713E-2</v>
      </c>
      <c r="AO87" s="104">
        <v>5.713E-2</v>
      </c>
      <c r="AP87" s="104">
        <v>5.713E-2</v>
      </c>
      <c r="AQ87" s="104">
        <v>5.713E-2</v>
      </c>
      <c r="AR87" s="104">
        <v>5.713E-2</v>
      </c>
      <c r="AS87" s="104">
        <v>5.713E-2</v>
      </c>
      <c r="AT87" s="104">
        <v>5.713E-2</v>
      </c>
      <c r="AU87" s="104">
        <v>5.713E-2</v>
      </c>
      <c r="AV87" s="104">
        <v>5.713E-2</v>
      </c>
      <c r="AW87" s="104">
        <v>5.2850000000000001E-2</v>
      </c>
      <c r="AX87" s="104">
        <v>5.2850000000000001E-2</v>
      </c>
      <c r="AY87" s="104">
        <v>5.2850000000000001E-2</v>
      </c>
      <c r="AZ87" s="104">
        <v>5.2850000000000001E-2</v>
      </c>
      <c r="BA87" s="104">
        <v>5.2850000000000001E-2</v>
      </c>
      <c r="BB87" s="104">
        <v>5.2850000000000001E-2</v>
      </c>
      <c r="BC87" s="104">
        <v>5.2850000000000001E-2</v>
      </c>
      <c r="BD87" s="104">
        <v>5.2850000000000001E-2</v>
      </c>
      <c r="BE87" s="104">
        <v>5.2850000000000001E-2</v>
      </c>
      <c r="BF87" s="104">
        <v>5.2850000000000001E-2</v>
      </c>
      <c r="BG87" s="104">
        <v>5.2850000000000001E-2</v>
      </c>
      <c r="BH87" s="104">
        <v>5.2850000000000001E-2</v>
      </c>
      <c r="BI87" s="103" t="s">
        <v>88</v>
      </c>
    </row>
    <row r="88" spans="1:62" s="92" customFormat="1" x14ac:dyDescent="0.2">
      <c r="A88" s="100"/>
      <c r="B88" s="100"/>
      <c r="E88" s="99" t="s">
        <v>81</v>
      </c>
      <c r="F88" s="99" t="s">
        <v>82</v>
      </c>
      <c r="G88" s="99" t="s">
        <v>83</v>
      </c>
      <c r="H88" s="99" t="s">
        <v>84</v>
      </c>
      <c r="I88" s="99" t="s">
        <v>85</v>
      </c>
      <c r="J88" s="99" t="s">
        <v>85</v>
      </c>
      <c r="K88" s="99" t="s">
        <v>85</v>
      </c>
      <c r="L88" s="99" t="s">
        <v>85</v>
      </c>
      <c r="M88" s="99" t="s">
        <v>95</v>
      </c>
      <c r="N88" s="99" t="s">
        <v>95</v>
      </c>
      <c r="O88" s="99" t="s">
        <v>95</v>
      </c>
      <c r="P88" s="99" t="s">
        <v>95</v>
      </c>
      <c r="Q88" s="99" t="s">
        <v>95</v>
      </c>
      <c r="R88" s="99" t="s">
        <v>95</v>
      </c>
      <c r="S88" s="99" t="s">
        <v>95</v>
      </c>
      <c r="T88" s="99" t="s">
        <v>95</v>
      </c>
      <c r="U88" s="99" t="s">
        <v>95</v>
      </c>
      <c r="V88" s="99" t="s">
        <v>95</v>
      </c>
      <c r="W88" s="99" t="s">
        <v>95</v>
      </c>
      <c r="X88" s="99" t="s">
        <v>95</v>
      </c>
      <c r="Y88" s="99" t="s">
        <v>96</v>
      </c>
      <c r="Z88" s="99" t="s">
        <v>96</v>
      </c>
      <c r="AA88" s="99" t="s">
        <v>96</v>
      </c>
      <c r="AB88" s="99" t="s">
        <v>96</v>
      </c>
      <c r="AC88" s="99" t="s">
        <v>96</v>
      </c>
      <c r="AD88" s="99" t="s">
        <v>96</v>
      </c>
      <c r="AE88" s="99" t="s">
        <v>96</v>
      </c>
      <c r="AF88" s="99" t="s">
        <v>96</v>
      </c>
      <c r="AG88" s="99" t="s">
        <v>96</v>
      </c>
      <c r="AH88" s="99" t="s">
        <v>96</v>
      </c>
      <c r="AI88" s="99" t="s">
        <v>96</v>
      </c>
      <c r="AJ88" s="99" t="s">
        <v>96</v>
      </c>
      <c r="AK88" s="99" t="s">
        <v>97</v>
      </c>
      <c r="AL88" s="99" t="s">
        <v>97</v>
      </c>
      <c r="AM88" s="99" t="s">
        <v>97</v>
      </c>
      <c r="AN88" s="99" t="s">
        <v>97</v>
      </c>
      <c r="AO88" s="99" t="s">
        <v>97</v>
      </c>
      <c r="AP88" s="99" t="s">
        <v>97</v>
      </c>
      <c r="AQ88" s="99" t="s">
        <v>97</v>
      </c>
      <c r="AR88" s="99" t="s">
        <v>97</v>
      </c>
      <c r="AS88" s="99" t="s">
        <v>97</v>
      </c>
      <c r="AT88" s="99" t="s">
        <v>97</v>
      </c>
      <c r="AU88" s="99" t="s">
        <v>97</v>
      </c>
      <c r="AV88" s="99" t="s">
        <v>97</v>
      </c>
      <c r="AW88" s="99" t="s">
        <v>98</v>
      </c>
      <c r="AX88" s="99" t="s">
        <v>98</v>
      </c>
      <c r="AY88" s="99" t="s">
        <v>98</v>
      </c>
      <c r="AZ88" s="99" t="s">
        <v>98</v>
      </c>
      <c r="BA88" s="99" t="s">
        <v>98</v>
      </c>
      <c r="BB88" s="99" t="s">
        <v>98</v>
      </c>
      <c r="BC88" s="99" t="s">
        <v>98</v>
      </c>
      <c r="BD88" s="99" t="s">
        <v>98</v>
      </c>
      <c r="BE88" s="99" t="s">
        <v>98</v>
      </c>
      <c r="BF88" s="99" t="s">
        <v>98</v>
      </c>
      <c r="BG88" s="99" t="s">
        <v>98</v>
      </c>
      <c r="BH88" s="99" t="s">
        <v>98</v>
      </c>
    </row>
    <row r="89" spans="1:62" s="92" customFormat="1" x14ac:dyDescent="0.2">
      <c r="B89" s="100"/>
      <c r="E89" s="104">
        <v>3.7499999999999999E-2</v>
      </c>
      <c r="F89" s="104">
        <v>7.2190000000000004E-2</v>
      </c>
      <c r="G89" s="104">
        <v>6.6769999999999996E-2</v>
      </c>
      <c r="H89" s="104">
        <v>6.1769999999999999E-2</v>
      </c>
      <c r="I89" s="104">
        <v>5.713E-2</v>
      </c>
      <c r="J89" s="104">
        <v>5.713E-2</v>
      </c>
      <c r="K89" s="104">
        <v>5.713E-2</v>
      </c>
      <c r="L89" s="104">
        <v>5.713E-2</v>
      </c>
      <c r="M89" s="104">
        <v>5.2850000000000001E-2</v>
      </c>
      <c r="N89" s="104">
        <v>5.2850000000000001E-2</v>
      </c>
      <c r="O89" s="104">
        <v>5.2850000000000001E-2</v>
      </c>
      <c r="P89" s="104">
        <v>5.2850000000000001E-2</v>
      </c>
      <c r="Q89" s="104">
        <v>5.2850000000000001E-2</v>
      </c>
      <c r="R89" s="104">
        <v>5.2850000000000001E-2</v>
      </c>
      <c r="S89" s="104">
        <v>5.2850000000000001E-2</v>
      </c>
      <c r="T89" s="104">
        <v>5.2850000000000001E-2</v>
      </c>
      <c r="U89" s="104">
        <v>5.2850000000000001E-2</v>
      </c>
      <c r="V89" s="104">
        <v>5.2850000000000001E-2</v>
      </c>
      <c r="W89" s="104">
        <v>5.2850000000000001E-2</v>
      </c>
      <c r="X89" s="104">
        <v>5.2850000000000001E-2</v>
      </c>
      <c r="Y89" s="104">
        <v>4.888E-2</v>
      </c>
      <c r="Z89" s="104">
        <v>4.888E-2</v>
      </c>
      <c r="AA89" s="104">
        <v>4.888E-2</v>
      </c>
      <c r="AB89" s="104">
        <v>4.888E-2</v>
      </c>
      <c r="AC89" s="104">
        <v>4.888E-2</v>
      </c>
      <c r="AD89" s="104">
        <v>4.888E-2</v>
      </c>
      <c r="AE89" s="104">
        <v>4.888E-2</v>
      </c>
      <c r="AF89" s="104">
        <v>4.888E-2</v>
      </c>
      <c r="AG89" s="104">
        <v>4.888E-2</v>
      </c>
      <c r="AH89" s="104">
        <v>4.888E-2</v>
      </c>
      <c r="AI89" s="104">
        <v>4.888E-2</v>
      </c>
      <c r="AJ89" s="104">
        <v>4.888E-2</v>
      </c>
      <c r="AK89" s="104">
        <v>4.5220000000000003E-2</v>
      </c>
      <c r="AL89" s="104">
        <v>4.5220000000000003E-2</v>
      </c>
      <c r="AM89" s="104">
        <v>4.5220000000000003E-2</v>
      </c>
      <c r="AN89" s="104">
        <v>4.5220000000000003E-2</v>
      </c>
      <c r="AO89" s="104">
        <v>4.5220000000000003E-2</v>
      </c>
      <c r="AP89" s="104">
        <v>4.5220000000000003E-2</v>
      </c>
      <c r="AQ89" s="104">
        <v>4.5220000000000003E-2</v>
      </c>
      <c r="AR89" s="104">
        <v>4.5220000000000003E-2</v>
      </c>
      <c r="AS89" s="104">
        <v>4.5220000000000003E-2</v>
      </c>
      <c r="AT89" s="104">
        <v>4.5220000000000003E-2</v>
      </c>
      <c r="AU89" s="104">
        <v>4.5220000000000003E-2</v>
      </c>
      <c r="AV89" s="104">
        <v>4.5220000000000003E-2</v>
      </c>
      <c r="AW89" s="104">
        <v>4.462E-2</v>
      </c>
      <c r="AX89" s="104">
        <v>4.462E-2</v>
      </c>
      <c r="AY89" s="104">
        <v>4.462E-2</v>
      </c>
      <c r="AZ89" s="104">
        <v>4.462E-2</v>
      </c>
      <c r="BA89" s="104">
        <v>4.462E-2</v>
      </c>
      <c r="BB89" s="104">
        <v>4.462E-2</v>
      </c>
      <c r="BC89" s="104">
        <v>4.462E-2</v>
      </c>
      <c r="BD89" s="104">
        <v>4.462E-2</v>
      </c>
      <c r="BE89" s="104">
        <v>4.462E-2</v>
      </c>
      <c r="BF89" s="104">
        <v>4.462E-2</v>
      </c>
      <c r="BG89" s="104">
        <v>4.462E-2</v>
      </c>
      <c r="BH89" s="104">
        <v>4.462E-2</v>
      </c>
      <c r="BI89" s="103" t="s">
        <v>88</v>
      </c>
    </row>
    <row r="91" spans="1:62" x14ac:dyDescent="0.2">
      <c r="B91" s="71"/>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7"/>
    </row>
    <row r="93" spans="1:62" x14ac:dyDescent="0.2">
      <c r="A93" s="71" t="s">
        <v>87</v>
      </c>
    </row>
    <row r="94" spans="1:62" x14ac:dyDescent="0.2">
      <c r="A94" s="71" t="s">
        <v>43</v>
      </c>
      <c r="B94" s="155" t="s">
        <v>50</v>
      </c>
      <c r="E94" s="159">
        <f t="shared" ref="E94:BH98" si="153">E33-E68</f>
        <v>0</v>
      </c>
      <c r="F94" s="159">
        <f t="shared" si="153"/>
        <v>0</v>
      </c>
      <c r="G94" s="159">
        <f t="shared" si="153"/>
        <v>0</v>
      </c>
      <c r="H94" s="159">
        <f t="shared" si="153"/>
        <v>0</v>
      </c>
      <c r="I94" s="159">
        <f t="shared" si="153"/>
        <v>0</v>
      </c>
      <c r="J94" s="159">
        <f t="shared" si="153"/>
        <v>0</v>
      </c>
      <c r="K94" s="159">
        <f t="shared" si="153"/>
        <v>0</v>
      </c>
      <c r="L94" s="159">
        <f t="shared" si="153"/>
        <v>0</v>
      </c>
      <c r="M94" s="159">
        <f t="shared" si="153"/>
        <v>0</v>
      </c>
      <c r="N94" s="159">
        <f t="shared" si="153"/>
        <v>0</v>
      </c>
      <c r="O94" s="159">
        <f t="shared" si="153"/>
        <v>0</v>
      </c>
      <c r="P94" s="159">
        <f t="shared" si="153"/>
        <v>0</v>
      </c>
      <c r="Q94" s="159">
        <f t="shared" si="153"/>
        <v>0</v>
      </c>
      <c r="R94" s="159">
        <f t="shared" si="153"/>
        <v>0</v>
      </c>
      <c r="S94" s="159">
        <f t="shared" si="153"/>
        <v>0</v>
      </c>
      <c r="T94" s="159">
        <f t="shared" si="153"/>
        <v>0</v>
      </c>
      <c r="U94" s="159">
        <f t="shared" si="153"/>
        <v>0</v>
      </c>
      <c r="V94" s="159">
        <f t="shared" si="153"/>
        <v>0</v>
      </c>
      <c r="W94" s="159">
        <f t="shared" si="153"/>
        <v>0</v>
      </c>
      <c r="X94" s="159">
        <f t="shared" si="153"/>
        <v>0</v>
      </c>
      <c r="Y94" s="159">
        <f t="shared" si="153"/>
        <v>0</v>
      </c>
      <c r="Z94" s="159">
        <f t="shared" si="153"/>
        <v>0</v>
      </c>
      <c r="AA94" s="159">
        <f t="shared" si="153"/>
        <v>0</v>
      </c>
      <c r="AB94" s="159">
        <f t="shared" si="153"/>
        <v>0</v>
      </c>
      <c r="AC94" s="159">
        <f t="shared" si="153"/>
        <v>0</v>
      </c>
      <c r="AD94" s="159">
        <f t="shared" si="153"/>
        <v>0</v>
      </c>
      <c r="AE94" s="159">
        <f t="shared" si="153"/>
        <v>0</v>
      </c>
      <c r="AF94" s="159">
        <f t="shared" si="153"/>
        <v>0</v>
      </c>
      <c r="AG94" s="159">
        <f t="shared" si="153"/>
        <v>0</v>
      </c>
      <c r="AH94" s="159">
        <f t="shared" si="153"/>
        <v>0</v>
      </c>
      <c r="AI94" s="159">
        <f t="shared" si="153"/>
        <v>0</v>
      </c>
      <c r="AJ94" s="159">
        <f t="shared" si="153"/>
        <v>0</v>
      </c>
      <c r="AK94" s="159">
        <f t="shared" si="153"/>
        <v>0</v>
      </c>
      <c r="AL94" s="159">
        <f t="shared" si="153"/>
        <v>0</v>
      </c>
      <c r="AM94" s="159">
        <f t="shared" si="153"/>
        <v>0</v>
      </c>
      <c r="AN94" s="159">
        <f t="shared" si="153"/>
        <v>0</v>
      </c>
      <c r="AO94" s="159">
        <f t="shared" si="153"/>
        <v>0</v>
      </c>
      <c r="AP94" s="159">
        <f t="shared" si="153"/>
        <v>0</v>
      </c>
      <c r="AQ94" s="159">
        <f t="shared" si="153"/>
        <v>0</v>
      </c>
      <c r="AR94" s="159">
        <f t="shared" si="153"/>
        <v>0</v>
      </c>
      <c r="AS94" s="159">
        <f t="shared" si="153"/>
        <v>0</v>
      </c>
      <c r="AT94" s="159">
        <f t="shared" si="153"/>
        <v>0</v>
      </c>
      <c r="AU94" s="159">
        <f t="shared" si="153"/>
        <v>0</v>
      </c>
      <c r="AV94" s="159">
        <f t="shared" si="153"/>
        <v>0</v>
      </c>
      <c r="AW94" s="159">
        <f t="shared" si="153"/>
        <v>0</v>
      </c>
      <c r="AX94" s="159">
        <f t="shared" si="153"/>
        <v>0</v>
      </c>
      <c r="AY94" s="159">
        <f t="shared" si="153"/>
        <v>0</v>
      </c>
      <c r="AZ94" s="159">
        <f t="shared" si="153"/>
        <v>0</v>
      </c>
      <c r="BA94" s="159">
        <f t="shared" si="153"/>
        <v>0</v>
      </c>
      <c r="BB94" s="159">
        <f t="shared" si="153"/>
        <v>0</v>
      </c>
      <c r="BC94" s="159">
        <f t="shared" si="153"/>
        <v>0</v>
      </c>
      <c r="BD94" s="159">
        <f t="shared" si="153"/>
        <v>0</v>
      </c>
      <c r="BE94" s="159">
        <f t="shared" si="153"/>
        <v>0</v>
      </c>
      <c r="BF94" s="159">
        <f t="shared" si="153"/>
        <v>0</v>
      </c>
      <c r="BG94" s="159">
        <f t="shared" si="153"/>
        <v>0</v>
      </c>
      <c r="BH94" s="159">
        <f t="shared" si="153"/>
        <v>0</v>
      </c>
    </row>
    <row r="95" spans="1:62" x14ac:dyDescent="0.2">
      <c r="A95" s="71" t="s">
        <v>44</v>
      </c>
      <c r="B95" s="155" t="s">
        <v>50</v>
      </c>
      <c r="E95" s="159">
        <f t="shared" si="153"/>
        <v>0</v>
      </c>
      <c r="F95" s="159">
        <f t="shared" si="153"/>
        <v>0</v>
      </c>
      <c r="G95" s="159">
        <f t="shared" si="153"/>
        <v>0</v>
      </c>
      <c r="H95" s="159">
        <f t="shared" si="153"/>
        <v>0</v>
      </c>
      <c r="I95" s="159">
        <f t="shared" si="153"/>
        <v>0</v>
      </c>
      <c r="J95" s="159">
        <f t="shared" si="153"/>
        <v>0</v>
      </c>
      <c r="K95" s="159">
        <f t="shared" si="153"/>
        <v>0</v>
      </c>
      <c r="L95" s="159">
        <f t="shared" si="153"/>
        <v>0</v>
      </c>
      <c r="M95" s="159">
        <f t="shared" si="153"/>
        <v>0</v>
      </c>
      <c r="N95" s="159">
        <f t="shared" si="153"/>
        <v>0</v>
      </c>
      <c r="O95" s="159">
        <f t="shared" si="153"/>
        <v>0</v>
      </c>
      <c r="P95" s="159">
        <f t="shared" si="153"/>
        <v>0</v>
      </c>
      <c r="Q95" s="159">
        <f t="shared" si="153"/>
        <v>0</v>
      </c>
      <c r="R95" s="159">
        <f t="shared" si="153"/>
        <v>0</v>
      </c>
      <c r="S95" s="159">
        <f t="shared" si="153"/>
        <v>0</v>
      </c>
      <c r="T95" s="159">
        <f t="shared" si="153"/>
        <v>0</v>
      </c>
      <c r="U95" s="159">
        <f t="shared" si="153"/>
        <v>0</v>
      </c>
      <c r="V95" s="159">
        <f t="shared" si="153"/>
        <v>0</v>
      </c>
      <c r="W95" s="159">
        <f t="shared" si="153"/>
        <v>0</v>
      </c>
      <c r="X95" s="159">
        <f t="shared" si="153"/>
        <v>0</v>
      </c>
      <c r="Y95" s="159">
        <f t="shared" si="153"/>
        <v>0</v>
      </c>
      <c r="Z95" s="159">
        <f t="shared" si="153"/>
        <v>0</v>
      </c>
      <c r="AA95" s="159">
        <f t="shared" si="153"/>
        <v>0</v>
      </c>
      <c r="AB95" s="159">
        <f t="shared" si="153"/>
        <v>0</v>
      </c>
      <c r="AC95" s="159">
        <f t="shared" si="153"/>
        <v>0</v>
      </c>
      <c r="AD95" s="159">
        <f t="shared" si="153"/>
        <v>0</v>
      </c>
      <c r="AE95" s="159">
        <f t="shared" si="153"/>
        <v>0</v>
      </c>
      <c r="AF95" s="159">
        <f t="shared" si="153"/>
        <v>0</v>
      </c>
      <c r="AG95" s="159">
        <f t="shared" si="153"/>
        <v>0</v>
      </c>
      <c r="AH95" s="159">
        <f t="shared" si="153"/>
        <v>0</v>
      </c>
      <c r="AI95" s="159">
        <f t="shared" si="153"/>
        <v>0</v>
      </c>
      <c r="AJ95" s="159">
        <f t="shared" si="153"/>
        <v>0</v>
      </c>
      <c r="AK95" s="159">
        <f t="shared" si="153"/>
        <v>0</v>
      </c>
      <c r="AL95" s="159">
        <f t="shared" si="153"/>
        <v>0</v>
      </c>
      <c r="AM95" s="159">
        <f t="shared" si="153"/>
        <v>0</v>
      </c>
      <c r="AN95" s="159">
        <f t="shared" si="153"/>
        <v>0</v>
      </c>
      <c r="AO95" s="159">
        <f t="shared" si="153"/>
        <v>0</v>
      </c>
      <c r="AP95" s="159">
        <f t="shared" si="153"/>
        <v>0</v>
      </c>
      <c r="AQ95" s="159">
        <f t="shared" si="153"/>
        <v>0</v>
      </c>
      <c r="AR95" s="159">
        <f t="shared" si="153"/>
        <v>0</v>
      </c>
      <c r="AS95" s="159">
        <f t="shared" si="153"/>
        <v>0</v>
      </c>
      <c r="AT95" s="159">
        <f t="shared" si="153"/>
        <v>0</v>
      </c>
      <c r="AU95" s="159">
        <f t="shared" si="153"/>
        <v>0</v>
      </c>
      <c r="AV95" s="159">
        <f t="shared" si="153"/>
        <v>0</v>
      </c>
      <c r="AW95" s="159">
        <f t="shared" si="153"/>
        <v>0</v>
      </c>
      <c r="AX95" s="159">
        <f t="shared" si="153"/>
        <v>0</v>
      </c>
      <c r="AY95" s="159">
        <f t="shared" si="153"/>
        <v>0</v>
      </c>
      <c r="AZ95" s="159">
        <f t="shared" si="153"/>
        <v>0</v>
      </c>
      <c r="BA95" s="159">
        <f t="shared" si="153"/>
        <v>0</v>
      </c>
      <c r="BB95" s="159">
        <f t="shared" si="153"/>
        <v>0</v>
      </c>
      <c r="BC95" s="159">
        <f t="shared" si="153"/>
        <v>0</v>
      </c>
      <c r="BD95" s="159">
        <f t="shared" si="153"/>
        <v>0</v>
      </c>
      <c r="BE95" s="159">
        <f t="shared" si="153"/>
        <v>0</v>
      </c>
      <c r="BF95" s="159">
        <f t="shared" si="153"/>
        <v>0</v>
      </c>
      <c r="BG95" s="159">
        <f t="shared" si="153"/>
        <v>0</v>
      </c>
      <c r="BH95" s="159">
        <f t="shared" si="153"/>
        <v>0</v>
      </c>
    </row>
    <row r="96" spans="1:62" x14ac:dyDescent="0.2">
      <c r="A96" s="71" t="s">
        <v>45</v>
      </c>
      <c r="B96" s="155" t="s">
        <v>50</v>
      </c>
      <c r="E96" s="159">
        <f t="shared" si="153"/>
        <v>0</v>
      </c>
      <c r="F96" s="159">
        <f t="shared" si="153"/>
        <v>0</v>
      </c>
      <c r="G96" s="159">
        <f t="shared" si="153"/>
        <v>0</v>
      </c>
      <c r="H96" s="159">
        <f t="shared" si="153"/>
        <v>0</v>
      </c>
      <c r="I96" s="159">
        <f t="shared" si="153"/>
        <v>0</v>
      </c>
      <c r="J96" s="159">
        <f t="shared" si="153"/>
        <v>0</v>
      </c>
      <c r="K96" s="159">
        <f t="shared" si="153"/>
        <v>0</v>
      </c>
      <c r="L96" s="159">
        <f t="shared" si="153"/>
        <v>0</v>
      </c>
      <c r="M96" s="159">
        <f t="shared" si="153"/>
        <v>0</v>
      </c>
      <c r="N96" s="159">
        <f t="shared" si="153"/>
        <v>0</v>
      </c>
      <c r="O96" s="159">
        <f t="shared" si="153"/>
        <v>0</v>
      </c>
      <c r="P96" s="159">
        <f t="shared" si="153"/>
        <v>0</v>
      </c>
      <c r="Q96" s="159">
        <f t="shared" si="153"/>
        <v>0</v>
      </c>
      <c r="R96" s="159">
        <f t="shared" si="153"/>
        <v>0</v>
      </c>
      <c r="S96" s="159">
        <f t="shared" si="153"/>
        <v>0</v>
      </c>
      <c r="T96" s="159">
        <f t="shared" si="153"/>
        <v>0</v>
      </c>
      <c r="U96" s="159">
        <f t="shared" si="153"/>
        <v>0</v>
      </c>
      <c r="V96" s="159">
        <f t="shared" si="153"/>
        <v>0</v>
      </c>
      <c r="W96" s="159">
        <f t="shared" si="153"/>
        <v>0</v>
      </c>
      <c r="X96" s="159">
        <f t="shared" si="153"/>
        <v>0</v>
      </c>
      <c r="Y96" s="159">
        <f t="shared" si="153"/>
        <v>0</v>
      </c>
      <c r="Z96" s="159">
        <f t="shared" si="153"/>
        <v>0</v>
      </c>
      <c r="AA96" s="159">
        <f t="shared" si="153"/>
        <v>0</v>
      </c>
      <c r="AB96" s="159">
        <f t="shared" si="153"/>
        <v>0</v>
      </c>
      <c r="AC96" s="159">
        <f t="shared" si="153"/>
        <v>0</v>
      </c>
      <c r="AD96" s="159">
        <f t="shared" si="153"/>
        <v>0</v>
      </c>
      <c r="AE96" s="159">
        <f t="shared" si="153"/>
        <v>0</v>
      </c>
      <c r="AF96" s="159">
        <f t="shared" si="153"/>
        <v>0</v>
      </c>
      <c r="AG96" s="159">
        <f t="shared" si="153"/>
        <v>0</v>
      </c>
      <c r="AH96" s="159">
        <f t="shared" si="153"/>
        <v>0</v>
      </c>
      <c r="AI96" s="159">
        <f t="shared" si="153"/>
        <v>0</v>
      </c>
      <c r="AJ96" s="159">
        <f t="shared" si="153"/>
        <v>0</v>
      </c>
      <c r="AK96" s="159">
        <f t="shared" si="153"/>
        <v>0</v>
      </c>
      <c r="AL96" s="159">
        <f t="shared" si="153"/>
        <v>0</v>
      </c>
      <c r="AM96" s="159">
        <f t="shared" si="153"/>
        <v>0</v>
      </c>
      <c r="AN96" s="159">
        <f t="shared" si="153"/>
        <v>0</v>
      </c>
      <c r="AO96" s="159">
        <f t="shared" si="153"/>
        <v>0</v>
      </c>
      <c r="AP96" s="159">
        <f t="shared" si="153"/>
        <v>0</v>
      </c>
      <c r="AQ96" s="159">
        <f t="shared" si="153"/>
        <v>0</v>
      </c>
      <c r="AR96" s="159">
        <f t="shared" si="153"/>
        <v>0</v>
      </c>
      <c r="AS96" s="159">
        <f t="shared" si="153"/>
        <v>0</v>
      </c>
      <c r="AT96" s="159">
        <f t="shared" si="153"/>
        <v>0</v>
      </c>
      <c r="AU96" s="159">
        <f t="shared" si="153"/>
        <v>0</v>
      </c>
      <c r="AV96" s="159">
        <f t="shared" si="153"/>
        <v>0</v>
      </c>
      <c r="AW96" s="159">
        <f t="shared" si="153"/>
        <v>0</v>
      </c>
      <c r="AX96" s="159">
        <f t="shared" si="153"/>
        <v>0</v>
      </c>
      <c r="AY96" s="159">
        <f t="shared" si="153"/>
        <v>0</v>
      </c>
      <c r="AZ96" s="159">
        <f t="shared" si="153"/>
        <v>0</v>
      </c>
      <c r="BA96" s="159">
        <f t="shared" si="153"/>
        <v>0</v>
      </c>
      <c r="BB96" s="159">
        <f t="shared" si="153"/>
        <v>0</v>
      </c>
      <c r="BC96" s="159">
        <f t="shared" si="153"/>
        <v>0</v>
      </c>
      <c r="BD96" s="159">
        <f t="shared" si="153"/>
        <v>0</v>
      </c>
      <c r="BE96" s="159">
        <f t="shared" si="153"/>
        <v>0</v>
      </c>
      <c r="BF96" s="159">
        <f t="shared" si="153"/>
        <v>0</v>
      </c>
      <c r="BG96" s="159">
        <f t="shared" si="153"/>
        <v>0</v>
      </c>
      <c r="BH96" s="159">
        <f t="shared" si="153"/>
        <v>0</v>
      </c>
    </row>
    <row r="97" spans="1:61" x14ac:dyDescent="0.2">
      <c r="A97" s="71" t="s">
        <v>42</v>
      </c>
      <c r="B97" s="155" t="s">
        <v>50</v>
      </c>
      <c r="E97" s="159">
        <f t="shared" si="153"/>
        <v>0</v>
      </c>
      <c r="F97" s="159">
        <f t="shared" si="153"/>
        <v>0</v>
      </c>
      <c r="G97" s="159">
        <f t="shared" si="153"/>
        <v>0</v>
      </c>
      <c r="H97" s="159">
        <f t="shared" si="153"/>
        <v>0</v>
      </c>
      <c r="I97" s="159">
        <f t="shared" si="153"/>
        <v>0</v>
      </c>
      <c r="J97" s="159">
        <f t="shared" si="153"/>
        <v>0</v>
      </c>
      <c r="K97" s="159">
        <f t="shared" si="153"/>
        <v>0</v>
      </c>
      <c r="L97" s="159">
        <f t="shared" si="153"/>
        <v>0</v>
      </c>
      <c r="M97" s="159">
        <f t="shared" si="153"/>
        <v>0</v>
      </c>
      <c r="N97" s="159">
        <f t="shared" si="153"/>
        <v>0</v>
      </c>
      <c r="O97" s="159">
        <f t="shared" si="153"/>
        <v>0</v>
      </c>
      <c r="P97" s="159">
        <f t="shared" si="153"/>
        <v>0</v>
      </c>
      <c r="Q97" s="159">
        <f t="shared" si="153"/>
        <v>0</v>
      </c>
      <c r="R97" s="159">
        <f t="shared" si="153"/>
        <v>0</v>
      </c>
      <c r="S97" s="159">
        <f t="shared" si="153"/>
        <v>0</v>
      </c>
      <c r="T97" s="159">
        <f t="shared" si="153"/>
        <v>0</v>
      </c>
      <c r="U97" s="159">
        <f t="shared" si="153"/>
        <v>0</v>
      </c>
      <c r="V97" s="159">
        <f t="shared" si="153"/>
        <v>0</v>
      </c>
      <c r="W97" s="159">
        <f t="shared" si="153"/>
        <v>0</v>
      </c>
      <c r="X97" s="159">
        <f t="shared" si="153"/>
        <v>0</v>
      </c>
      <c r="Y97" s="159">
        <f t="shared" si="153"/>
        <v>0</v>
      </c>
      <c r="Z97" s="159">
        <f t="shared" si="153"/>
        <v>0</v>
      </c>
      <c r="AA97" s="159">
        <f t="shared" si="153"/>
        <v>0</v>
      </c>
      <c r="AB97" s="159">
        <f t="shared" si="153"/>
        <v>0</v>
      </c>
      <c r="AC97" s="159">
        <f t="shared" si="153"/>
        <v>0</v>
      </c>
      <c r="AD97" s="159">
        <f t="shared" si="153"/>
        <v>0</v>
      </c>
      <c r="AE97" s="159">
        <f t="shared" si="153"/>
        <v>0</v>
      </c>
      <c r="AF97" s="159">
        <f t="shared" si="153"/>
        <v>0</v>
      </c>
      <c r="AG97" s="159">
        <f t="shared" si="153"/>
        <v>0</v>
      </c>
      <c r="AH97" s="159">
        <f t="shared" si="153"/>
        <v>0</v>
      </c>
      <c r="AI97" s="159">
        <f t="shared" si="153"/>
        <v>0</v>
      </c>
      <c r="AJ97" s="159">
        <f t="shared" si="153"/>
        <v>0</v>
      </c>
      <c r="AK97" s="159">
        <f t="shared" si="153"/>
        <v>0</v>
      </c>
      <c r="AL97" s="159">
        <f t="shared" si="153"/>
        <v>0</v>
      </c>
      <c r="AM97" s="159">
        <f t="shared" si="153"/>
        <v>0</v>
      </c>
      <c r="AN97" s="159">
        <f t="shared" si="153"/>
        <v>0</v>
      </c>
      <c r="AO97" s="159">
        <f t="shared" si="153"/>
        <v>0</v>
      </c>
      <c r="AP97" s="159">
        <f t="shared" si="153"/>
        <v>0</v>
      </c>
      <c r="AQ97" s="159">
        <f t="shared" si="153"/>
        <v>0</v>
      </c>
      <c r="AR97" s="159">
        <f t="shared" si="153"/>
        <v>0</v>
      </c>
      <c r="AS97" s="159">
        <f t="shared" si="153"/>
        <v>0</v>
      </c>
      <c r="AT97" s="159">
        <f t="shared" si="153"/>
        <v>0</v>
      </c>
      <c r="AU97" s="159">
        <f t="shared" si="153"/>
        <v>0</v>
      </c>
      <c r="AV97" s="159">
        <f t="shared" si="153"/>
        <v>0</v>
      </c>
      <c r="AW97" s="159">
        <f t="shared" si="153"/>
        <v>0</v>
      </c>
      <c r="AX97" s="159">
        <f t="shared" si="153"/>
        <v>0</v>
      </c>
      <c r="AY97" s="159">
        <f t="shared" si="153"/>
        <v>0</v>
      </c>
      <c r="AZ97" s="159">
        <f t="shared" si="153"/>
        <v>0</v>
      </c>
      <c r="BA97" s="159">
        <f t="shared" si="153"/>
        <v>0</v>
      </c>
      <c r="BB97" s="159">
        <f t="shared" si="153"/>
        <v>0</v>
      </c>
      <c r="BC97" s="159">
        <f t="shared" si="153"/>
        <v>0</v>
      </c>
      <c r="BD97" s="159">
        <f t="shared" si="153"/>
        <v>0</v>
      </c>
      <c r="BE97" s="159">
        <f t="shared" si="153"/>
        <v>0</v>
      </c>
      <c r="BF97" s="159">
        <f t="shared" si="153"/>
        <v>0</v>
      </c>
      <c r="BG97" s="159">
        <f t="shared" si="153"/>
        <v>0</v>
      </c>
      <c r="BH97" s="159">
        <f t="shared" si="153"/>
        <v>0</v>
      </c>
    </row>
    <row r="98" spans="1:61" x14ac:dyDescent="0.2">
      <c r="A98" s="71" t="s">
        <v>49</v>
      </c>
      <c r="B98" s="155" t="s">
        <v>50</v>
      </c>
      <c r="E98" s="159">
        <f t="shared" si="153"/>
        <v>0</v>
      </c>
      <c r="F98" s="159">
        <f t="shared" si="153"/>
        <v>0</v>
      </c>
      <c r="G98" s="159">
        <f t="shared" si="153"/>
        <v>0</v>
      </c>
      <c r="H98" s="159">
        <f t="shared" si="153"/>
        <v>0</v>
      </c>
      <c r="I98" s="159">
        <f t="shared" si="153"/>
        <v>0</v>
      </c>
      <c r="J98" s="159">
        <f t="shared" si="153"/>
        <v>0</v>
      </c>
      <c r="K98" s="159">
        <f t="shared" si="153"/>
        <v>0</v>
      </c>
      <c r="L98" s="159">
        <f t="shared" si="153"/>
        <v>0</v>
      </c>
      <c r="M98" s="159">
        <f t="shared" si="153"/>
        <v>0</v>
      </c>
      <c r="N98" s="159">
        <f t="shared" si="153"/>
        <v>0</v>
      </c>
      <c r="O98" s="159">
        <f t="shared" si="153"/>
        <v>0</v>
      </c>
      <c r="P98" s="159">
        <f t="shared" si="153"/>
        <v>0</v>
      </c>
      <c r="Q98" s="159">
        <f t="shared" si="153"/>
        <v>0</v>
      </c>
      <c r="R98" s="159">
        <f t="shared" si="153"/>
        <v>0</v>
      </c>
      <c r="S98" s="159">
        <f t="shared" si="153"/>
        <v>0</v>
      </c>
      <c r="T98" s="159">
        <f t="shared" si="153"/>
        <v>0</v>
      </c>
      <c r="U98" s="159">
        <f t="shared" si="153"/>
        <v>0</v>
      </c>
      <c r="V98" s="159">
        <f t="shared" si="153"/>
        <v>0</v>
      </c>
      <c r="W98" s="159">
        <f t="shared" si="153"/>
        <v>0</v>
      </c>
      <c r="X98" s="159">
        <f t="shared" si="153"/>
        <v>0</v>
      </c>
      <c r="Y98" s="159">
        <f t="shared" si="153"/>
        <v>0</v>
      </c>
      <c r="Z98" s="159">
        <f t="shared" si="153"/>
        <v>0</v>
      </c>
      <c r="AA98" s="159">
        <f t="shared" si="153"/>
        <v>0</v>
      </c>
      <c r="AB98" s="159">
        <f t="shared" si="153"/>
        <v>0</v>
      </c>
      <c r="AC98" s="159">
        <f t="shared" si="153"/>
        <v>0</v>
      </c>
      <c r="AD98" s="159">
        <f t="shared" si="153"/>
        <v>0</v>
      </c>
      <c r="AE98" s="159">
        <f t="shared" si="153"/>
        <v>0</v>
      </c>
      <c r="AF98" s="159">
        <f t="shared" si="153"/>
        <v>0</v>
      </c>
      <c r="AG98" s="159">
        <f t="shared" si="153"/>
        <v>0</v>
      </c>
      <c r="AH98" s="159">
        <f t="shared" si="153"/>
        <v>0</v>
      </c>
      <c r="AI98" s="159">
        <f t="shared" si="153"/>
        <v>0</v>
      </c>
      <c r="AJ98" s="159">
        <f t="shared" ref="AJ98:BH107" si="154">AJ37-AJ72</f>
        <v>0</v>
      </c>
      <c r="AK98" s="159">
        <f t="shared" si="154"/>
        <v>0</v>
      </c>
      <c r="AL98" s="159">
        <f t="shared" si="154"/>
        <v>0</v>
      </c>
      <c r="AM98" s="159">
        <f t="shared" si="154"/>
        <v>0</v>
      </c>
      <c r="AN98" s="159">
        <f t="shared" si="154"/>
        <v>0</v>
      </c>
      <c r="AO98" s="159">
        <f t="shared" si="154"/>
        <v>0</v>
      </c>
      <c r="AP98" s="159">
        <f t="shared" si="154"/>
        <v>0</v>
      </c>
      <c r="AQ98" s="159">
        <f t="shared" si="154"/>
        <v>0</v>
      </c>
      <c r="AR98" s="159">
        <f t="shared" si="154"/>
        <v>0</v>
      </c>
      <c r="AS98" s="159">
        <f t="shared" si="154"/>
        <v>0</v>
      </c>
      <c r="AT98" s="159">
        <f t="shared" si="154"/>
        <v>0</v>
      </c>
      <c r="AU98" s="159">
        <f t="shared" si="154"/>
        <v>0</v>
      </c>
      <c r="AV98" s="159">
        <f t="shared" si="154"/>
        <v>0</v>
      </c>
      <c r="AW98" s="159">
        <f t="shared" si="154"/>
        <v>0</v>
      </c>
      <c r="AX98" s="159">
        <f t="shared" si="154"/>
        <v>0</v>
      </c>
      <c r="AY98" s="159">
        <f t="shared" si="154"/>
        <v>0</v>
      </c>
      <c r="AZ98" s="159">
        <f t="shared" si="154"/>
        <v>0</v>
      </c>
      <c r="BA98" s="159">
        <f t="shared" si="154"/>
        <v>0</v>
      </c>
      <c r="BB98" s="159">
        <f t="shared" si="154"/>
        <v>0</v>
      </c>
      <c r="BC98" s="159">
        <f t="shared" si="154"/>
        <v>0</v>
      </c>
      <c r="BD98" s="159">
        <f t="shared" si="154"/>
        <v>0</v>
      </c>
      <c r="BE98" s="159">
        <f t="shared" si="154"/>
        <v>0</v>
      </c>
      <c r="BF98" s="159">
        <f t="shared" si="154"/>
        <v>0</v>
      </c>
      <c r="BG98" s="159">
        <f t="shared" si="154"/>
        <v>0</v>
      </c>
      <c r="BH98" s="159">
        <f t="shared" si="154"/>
        <v>0</v>
      </c>
    </row>
    <row r="99" spans="1:61" x14ac:dyDescent="0.2">
      <c r="A99" s="71" t="s">
        <v>41</v>
      </c>
      <c r="B99" s="155" t="s">
        <v>51</v>
      </c>
      <c r="E99" s="159">
        <f t="shared" ref="E99:AN106" si="155">E38-E73</f>
        <v>0</v>
      </c>
      <c r="F99" s="159">
        <f t="shared" si="155"/>
        <v>0</v>
      </c>
      <c r="G99" s="159">
        <f t="shared" si="155"/>
        <v>0</v>
      </c>
      <c r="H99" s="159">
        <f t="shared" si="155"/>
        <v>-27984.116624999999</v>
      </c>
      <c r="I99" s="159">
        <f t="shared" si="155"/>
        <v>60741.525066097311</v>
      </c>
      <c r="J99" s="159">
        <f t="shared" si="155"/>
        <v>7948.1109907583404</v>
      </c>
      <c r="K99" s="159">
        <f t="shared" si="155"/>
        <v>7948.1109907583404</v>
      </c>
      <c r="L99" s="159">
        <f t="shared" si="155"/>
        <v>7948.1109907583404</v>
      </c>
      <c r="M99" s="159">
        <f t="shared" si="155"/>
        <v>8285.1641287750081</v>
      </c>
      <c r="N99" s="159">
        <f t="shared" si="155"/>
        <v>8285.1641287750081</v>
      </c>
      <c r="O99" s="159">
        <f t="shared" si="155"/>
        <v>8285.1641287750081</v>
      </c>
      <c r="P99" s="159">
        <f t="shared" si="155"/>
        <v>8285.1641287750081</v>
      </c>
      <c r="Q99" s="159">
        <f t="shared" si="155"/>
        <v>8285.1641287750081</v>
      </c>
      <c r="R99" s="159">
        <f t="shared" si="155"/>
        <v>8285.1641287750081</v>
      </c>
      <c r="S99" s="159">
        <f t="shared" si="155"/>
        <v>8285.1641287750081</v>
      </c>
      <c r="T99" s="159">
        <f t="shared" si="155"/>
        <v>8285.1641287750081</v>
      </c>
      <c r="U99" s="159">
        <f t="shared" si="155"/>
        <v>8285.1641287750081</v>
      </c>
      <c r="V99" s="159">
        <f t="shared" si="155"/>
        <v>8285.1641287750081</v>
      </c>
      <c r="W99" s="159">
        <f t="shared" si="155"/>
        <v>8285.1641287750081</v>
      </c>
      <c r="X99" s="159">
        <f t="shared" si="155"/>
        <v>8285.1641287750081</v>
      </c>
      <c r="Y99" s="159">
        <f t="shared" si="155"/>
        <v>8596.0987579416451</v>
      </c>
      <c r="Z99" s="159">
        <f t="shared" si="155"/>
        <v>8596.0987579416451</v>
      </c>
      <c r="AA99" s="159">
        <f t="shared" si="155"/>
        <v>8596.0987579416451</v>
      </c>
      <c r="AB99" s="159">
        <f t="shared" si="155"/>
        <v>8596.0987579416451</v>
      </c>
      <c r="AC99" s="159">
        <f t="shared" si="155"/>
        <v>8596.0987579416451</v>
      </c>
      <c r="AD99" s="159">
        <f t="shared" si="155"/>
        <v>8596.0987579416451</v>
      </c>
      <c r="AE99" s="159">
        <f t="shared" si="155"/>
        <v>8596.0987579416451</v>
      </c>
      <c r="AF99" s="159">
        <f t="shared" si="155"/>
        <v>8596.0987579416451</v>
      </c>
      <c r="AG99" s="159">
        <f t="shared" si="155"/>
        <v>8596.0987579416451</v>
      </c>
      <c r="AH99" s="159">
        <f t="shared" si="155"/>
        <v>8596.0987579416451</v>
      </c>
      <c r="AI99" s="159">
        <f t="shared" si="155"/>
        <v>8596.0987579416451</v>
      </c>
      <c r="AJ99" s="159">
        <f t="shared" si="155"/>
        <v>8596.0987579416451</v>
      </c>
      <c r="AK99" s="159">
        <f t="shared" si="155"/>
        <v>8884.646093808311</v>
      </c>
      <c r="AL99" s="159">
        <f t="shared" si="155"/>
        <v>8884.646093808311</v>
      </c>
      <c r="AM99" s="159">
        <f t="shared" si="155"/>
        <v>8884.646093808311</v>
      </c>
      <c r="AN99" s="159">
        <f t="shared" si="155"/>
        <v>8884.646093808311</v>
      </c>
      <c r="AO99" s="159">
        <f t="shared" si="154"/>
        <v>8884.646093808311</v>
      </c>
      <c r="AP99" s="159">
        <f t="shared" si="154"/>
        <v>8884.646093808311</v>
      </c>
      <c r="AQ99" s="159">
        <f t="shared" si="154"/>
        <v>8884.646093808311</v>
      </c>
      <c r="AR99" s="159">
        <f t="shared" si="154"/>
        <v>8884.646093808311</v>
      </c>
      <c r="AS99" s="159">
        <f t="shared" si="154"/>
        <v>8884.646093808311</v>
      </c>
      <c r="AT99" s="159">
        <f t="shared" si="154"/>
        <v>8884.646093808311</v>
      </c>
      <c r="AU99" s="159">
        <f t="shared" si="154"/>
        <v>8884.646093808311</v>
      </c>
      <c r="AV99" s="159">
        <f t="shared" si="154"/>
        <v>8884.646093808311</v>
      </c>
      <c r="AW99" s="159">
        <f t="shared" si="154"/>
        <v>9150.8061363750367</v>
      </c>
      <c r="AX99" s="159">
        <f t="shared" si="154"/>
        <v>9150.8061363750367</v>
      </c>
      <c r="AY99" s="159">
        <f t="shared" si="154"/>
        <v>9150.8061363750367</v>
      </c>
      <c r="AZ99" s="159">
        <f t="shared" si="154"/>
        <v>9150.8061363750367</v>
      </c>
      <c r="BA99" s="159">
        <f t="shared" si="154"/>
        <v>9150.8061363750367</v>
      </c>
      <c r="BB99" s="159">
        <f t="shared" si="154"/>
        <v>9150.8061363750367</v>
      </c>
      <c r="BC99" s="159">
        <f t="shared" si="154"/>
        <v>9150.8061363750367</v>
      </c>
      <c r="BD99" s="159">
        <f t="shared" si="154"/>
        <v>9150.8061363750367</v>
      </c>
      <c r="BE99" s="159">
        <f t="shared" si="154"/>
        <v>9150.8061363750367</v>
      </c>
      <c r="BF99" s="159">
        <f t="shared" si="154"/>
        <v>9150.8061363750367</v>
      </c>
      <c r="BG99" s="159">
        <f t="shared" si="154"/>
        <v>9150.8061363750367</v>
      </c>
      <c r="BH99" s="159">
        <f t="shared" si="154"/>
        <v>9150.8061363750367</v>
      </c>
    </row>
    <row r="100" spans="1:61" x14ac:dyDescent="0.2">
      <c r="A100" s="71" t="s">
        <v>47</v>
      </c>
      <c r="B100" s="155" t="s">
        <v>51</v>
      </c>
      <c r="E100" s="159">
        <f t="shared" si="155"/>
        <v>0</v>
      </c>
      <c r="F100" s="159">
        <f t="shared" si="155"/>
        <v>0</v>
      </c>
      <c r="G100" s="159">
        <f t="shared" si="155"/>
        <v>0</v>
      </c>
      <c r="H100" s="159">
        <f t="shared" si="155"/>
        <v>-1.7999999999999999E-2</v>
      </c>
      <c r="I100" s="159">
        <f t="shared" si="155"/>
        <v>-2.18723376E-2</v>
      </c>
      <c r="J100" s="159">
        <f t="shared" si="155"/>
        <v>-1.8756000000000003E-3</v>
      </c>
      <c r="K100" s="159">
        <f t="shared" si="155"/>
        <v>-1.8756000000000003E-3</v>
      </c>
      <c r="L100" s="159">
        <f t="shared" si="155"/>
        <v>-1.8756000000000003E-3</v>
      </c>
      <c r="M100" s="159">
        <f t="shared" si="155"/>
        <v>-1.6588000000000006E-3</v>
      </c>
      <c r="N100" s="159">
        <f t="shared" si="155"/>
        <v>-1.6588000000000006E-3</v>
      </c>
      <c r="O100" s="159">
        <f t="shared" si="155"/>
        <v>-1.6588000000000006E-3</v>
      </c>
      <c r="P100" s="159">
        <f t="shared" si="155"/>
        <v>-1.6588000000000006E-3</v>
      </c>
      <c r="Q100" s="159">
        <f t="shared" si="155"/>
        <v>-1.6588000000000006E-3</v>
      </c>
      <c r="R100" s="159">
        <f t="shared" si="155"/>
        <v>-1.6588000000000006E-3</v>
      </c>
      <c r="S100" s="159">
        <f t="shared" si="155"/>
        <v>-1.6588000000000006E-3</v>
      </c>
      <c r="T100" s="159">
        <f t="shared" si="155"/>
        <v>-1.6588000000000006E-3</v>
      </c>
      <c r="U100" s="159">
        <f t="shared" si="155"/>
        <v>-1.6588000000000006E-3</v>
      </c>
      <c r="V100" s="159">
        <f t="shared" si="155"/>
        <v>-1.6588000000000006E-3</v>
      </c>
      <c r="W100" s="159">
        <f t="shared" si="155"/>
        <v>-1.6588000000000006E-3</v>
      </c>
      <c r="X100" s="159">
        <f t="shared" si="155"/>
        <v>-1.6588000000000006E-3</v>
      </c>
      <c r="Y100" s="159">
        <f t="shared" si="155"/>
        <v>-1.6188000000000014E-3</v>
      </c>
      <c r="Z100" s="159">
        <f t="shared" si="155"/>
        <v>-1.6188000000000014E-3</v>
      </c>
      <c r="AA100" s="159">
        <f t="shared" si="155"/>
        <v>-1.6188000000000014E-3</v>
      </c>
      <c r="AB100" s="159">
        <f t="shared" si="155"/>
        <v>-1.6188000000000014E-3</v>
      </c>
      <c r="AC100" s="159">
        <f t="shared" si="155"/>
        <v>-1.6188000000000014E-3</v>
      </c>
      <c r="AD100" s="159">
        <f t="shared" si="155"/>
        <v>-1.6188000000000014E-3</v>
      </c>
      <c r="AE100" s="159">
        <f t="shared" si="155"/>
        <v>-1.6188000000000014E-3</v>
      </c>
      <c r="AF100" s="159">
        <f t="shared" si="155"/>
        <v>-1.6188000000000014E-3</v>
      </c>
      <c r="AG100" s="159">
        <f t="shared" si="155"/>
        <v>-1.6188000000000014E-3</v>
      </c>
      <c r="AH100" s="159">
        <f t="shared" si="155"/>
        <v>-1.6188000000000014E-3</v>
      </c>
      <c r="AI100" s="159">
        <f t="shared" si="155"/>
        <v>-1.6188000000000014E-3</v>
      </c>
      <c r="AJ100" s="159">
        <f t="shared" si="155"/>
        <v>-1.6188000000000014E-3</v>
      </c>
      <c r="AK100" s="159">
        <f t="shared" si="155"/>
        <v>-1.4332000000000012E-3</v>
      </c>
      <c r="AL100" s="159">
        <f t="shared" si="155"/>
        <v>-1.4332000000000012E-3</v>
      </c>
      <c r="AM100" s="159">
        <f t="shared" si="155"/>
        <v>-1.4332000000000012E-3</v>
      </c>
      <c r="AN100" s="159">
        <f t="shared" si="155"/>
        <v>-1.4332000000000012E-3</v>
      </c>
      <c r="AO100" s="159">
        <f t="shared" si="154"/>
        <v>-1.4332000000000012E-3</v>
      </c>
      <c r="AP100" s="159">
        <f t="shared" si="154"/>
        <v>-1.4332000000000012E-3</v>
      </c>
      <c r="AQ100" s="159">
        <f t="shared" si="154"/>
        <v>-1.4332000000000012E-3</v>
      </c>
      <c r="AR100" s="159">
        <f t="shared" si="154"/>
        <v>-1.4332000000000012E-3</v>
      </c>
      <c r="AS100" s="159">
        <f t="shared" si="154"/>
        <v>-1.4332000000000012E-3</v>
      </c>
      <c r="AT100" s="159">
        <f t="shared" si="154"/>
        <v>-1.4332000000000012E-3</v>
      </c>
      <c r="AU100" s="159">
        <f t="shared" si="154"/>
        <v>-1.4332000000000012E-3</v>
      </c>
      <c r="AV100" s="159">
        <f t="shared" si="154"/>
        <v>-1.4332000000000012E-3</v>
      </c>
      <c r="AW100" s="159">
        <f t="shared" si="154"/>
        <v>-1.2620000000000014E-3</v>
      </c>
      <c r="AX100" s="159">
        <f t="shared" si="154"/>
        <v>-1.2620000000000014E-3</v>
      </c>
      <c r="AY100" s="159">
        <f t="shared" si="154"/>
        <v>-1.2620000000000014E-3</v>
      </c>
      <c r="AZ100" s="159">
        <f t="shared" si="154"/>
        <v>-1.2620000000000014E-3</v>
      </c>
      <c r="BA100" s="159">
        <f t="shared" si="154"/>
        <v>-1.2620000000000014E-3</v>
      </c>
      <c r="BB100" s="159">
        <f t="shared" si="154"/>
        <v>-1.2620000000000014E-3</v>
      </c>
      <c r="BC100" s="159">
        <f t="shared" si="154"/>
        <v>-1.2620000000000014E-3</v>
      </c>
      <c r="BD100" s="159">
        <f t="shared" si="154"/>
        <v>-1.2620000000000014E-3</v>
      </c>
      <c r="BE100" s="159">
        <f t="shared" si="154"/>
        <v>-1.2620000000000014E-3</v>
      </c>
      <c r="BF100" s="159">
        <f t="shared" si="154"/>
        <v>-1.2620000000000014E-3</v>
      </c>
      <c r="BG100" s="159">
        <f t="shared" si="154"/>
        <v>-1.2620000000000014E-3</v>
      </c>
      <c r="BH100" s="159">
        <f t="shared" si="154"/>
        <v>-1.2620000000000014E-3</v>
      </c>
    </row>
    <row r="101" spans="1:61" x14ac:dyDescent="0.2">
      <c r="A101" s="71" t="s">
        <v>44</v>
      </c>
      <c r="B101" s="155" t="s">
        <v>51</v>
      </c>
      <c r="E101" s="159">
        <f t="shared" si="155"/>
        <v>0</v>
      </c>
      <c r="F101" s="159">
        <f t="shared" si="155"/>
        <v>0</v>
      </c>
      <c r="G101" s="159">
        <f t="shared" si="155"/>
        <v>0</v>
      </c>
      <c r="H101" s="159">
        <f t="shared" si="155"/>
        <v>7.2502499999999994</v>
      </c>
      <c r="I101" s="159">
        <f t="shared" si="155"/>
        <v>-5.1175396608000003</v>
      </c>
      <c r="J101" s="159">
        <f t="shared" si="155"/>
        <v>0.76997655000000154</v>
      </c>
      <c r="K101" s="159">
        <f t="shared" si="155"/>
        <v>0.76997655000000154</v>
      </c>
      <c r="L101" s="159">
        <f t="shared" si="155"/>
        <v>0.76997655000000154</v>
      </c>
      <c r="M101" s="159">
        <f t="shared" si="155"/>
        <v>0.68265131666666812</v>
      </c>
      <c r="N101" s="159">
        <f t="shared" si="155"/>
        <v>0.68265131666666812</v>
      </c>
      <c r="O101" s="159">
        <f t="shared" si="155"/>
        <v>0.68265131666666812</v>
      </c>
      <c r="P101" s="159">
        <f t="shared" si="155"/>
        <v>0.68265131666666812</v>
      </c>
      <c r="Q101" s="159">
        <f t="shared" si="155"/>
        <v>0.68265131666666812</v>
      </c>
      <c r="R101" s="159">
        <f t="shared" si="155"/>
        <v>0.68265131666666812</v>
      </c>
      <c r="S101" s="159">
        <f t="shared" si="155"/>
        <v>0.68265131666666812</v>
      </c>
      <c r="T101" s="159">
        <f t="shared" si="155"/>
        <v>0.68265131666666812</v>
      </c>
      <c r="U101" s="159">
        <f t="shared" si="155"/>
        <v>0.68265131666666812</v>
      </c>
      <c r="V101" s="159">
        <f t="shared" si="155"/>
        <v>0.68265131666666812</v>
      </c>
      <c r="W101" s="159">
        <f t="shared" si="155"/>
        <v>0.68265131666666812</v>
      </c>
      <c r="X101" s="159">
        <f t="shared" si="155"/>
        <v>0.68265131666666812</v>
      </c>
      <c r="Y101" s="159">
        <f t="shared" si="155"/>
        <v>0.55053564999999971</v>
      </c>
      <c r="Z101" s="159">
        <f t="shared" si="155"/>
        <v>0.55053564999999971</v>
      </c>
      <c r="AA101" s="159">
        <f t="shared" si="155"/>
        <v>0.55053564999999971</v>
      </c>
      <c r="AB101" s="159">
        <f t="shared" si="155"/>
        <v>0.55053564999999971</v>
      </c>
      <c r="AC101" s="159">
        <f t="shared" si="155"/>
        <v>0.55053564999999971</v>
      </c>
      <c r="AD101" s="159">
        <f t="shared" si="155"/>
        <v>0.55053564999999971</v>
      </c>
      <c r="AE101" s="159">
        <f t="shared" si="155"/>
        <v>0.55053564999999971</v>
      </c>
      <c r="AF101" s="159">
        <f t="shared" si="155"/>
        <v>0.55053564999999971</v>
      </c>
      <c r="AG101" s="159">
        <f t="shared" si="155"/>
        <v>0.55053564999999971</v>
      </c>
      <c r="AH101" s="159">
        <f t="shared" si="155"/>
        <v>0.55053564999999971</v>
      </c>
      <c r="AI101" s="159">
        <f t="shared" si="155"/>
        <v>0.55053564999999971</v>
      </c>
      <c r="AJ101" s="159">
        <f t="shared" si="155"/>
        <v>0.55053564999999971</v>
      </c>
      <c r="AK101" s="159">
        <f t="shared" si="155"/>
        <v>0.47577751666666634</v>
      </c>
      <c r="AL101" s="159">
        <f t="shared" si="155"/>
        <v>0.47577751666666634</v>
      </c>
      <c r="AM101" s="159">
        <f t="shared" si="155"/>
        <v>0.47577751666666634</v>
      </c>
      <c r="AN101" s="159">
        <f t="shared" si="155"/>
        <v>0.47577751666666634</v>
      </c>
      <c r="AO101" s="159">
        <f t="shared" si="154"/>
        <v>0.47577751666666634</v>
      </c>
      <c r="AP101" s="159">
        <f t="shared" si="154"/>
        <v>0.47577751666666634</v>
      </c>
      <c r="AQ101" s="159">
        <f t="shared" si="154"/>
        <v>0.47577751666666634</v>
      </c>
      <c r="AR101" s="159">
        <f t="shared" si="154"/>
        <v>0.47577751666666634</v>
      </c>
      <c r="AS101" s="159">
        <f t="shared" si="154"/>
        <v>0.47577751666666634</v>
      </c>
      <c r="AT101" s="159">
        <f t="shared" si="154"/>
        <v>0.47577751666666634</v>
      </c>
      <c r="AU101" s="159">
        <f t="shared" si="154"/>
        <v>0.47577751666666634</v>
      </c>
      <c r="AV101" s="159">
        <f t="shared" si="154"/>
        <v>0.47577751666666634</v>
      </c>
      <c r="AW101" s="159">
        <f t="shared" si="154"/>
        <v>0.40681958333333312</v>
      </c>
      <c r="AX101" s="159">
        <f t="shared" si="154"/>
        <v>0.40681958333333312</v>
      </c>
      <c r="AY101" s="159">
        <f t="shared" si="154"/>
        <v>0.40681958333333312</v>
      </c>
      <c r="AZ101" s="159">
        <f t="shared" si="154"/>
        <v>0.40681958333333312</v>
      </c>
      <c r="BA101" s="159">
        <f t="shared" si="154"/>
        <v>0.40681958333333312</v>
      </c>
      <c r="BB101" s="159">
        <f t="shared" si="154"/>
        <v>0.40681958333333312</v>
      </c>
      <c r="BC101" s="159">
        <f t="shared" si="154"/>
        <v>0.40681958333333312</v>
      </c>
      <c r="BD101" s="159">
        <f t="shared" si="154"/>
        <v>0.40681958333333312</v>
      </c>
      <c r="BE101" s="159">
        <f t="shared" si="154"/>
        <v>0.40681958333333312</v>
      </c>
      <c r="BF101" s="159">
        <f t="shared" si="154"/>
        <v>0.40681958333333312</v>
      </c>
      <c r="BG101" s="159">
        <f t="shared" si="154"/>
        <v>0.40681958333333312</v>
      </c>
      <c r="BH101" s="159">
        <f t="shared" si="154"/>
        <v>0.40681958333333312</v>
      </c>
    </row>
    <row r="102" spans="1:61" x14ac:dyDescent="0.2">
      <c r="A102" s="71" t="s">
        <v>45</v>
      </c>
      <c r="B102" s="155" t="s">
        <v>51</v>
      </c>
      <c r="E102" s="159">
        <f t="shared" si="155"/>
        <v>-799082.29935684544</v>
      </c>
      <c r="F102" s="159">
        <f t="shared" si="155"/>
        <v>-1116896.0445450072</v>
      </c>
      <c r="G102" s="159">
        <f t="shared" si="155"/>
        <v>-981502.51788516575</v>
      </c>
      <c r="H102" s="159">
        <f t="shared" si="155"/>
        <v>-856600.7405236885</v>
      </c>
      <c r="I102" s="159">
        <f t="shared" si="155"/>
        <v>-742092.83113109879</v>
      </c>
      <c r="J102" s="159">
        <f t="shared" si="155"/>
        <v>-72921.821016209258</v>
      </c>
      <c r="K102" s="159">
        <f t="shared" si="155"/>
        <v>-72921.821016209258</v>
      </c>
      <c r="L102" s="159">
        <f t="shared" si="155"/>
        <v>-72921.821016209258</v>
      </c>
      <c r="M102" s="159">
        <f t="shared" si="155"/>
        <v>-64012.160897757218</v>
      </c>
      <c r="N102" s="159">
        <f t="shared" si="155"/>
        <v>-64012.160897757218</v>
      </c>
      <c r="O102" s="159">
        <f t="shared" si="155"/>
        <v>-64012.160897757218</v>
      </c>
      <c r="P102" s="159">
        <f t="shared" si="155"/>
        <v>-64012.160897757218</v>
      </c>
      <c r="Q102" s="159">
        <f t="shared" si="155"/>
        <v>-64012.160897757218</v>
      </c>
      <c r="R102" s="159">
        <f t="shared" si="155"/>
        <v>-64012.160897757218</v>
      </c>
      <c r="S102" s="159">
        <f t="shared" si="155"/>
        <v>-64012.160897757218</v>
      </c>
      <c r="T102" s="159">
        <f t="shared" si="155"/>
        <v>-64012.160897757218</v>
      </c>
      <c r="U102" s="159">
        <f t="shared" si="155"/>
        <v>-64012.160897757218</v>
      </c>
      <c r="V102" s="159">
        <f t="shared" si="155"/>
        <v>-64012.160897757218</v>
      </c>
      <c r="W102" s="159">
        <f t="shared" si="155"/>
        <v>-64012.160897757218</v>
      </c>
      <c r="X102" s="159">
        <f t="shared" si="155"/>
        <v>-64012.160897757218</v>
      </c>
      <c r="Y102" s="159">
        <f t="shared" si="155"/>
        <v>-54915.14811326268</v>
      </c>
      <c r="Z102" s="159">
        <f t="shared" si="155"/>
        <v>-54915.14811326268</v>
      </c>
      <c r="AA102" s="159">
        <f t="shared" si="155"/>
        <v>-54915.14811326268</v>
      </c>
      <c r="AB102" s="159">
        <f t="shared" si="155"/>
        <v>-54915.14811326268</v>
      </c>
      <c r="AC102" s="159">
        <f t="shared" si="155"/>
        <v>-54915.14811326268</v>
      </c>
      <c r="AD102" s="159">
        <f t="shared" si="155"/>
        <v>-54915.14811326268</v>
      </c>
      <c r="AE102" s="159">
        <f t="shared" si="155"/>
        <v>-54915.14811326268</v>
      </c>
      <c r="AF102" s="159">
        <f t="shared" si="155"/>
        <v>-54915.14811326268</v>
      </c>
      <c r="AG102" s="159">
        <f t="shared" si="155"/>
        <v>-54915.14811326268</v>
      </c>
      <c r="AH102" s="159">
        <f t="shared" si="155"/>
        <v>-54915.14811326268</v>
      </c>
      <c r="AI102" s="159">
        <f t="shared" si="155"/>
        <v>-54915.14811326268</v>
      </c>
      <c r="AJ102" s="159">
        <f t="shared" si="155"/>
        <v>-54915.14811326268</v>
      </c>
      <c r="AK102" s="159">
        <f t="shared" si="155"/>
        <v>-47296.139694212587</v>
      </c>
      <c r="AL102" s="159">
        <f t="shared" si="155"/>
        <v>-47296.139694212587</v>
      </c>
      <c r="AM102" s="159">
        <f t="shared" si="155"/>
        <v>-47296.139694212587</v>
      </c>
      <c r="AN102" s="159">
        <f t="shared" si="155"/>
        <v>-47296.139694212587</v>
      </c>
      <c r="AO102" s="159">
        <f t="shared" si="154"/>
        <v>-47296.139694212587</v>
      </c>
      <c r="AP102" s="159">
        <f t="shared" si="154"/>
        <v>-47296.139694212587</v>
      </c>
      <c r="AQ102" s="159">
        <f t="shared" si="154"/>
        <v>-47296.139694212587</v>
      </c>
      <c r="AR102" s="159">
        <f t="shared" si="154"/>
        <v>-47296.139694212587</v>
      </c>
      <c r="AS102" s="159">
        <f t="shared" si="154"/>
        <v>-47296.139694212587</v>
      </c>
      <c r="AT102" s="159">
        <f t="shared" si="154"/>
        <v>-47296.139694212587</v>
      </c>
      <c r="AU102" s="159">
        <f t="shared" si="154"/>
        <v>-47296.139694212587</v>
      </c>
      <c r="AV102" s="159">
        <f t="shared" si="154"/>
        <v>-47296.139694212587</v>
      </c>
      <c r="AW102" s="159">
        <f t="shared" si="154"/>
        <v>-46047.121920597812</v>
      </c>
      <c r="AX102" s="159">
        <f t="shared" si="154"/>
        <v>-46047.121920597812</v>
      </c>
      <c r="AY102" s="159">
        <f t="shared" si="154"/>
        <v>-46047.121920597812</v>
      </c>
      <c r="AZ102" s="159">
        <f t="shared" si="154"/>
        <v>-46047.121920597812</v>
      </c>
      <c r="BA102" s="159">
        <f t="shared" si="154"/>
        <v>-46047.121920597812</v>
      </c>
      <c r="BB102" s="159">
        <f t="shared" si="154"/>
        <v>-46047.121920597812</v>
      </c>
      <c r="BC102" s="159">
        <f t="shared" si="154"/>
        <v>-46047.121920597812</v>
      </c>
      <c r="BD102" s="159">
        <f t="shared" si="154"/>
        <v>-46047.121920597812</v>
      </c>
      <c r="BE102" s="159">
        <f t="shared" si="154"/>
        <v>-46047.121920597812</v>
      </c>
      <c r="BF102" s="159">
        <f t="shared" si="154"/>
        <v>-46047.121920597812</v>
      </c>
      <c r="BG102" s="159">
        <f t="shared" si="154"/>
        <v>-46047.121920597812</v>
      </c>
      <c r="BH102" s="159">
        <f t="shared" si="154"/>
        <v>-46047.121920597812</v>
      </c>
    </row>
    <row r="103" spans="1:61" x14ac:dyDescent="0.2">
      <c r="A103" s="71" t="s">
        <v>42</v>
      </c>
      <c r="B103" s="155" t="s">
        <v>51</v>
      </c>
      <c r="E103" s="159">
        <f t="shared" si="155"/>
        <v>0</v>
      </c>
      <c r="F103" s="159">
        <f t="shared" si="155"/>
        <v>0</v>
      </c>
      <c r="G103" s="159">
        <f t="shared" si="155"/>
        <v>0</v>
      </c>
      <c r="H103" s="159">
        <f t="shared" si="155"/>
        <v>-61589.660249999994</v>
      </c>
      <c r="I103" s="159">
        <f t="shared" si="155"/>
        <v>-16809.609060737232</v>
      </c>
      <c r="J103" s="159">
        <f t="shared" si="155"/>
        <v>-4227.7880113833326</v>
      </c>
      <c r="K103" s="159">
        <f t="shared" si="155"/>
        <v>-4227.7880113833326</v>
      </c>
      <c r="L103" s="159">
        <f t="shared" si="155"/>
        <v>-4227.7880113833326</v>
      </c>
      <c r="M103" s="159">
        <f t="shared" si="155"/>
        <v>-3485.9747701499964</v>
      </c>
      <c r="N103" s="159">
        <f t="shared" si="155"/>
        <v>-3485.9747701499964</v>
      </c>
      <c r="O103" s="159">
        <f t="shared" si="155"/>
        <v>-3485.9747701499964</v>
      </c>
      <c r="P103" s="159">
        <f t="shared" si="155"/>
        <v>-3485.9747701499964</v>
      </c>
      <c r="Q103" s="159">
        <f t="shared" si="155"/>
        <v>-3485.9747701499964</v>
      </c>
      <c r="R103" s="159">
        <f t="shared" si="155"/>
        <v>-3485.9747701499964</v>
      </c>
      <c r="S103" s="159">
        <f t="shared" si="155"/>
        <v>-3485.9747701499964</v>
      </c>
      <c r="T103" s="159">
        <f t="shared" si="155"/>
        <v>-3485.9747701499964</v>
      </c>
      <c r="U103" s="159">
        <f t="shared" si="155"/>
        <v>-3485.9747701499964</v>
      </c>
      <c r="V103" s="159">
        <f t="shared" si="155"/>
        <v>-3485.9747701499964</v>
      </c>
      <c r="W103" s="159">
        <f t="shared" si="155"/>
        <v>-3485.9747701499964</v>
      </c>
      <c r="X103" s="159">
        <f t="shared" si="155"/>
        <v>-3485.9747701499964</v>
      </c>
      <c r="Y103" s="159">
        <f t="shared" si="155"/>
        <v>-3746.0200023166544</v>
      </c>
      <c r="Z103" s="159">
        <f t="shared" si="155"/>
        <v>-3746.0200023166544</v>
      </c>
      <c r="AA103" s="159">
        <f t="shared" si="155"/>
        <v>-3746.0200023166544</v>
      </c>
      <c r="AB103" s="159">
        <f t="shared" si="155"/>
        <v>-3746.0200023166544</v>
      </c>
      <c r="AC103" s="159">
        <f t="shared" si="155"/>
        <v>-3746.0200023166544</v>
      </c>
      <c r="AD103" s="159">
        <f t="shared" si="155"/>
        <v>-3746.0200023166544</v>
      </c>
      <c r="AE103" s="159">
        <f t="shared" si="155"/>
        <v>-3746.0200023166544</v>
      </c>
      <c r="AF103" s="159">
        <f t="shared" si="155"/>
        <v>-3746.0200023166544</v>
      </c>
      <c r="AG103" s="159">
        <f t="shared" si="155"/>
        <v>-3746.0200023166544</v>
      </c>
      <c r="AH103" s="159">
        <f t="shared" si="155"/>
        <v>-3746.0200023166544</v>
      </c>
      <c r="AI103" s="159">
        <f t="shared" si="155"/>
        <v>-3746.0200023166544</v>
      </c>
      <c r="AJ103" s="159">
        <f t="shared" si="155"/>
        <v>-3746.0200023166544</v>
      </c>
      <c r="AK103" s="159">
        <f t="shared" si="155"/>
        <v>-3110.9621721833219</v>
      </c>
      <c r="AL103" s="159">
        <f t="shared" si="155"/>
        <v>-3110.9621721833219</v>
      </c>
      <c r="AM103" s="159">
        <f t="shared" si="155"/>
        <v>-3110.9621721833219</v>
      </c>
      <c r="AN103" s="159">
        <f t="shared" si="155"/>
        <v>-3110.9621721833219</v>
      </c>
      <c r="AO103" s="159">
        <f t="shared" si="154"/>
        <v>-3110.9621721833219</v>
      </c>
      <c r="AP103" s="159">
        <f t="shared" si="154"/>
        <v>-3110.9621721833219</v>
      </c>
      <c r="AQ103" s="159">
        <f t="shared" si="154"/>
        <v>-3110.9621721833219</v>
      </c>
      <c r="AR103" s="159">
        <f t="shared" si="154"/>
        <v>-3110.9621721833219</v>
      </c>
      <c r="AS103" s="159">
        <f t="shared" si="154"/>
        <v>-3110.9621721833219</v>
      </c>
      <c r="AT103" s="159">
        <f t="shared" si="154"/>
        <v>-3110.9621721833219</v>
      </c>
      <c r="AU103" s="159">
        <f t="shared" si="154"/>
        <v>-3110.9621721833219</v>
      </c>
      <c r="AV103" s="159">
        <f t="shared" si="154"/>
        <v>-3110.9621721833219</v>
      </c>
      <c r="AW103" s="159">
        <f t="shared" si="154"/>
        <v>-2525.1760702499887</v>
      </c>
      <c r="AX103" s="159">
        <f t="shared" si="154"/>
        <v>-2525.1760702499887</v>
      </c>
      <c r="AY103" s="159">
        <f t="shared" si="154"/>
        <v>-2525.1760702499887</v>
      </c>
      <c r="AZ103" s="159">
        <f t="shared" si="154"/>
        <v>-2525.1760702499887</v>
      </c>
      <c r="BA103" s="159">
        <f t="shared" si="154"/>
        <v>-2525.1760702499887</v>
      </c>
      <c r="BB103" s="159">
        <f t="shared" si="154"/>
        <v>-2525.1760702499887</v>
      </c>
      <c r="BC103" s="159">
        <f t="shared" si="154"/>
        <v>-2525.1760702499887</v>
      </c>
      <c r="BD103" s="159">
        <f t="shared" si="154"/>
        <v>-2525.1760702499887</v>
      </c>
      <c r="BE103" s="159">
        <f t="shared" si="154"/>
        <v>-2525.1760702499887</v>
      </c>
      <c r="BF103" s="159">
        <f t="shared" si="154"/>
        <v>-2525.1760702499887</v>
      </c>
      <c r="BG103" s="159">
        <f t="shared" si="154"/>
        <v>-2525.1760702499887</v>
      </c>
      <c r="BH103" s="159">
        <f t="shared" si="154"/>
        <v>-2525.1760702499887</v>
      </c>
    </row>
    <row r="104" spans="1:61" x14ac:dyDescent="0.2">
      <c r="A104" s="71" t="s">
        <v>46</v>
      </c>
      <c r="B104" s="155" t="s">
        <v>51</v>
      </c>
      <c r="E104" s="159">
        <f t="shared" si="155"/>
        <v>0</v>
      </c>
      <c r="F104" s="159">
        <f t="shared" si="155"/>
        <v>0</v>
      </c>
      <c r="G104" s="159">
        <f t="shared" si="155"/>
        <v>0</v>
      </c>
      <c r="H104" s="159">
        <f t="shared" si="155"/>
        <v>-8773.6402499999986</v>
      </c>
      <c r="I104" s="159">
        <f t="shared" si="155"/>
        <v>-4955.5719391155981</v>
      </c>
      <c r="J104" s="159">
        <f t="shared" si="155"/>
        <v>-71.943850050000265</v>
      </c>
      <c r="K104" s="159">
        <f t="shared" si="155"/>
        <v>-71.943850050000265</v>
      </c>
      <c r="L104" s="159">
        <f t="shared" si="155"/>
        <v>-71.943850050000265</v>
      </c>
      <c r="M104" s="159">
        <f t="shared" si="155"/>
        <v>33.729772516666344</v>
      </c>
      <c r="N104" s="159">
        <f t="shared" si="155"/>
        <v>33.729772516666344</v>
      </c>
      <c r="O104" s="159">
        <f t="shared" si="155"/>
        <v>33.729772516666344</v>
      </c>
      <c r="P104" s="159">
        <f t="shared" si="155"/>
        <v>33.729772516666344</v>
      </c>
      <c r="Q104" s="159">
        <f t="shared" si="155"/>
        <v>33.729772516666344</v>
      </c>
      <c r="R104" s="159">
        <f t="shared" si="155"/>
        <v>33.729772516666344</v>
      </c>
      <c r="S104" s="159">
        <f t="shared" si="155"/>
        <v>33.729772516666344</v>
      </c>
      <c r="T104" s="159">
        <f t="shared" si="155"/>
        <v>33.729772516666344</v>
      </c>
      <c r="U104" s="159">
        <f t="shared" si="155"/>
        <v>33.729772516666344</v>
      </c>
      <c r="V104" s="159">
        <f t="shared" si="155"/>
        <v>33.729772516666344</v>
      </c>
      <c r="W104" s="159">
        <f t="shared" si="155"/>
        <v>33.729772516666344</v>
      </c>
      <c r="X104" s="159">
        <f t="shared" si="155"/>
        <v>33.729772516666344</v>
      </c>
      <c r="Y104" s="159">
        <f t="shared" si="155"/>
        <v>-206.08306098333401</v>
      </c>
      <c r="Z104" s="159">
        <f t="shared" si="155"/>
        <v>-206.08306098333401</v>
      </c>
      <c r="AA104" s="159">
        <f t="shared" si="155"/>
        <v>-206.08306098333401</v>
      </c>
      <c r="AB104" s="159">
        <f t="shared" si="155"/>
        <v>-206.08306098333401</v>
      </c>
      <c r="AC104" s="159">
        <f t="shared" si="155"/>
        <v>-206.08306098333401</v>
      </c>
      <c r="AD104" s="159">
        <f t="shared" si="155"/>
        <v>-206.08306098333401</v>
      </c>
      <c r="AE104" s="159">
        <f t="shared" si="155"/>
        <v>-206.08306098333401</v>
      </c>
      <c r="AF104" s="159">
        <f t="shared" si="155"/>
        <v>-206.08306098333401</v>
      </c>
      <c r="AG104" s="159">
        <f t="shared" si="155"/>
        <v>-206.08306098333401</v>
      </c>
      <c r="AH104" s="159">
        <f t="shared" si="155"/>
        <v>-206.08306098333401</v>
      </c>
      <c r="AI104" s="159">
        <f t="shared" si="155"/>
        <v>-206.08306098333401</v>
      </c>
      <c r="AJ104" s="159">
        <f t="shared" si="155"/>
        <v>-206.08306098333401</v>
      </c>
      <c r="AK104" s="159">
        <f t="shared" si="155"/>
        <v>-115.61708151666744</v>
      </c>
      <c r="AL104" s="159">
        <f t="shared" si="155"/>
        <v>-115.61708151666744</v>
      </c>
      <c r="AM104" s="159">
        <f t="shared" si="155"/>
        <v>-115.61708151666744</v>
      </c>
      <c r="AN104" s="159">
        <f t="shared" si="155"/>
        <v>-115.61708151666744</v>
      </c>
      <c r="AO104" s="159">
        <f t="shared" si="154"/>
        <v>-115.61708151666744</v>
      </c>
      <c r="AP104" s="159">
        <f t="shared" si="154"/>
        <v>-115.61708151666744</v>
      </c>
      <c r="AQ104" s="159">
        <f t="shared" si="154"/>
        <v>-115.61708151666744</v>
      </c>
      <c r="AR104" s="159">
        <f t="shared" si="154"/>
        <v>-115.61708151666744</v>
      </c>
      <c r="AS104" s="159">
        <f t="shared" si="154"/>
        <v>-115.61708151666744</v>
      </c>
      <c r="AT104" s="159">
        <f t="shared" si="154"/>
        <v>-115.61708151666744</v>
      </c>
      <c r="AU104" s="159">
        <f t="shared" si="154"/>
        <v>-115.61708151666744</v>
      </c>
      <c r="AV104" s="159">
        <f t="shared" si="154"/>
        <v>-115.61708151666744</v>
      </c>
      <c r="AW104" s="159">
        <f t="shared" si="154"/>
        <v>-32.170014250000804</v>
      </c>
      <c r="AX104" s="159">
        <f t="shared" si="154"/>
        <v>-32.170014250000804</v>
      </c>
      <c r="AY104" s="159">
        <f t="shared" si="154"/>
        <v>-32.170014250000804</v>
      </c>
      <c r="AZ104" s="159">
        <f t="shared" si="154"/>
        <v>-32.170014250000804</v>
      </c>
      <c r="BA104" s="159">
        <f t="shared" si="154"/>
        <v>-32.170014250000804</v>
      </c>
      <c r="BB104" s="159">
        <f t="shared" si="154"/>
        <v>-32.170014250000804</v>
      </c>
      <c r="BC104" s="159">
        <f t="shared" si="154"/>
        <v>-32.170014250000804</v>
      </c>
      <c r="BD104" s="159">
        <f t="shared" si="154"/>
        <v>-32.170014250000804</v>
      </c>
      <c r="BE104" s="159">
        <f t="shared" si="154"/>
        <v>-32.170014250000804</v>
      </c>
      <c r="BF104" s="159">
        <f t="shared" si="154"/>
        <v>-32.170014250000804</v>
      </c>
      <c r="BG104" s="159">
        <f t="shared" si="154"/>
        <v>-32.170014250000804</v>
      </c>
      <c r="BH104" s="159">
        <f t="shared" si="154"/>
        <v>-32.170014250000804</v>
      </c>
    </row>
    <row r="105" spans="1:61" x14ac:dyDescent="0.2">
      <c r="A105" s="71" t="s">
        <v>48</v>
      </c>
      <c r="B105" s="155" t="s">
        <v>51</v>
      </c>
      <c r="E105" s="159">
        <f t="shared" si="155"/>
        <v>0</v>
      </c>
      <c r="F105" s="159">
        <f t="shared" si="155"/>
        <v>0</v>
      </c>
      <c r="G105" s="159">
        <f t="shared" si="155"/>
        <v>0</v>
      </c>
      <c r="H105" s="159">
        <f t="shared" si="155"/>
        <v>-195.79612499999999</v>
      </c>
      <c r="I105" s="159">
        <f t="shared" si="155"/>
        <v>103.45888129920002</v>
      </c>
      <c r="J105" s="159">
        <f t="shared" si="155"/>
        <v>55.610450524999976</v>
      </c>
      <c r="K105" s="159">
        <f t="shared" si="155"/>
        <v>55.610450524999976</v>
      </c>
      <c r="L105" s="159">
        <f t="shared" si="155"/>
        <v>55.610450524999976</v>
      </c>
      <c r="M105" s="159">
        <f t="shared" si="155"/>
        <v>57.968706075000085</v>
      </c>
      <c r="N105" s="159">
        <f t="shared" si="155"/>
        <v>57.968706075000085</v>
      </c>
      <c r="O105" s="159">
        <f t="shared" si="155"/>
        <v>57.968706075000085</v>
      </c>
      <c r="P105" s="159">
        <f t="shared" si="155"/>
        <v>57.968706075000085</v>
      </c>
      <c r="Q105" s="159">
        <f t="shared" si="155"/>
        <v>57.968706075000085</v>
      </c>
      <c r="R105" s="159">
        <f t="shared" si="155"/>
        <v>57.968706075000085</v>
      </c>
      <c r="S105" s="159">
        <f t="shared" si="155"/>
        <v>57.968706075000085</v>
      </c>
      <c r="T105" s="159">
        <f t="shared" si="155"/>
        <v>57.968706075000085</v>
      </c>
      <c r="U105" s="159">
        <f t="shared" si="155"/>
        <v>57.968706075000085</v>
      </c>
      <c r="V105" s="159">
        <f t="shared" si="155"/>
        <v>57.968706075000085</v>
      </c>
      <c r="W105" s="159">
        <f t="shared" si="155"/>
        <v>57.968706075000085</v>
      </c>
      <c r="X105" s="159">
        <f t="shared" si="155"/>
        <v>57.968706075000085</v>
      </c>
      <c r="Y105" s="159">
        <f t="shared" si="155"/>
        <v>60.144218575000082</v>
      </c>
      <c r="Z105" s="159">
        <f t="shared" si="155"/>
        <v>60.144218575000082</v>
      </c>
      <c r="AA105" s="159">
        <f t="shared" si="155"/>
        <v>60.144218575000082</v>
      </c>
      <c r="AB105" s="159">
        <f t="shared" si="155"/>
        <v>60.144218575000082</v>
      </c>
      <c r="AC105" s="159">
        <f t="shared" si="155"/>
        <v>60.144218575000082</v>
      </c>
      <c r="AD105" s="159">
        <f t="shared" si="155"/>
        <v>60.144218575000082</v>
      </c>
      <c r="AE105" s="159">
        <f t="shared" si="155"/>
        <v>60.144218575000082</v>
      </c>
      <c r="AF105" s="159">
        <f t="shared" si="155"/>
        <v>60.144218575000082</v>
      </c>
      <c r="AG105" s="159">
        <f t="shared" si="155"/>
        <v>60.144218575000082</v>
      </c>
      <c r="AH105" s="159">
        <f t="shared" si="155"/>
        <v>60.144218575000082</v>
      </c>
      <c r="AI105" s="159">
        <f t="shared" si="155"/>
        <v>60.144218575000082</v>
      </c>
      <c r="AJ105" s="159">
        <f t="shared" si="155"/>
        <v>60.144218575000082</v>
      </c>
      <c r="AK105" s="159">
        <f t="shared" si="155"/>
        <v>62.163094175000083</v>
      </c>
      <c r="AL105" s="159">
        <f t="shared" si="155"/>
        <v>62.163094175000083</v>
      </c>
      <c r="AM105" s="159">
        <f t="shared" si="155"/>
        <v>62.163094175000083</v>
      </c>
      <c r="AN105" s="159">
        <f t="shared" si="155"/>
        <v>62.163094175000083</v>
      </c>
      <c r="AO105" s="159">
        <f t="shared" si="154"/>
        <v>62.163094175000083</v>
      </c>
      <c r="AP105" s="159">
        <f t="shared" si="154"/>
        <v>62.163094175000083</v>
      </c>
      <c r="AQ105" s="159">
        <f t="shared" si="154"/>
        <v>62.163094175000083</v>
      </c>
      <c r="AR105" s="159">
        <f t="shared" si="154"/>
        <v>62.163094175000083</v>
      </c>
      <c r="AS105" s="159">
        <f t="shared" si="154"/>
        <v>62.163094175000083</v>
      </c>
      <c r="AT105" s="159">
        <f t="shared" si="154"/>
        <v>62.163094175000083</v>
      </c>
      <c r="AU105" s="159">
        <f t="shared" si="154"/>
        <v>62.163094175000083</v>
      </c>
      <c r="AV105" s="159">
        <f t="shared" si="154"/>
        <v>62.163094175000083</v>
      </c>
      <c r="AW105" s="159">
        <f t="shared" si="154"/>
        <v>64.025332874999634</v>
      </c>
      <c r="AX105" s="159">
        <f t="shared" si="154"/>
        <v>64.025332874999634</v>
      </c>
      <c r="AY105" s="159">
        <f t="shared" si="154"/>
        <v>64.025332874999634</v>
      </c>
      <c r="AZ105" s="159">
        <f t="shared" si="154"/>
        <v>64.025332874999634</v>
      </c>
      <c r="BA105" s="159">
        <f t="shared" si="154"/>
        <v>64.025332874999634</v>
      </c>
      <c r="BB105" s="159">
        <f t="shared" si="154"/>
        <v>64.025332874999634</v>
      </c>
      <c r="BC105" s="159">
        <f t="shared" si="154"/>
        <v>64.025332874999634</v>
      </c>
      <c r="BD105" s="159">
        <f t="shared" si="154"/>
        <v>64.025332874999634</v>
      </c>
      <c r="BE105" s="159">
        <f t="shared" si="154"/>
        <v>64.025332874999634</v>
      </c>
      <c r="BF105" s="159">
        <f t="shared" si="154"/>
        <v>64.025332874999634</v>
      </c>
      <c r="BG105" s="159">
        <f t="shared" si="154"/>
        <v>64.025332874999634</v>
      </c>
      <c r="BH105" s="159">
        <f t="shared" si="154"/>
        <v>64.025332874999634</v>
      </c>
    </row>
    <row r="106" spans="1:61" x14ac:dyDescent="0.2">
      <c r="A106" s="71" t="s">
        <v>45</v>
      </c>
      <c r="B106" s="155" t="s">
        <v>52</v>
      </c>
      <c r="E106" s="159">
        <f t="shared" si="155"/>
        <v>0</v>
      </c>
      <c r="F106" s="159">
        <f t="shared" si="155"/>
        <v>0</v>
      </c>
      <c r="G106" s="159">
        <f t="shared" si="155"/>
        <v>0</v>
      </c>
      <c r="H106" s="159">
        <f t="shared" ref="H106:AN107" si="156">H45-H80</f>
        <v>0</v>
      </c>
      <c r="I106" s="159">
        <f t="shared" si="156"/>
        <v>0</v>
      </c>
      <c r="J106" s="159">
        <f t="shared" si="156"/>
        <v>0</v>
      </c>
      <c r="K106" s="159">
        <f t="shared" si="156"/>
        <v>0</v>
      </c>
      <c r="L106" s="159">
        <f t="shared" si="156"/>
        <v>0</v>
      </c>
      <c r="M106" s="159">
        <f t="shared" si="156"/>
        <v>0</v>
      </c>
      <c r="N106" s="159">
        <f t="shared" si="156"/>
        <v>0</v>
      </c>
      <c r="O106" s="159">
        <f t="shared" si="156"/>
        <v>0</v>
      </c>
      <c r="P106" s="159">
        <f t="shared" si="156"/>
        <v>0</v>
      </c>
      <c r="Q106" s="159">
        <f t="shared" si="156"/>
        <v>0</v>
      </c>
      <c r="R106" s="159">
        <f t="shared" si="156"/>
        <v>0</v>
      </c>
      <c r="S106" s="159">
        <f t="shared" si="156"/>
        <v>0</v>
      </c>
      <c r="T106" s="159">
        <f t="shared" si="156"/>
        <v>0</v>
      </c>
      <c r="U106" s="159">
        <f t="shared" si="156"/>
        <v>0</v>
      </c>
      <c r="V106" s="159">
        <f t="shared" si="156"/>
        <v>0</v>
      </c>
      <c r="W106" s="159">
        <f t="shared" si="156"/>
        <v>0</v>
      </c>
      <c r="X106" s="159">
        <f t="shared" si="156"/>
        <v>0</v>
      </c>
      <c r="Y106" s="159">
        <f t="shared" si="156"/>
        <v>0</v>
      </c>
      <c r="Z106" s="159">
        <f t="shared" si="156"/>
        <v>0</v>
      </c>
      <c r="AA106" s="159">
        <f t="shared" si="156"/>
        <v>0</v>
      </c>
      <c r="AB106" s="159">
        <f t="shared" si="156"/>
        <v>0</v>
      </c>
      <c r="AC106" s="159">
        <f t="shared" si="156"/>
        <v>0</v>
      </c>
      <c r="AD106" s="159">
        <f t="shared" si="156"/>
        <v>0</v>
      </c>
      <c r="AE106" s="159">
        <f t="shared" si="156"/>
        <v>0</v>
      </c>
      <c r="AF106" s="159">
        <f t="shared" si="156"/>
        <v>0</v>
      </c>
      <c r="AG106" s="159">
        <f t="shared" si="156"/>
        <v>0</v>
      </c>
      <c r="AH106" s="159">
        <f t="shared" si="156"/>
        <v>0</v>
      </c>
      <c r="AI106" s="159">
        <f t="shared" si="156"/>
        <v>0</v>
      </c>
      <c r="AJ106" s="159">
        <f t="shared" si="156"/>
        <v>0</v>
      </c>
      <c r="AK106" s="159">
        <f t="shared" si="156"/>
        <v>0</v>
      </c>
      <c r="AL106" s="159">
        <f t="shared" si="156"/>
        <v>0</v>
      </c>
      <c r="AM106" s="159">
        <f t="shared" si="156"/>
        <v>0</v>
      </c>
      <c r="AN106" s="159">
        <f t="shared" si="156"/>
        <v>0</v>
      </c>
      <c r="AO106" s="159">
        <f t="shared" si="154"/>
        <v>0</v>
      </c>
      <c r="AP106" s="159">
        <f t="shared" si="154"/>
        <v>0</v>
      </c>
      <c r="AQ106" s="159">
        <f t="shared" si="154"/>
        <v>0</v>
      </c>
      <c r="AR106" s="159">
        <f t="shared" si="154"/>
        <v>0</v>
      </c>
      <c r="AS106" s="159">
        <f t="shared" si="154"/>
        <v>0</v>
      </c>
      <c r="AT106" s="159">
        <f t="shared" si="154"/>
        <v>0</v>
      </c>
      <c r="AU106" s="159">
        <f t="shared" si="154"/>
        <v>0</v>
      </c>
      <c r="AV106" s="159">
        <f t="shared" si="154"/>
        <v>0</v>
      </c>
      <c r="AW106" s="159">
        <f t="shared" si="154"/>
        <v>0</v>
      </c>
      <c r="AX106" s="159">
        <f t="shared" si="154"/>
        <v>0</v>
      </c>
      <c r="AY106" s="159">
        <f t="shared" si="154"/>
        <v>0</v>
      </c>
      <c r="AZ106" s="159">
        <f t="shared" si="154"/>
        <v>0</v>
      </c>
      <c r="BA106" s="159">
        <f t="shared" si="154"/>
        <v>0</v>
      </c>
      <c r="BB106" s="159">
        <f t="shared" si="154"/>
        <v>0</v>
      </c>
      <c r="BC106" s="159">
        <f t="shared" si="154"/>
        <v>0</v>
      </c>
      <c r="BD106" s="159">
        <f t="shared" si="154"/>
        <v>0</v>
      </c>
      <c r="BE106" s="159">
        <f t="shared" si="154"/>
        <v>0</v>
      </c>
      <c r="BF106" s="159">
        <f t="shared" si="154"/>
        <v>0</v>
      </c>
      <c r="BG106" s="159">
        <f t="shared" si="154"/>
        <v>0</v>
      </c>
      <c r="BH106" s="159">
        <f t="shared" si="154"/>
        <v>0</v>
      </c>
    </row>
    <row r="107" spans="1:61" x14ac:dyDescent="0.2">
      <c r="A107" s="71" t="s">
        <v>42</v>
      </c>
      <c r="B107" s="155" t="s">
        <v>52</v>
      </c>
      <c r="E107" s="154">
        <f t="shared" ref="E107:H107" si="157">E46-E81</f>
        <v>0</v>
      </c>
      <c r="F107" s="154">
        <f t="shared" si="157"/>
        <v>0</v>
      </c>
      <c r="G107" s="154">
        <f t="shared" si="157"/>
        <v>0</v>
      </c>
      <c r="H107" s="154">
        <f t="shared" si="157"/>
        <v>0</v>
      </c>
      <c r="I107" s="154">
        <f t="shared" si="156"/>
        <v>0</v>
      </c>
      <c r="J107" s="154">
        <f t="shared" si="156"/>
        <v>0</v>
      </c>
      <c r="K107" s="154">
        <f t="shared" si="156"/>
        <v>0</v>
      </c>
      <c r="L107" s="154">
        <f t="shared" si="156"/>
        <v>0</v>
      </c>
      <c r="M107" s="154">
        <f t="shared" si="156"/>
        <v>0</v>
      </c>
      <c r="N107" s="154">
        <f t="shared" si="156"/>
        <v>0</v>
      </c>
      <c r="O107" s="154">
        <f t="shared" si="156"/>
        <v>0</v>
      </c>
      <c r="P107" s="154">
        <f t="shared" si="156"/>
        <v>0</v>
      </c>
      <c r="Q107" s="154">
        <f t="shared" si="156"/>
        <v>0</v>
      </c>
      <c r="R107" s="154">
        <f t="shared" si="156"/>
        <v>0</v>
      </c>
      <c r="S107" s="154">
        <f t="shared" si="156"/>
        <v>0</v>
      </c>
      <c r="T107" s="154">
        <f t="shared" si="156"/>
        <v>0</v>
      </c>
      <c r="U107" s="154">
        <f t="shared" si="156"/>
        <v>0</v>
      </c>
      <c r="V107" s="154">
        <f t="shared" si="156"/>
        <v>0</v>
      </c>
      <c r="W107" s="154">
        <f t="shared" si="156"/>
        <v>0</v>
      </c>
      <c r="X107" s="154">
        <f t="shared" si="156"/>
        <v>0</v>
      </c>
      <c r="Y107" s="154">
        <f t="shared" si="156"/>
        <v>0</v>
      </c>
      <c r="Z107" s="154">
        <f t="shared" si="156"/>
        <v>0</v>
      </c>
      <c r="AA107" s="154">
        <f t="shared" si="156"/>
        <v>0</v>
      </c>
      <c r="AB107" s="154">
        <f t="shared" si="156"/>
        <v>0</v>
      </c>
      <c r="AC107" s="154">
        <f t="shared" si="156"/>
        <v>0</v>
      </c>
      <c r="AD107" s="154">
        <f t="shared" si="156"/>
        <v>0</v>
      </c>
      <c r="AE107" s="154">
        <f t="shared" si="156"/>
        <v>0</v>
      </c>
      <c r="AF107" s="154">
        <f t="shared" si="156"/>
        <v>0</v>
      </c>
      <c r="AG107" s="154">
        <f t="shared" si="156"/>
        <v>0</v>
      </c>
      <c r="AH107" s="154">
        <f t="shared" si="156"/>
        <v>0</v>
      </c>
      <c r="AI107" s="154">
        <f t="shared" si="156"/>
        <v>0</v>
      </c>
      <c r="AJ107" s="154">
        <f t="shared" si="156"/>
        <v>0</v>
      </c>
      <c r="AK107" s="154">
        <f t="shared" si="156"/>
        <v>0</v>
      </c>
      <c r="AL107" s="154">
        <f t="shared" si="156"/>
        <v>0</v>
      </c>
      <c r="AM107" s="154">
        <f t="shared" si="156"/>
        <v>0</v>
      </c>
      <c r="AN107" s="154">
        <f t="shared" si="156"/>
        <v>0</v>
      </c>
      <c r="AO107" s="154">
        <f t="shared" si="154"/>
        <v>0</v>
      </c>
      <c r="AP107" s="154">
        <f t="shared" si="154"/>
        <v>0</v>
      </c>
      <c r="AQ107" s="154">
        <f t="shared" si="154"/>
        <v>0</v>
      </c>
      <c r="AR107" s="154">
        <f t="shared" si="154"/>
        <v>0</v>
      </c>
      <c r="AS107" s="154">
        <f t="shared" si="154"/>
        <v>0</v>
      </c>
      <c r="AT107" s="154">
        <f t="shared" si="154"/>
        <v>0</v>
      </c>
      <c r="AU107" s="154">
        <f t="shared" si="154"/>
        <v>0</v>
      </c>
      <c r="AV107" s="154">
        <f t="shared" si="154"/>
        <v>0</v>
      </c>
      <c r="AW107" s="154">
        <f t="shared" si="154"/>
        <v>0</v>
      </c>
      <c r="AX107" s="154">
        <f t="shared" si="154"/>
        <v>0</v>
      </c>
      <c r="AY107" s="154">
        <f t="shared" si="154"/>
        <v>0</v>
      </c>
      <c r="AZ107" s="154">
        <f t="shared" si="154"/>
        <v>0</v>
      </c>
      <c r="BA107" s="154">
        <f t="shared" si="154"/>
        <v>0</v>
      </c>
      <c r="BB107" s="154">
        <f t="shared" si="154"/>
        <v>0</v>
      </c>
      <c r="BC107" s="154">
        <f t="shared" si="154"/>
        <v>0</v>
      </c>
      <c r="BD107" s="154">
        <f t="shared" si="154"/>
        <v>0</v>
      </c>
      <c r="BE107" s="154">
        <f t="shared" si="154"/>
        <v>0</v>
      </c>
      <c r="BF107" s="154">
        <f t="shared" si="154"/>
        <v>0</v>
      </c>
      <c r="BG107" s="154">
        <f t="shared" si="154"/>
        <v>0</v>
      </c>
      <c r="BH107" s="154">
        <f t="shared" si="154"/>
        <v>0</v>
      </c>
    </row>
    <row r="108" spans="1:61" x14ac:dyDescent="0.2">
      <c r="A108" s="71"/>
      <c r="D108" s="73" t="s">
        <v>87</v>
      </c>
      <c r="E108" s="159">
        <f t="shared" ref="E108:H108" si="158">SUM(E94:E107)</f>
        <v>-799082.29935684544</v>
      </c>
      <c r="F108" s="159">
        <f t="shared" si="158"/>
        <v>-1116896.0445450072</v>
      </c>
      <c r="G108" s="159">
        <f t="shared" si="158"/>
        <v>-981502.51788516575</v>
      </c>
      <c r="H108" s="159">
        <f t="shared" si="158"/>
        <v>-955136.72152368852</v>
      </c>
      <c r="I108" s="159">
        <f>SUM(I94:I107)</f>
        <v>-703018.16759555344</v>
      </c>
      <c r="J108" s="159">
        <f>SUM(J94:J107)</f>
        <v>-69217.063335409257</v>
      </c>
      <c r="K108" s="159">
        <f t="shared" ref="K108:BH108" si="159">SUM(K94:K107)</f>
        <v>-69217.063335409257</v>
      </c>
      <c r="L108" s="159">
        <f t="shared" si="159"/>
        <v>-69217.063335409257</v>
      </c>
      <c r="M108" s="159">
        <f t="shared" si="159"/>
        <v>-59120.592068023871</v>
      </c>
      <c r="N108" s="159">
        <f t="shared" si="159"/>
        <v>-59120.592068023871</v>
      </c>
      <c r="O108" s="159">
        <f t="shared" si="159"/>
        <v>-59120.592068023871</v>
      </c>
      <c r="P108" s="159">
        <f t="shared" si="159"/>
        <v>-59120.592068023871</v>
      </c>
      <c r="Q108" s="159">
        <f t="shared" si="159"/>
        <v>-59120.592068023871</v>
      </c>
      <c r="R108" s="159">
        <f t="shared" si="159"/>
        <v>-59120.592068023871</v>
      </c>
      <c r="S108" s="159">
        <f t="shared" si="159"/>
        <v>-59120.592068023871</v>
      </c>
      <c r="T108" s="159">
        <f t="shared" si="159"/>
        <v>-59120.592068023871</v>
      </c>
      <c r="U108" s="159">
        <f t="shared" si="159"/>
        <v>-59120.592068023871</v>
      </c>
      <c r="V108" s="159">
        <f t="shared" si="159"/>
        <v>-59120.592068023871</v>
      </c>
      <c r="W108" s="159">
        <f t="shared" si="159"/>
        <v>-59120.592068023871</v>
      </c>
      <c r="X108" s="159">
        <f t="shared" si="159"/>
        <v>-59120.592068023871</v>
      </c>
      <c r="Y108" s="159">
        <f t="shared" si="159"/>
        <v>-50210.459283196025</v>
      </c>
      <c r="Z108" s="159">
        <f t="shared" si="159"/>
        <v>-50210.459283196025</v>
      </c>
      <c r="AA108" s="159">
        <f t="shared" si="159"/>
        <v>-50210.459283196025</v>
      </c>
      <c r="AB108" s="159">
        <f t="shared" si="159"/>
        <v>-50210.459283196025</v>
      </c>
      <c r="AC108" s="159">
        <f t="shared" si="159"/>
        <v>-50210.459283196025</v>
      </c>
      <c r="AD108" s="159">
        <f t="shared" si="159"/>
        <v>-50210.459283196025</v>
      </c>
      <c r="AE108" s="159">
        <f t="shared" si="159"/>
        <v>-50210.459283196025</v>
      </c>
      <c r="AF108" s="159">
        <f t="shared" si="159"/>
        <v>-50210.459283196025</v>
      </c>
      <c r="AG108" s="159">
        <f t="shared" si="159"/>
        <v>-50210.459283196025</v>
      </c>
      <c r="AH108" s="159">
        <f t="shared" si="159"/>
        <v>-50210.459283196025</v>
      </c>
      <c r="AI108" s="159">
        <f t="shared" si="159"/>
        <v>-50210.459283196025</v>
      </c>
      <c r="AJ108" s="159">
        <f t="shared" si="159"/>
        <v>-50210.459283196025</v>
      </c>
      <c r="AK108" s="159">
        <f t="shared" si="159"/>
        <v>-41575.435415612606</v>
      </c>
      <c r="AL108" s="159">
        <f t="shared" si="159"/>
        <v>-41575.435415612606</v>
      </c>
      <c r="AM108" s="159">
        <f t="shared" si="159"/>
        <v>-41575.435415612606</v>
      </c>
      <c r="AN108" s="159">
        <f t="shared" si="159"/>
        <v>-41575.435415612606</v>
      </c>
      <c r="AO108" s="159">
        <f t="shared" si="159"/>
        <v>-41575.435415612606</v>
      </c>
      <c r="AP108" s="159">
        <f t="shared" si="159"/>
        <v>-41575.435415612606</v>
      </c>
      <c r="AQ108" s="159">
        <f t="shared" si="159"/>
        <v>-41575.435415612606</v>
      </c>
      <c r="AR108" s="159">
        <f t="shared" si="159"/>
        <v>-41575.435415612606</v>
      </c>
      <c r="AS108" s="159">
        <f t="shared" si="159"/>
        <v>-41575.435415612606</v>
      </c>
      <c r="AT108" s="159">
        <f t="shared" si="159"/>
        <v>-41575.435415612606</v>
      </c>
      <c r="AU108" s="159">
        <f t="shared" si="159"/>
        <v>-41575.435415612606</v>
      </c>
      <c r="AV108" s="159">
        <f t="shared" si="159"/>
        <v>-41575.435415612606</v>
      </c>
      <c r="AW108" s="159">
        <f t="shared" si="159"/>
        <v>-39389.23097826443</v>
      </c>
      <c r="AX108" s="159">
        <f t="shared" si="159"/>
        <v>-39389.23097826443</v>
      </c>
      <c r="AY108" s="159">
        <f t="shared" si="159"/>
        <v>-39389.23097826443</v>
      </c>
      <c r="AZ108" s="159">
        <f t="shared" si="159"/>
        <v>-39389.23097826443</v>
      </c>
      <c r="BA108" s="159">
        <f t="shared" si="159"/>
        <v>-39389.23097826443</v>
      </c>
      <c r="BB108" s="159">
        <f t="shared" si="159"/>
        <v>-39389.23097826443</v>
      </c>
      <c r="BC108" s="159">
        <f t="shared" si="159"/>
        <v>-39389.23097826443</v>
      </c>
      <c r="BD108" s="159">
        <f t="shared" si="159"/>
        <v>-39389.23097826443</v>
      </c>
      <c r="BE108" s="159">
        <f t="shared" si="159"/>
        <v>-39389.23097826443</v>
      </c>
      <c r="BF108" s="159">
        <f t="shared" si="159"/>
        <v>-39389.23097826443</v>
      </c>
      <c r="BG108" s="159">
        <f t="shared" si="159"/>
        <v>-39389.23097826443</v>
      </c>
      <c r="BH108" s="159">
        <f t="shared" si="159"/>
        <v>-39389.23097826443</v>
      </c>
    </row>
    <row r="109" spans="1:61" x14ac:dyDescent="0.2">
      <c r="A109" s="71"/>
      <c r="D109" s="73" t="s">
        <v>104</v>
      </c>
      <c r="E109" s="159">
        <f>E108</f>
        <v>-799082.29935684544</v>
      </c>
      <c r="F109" s="159">
        <f t="shared" ref="F109:I109" si="160">E109+F108</f>
        <v>-1915978.3439018526</v>
      </c>
      <c r="G109" s="159">
        <f t="shared" si="160"/>
        <v>-2897480.8617870184</v>
      </c>
      <c r="H109" s="159">
        <f t="shared" si="160"/>
        <v>-3852617.583310707</v>
      </c>
      <c r="I109" s="159">
        <f t="shared" si="160"/>
        <v>-4555635.7509062607</v>
      </c>
      <c r="J109" s="159">
        <f>I109+J108</f>
        <v>-4624852.8142416701</v>
      </c>
      <c r="K109" s="159">
        <f t="shared" ref="K109:BH109" si="161">J109+K108</f>
        <v>-4694069.8775770795</v>
      </c>
      <c r="L109" s="159">
        <f t="shared" si="161"/>
        <v>-4763286.9409124888</v>
      </c>
      <c r="M109" s="159">
        <f t="shared" si="161"/>
        <v>-4822407.5329805128</v>
      </c>
      <c r="N109" s="159">
        <f t="shared" si="161"/>
        <v>-4881528.1250485368</v>
      </c>
      <c r="O109" s="159">
        <f t="shared" si="161"/>
        <v>-4940648.7171165608</v>
      </c>
      <c r="P109" s="159">
        <f t="shared" si="161"/>
        <v>-4999769.3091845848</v>
      </c>
      <c r="Q109" s="159">
        <f t="shared" si="161"/>
        <v>-5058889.9012526087</v>
      </c>
      <c r="R109" s="159">
        <f t="shared" si="161"/>
        <v>-5118010.4933206327</v>
      </c>
      <c r="S109" s="159">
        <f t="shared" si="161"/>
        <v>-5177131.0853886567</v>
      </c>
      <c r="T109" s="159">
        <f t="shared" si="161"/>
        <v>-5236251.6774566807</v>
      </c>
      <c r="U109" s="159">
        <f t="shared" si="161"/>
        <v>-5295372.2695247047</v>
      </c>
      <c r="V109" s="159">
        <f t="shared" si="161"/>
        <v>-5354492.8615927286</v>
      </c>
      <c r="W109" s="159">
        <f t="shared" si="161"/>
        <v>-5413613.4536607526</v>
      </c>
      <c r="X109" s="159">
        <f t="shared" si="161"/>
        <v>-5472734.0457287766</v>
      </c>
      <c r="Y109" s="159">
        <f t="shared" si="161"/>
        <v>-5522944.505011973</v>
      </c>
      <c r="Z109" s="159">
        <f t="shared" si="161"/>
        <v>-5573154.9642951693</v>
      </c>
      <c r="AA109" s="159">
        <f t="shared" si="161"/>
        <v>-5623365.4235783657</v>
      </c>
      <c r="AB109" s="159">
        <f t="shared" si="161"/>
        <v>-5673575.8828615621</v>
      </c>
      <c r="AC109" s="159">
        <f t="shared" si="161"/>
        <v>-5723786.3421447584</v>
      </c>
      <c r="AD109" s="159">
        <f t="shared" si="161"/>
        <v>-5773996.8014279548</v>
      </c>
      <c r="AE109" s="159">
        <f t="shared" si="161"/>
        <v>-5824207.2607111512</v>
      </c>
      <c r="AF109" s="159">
        <f t="shared" si="161"/>
        <v>-5874417.7199943475</v>
      </c>
      <c r="AG109" s="159">
        <f t="shared" si="161"/>
        <v>-5924628.1792775439</v>
      </c>
      <c r="AH109" s="159">
        <f t="shared" si="161"/>
        <v>-5974838.6385607403</v>
      </c>
      <c r="AI109" s="159">
        <f t="shared" si="161"/>
        <v>-6025049.0978439366</v>
      </c>
      <c r="AJ109" s="159">
        <f t="shared" si="161"/>
        <v>-6075259.557127133</v>
      </c>
      <c r="AK109" s="159">
        <f t="shared" si="161"/>
        <v>-6116834.9925427455</v>
      </c>
      <c r="AL109" s="159">
        <f t="shared" si="161"/>
        <v>-6158410.4279583581</v>
      </c>
      <c r="AM109" s="159">
        <f t="shared" si="161"/>
        <v>-6199985.8633739706</v>
      </c>
      <c r="AN109" s="159">
        <f t="shared" si="161"/>
        <v>-6241561.2987895831</v>
      </c>
      <c r="AO109" s="159">
        <f t="shared" si="161"/>
        <v>-6283136.7342051957</v>
      </c>
      <c r="AP109" s="159">
        <f t="shared" si="161"/>
        <v>-6324712.1696208082</v>
      </c>
      <c r="AQ109" s="159">
        <f t="shared" si="161"/>
        <v>-6366287.6050364207</v>
      </c>
      <c r="AR109" s="159">
        <f t="shared" si="161"/>
        <v>-6407863.0404520333</v>
      </c>
      <c r="AS109" s="159">
        <f t="shared" si="161"/>
        <v>-6449438.4758676458</v>
      </c>
      <c r="AT109" s="159">
        <f t="shared" si="161"/>
        <v>-6491013.9112832583</v>
      </c>
      <c r="AU109" s="159">
        <f t="shared" si="161"/>
        <v>-6532589.3466988709</v>
      </c>
      <c r="AV109" s="159">
        <f t="shared" si="161"/>
        <v>-6574164.7821144834</v>
      </c>
      <c r="AW109" s="159">
        <f t="shared" si="161"/>
        <v>-6613554.0130927479</v>
      </c>
      <c r="AX109" s="159">
        <f t="shared" si="161"/>
        <v>-6652943.2440710124</v>
      </c>
      <c r="AY109" s="159">
        <f t="shared" si="161"/>
        <v>-6692332.4750492768</v>
      </c>
      <c r="AZ109" s="159">
        <f t="shared" si="161"/>
        <v>-6731721.7060275413</v>
      </c>
      <c r="BA109" s="159">
        <f t="shared" si="161"/>
        <v>-6771110.9370058058</v>
      </c>
      <c r="BB109" s="159">
        <f t="shared" si="161"/>
        <v>-6810500.1679840703</v>
      </c>
      <c r="BC109" s="159">
        <f t="shared" si="161"/>
        <v>-6849889.3989623347</v>
      </c>
      <c r="BD109" s="159">
        <f t="shared" si="161"/>
        <v>-6889278.6299405992</v>
      </c>
      <c r="BE109" s="159">
        <f t="shared" si="161"/>
        <v>-6928667.8609188637</v>
      </c>
      <c r="BF109" s="159">
        <f t="shared" si="161"/>
        <v>-6968057.0918971281</v>
      </c>
      <c r="BG109" s="159">
        <f t="shared" si="161"/>
        <v>-7007446.3228753926</v>
      </c>
      <c r="BH109" s="159">
        <f t="shared" si="161"/>
        <v>-7046835.5538536571</v>
      </c>
    </row>
    <row r="110" spans="1:61" x14ac:dyDescent="0.2">
      <c r="D110" s="71" t="s">
        <v>106</v>
      </c>
      <c r="E110" s="105">
        <f>E48-E83-E109</f>
        <v>0</v>
      </c>
      <c r="F110" s="105">
        <f t="shared" ref="F110:BH110" si="162">F48-F83-F109</f>
        <v>0</v>
      </c>
      <c r="G110" s="105">
        <f t="shared" si="162"/>
        <v>0</v>
      </c>
      <c r="H110" s="105">
        <f t="shared" si="162"/>
        <v>0</v>
      </c>
      <c r="I110" s="105">
        <f t="shared" si="162"/>
        <v>0</v>
      </c>
      <c r="J110" s="105">
        <f t="shared" si="162"/>
        <v>0</v>
      </c>
      <c r="K110" s="105">
        <f t="shared" si="162"/>
        <v>0</v>
      </c>
      <c r="L110" s="105">
        <f t="shared" si="162"/>
        <v>0</v>
      </c>
      <c r="M110" s="105">
        <f t="shared" si="162"/>
        <v>0</v>
      </c>
      <c r="N110" s="105">
        <f t="shared" si="162"/>
        <v>0</v>
      </c>
      <c r="O110" s="105">
        <f t="shared" si="162"/>
        <v>0</v>
      </c>
      <c r="P110" s="105">
        <f t="shared" si="162"/>
        <v>0</v>
      </c>
      <c r="Q110" s="105">
        <f t="shared" si="162"/>
        <v>0</v>
      </c>
      <c r="R110" s="105">
        <f t="shared" si="162"/>
        <v>0</v>
      </c>
      <c r="S110" s="105">
        <f t="shared" si="162"/>
        <v>0</v>
      </c>
      <c r="T110" s="105">
        <f t="shared" si="162"/>
        <v>0</v>
      </c>
      <c r="U110" s="105">
        <f t="shared" si="162"/>
        <v>0</v>
      </c>
      <c r="V110" s="105">
        <f t="shared" si="162"/>
        <v>0</v>
      </c>
      <c r="W110" s="105">
        <f t="shared" si="162"/>
        <v>0</v>
      </c>
      <c r="X110" s="105">
        <f t="shared" si="162"/>
        <v>0</v>
      </c>
      <c r="Y110" s="105">
        <f t="shared" si="162"/>
        <v>0</v>
      </c>
      <c r="Z110" s="105">
        <f t="shared" si="162"/>
        <v>0</v>
      </c>
      <c r="AA110" s="105">
        <f t="shared" si="162"/>
        <v>0</v>
      </c>
      <c r="AB110" s="105">
        <f t="shared" si="162"/>
        <v>0</v>
      </c>
      <c r="AC110" s="105">
        <f t="shared" si="162"/>
        <v>0</v>
      </c>
      <c r="AD110" s="105">
        <f t="shared" si="162"/>
        <v>0</v>
      </c>
      <c r="AE110" s="105">
        <f t="shared" si="162"/>
        <v>0</v>
      </c>
      <c r="AF110" s="105">
        <f t="shared" si="162"/>
        <v>0</v>
      </c>
      <c r="AG110" s="105">
        <f t="shared" si="162"/>
        <v>0</v>
      </c>
      <c r="AH110" s="105">
        <f t="shared" si="162"/>
        <v>0</v>
      </c>
      <c r="AI110" s="105">
        <f t="shared" si="162"/>
        <v>0</v>
      </c>
      <c r="AJ110" s="105">
        <f t="shared" si="162"/>
        <v>0</v>
      </c>
      <c r="AK110" s="105">
        <f t="shared" si="162"/>
        <v>0</v>
      </c>
      <c r="AL110" s="105">
        <f t="shared" si="162"/>
        <v>0</v>
      </c>
      <c r="AM110" s="105">
        <f t="shared" si="162"/>
        <v>0</v>
      </c>
      <c r="AN110" s="105">
        <f t="shared" si="162"/>
        <v>0</v>
      </c>
      <c r="AO110" s="105">
        <f t="shared" si="162"/>
        <v>0</v>
      </c>
      <c r="AP110" s="105">
        <f t="shared" si="162"/>
        <v>0</v>
      </c>
      <c r="AQ110" s="105">
        <f t="shared" si="162"/>
        <v>0</v>
      </c>
      <c r="AR110" s="105">
        <f t="shared" si="162"/>
        <v>0</v>
      </c>
      <c r="AS110" s="105">
        <f t="shared" si="162"/>
        <v>0</v>
      </c>
      <c r="AT110" s="105">
        <f t="shared" si="162"/>
        <v>0</v>
      </c>
      <c r="AU110" s="105">
        <f t="shared" si="162"/>
        <v>0</v>
      </c>
      <c r="AV110" s="105">
        <f t="shared" si="162"/>
        <v>0</v>
      </c>
      <c r="AW110" s="105">
        <f t="shared" si="162"/>
        <v>0</v>
      </c>
      <c r="AX110" s="105">
        <f t="shared" si="162"/>
        <v>0</v>
      </c>
      <c r="AY110" s="105">
        <f t="shared" si="162"/>
        <v>0</v>
      </c>
      <c r="AZ110" s="105">
        <f t="shared" si="162"/>
        <v>0</v>
      </c>
      <c r="BA110" s="105">
        <f t="shared" si="162"/>
        <v>0</v>
      </c>
      <c r="BB110" s="105">
        <f t="shared" si="162"/>
        <v>0</v>
      </c>
      <c r="BC110" s="105">
        <f t="shared" si="162"/>
        <v>0</v>
      </c>
      <c r="BD110" s="105">
        <f t="shared" si="162"/>
        <v>0</v>
      </c>
      <c r="BE110" s="105">
        <f t="shared" si="162"/>
        <v>0</v>
      </c>
      <c r="BF110" s="105">
        <f t="shared" si="162"/>
        <v>0</v>
      </c>
      <c r="BG110" s="105">
        <f t="shared" si="162"/>
        <v>0</v>
      </c>
      <c r="BH110" s="105">
        <f t="shared" si="162"/>
        <v>0</v>
      </c>
      <c r="BI110" s="71" t="s">
        <v>105</v>
      </c>
    </row>
    <row r="112" spans="1:61" x14ac:dyDescent="0.2">
      <c r="A112" s="71" t="s">
        <v>25</v>
      </c>
    </row>
    <row r="113" spans="1:60" x14ac:dyDescent="0.2">
      <c r="A113" s="71" t="s">
        <v>43</v>
      </c>
      <c r="B113" s="155" t="s">
        <v>50</v>
      </c>
      <c r="E113" s="105">
        <f>-E94*0.35</f>
        <v>0</v>
      </c>
      <c r="F113" s="105">
        <f>-F94*0.21</f>
        <v>0</v>
      </c>
      <c r="G113" s="105">
        <f t="shared" ref="G113:BH117" si="163">-G94*0.21</f>
        <v>0</v>
      </c>
      <c r="H113" s="105">
        <f t="shared" si="163"/>
        <v>0</v>
      </c>
      <c r="I113" s="105">
        <f t="shared" si="163"/>
        <v>0</v>
      </c>
      <c r="J113" s="105">
        <f t="shared" si="163"/>
        <v>0</v>
      </c>
      <c r="K113" s="105">
        <f t="shared" si="163"/>
        <v>0</v>
      </c>
      <c r="L113" s="105">
        <f t="shared" si="163"/>
        <v>0</v>
      </c>
      <c r="M113" s="105">
        <f t="shared" si="163"/>
        <v>0</v>
      </c>
      <c r="N113" s="105">
        <f t="shared" si="163"/>
        <v>0</v>
      </c>
      <c r="O113" s="105">
        <f t="shared" si="163"/>
        <v>0</v>
      </c>
      <c r="P113" s="105">
        <f t="shared" si="163"/>
        <v>0</v>
      </c>
      <c r="Q113" s="105">
        <f t="shared" si="163"/>
        <v>0</v>
      </c>
      <c r="R113" s="105">
        <f t="shared" si="163"/>
        <v>0</v>
      </c>
      <c r="S113" s="105">
        <f t="shared" si="163"/>
        <v>0</v>
      </c>
      <c r="T113" s="105">
        <f t="shared" si="163"/>
        <v>0</v>
      </c>
      <c r="U113" s="105">
        <f t="shared" si="163"/>
        <v>0</v>
      </c>
      <c r="V113" s="105">
        <f t="shared" si="163"/>
        <v>0</v>
      </c>
      <c r="W113" s="105">
        <f t="shared" si="163"/>
        <v>0</v>
      </c>
      <c r="X113" s="105">
        <f t="shared" si="163"/>
        <v>0</v>
      </c>
      <c r="Y113" s="105">
        <f t="shared" si="163"/>
        <v>0</v>
      </c>
      <c r="Z113" s="105">
        <f t="shared" si="163"/>
        <v>0</v>
      </c>
      <c r="AA113" s="105">
        <f t="shared" si="163"/>
        <v>0</v>
      </c>
      <c r="AB113" s="105">
        <f t="shared" si="163"/>
        <v>0</v>
      </c>
      <c r="AC113" s="105">
        <f t="shared" si="163"/>
        <v>0</v>
      </c>
      <c r="AD113" s="105">
        <f t="shared" si="163"/>
        <v>0</v>
      </c>
      <c r="AE113" s="105">
        <f t="shared" si="163"/>
        <v>0</v>
      </c>
      <c r="AF113" s="105">
        <f t="shared" si="163"/>
        <v>0</v>
      </c>
      <c r="AG113" s="105">
        <f t="shared" si="163"/>
        <v>0</v>
      </c>
      <c r="AH113" s="105">
        <f t="shared" si="163"/>
        <v>0</v>
      </c>
      <c r="AI113" s="105">
        <f t="shared" si="163"/>
        <v>0</v>
      </c>
      <c r="AJ113" s="105">
        <f t="shared" si="163"/>
        <v>0</v>
      </c>
      <c r="AK113" s="105">
        <f t="shared" si="163"/>
        <v>0</v>
      </c>
      <c r="AL113" s="105">
        <f t="shared" si="163"/>
        <v>0</v>
      </c>
      <c r="AM113" s="105">
        <f t="shared" si="163"/>
        <v>0</v>
      </c>
      <c r="AN113" s="105">
        <f t="shared" si="163"/>
        <v>0</v>
      </c>
      <c r="AO113" s="105">
        <f t="shared" si="163"/>
        <v>0</v>
      </c>
      <c r="AP113" s="105">
        <f t="shared" si="163"/>
        <v>0</v>
      </c>
      <c r="AQ113" s="105">
        <f t="shared" si="163"/>
        <v>0</v>
      </c>
      <c r="AR113" s="105">
        <f t="shared" si="163"/>
        <v>0</v>
      </c>
      <c r="AS113" s="105">
        <f t="shared" si="163"/>
        <v>0</v>
      </c>
      <c r="AT113" s="105">
        <f t="shared" si="163"/>
        <v>0</v>
      </c>
      <c r="AU113" s="105">
        <f t="shared" si="163"/>
        <v>0</v>
      </c>
      <c r="AV113" s="105">
        <f t="shared" si="163"/>
        <v>0</v>
      </c>
      <c r="AW113" s="105">
        <f t="shared" si="163"/>
        <v>0</v>
      </c>
      <c r="AX113" s="105">
        <f t="shared" si="163"/>
        <v>0</v>
      </c>
      <c r="AY113" s="105">
        <f t="shared" si="163"/>
        <v>0</v>
      </c>
      <c r="AZ113" s="105">
        <f t="shared" si="163"/>
        <v>0</v>
      </c>
      <c r="BA113" s="105">
        <f t="shared" si="163"/>
        <v>0</v>
      </c>
      <c r="BB113" s="105">
        <f t="shared" si="163"/>
        <v>0</v>
      </c>
      <c r="BC113" s="105">
        <f t="shared" si="163"/>
        <v>0</v>
      </c>
      <c r="BD113" s="105">
        <f t="shared" si="163"/>
        <v>0</v>
      </c>
      <c r="BE113" s="105">
        <f t="shared" si="163"/>
        <v>0</v>
      </c>
      <c r="BF113" s="105">
        <f t="shared" si="163"/>
        <v>0</v>
      </c>
      <c r="BG113" s="105">
        <f t="shared" si="163"/>
        <v>0</v>
      </c>
      <c r="BH113" s="105">
        <f t="shared" si="163"/>
        <v>0</v>
      </c>
    </row>
    <row r="114" spans="1:60" x14ac:dyDescent="0.2">
      <c r="A114" s="71" t="s">
        <v>44</v>
      </c>
      <c r="B114" s="155" t="s">
        <v>50</v>
      </c>
      <c r="E114" s="105">
        <f t="shared" ref="E114:E126" si="164">-E95*0.35</f>
        <v>0</v>
      </c>
      <c r="F114" s="105">
        <f t="shared" ref="F114:U126" si="165">-F95*0.21</f>
        <v>0</v>
      </c>
      <c r="G114" s="105">
        <f t="shared" si="165"/>
        <v>0</v>
      </c>
      <c r="H114" s="105">
        <f t="shared" si="165"/>
        <v>0</v>
      </c>
      <c r="I114" s="105">
        <f t="shared" si="163"/>
        <v>0</v>
      </c>
      <c r="J114" s="105">
        <f t="shared" si="163"/>
        <v>0</v>
      </c>
      <c r="K114" s="105">
        <f t="shared" si="163"/>
        <v>0</v>
      </c>
      <c r="L114" s="105">
        <f t="shared" si="163"/>
        <v>0</v>
      </c>
      <c r="M114" s="105">
        <f t="shared" si="163"/>
        <v>0</v>
      </c>
      <c r="N114" s="105">
        <f t="shared" si="163"/>
        <v>0</v>
      </c>
      <c r="O114" s="105">
        <f t="shared" si="163"/>
        <v>0</v>
      </c>
      <c r="P114" s="105">
        <f t="shared" si="163"/>
        <v>0</v>
      </c>
      <c r="Q114" s="105">
        <f t="shared" si="163"/>
        <v>0</v>
      </c>
      <c r="R114" s="105">
        <f t="shared" si="163"/>
        <v>0</v>
      </c>
      <c r="S114" s="105">
        <f t="shared" si="163"/>
        <v>0</v>
      </c>
      <c r="T114" s="105">
        <f t="shared" si="163"/>
        <v>0</v>
      </c>
      <c r="U114" s="105">
        <f t="shared" si="163"/>
        <v>0</v>
      </c>
      <c r="V114" s="105">
        <f t="shared" si="163"/>
        <v>0</v>
      </c>
      <c r="W114" s="105">
        <f t="shared" si="163"/>
        <v>0</v>
      </c>
      <c r="X114" s="105">
        <f t="shared" si="163"/>
        <v>0</v>
      </c>
      <c r="Y114" s="105">
        <f t="shared" si="163"/>
        <v>0</v>
      </c>
      <c r="Z114" s="105">
        <f t="shared" si="163"/>
        <v>0</v>
      </c>
      <c r="AA114" s="105">
        <f t="shared" si="163"/>
        <v>0</v>
      </c>
      <c r="AB114" s="105">
        <f t="shared" si="163"/>
        <v>0</v>
      </c>
      <c r="AC114" s="105">
        <f t="shared" si="163"/>
        <v>0</v>
      </c>
      <c r="AD114" s="105">
        <f t="shared" si="163"/>
        <v>0</v>
      </c>
      <c r="AE114" s="105">
        <f t="shared" si="163"/>
        <v>0</v>
      </c>
      <c r="AF114" s="105">
        <f t="shared" si="163"/>
        <v>0</v>
      </c>
      <c r="AG114" s="105">
        <f t="shared" si="163"/>
        <v>0</v>
      </c>
      <c r="AH114" s="105">
        <f t="shared" si="163"/>
        <v>0</v>
      </c>
      <c r="AI114" s="105">
        <f t="shared" si="163"/>
        <v>0</v>
      </c>
      <c r="AJ114" s="105">
        <f t="shared" si="163"/>
        <v>0</v>
      </c>
      <c r="AK114" s="105">
        <f t="shared" si="163"/>
        <v>0</v>
      </c>
      <c r="AL114" s="105">
        <f t="shared" si="163"/>
        <v>0</v>
      </c>
      <c r="AM114" s="105">
        <f t="shared" si="163"/>
        <v>0</v>
      </c>
      <c r="AN114" s="105">
        <f t="shared" si="163"/>
        <v>0</v>
      </c>
      <c r="AO114" s="105">
        <f t="shared" si="163"/>
        <v>0</v>
      </c>
      <c r="AP114" s="105">
        <f t="shared" si="163"/>
        <v>0</v>
      </c>
      <c r="AQ114" s="105">
        <f t="shared" si="163"/>
        <v>0</v>
      </c>
      <c r="AR114" s="105">
        <f t="shared" si="163"/>
        <v>0</v>
      </c>
      <c r="AS114" s="105">
        <f t="shared" si="163"/>
        <v>0</v>
      </c>
      <c r="AT114" s="105">
        <f t="shared" si="163"/>
        <v>0</v>
      </c>
      <c r="AU114" s="105">
        <f t="shared" si="163"/>
        <v>0</v>
      </c>
      <c r="AV114" s="105">
        <f t="shared" si="163"/>
        <v>0</v>
      </c>
      <c r="AW114" s="105">
        <f t="shared" si="163"/>
        <v>0</v>
      </c>
      <c r="AX114" s="105">
        <f t="shared" si="163"/>
        <v>0</v>
      </c>
      <c r="AY114" s="105">
        <f t="shared" si="163"/>
        <v>0</v>
      </c>
      <c r="AZ114" s="105">
        <f t="shared" si="163"/>
        <v>0</v>
      </c>
      <c r="BA114" s="105">
        <f t="shared" si="163"/>
        <v>0</v>
      </c>
      <c r="BB114" s="105">
        <f t="shared" si="163"/>
        <v>0</v>
      </c>
      <c r="BC114" s="105">
        <f t="shared" si="163"/>
        <v>0</v>
      </c>
      <c r="BD114" s="105">
        <f t="shared" si="163"/>
        <v>0</v>
      </c>
      <c r="BE114" s="105">
        <f t="shared" si="163"/>
        <v>0</v>
      </c>
      <c r="BF114" s="105">
        <f t="shared" si="163"/>
        <v>0</v>
      </c>
      <c r="BG114" s="105">
        <f t="shared" si="163"/>
        <v>0</v>
      </c>
      <c r="BH114" s="105">
        <f t="shared" si="163"/>
        <v>0</v>
      </c>
    </row>
    <row r="115" spans="1:60" x14ac:dyDescent="0.2">
      <c r="A115" s="71" t="s">
        <v>45</v>
      </c>
      <c r="B115" s="155" t="s">
        <v>50</v>
      </c>
      <c r="E115" s="105">
        <f t="shared" si="164"/>
        <v>0</v>
      </c>
      <c r="F115" s="105">
        <f t="shared" si="165"/>
        <v>0</v>
      </c>
      <c r="G115" s="105">
        <f t="shared" si="165"/>
        <v>0</v>
      </c>
      <c r="H115" s="105">
        <f t="shared" si="165"/>
        <v>0</v>
      </c>
      <c r="I115" s="105">
        <f t="shared" si="163"/>
        <v>0</v>
      </c>
      <c r="J115" s="105">
        <f t="shared" si="163"/>
        <v>0</v>
      </c>
      <c r="K115" s="105">
        <f t="shared" si="163"/>
        <v>0</v>
      </c>
      <c r="L115" s="105">
        <f t="shared" si="163"/>
        <v>0</v>
      </c>
      <c r="M115" s="105">
        <f t="shared" si="163"/>
        <v>0</v>
      </c>
      <c r="N115" s="105">
        <f t="shared" si="163"/>
        <v>0</v>
      </c>
      <c r="O115" s="105">
        <f t="shared" si="163"/>
        <v>0</v>
      </c>
      <c r="P115" s="105">
        <f t="shared" si="163"/>
        <v>0</v>
      </c>
      <c r="Q115" s="105">
        <f t="shared" si="163"/>
        <v>0</v>
      </c>
      <c r="R115" s="105">
        <f t="shared" si="163"/>
        <v>0</v>
      </c>
      <c r="S115" s="105">
        <f t="shared" si="163"/>
        <v>0</v>
      </c>
      <c r="T115" s="105">
        <f t="shared" si="163"/>
        <v>0</v>
      </c>
      <c r="U115" s="105">
        <f t="shared" si="163"/>
        <v>0</v>
      </c>
      <c r="V115" s="105">
        <f t="shared" si="163"/>
        <v>0</v>
      </c>
      <c r="W115" s="105">
        <f t="shared" si="163"/>
        <v>0</v>
      </c>
      <c r="X115" s="105">
        <f t="shared" si="163"/>
        <v>0</v>
      </c>
      <c r="Y115" s="105">
        <f t="shared" si="163"/>
        <v>0</v>
      </c>
      <c r="Z115" s="105">
        <f t="shared" si="163"/>
        <v>0</v>
      </c>
      <c r="AA115" s="105">
        <f t="shared" si="163"/>
        <v>0</v>
      </c>
      <c r="AB115" s="105">
        <f t="shared" si="163"/>
        <v>0</v>
      </c>
      <c r="AC115" s="105">
        <f t="shared" si="163"/>
        <v>0</v>
      </c>
      <c r="AD115" s="105">
        <f t="shared" si="163"/>
        <v>0</v>
      </c>
      <c r="AE115" s="105">
        <f t="shared" si="163"/>
        <v>0</v>
      </c>
      <c r="AF115" s="105">
        <f t="shared" si="163"/>
        <v>0</v>
      </c>
      <c r="AG115" s="105">
        <f t="shared" si="163"/>
        <v>0</v>
      </c>
      <c r="AH115" s="105">
        <f t="shared" si="163"/>
        <v>0</v>
      </c>
      <c r="AI115" s="105">
        <f t="shared" si="163"/>
        <v>0</v>
      </c>
      <c r="AJ115" s="105">
        <f t="shared" si="163"/>
        <v>0</v>
      </c>
      <c r="AK115" s="105">
        <f t="shared" si="163"/>
        <v>0</v>
      </c>
      <c r="AL115" s="105">
        <f t="shared" si="163"/>
        <v>0</v>
      </c>
      <c r="AM115" s="105">
        <f t="shared" si="163"/>
        <v>0</v>
      </c>
      <c r="AN115" s="105">
        <f t="shared" si="163"/>
        <v>0</v>
      </c>
      <c r="AO115" s="105">
        <f t="shared" si="163"/>
        <v>0</v>
      </c>
      <c r="AP115" s="105">
        <f t="shared" si="163"/>
        <v>0</v>
      </c>
      <c r="AQ115" s="105">
        <f t="shared" si="163"/>
        <v>0</v>
      </c>
      <c r="AR115" s="105">
        <f t="shared" si="163"/>
        <v>0</v>
      </c>
      <c r="AS115" s="105">
        <f t="shared" si="163"/>
        <v>0</v>
      </c>
      <c r="AT115" s="105">
        <f t="shared" si="163"/>
        <v>0</v>
      </c>
      <c r="AU115" s="105">
        <f t="shared" si="163"/>
        <v>0</v>
      </c>
      <c r="AV115" s="105">
        <f t="shared" si="163"/>
        <v>0</v>
      </c>
      <c r="AW115" s="105">
        <f t="shared" si="163"/>
        <v>0</v>
      </c>
      <c r="AX115" s="105">
        <f t="shared" si="163"/>
        <v>0</v>
      </c>
      <c r="AY115" s="105">
        <f t="shared" si="163"/>
        <v>0</v>
      </c>
      <c r="AZ115" s="105">
        <f t="shared" si="163"/>
        <v>0</v>
      </c>
      <c r="BA115" s="105">
        <f t="shared" si="163"/>
        <v>0</v>
      </c>
      <c r="BB115" s="105">
        <f t="shared" si="163"/>
        <v>0</v>
      </c>
      <c r="BC115" s="105">
        <f t="shared" si="163"/>
        <v>0</v>
      </c>
      <c r="BD115" s="105">
        <f t="shared" si="163"/>
        <v>0</v>
      </c>
      <c r="BE115" s="105">
        <f t="shared" si="163"/>
        <v>0</v>
      </c>
      <c r="BF115" s="105">
        <f t="shared" si="163"/>
        <v>0</v>
      </c>
      <c r="BG115" s="105">
        <f t="shared" si="163"/>
        <v>0</v>
      </c>
      <c r="BH115" s="105">
        <f t="shared" si="163"/>
        <v>0</v>
      </c>
    </row>
    <row r="116" spans="1:60" x14ac:dyDescent="0.2">
      <c r="A116" s="71" t="s">
        <v>42</v>
      </c>
      <c r="B116" s="155" t="s">
        <v>50</v>
      </c>
      <c r="E116" s="105">
        <f t="shared" si="164"/>
        <v>0</v>
      </c>
      <c r="F116" s="105">
        <f t="shared" si="165"/>
        <v>0</v>
      </c>
      <c r="G116" s="105">
        <f t="shared" si="165"/>
        <v>0</v>
      </c>
      <c r="H116" s="105">
        <f t="shared" si="165"/>
        <v>0</v>
      </c>
      <c r="I116" s="105">
        <f t="shared" si="163"/>
        <v>0</v>
      </c>
      <c r="J116" s="105">
        <f t="shared" si="163"/>
        <v>0</v>
      </c>
      <c r="K116" s="105">
        <f t="shared" si="163"/>
        <v>0</v>
      </c>
      <c r="L116" s="105">
        <f t="shared" si="163"/>
        <v>0</v>
      </c>
      <c r="M116" s="105">
        <f t="shared" si="163"/>
        <v>0</v>
      </c>
      <c r="N116" s="105">
        <f t="shared" si="163"/>
        <v>0</v>
      </c>
      <c r="O116" s="105">
        <f t="shared" si="163"/>
        <v>0</v>
      </c>
      <c r="P116" s="105">
        <f t="shared" si="163"/>
        <v>0</v>
      </c>
      <c r="Q116" s="105">
        <f t="shared" si="163"/>
        <v>0</v>
      </c>
      <c r="R116" s="105">
        <f t="shared" si="163"/>
        <v>0</v>
      </c>
      <c r="S116" s="105">
        <f t="shared" si="163"/>
        <v>0</v>
      </c>
      <c r="T116" s="105">
        <f t="shared" si="163"/>
        <v>0</v>
      </c>
      <c r="U116" s="105">
        <f t="shared" si="163"/>
        <v>0</v>
      </c>
      <c r="V116" s="105">
        <f t="shared" si="163"/>
        <v>0</v>
      </c>
      <c r="W116" s="105">
        <f t="shared" si="163"/>
        <v>0</v>
      </c>
      <c r="X116" s="105">
        <f t="shared" si="163"/>
        <v>0</v>
      </c>
      <c r="Y116" s="105">
        <f t="shared" si="163"/>
        <v>0</v>
      </c>
      <c r="Z116" s="105">
        <f t="shared" si="163"/>
        <v>0</v>
      </c>
      <c r="AA116" s="105">
        <f t="shared" si="163"/>
        <v>0</v>
      </c>
      <c r="AB116" s="105">
        <f t="shared" si="163"/>
        <v>0</v>
      </c>
      <c r="AC116" s="105">
        <f t="shared" si="163"/>
        <v>0</v>
      </c>
      <c r="AD116" s="105">
        <f t="shared" si="163"/>
        <v>0</v>
      </c>
      <c r="AE116" s="105">
        <f t="shared" si="163"/>
        <v>0</v>
      </c>
      <c r="AF116" s="105">
        <f t="shared" si="163"/>
        <v>0</v>
      </c>
      <c r="AG116" s="105">
        <f t="shared" si="163"/>
        <v>0</v>
      </c>
      <c r="AH116" s="105">
        <f t="shared" si="163"/>
        <v>0</v>
      </c>
      <c r="AI116" s="105">
        <f t="shared" si="163"/>
        <v>0</v>
      </c>
      <c r="AJ116" s="105">
        <f t="shared" si="163"/>
        <v>0</v>
      </c>
      <c r="AK116" s="105">
        <f t="shared" si="163"/>
        <v>0</v>
      </c>
      <c r="AL116" s="105">
        <f t="shared" si="163"/>
        <v>0</v>
      </c>
      <c r="AM116" s="105">
        <f t="shared" si="163"/>
        <v>0</v>
      </c>
      <c r="AN116" s="105">
        <f t="shared" si="163"/>
        <v>0</v>
      </c>
      <c r="AO116" s="105">
        <f t="shared" si="163"/>
        <v>0</v>
      </c>
      <c r="AP116" s="105">
        <f t="shared" si="163"/>
        <v>0</v>
      </c>
      <c r="AQ116" s="105">
        <f t="shared" si="163"/>
        <v>0</v>
      </c>
      <c r="AR116" s="105">
        <f t="shared" si="163"/>
        <v>0</v>
      </c>
      <c r="AS116" s="105">
        <f t="shared" si="163"/>
        <v>0</v>
      </c>
      <c r="AT116" s="105">
        <f t="shared" si="163"/>
        <v>0</v>
      </c>
      <c r="AU116" s="105">
        <f t="shared" si="163"/>
        <v>0</v>
      </c>
      <c r="AV116" s="105">
        <f t="shared" si="163"/>
        <v>0</v>
      </c>
      <c r="AW116" s="105">
        <f t="shared" si="163"/>
        <v>0</v>
      </c>
      <c r="AX116" s="105">
        <f t="shared" si="163"/>
        <v>0</v>
      </c>
      <c r="AY116" s="105">
        <f t="shared" si="163"/>
        <v>0</v>
      </c>
      <c r="AZ116" s="105">
        <f t="shared" si="163"/>
        <v>0</v>
      </c>
      <c r="BA116" s="105">
        <f t="shared" si="163"/>
        <v>0</v>
      </c>
      <c r="BB116" s="105">
        <f t="shared" si="163"/>
        <v>0</v>
      </c>
      <c r="BC116" s="105">
        <f t="shared" si="163"/>
        <v>0</v>
      </c>
      <c r="BD116" s="105">
        <f t="shared" si="163"/>
        <v>0</v>
      </c>
      <c r="BE116" s="105">
        <f t="shared" si="163"/>
        <v>0</v>
      </c>
      <c r="BF116" s="105">
        <f t="shared" si="163"/>
        <v>0</v>
      </c>
      <c r="BG116" s="105">
        <f t="shared" si="163"/>
        <v>0</v>
      </c>
      <c r="BH116" s="105">
        <f t="shared" si="163"/>
        <v>0</v>
      </c>
    </row>
    <row r="117" spans="1:60" x14ac:dyDescent="0.2">
      <c r="A117" s="71" t="s">
        <v>49</v>
      </c>
      <c r="B117" s="155" t="s">
        <v>50</v>
      </c>
      <c r="E117" s="105">
        <f t="shared" si="164"/>
        <v>0</v>
      </c>
      <c r="F117" s="105">
        <f t="shared" si="165"/>
        <v>0</v>
      </c>
      <c r="G117" s="105">
        <f t="shared" si="165"/>
        <v>0</v>
      </c>
      <c r="H117" s="105">
        <f t="shared" si="165"/>
        <v>0</v>
      </c>
      <c r="I117" s="105">
        <f t="shared" si="163"/>
        <v>0</v>
      </c>
      <c r="J117" s="105">
        <f t="shared" si="163"/>
        <v>0</v>
      </c>
      <c r="K117" s="105">
        <f t="shared" si="163"/>
        <v>0</v>
      </c>
      <c r="L117" s="105">
        <f t="shared" si="163"/>
        <v>0</v>
      </c>
      <c r="M117" s="105">
        <f t="shared" si="163"/>
        <v>0</v>
      </c>
      <c r="N117" s="105">
        <f t="shared" si="163"/>
        <v>0</v>
      </c>
      <c r="O117" s="105">
        <f t="shared" si="163"/>
        <v>0</v>
      </c>
      <c r="P117" s="105">
        <f t="shared" si="163"/>
        <v>0</v>
      </c>
      <c r="Q117" s="105">
        <f t="shared" si="163"/>
        <v>0</v>
      </c>
      <c r="R117" s="105">
        <f t="shared" si="163"/>
        <v>0</v>
      </c>
      <c r="S117" s="105">
        <f t="shared" si="163"/>
        <v>0</v>
      </c>
      <c r="T117" s="105">
        <f t="shared" si="163"/>
        <v>0</v>
      </c>
      <c r="U117" s="105">
        <f t="shared" si="163"/>
        <v>0</v>
      </c>
      <c r="V117" s="105">
        <f t="shared" si="163"/>
        <v>0</v>
      </c>
      <c r="W117" s="105">
        <f t="shared" si="163"/>
        <v>0</v>
      </c>
      <c r="X117" s="105">
        <f t="shared" si="163"/>
        <v>0</v>
      </c>
      <c r="Y117" s="105">
        <f t="shared" si="163"/>
        <v>0</v>
      </c>
      <c r="Z117" s="105">
        <f t="shared" si="163"/>
        <v>0</v>
      </c>
      <c r="AA117" s="105">
        <f t="shared" si="163"/>
        <v>0</v>
      </c>
      <c r="AB117" s="105">
        <f t="shared" si="163"/>
        <v>0</v>
      </c>
      <c r="AC117" s="105">
        <f t="shared" si="163"/>
        <v>0</v>
      </c>
      <c r="AD117" s="105">
        <f t="shared" si="163"/>
        <v>0</v>
      </c>
      <c r="AE117" s="105">
        <f t="shared" si="163"/>
        <v>0</v>
      </c>
      <c r="AF117" s="105">
        <f t="shared" si="163"/>
        <v>0</v>
      </c>
      <c r="AG117" s="105">
        <f t="shared" si="163"/>
        <v>0</v>
      </c>
      <c r="AH117" s="105">
        <f t="shared" si="163"/>
        <v>0</v>
      </c>
      <c r="AI117" s="105">
        <f t="shared" si="163"/>
        <v>0</v>
      </c>
      <c r="AJ117" s="105">
        <f t="shared" si="163"/>
        <v>0</v>
      </c>
      <c r="AK117" s="105">
        <f t="shared" si="163"/>
        <v>0</v>
      </c>
      <c r="AL117" s="105">
        <f t="shared" si="163"/>
        <v>0</v>
      </c>
      <c r="AM117" s="105">
        <f t="shared" si="163"/>
        <v>0</v>
      </c>
      <c r="AN117" s="105">
        <f t="shared" si="163"/>
        <v>0</v>
      </c>
      <c r="AO117" s="105">
        <f t="shared" si="163"/>
        <v>0</v>
      </c>
      <c r="AP117" s="105">
        <f t="shared" si="163"/>
        <v>0</v>
      </c>
      <c r="AQ117" s="105">
        <f t="shared" si="163"/>
        <v>0</v>
      </c>
      <c r="AR117" s="105">
        <f t="shared" si="163"/>
        <v>0</v>
      </c>
      <c r="AS117" s="105">
        <f t="shared" si="163"/>
        <v>0</v>
      </c>
      <c r="AT117" s="105">
        <f t="shared" si="163"/>
        <v>0</v>
      </c>
      <c r="AU117" s="105">
        <f t="shared" si="163"/>
        <v>0</v>
      </c>
      <c r="AV117" s="105">
        <f t="shared" si="163"/>
        <v>0</v>
      </c>
      <c r="AW117" s="105">
        <f t="shared" si="163"/>
        <v>0</v>
      </c>
      <c r="AX117" s="105">
        <f t="shared" si="163"/>
        <v>0</v>
      </c>
      <c r="AY117" s="105">
        <f t="shared" si="163"/>
        <v>0</v>
      </c>
      <c r="AZ117" s="105">
        <f t="shared" si="163"/>
        <v>0</v>
      </c>
      <c r="BA117" s="105">
        <f t="shared" si="163"/>
        <v>0</v>
      </c>
      <c r="BB117" s="105">
        <f t="shared" ref="BB117:BH117" si="166">-BB98*0.21</f>
        <v>0</v>
      </c>
      <c r="BC117" s="105">
        <f t="shared" si="166"/>
        <v>0</v>
      </c>
      <c r="BD117" s="105">
        <f t="shared" si="166"/>
        <v>0</v>
      </c>
      <c r="BE117" s="105">
        <f t="shared" si="166"/>
        <v>0</v>
      </c>
      <c r="BF117" s="105">
        <f t="shared" si="166"/>
        <v>0</v>
      </c>
      <c r="BG117" s="105">
        <f t="shared" si="166"/>
        <v>0</v>
      </c>
      <c r="BH117" s="105">
        <f t="shared" si="166"/>
        <v>0</v>
      </c>
    </row>
    <row r="118" spans="1:60" x14ac:dyDescent="0.2">
      <c r="A118" s="71" t="s">
        <v>41</v>
      </c>
      <c r="B118" s="155" t="s">
        <v>51</v>
      </c>
      <c r="E118" s="105">
        <f t="shared" si="164"/>
        <v>0</v>
      </c>
      <c r="F118" s="105">
        <f t="shared" si="165"/>
        <v>0</v>
      </c>
      <c r="G118" s="105">
        <f t="shared" si="165"/>
        <v>0</v>
      </c>
      <c r="H118" s="105">
        <f t="shared" si="165"/>
        <v>5876.6644912499996</v>
      </c>
      <c r="I118" s="105">
        <f t="shared" si="165"/>
        <v>-12755.720263880436</v>
      </c>
      <c r="J118" s="105">
        <f t="shared" si="165"/>
        <v>-1669.1033080592515</v>
      </c>
      <c r="K118" s="105">
        <f t="shared" si="165"/>
        <v>-1669.1033080592515</v>
      </c>
      <c r="L118" s="105">
        <f t="shared" si="165"/>
        <v>-1669.1033080592515</v>
      </c>
      <c r="M118" s="105">
        <f t="shared" si="165"/>
        <v>-1739.8844670427516</v>
      </c>
      <c r="N118" s="105">
        <f t="shared" si="165"/>
        <v>-1739.8844670427516</v>
      </c>
      <c r="O118" s="105">
        <f t="shared" si="165"/>
        <v>-1739.8844670427516</v>
      </c>
      <c r="P118" s="105">
        <f t="shared" si="165"/>
        <v>-1739.8844670427516</v>
      </c>
      <c r="Q118" s="105">
        <f t="shared" si="165"/>
        <v>-1739.8844670427516</v>
      </c>
      <c r="R118" s="105">
        <f t="shared" si="165"/>
        <v>-1739.8844670427516</v>
      </c>
      <c r="S118" s="105">
        <f t="shared" si="165"/>
        <v>-1739.8844670427516</v>
      </c>
      <c r="T118" s="105">
        <f t="shared" si="165"/>
        <v>-1739.8844670427516</v>
      </c>
      <c r="U118" s="105">
        <f t="shared" si="165"/>
        <v>-1739.8844670427516</v>
      </c>
      <c r="V118" s="105">
        <f t="shared" ref="V118:BH124" si="167">-V99*0.21</f>
        <v>-1739.8844670427516</v>
      </c>
      <c r="W118" s="105">
        <f t="shared" si="167"/>
        <v>-1739.8844670427516</v>
      </c>
      <c r="X118" s="105">
        <f t="shared" si="167"/>
        <v>-1739.8844670427516</v>
      </c>
      <c r="Y118" s="105">
        <f t="shared" si="167"/>
        <v>-1805.1807391677455</v>
      </c>
      <c r="Z118" s="105">
        <f t="shared" si="167"/>
        <v>-1805.1807391677455</v>
      </c>
      <c r="AA118" s="105">
        <f t="shared" si="167"/>
        <v>-1805.1807391677455</v>
      </c>
      <c r="AB118" s="105">
        <f t="shared" si="167"/>
        <v>-1805.1807391677455</v>
      </c>
      <c r="AC118" s="105">
        <f t="shared" si="167"/>
        <v>-1805.1807391677455</v>
      </c>
      <c r="AD118" s="105">
        <f t="shared" si="167"/>
        <v>-1805.1807391677455</v>
      </c>
      <c r="AE118" s="105">
        <f t="shared" si="167"/>
        <v>-1805.1807391677455</v>
      </c>
      <c r="AF118" s="105">
        <f t="shared" si="167"/>
        <v>-1805.1807391677455</v>
      </c>
      <c r="AG118" s="105">
        <f t="shared" si="167"/>
        <v>-1805.1807391677455</v>
      </c>
      <c r="AH118" s="105">
        <f t="shared" si="167"/>
        <v>-1805.1807391677455</v>
      </c>
      <c r="AI118" s="105">
        <f t="shared" si="167"/>
        <v>-1805.1807391677455</v>
      </c>
      <c r="AJ118" s="105">
        <f t="shared" si="167"/>
        <v>-1805.1807391677455</v>
      </c>
      <c r="AK118" s="105">
        <f t="shared" si="167"/>
        <v>-1865.7756796997453</v>
      </c>
      <c r="AL118" s="105">
        <f t="shared" si="167"/>
        <v>-1865.7756796997453</v>
      </c>
      <c r="AM118" s="105">
        <f t="shared" si="167"/>
        <v>-1865.7756796997453</v>
      </c>
      <c r="AN118" s="105">
        <f t="shared" si="167"/>
        <v>-1865.7756796997453</v>
      </c>
      <c r="AO118" s="105">
        <f t="shared" si="167"/>
        <v>-1865.7756796997453</v>
      </c>
      <c r="AP118" s="105">
        <f t="shared" si="167"/>
        <v>-1865.7756796997453</v>
      </c>
      <c r="AQ118" s="105">
        <f t="shared" si="167"/>
        <v>-1865.7756796997453</v>
      </c>
      <c r="AR118" s="105">
        <f t="shared" si="167"/>
        <v>-1865.7756796997453</v>
      </c>
      <c r="AS118" s="105">
        <f t="shared" si="167"/>
        <v>-1865.7756796997453</v>
      </c>
      <c r="AT118" s="105">
        <f t="shared" si="167"/>
        <v>-1865.7756796997453</v>
      </c>
      <c r="AU118" s="105">
        <f t="shared" si="167"/>
        <v>-1865.7756796997453</v>
      </c>
      <c r="AV118" s="105">
        <f t="shared" si="167"/>
        <v>-1865.7756796997453</v>
      </c>
      <c r="AW118" s="105">
        <f t="shared" si="167"/>
        <v>-1921.6692886387577</v>
      </c>
      <c r="AX118" s="105">
        <f t="shared" si="167"/>
        <v>-1921.6692886387577</v>
      </c>
      <c r="AY118" s="105">
        <f t="shared" si="167"/>
        <v>-1921.6692886387577</v>
      </c>
      <c r="AZ118" s="105">
        <f t="shared" si="167"/>
        <v>-1921.6692886387577</v>
      </c>
      <c r="BA118" s="105">
        <f t="shared" si="167"/>
        <v>-1921.6692886387577</v>
      </c>
      <c r="BB118" s="105">
        <f t="shared" si="167"/>
        <v>-1921.6692886387577</v>
      </c>
      <c r="BC118" s="105">
        <f t="shared" si="167"/>
        <v>-1921.6692886387577</v>
      </c>
      <c r="BD118" s="105">
        <f t="shared" si="167"/>
        <v>-1921.6692886387577</v>
      </c>
      <c r="BE118" s="105">
        <f t="shared" si="167"/>
        <v>-1921.6692886387577</v>
      </c>
      <c r="BF118" s="105">
        <f t="shared" si="167"/>
        <v>-1921.6692886387577</v>
      </c>
      <c r="BG118" s="105">
        <f t="shared" si="167"/>
        <v>-1921.6692886387577</v>
      </c>
      <c r="BH118" s="105">
        <f t="shared" si="167"/>
        <v>-1921.6692886387577</v>
      </c>
    </row>
    <row r="119" spans="1:60" x14ac:dyDescent="0.2">
      <c r="A119" s="71" t="s">
        <v>47</v>
      </c>
      <c r="B119" s="155" t="s">
        <v>51</v>
      </c>
      <c r="E119" s="105">
        <f t="shared" si="164"/>
        <v>0</v>
      </c>
      <c r="F119" s="105">
        <f t="shared" si="165"/>
        <v>0</v>
      </c>
      <c r="G119" s="105">
        <f t="shared" si="165"/>
        <v>0</v>
      </c>
      <c r="H119" s="105">
        <f t="shared" si="165"/>
        <v>3.7799999999999995E-3</v>
      </c>
      <c r="I119" s="105">
        <f t="shared" si="165"/>
        <v>4.5931908959999995E-3</v>
      </c>
      <c r="J119" s="105">
        <f t="shared" si="165"/>
        <v>3.9387600000000004E-4</v>
      </c>
      <c r="K119" s="105">
        <f t="shared" si="165"/>
        <v>3.9387600000000004E-4</v>
      </c>
      <c r="L119" s="105">
        <f t="shared" si="165"/>
        <v>3.9387600000000004E-4</v>
      </c>
      <c r="M119" s="105">
        <f t="shared" si="165"/>
        <v>3.4834800000000011E-4</v>
      </c>
      <c r="N119" s="105">
        <f t="shared" si="165"/>
        <v>3.4834800000000011E-4</v>
      </c>
      <c r="O119" s="105">
        <f t="shared" si="165"/>
        <v>3.4834800000000011E-4</v>
      </c>
      <c r="P119" s="105">
        <f t="shared" si="165"/>
        <v>3.4834800000000011E-4</v>
      </c>
      <c r="Q119" s="105">
        <f t="shared" si="165"/>
        <v>3.4834800000000011E-4</v>
      </c>
      <c r="R119" s="105">
        <f t="shared" si="165"/>
        <v>3.4834800000000011E-4</v>
      </c>
      <c r="S119" s="105">
        <f t="shared" si="165"/>
        <v>3.4834800000000011E-4</v>
      </c>
      <c r="T119" s="105">
        <f t="shared" si="165"/>
        <v>3.4834800000000011E-4</v>
      </c>
      <c r="U119" s="105">
        <f t="shared" si="165"/>
        <v>3.4834800000000011E-4</v>
      </c>
      <c r="V119" s="105">
        <f t="shared" si="167"/>
        <v>3.4834800000000011E-4</v>
      </c>
      <c r="W119" s="105">
        <f t="shared" si="167"/>
        <v>3.4834800000000011E-4</v>
      </c>
      <c r="X119" s="105">
        <f t="shared" si="167"/>
        <v>3.4834800000000011E-4</v>
      </c>
      <c r="Y119" s="105">
        <f t="shared" si="167"/>
        <v>3.3994800000000029E-4</v>
      </c>
      <c r="Z119" s="105">
        <f t="shared" si="167"/>
        <v>3.3994800000000029E-4</v>
      </c>
      <c r="AA119" s="105">
        <f t="shared" si="167"/>
        <v>3.3994800000000029E-4</v>
      </c>
      <c r="AB119" s="105">
        <f t="shared" si="167"/>
        <v>3.3994800000000029E-4</v>
      </c>
      <c r="AC119" s="105">
        <f t="shared" si="167"/>
        <v>3.3994800000000029E-4</v>
      </c>
      <c r="AD119" s="105">
        <f t="shared" si="167"/>
        <v>3.3994800000000029E-4</v>
      </c>
      <c r="AE119" s="105">
        <f t="shared" si="167"/>
        <v>3.3994800000000029E-4</v>
      </c>
      <c r="AF119" s="105">
        <f t="shared" si="167"/>
        <v>3.3994800000000029E-4</v>
      </c>
      <c r="AG119" s="105">
        <f t="shared" si="167"/>
        <v>3.3994800000000029E-4</v>
      </c>
      <c r="AH119" s="105">
        <f t="shared" si="167"/>
        <v>3.3994800000000029E-4</v>
      </c>
      <c r="AI119" s="105">
        <f t="shared" si="167"/>
        <v>3.3994800000000029E-4</v>
      </c>
      <c r="AJ119" s="105">
        <f t="shared" si="167"/>
        <v>3.3994800000000029E-4</v>
      </c>
      <c r="AK119" s="105">
        <f t="shared" si="167"/>
        <v>3.0097200000000026E-4</v>
      </c>
      <c r="AL119" s="105">
        <f t="shared" si="167"/>
        <v>3.0097200000000026E-4</v>
      </c>
      <c r="AM119" s="105">
        <f t="shared" si="167"/>
        <v>3.0097200000000026E-4</v>
      </c>
      <c r="AN119" s="105">
        <f t="shared" si="167"/>
        <v>3.0097200000000026E-4</v>
      </c>
      <c r="AO119" s="105">
        <f t="shared" si="167"/>
        <v>3.0097200000000026E-4</v>
      </c>
      <c r="AP119" s="105">
        <f t="shared" si="167"/>
        <v>3.0097200000000026E-4</v>
      </c>
      <c r="AQ119" s="105">
        <f t="shared" si="167"/>
        <v>3.0097200000000026E-4</v>
      </c>
      <c r="AR119" s="105">
        <f t="shared" si="167"/>
        <v>3.0097200000000026E-4</v>
      </c>
      <c r="AS119" s="105">
        <f t="shared" si="167"/>
        <v>3.0097200000000026E-4</v>
      </c>
      <c r="AT119" s="105">
        <f t="shared" si="167"/>
        <v>3.0097200000000026E-4</v>
      </c>
      <c r="AU119" s="105">
        <f t="shared" si="167"/>
        <v>3.0097200000000026E-4</v>
      </c>
      <c r="AV119" s="105">
        <f t="shared" si="167"/>
        <v>3.0097200000000026E-4</v>
      </c>
      <c r="AW119" s="105">
        <f t="shared" si="167"/>
        <v>2.6502000000000031E-4</v>
      </c>
      <c r="AX119" s="105">
        <f t="shared" si="167"/>
        <v>2.6502000000000031E-4</v>
      </c>
      <c r="AY119" s="105">
        <f t="shared" si="167"/>
        <v>2.6502000000000031E-4</v>
      </c>
      <c r="AZ119" s="105">
        <f t="shared" si="167"/>
        <v>2.6502000000000031E-4</v>
      </c>
      <c r="BA119" s="105">
        <f t="shared" si="167"/>
        <v>2.6502000000000031E-4</v>
      </c>
      <c r="BB119" s="105">
        <f t="shared" si="167"/>
        <v>2.6502000000000031E-4</v>
      </c>
      <c r="BC119" s="105">
        <f t="shared" si="167"/>
        <v>2.6502000000000031E-4</v>
      </c>
      <c r="BD119" s="105">
        <f t="shared" si="167"/>
        <v>2.6502000000000031E-4</v>
      </c>
      <c r="BE119" s="105">
        <f t="shared" si="167"/>
        <v>2.6502000000000031E-4</v>
      </c>
      <c r="BF119" s="105">
        <f t="shared" si="167"/>
        <v>2.6502000000000031E-4</v>
      </c>
      <c r="BG119" s="105">
        <f t="shared" si="167"/>
        <v>2.6502000000000031E-4</v>
      </c>
      <c r="BH119" s="105">
        <f t="shared" si="167"/>
        <v>2.6502000000000031E-4</v>
      </c>
    </row>
    <row r="120" spans="1:60" x14ac:dyDescent="0.2">
      <c r="A120" s="71" t="s">
        <v>44</v>
      </c>
      <c r="B120" s="155" t="s">
        <v>51</v>
      </c>
      <c r="E120" s="105">
        <f t="shared" si="164"/>
        <v>0</v>
      </c>
      <c r="F120" s="105">
        <f t="shared" si="165"/>
        <v>0</v>
      </c>
      <c r="G120" s="105">
        <f t="shared" si="165"/>
        <v>0</v>
      </c>
      <c r="H120" s="105">
        <f t="shared" si="165"/>
        <v>-1.5225524999999998</v>
      </c>
      <c r="I120" s="105">
        <f t="shared" si="165"/>
        <v>1.074683328768</v>
      </c>
      <c r="J120" s="105">
        <f t="shared" si="165"/>
        <v>-0.16169507550000031</v>
      </c>
      <c r="K120" s="105">
        <f t="shared" si="165"/>
        <v>-0.16169507550000031</v>
      </c>
      <c r="L120" s="105">
        <f t="shared" si="165"/>
        <v>-0.16169507550000031</v>
      </c>
      <c r="M120" s="105">
        <f t="shared" si="165"/>
        <v>-0.14335677650000031</v>
      </c>
      <c r="N120" s="105">
        <f t="shared" si="165"/>
        <v>-0.14335677650000031</v>
      </c>
      <c r="O120" s="105">
        <f t="shared" si="165"/>
        <v>-0.14335677650000031</v>
      </c>
      <c r="P120" s="105">
        <f t="shared" si="165"/>
        <v>-0.14335677650000031</v>
      </c>
      <c r="Q120" s="105">
        <f t="shared" si="165"/>
        <v>-0.14335677650000031</v>
      </c>
      <c r="R120" s="105">
        <f t="shared" si="165"/>
        <v>-0.14335677650000031</v>
      </c>
      <c r="S120" s="105">
        <f t="shared" si="165"/>
        <v>-0.14335677650000031</v>
      </c>
      <c r="T120" s="105">
        <f t="shared" si="165"/>
        <v>-0.14335677650000031</v>
      </c>
      <c r="U120" s="105">
        <f t="shared" si="165"/>
        <v>-0.14335677650000031</v>
      </c>
      <c r="V120" s="105">
        <f t="shared" si="167"/>
        <v>-0.14335677650000031</v>
      </c>
      <c r="W120" s="105">
        <f t="shared" si="167"/>
        <v>-0.14335677650000031</v>
      </c>
      <c r="X120" s="105">
        <f t="shared" si="167"/>
        <v>-0.14335677650000031</v>
      </c>
      <c r="Y120" s="105">
        <f t="shared" si="167"/>
        <v>-0.11561248649999993</v>
      </c>
      <c r="Z120" s="105">
        <f t="shared" si="167"/>
        <v>-0.11561248649999993</v>
      </c>
      <c r="AA120" s="105">
        <f t="shared" si="167"/>
        <v>-0.11561248649999993</v>
      </c>
      <c r="AB120" s="105">
        <f t="shared" si="167"/>
        <v>-0.11561248649999993</v>
      </c>
      <c r="AC120" s="105">
        <f t="shared" si="167"/>
        <v>-0.11561248649999993</v>
      </c>
      <c r="AD120" s="105">
        <f t="shared" si="167"/>
        <v>-0.11561248649999993</v>
      </c>
      <c r="AE120" s="105">
        <f t="shared" si="167"/>
        <v>-0.11561248649999993</v>
      </c>
      <c r="AF120" s="105">
        <f t="shared" si="167"/>
        <v>-0.11561248649999993</v>
      </c>
      <c r="AG120" s="105">
        <f t="shared" si="167"/>
        <v>-0.11561248649999993</v>
      </c>
      <c r="AH120" s="105">
        <f t="shared" si="167"/>
        <v>-0.11561248649999993</v>
      </c>
      <c r="AI120" s="105">
        <f t="shared" si="167"/>
        <v>-0.11561248649999993</v>
      </c>
      <c r="AJ120" s="105">
        <f t="shared" si="167"/>
        <v>-0.11561248649999993</v>
      </c>
      <c r="AK120" s="105">
        <f t="shared" si="167"/>
        <v>-9.9913278499999925E-2</v>
      </c>
      <c r="AL120" s="105">
        <f t="shared" si="167"/>
        <v>-9.9913278499999925E-2</v>
      </c>
      <c r="AM120" s="105">
        <f t="shared" si="167"/>
        <v>-9.9913278499999925E-2</v>
      </c>
      <c r="AN120" s="105">
        <f t="shared" si="167"/>
        <v>-9.9913278499999925E-2</v>
      </c>
      <c r="AO120" s="105">
        <f t="shared" si="167"/>
        <v>-9.9913278499999925E-2</v>
      </c>
      <c r="AP120" s="105">
        <f t="shared" si="167"/>
        <v>-9.9913278499999925E-2</v>
      </c>
      <c r="AQ120" s="105">
        <f t="shared" si="167"/>
        <v>-9.9913278499999925E-2</v>
      </c>
      <c r="AR120" s="105">
        <f t="shared" si="167"/>
        <v>-9.9913278499999925E-2</v>
      </c>
      <c r="AS120" s="105">
        <f t="shared" si="167"/>
        <v>-9.9913278499999925E-2</v>
      </c>
      <c r="AT120" s="105">
        <f t="shared" si="167"/>
        <v>-9.9913278499999925E-2</v>
      </c>
      <c r="AU120" s="105">
        <f t="shared" si="167"/>
        <v>-9.9913278499999925E-2</v>
      </c>
      <c r="AV120" s="105">
        <f t="shared" si="167"/>
        <v>-9.9913278499999925E-2</v>
      </c>
      <c r="AW120" s="105">
        <f t="shared" si="167"/>
        <v>-8.5432112499999949E-2</v>
      </c>
      <c r="AX120" s="105">
        <f t="shared" si="167"/>
        <v>-8.5432112499999949E-2</v>
      </c>
      <c r="AY120" s="105">
        <f t="shared" si="167"/>
        <v>-8.5432112499999949E-2</v>
      </c>
      <c r="AZ120" s="105">
        <f t="shared" si="167"/>
        <v>-8.5432112499999949E-2</v>
      </c>
      <c r="BA120" s="105">
        <f t="shared" si="167"/>
        <v>-8.5432112499999949E-2</v>
      </c>
      <c r="BB120" s="105">
        <f t="shared" si="167"/>
        <v>-8.5432112499999949E-2</v>
      </c>
      <c r="BC120" s="105">
        <f t="shared" si="167"/>
        <v>-8.5432112499999949E-2</v>
      </c>
      <c r="BD120" s="105">
        <f t="shared" si="167"/>
        <v>-8.5432112499999949E-2</v>
      </c>
      <c r="BE120" s="105">
        <f t="shared" si="167"/>
        <v>-8.5432112499999949E-2</v>
      </c>
      <c r="BF120" s="105">
        <f t="shared" si="167"/>
        <v>-8.5432112499999949E-2</v>
      </c>
      <c r="BG120" s="105">
        <f t="shared" si="167"/>
        <v>-8.5432112499999949E-2</v>
      </c>
      <c r="BH120" s="105">
        <f t="shared" si="167"/>
        <v>-8.5432112499999949E-2</v>
      </c>
    </row>
    <row r="121" spans="1:60" x14ac:dyDescent="0.2">
      <c r="A121" s="71" t="s">
        <v>45</v>
      </c>
      <c r="B121" s="155" t="s">
        <v>51</v>
      </c>
      <c r="E121" s="105">
        <f t="shared" si="164"/>
        <v>279678.80477489589</v>
      </c>
      <c r="F121" s="105">
        <f t="shared" si="165"/>
        <v>234548.1693544515</v>
      </c>
      <c r="G121" s="105">
        <f t="shared" si="165"/>
        <v>206115.52875588479</v>
      </c>
      <c r="H121" s="105">
        <f t="shared" si="165"/>
        <v>179886.15550997457</v>
      </c>
      <c r="I121" s="105">
        <f t="shared" si="165"/>
        <v>155839.49453753073</v>
      </c>
      <c r="J121" s="105">
        <f t="shared" si="165"/>
        <v>15313.582413403943</v>
      </c>
      <c r="K121" s="105">
        <f t="shared" si="165"/>
        <v>15313.582413403943</v>
      </c>
      <c r="L121" s="105">
        <f t="shared" si="165"/>
        <v>15313.582413403943</v>
      </c>
      <c r="M121" s="105">
        <f t="shared" si="165"/>
        <v>13442.553788529016</v>
      </c>
      <c r="N121" s="105">
        <f t="shared" si="165"/>
        <v>13442.553788529016</v>
      </c>
      <c r="O121" s="105">
        <f t="shared" si="165"/>
        <v>13442.553788529016</v>
      </c>
      <c r="P121" s="105">
        <f t="shared" si="165"/>
        <v>13442.553788529016</v>
      </c>
      <c r="Q121" s="105">
        <f t="shared" si="165"/>
        <v>13442.553788529016</v>
      </c>
      <c r="R121" s="105">
        <f t="shared" si="165"/>
        <v>13442.553788529016</v>
      </c>
      <c r="S121" s="105">
        <f t="shared" si="165"/>
        <v>13442.553788529016</v>
      </c>
      <c r="T121" s="105">
        <f t="shared" si="165"/>
        <v>13442.553788529016</v>
      </c>
      <c r="U121" s="105">
        <f t="shared" si="165"/>
        <v>13442.553788529016</v>
      </c>
      <c r="V121" s="105">
        <f t="shared" si="167"/>
        <v>13442.553788529016</v>
      </c>
      <c r="W121" s="105">
        <f t="shared" si="167"/>
        <v>13442.553788529016</v>
      </c>
      <c r="X121" s="105">
        <f t="shared" si="167"/>
        <v>13442.553788529016</v>
      </c>
      <c r="Y121" s="105">
        <f t="shared" si="167"/>
        <v>11532.181103785162</v>
      </c>
      <c r="Z121" s="105">
        <f t="shared" si="167"/>
        <v>11532.181103785162</v>
      </c>
      <c r="AA121" s="105">
        <f t="shared" si="167"/>
        <v>11532.181103785162</v>
      </c>
      <c r="AB121" s="105">
        <f t="shared" si="167"/>
        <v>11532.181103785162</v>
      </c>
      <c r="AC121" s="105">
        <f t="shared" si="167"/>
        <v>11532.181103785162</v>
      </c>
      <c r="AD121" s="105">
        <f t="shared" si="167"/>
        <v>11532.181103785162</v>
      </c>
      <c r="AE121" s="105">
        <f t="shared" si="167"/>
        <v>11532.181103785162</v>
      </c>
      <c r="AF121" s="105">
        <f t="shared" si="167"/>
        <v>11532.181103785162</v>
      </c>
      <c r="AG121" s="105">
        <f t="shared" si="167"/>
        <v>11532.181103785162</v>
      </c>
      <c r="AH121" s="105">
        <f t="shared" si="167"/>
        <v>11532.181103785162</v>
      </c>
      <c r="AI121" s="105">
        <f t="shared" si="167"/>
        <v>11532.181103785162</v>
      </c>
      <c r="AJ121" s="105">
        <f t="shared" si="167"/>
        <v>11532.181103785162</v>
      </c>
      <c r="AK121" s="105">
        <f t="shared" si="167"/>
        <v>9932.189335784642</v>
      </c>
      <c r="AL121" s="105">
        <f t="shared" si="167"/>
        <v>9932.189335784642</v>
      </c>
      <c r="AM121" s="105">
        <f t="shared" si="167"/>
        <v>9932.189335784642</v>
      </c>
      <c r="AN121" s="105">
        <f t="shared" si="167"/>
        <v>9932.189335784642</v>
      </c>
      <c r="AO121" s="105">
        <f t="shared" si="167"/>
        <v>9932.189335784642</v>
      </c>
      <c r="AP121" s="105">
        <f t="shared" si="167"/>
        <v>9932.189335784642</v>
      </c>
      <c r="AQ121" s="105">
        <f t="shared" si="167"/>
        <v>9932.189335784642</v>
      </c>
      <c r="AR121" s="105">
        <f t="shared" si="167"/>
        <v>9932.189335784642</v>
      </c>
      <c r="AS121" s="105">
        <f t="shared" si="167"/>
        <v>9932.189335784642</v>
      </c>
      <c r="AT121" s="105">
        <f t="shared" si="167"/>
        <v>9932.189335784642</v>
      </c>
      <c r="AU121" s="105">
        <f t="shared" si="167"/>
        <v>9932.189335784642</v>
      </c>
      <c r="AV121" s="105">
        <f t="shared" si="167"/>
        <v>9932.189335784642</v>
      </c>
      <c r="AW121" s="105">
        <f t="shared" si="167"/>
        <v>9669.8956033255399</v>
      </c>
      <c r="AX121" s="105">
        <f t="shared" si="167"/>
        <v>9669.8956033255399</v>
      </c>
      <c r="AY121" s="105">
        <f t="shared" si="167"/>
        <v>9669.8956033255399</v>
      </c>
      <c r="AZ121" s="105">
        <f t="shared" si="167"/>
        <v>9669.8956033255399</v>
      </c>
      <c r="BA121" s="105">
        <f t="shared" si="167"/>
        <v>9669.8956033255399</v>
      </c>
      <c r="BB121" s="105">
        <f t="shared" si="167"/>
        <v>9669.8956033255399</v>
      </c>
      <c r="BC121" s="105">
        <f t="shared" si="167"/>
        <v>9669.8956033255399</v>
      </c>
      <c r="BD121" s="105">
        <f t="shared" si="167"/>
        <v>9669.8956033255399</v>
      </c>
      <c r="BE121" s="105">
        <f t="shared" si="167"/>
        <v>9669.8956033255399</v>
      </c>
      <c r="BF121" s="105">
        <f t="shared" si="167"/>
        <v>9669.8956033255399</v>
      </c>
      <c r="BG121" s="105">
        <f t="shared" si="167"/>
        <v>9669.8956033255399</v>
      </c>
      <c r="BH121" s="105">
        <f t="shared" si="167"/>
        <v>9669.8956033255399</v>
      </c>
    </row>
    <row r="122" spans="1:60" x14ac:dyDescent="0.2">
      <c r="A122" s="71" t="s">
        <v>42</v>
      </c>
      <c r="B122" s="155" t="s">
        <v>51</v>
      </c>
      <c r="E122" s="105">
        <f t="shared" si="164"/>
        <v>0</v>
      </c>
      <c r="F122" s="105">
        <f t="shared" si="165"/>
        <v>0</v>
      </c>
      <c r="G122" s="105">
        <f t="shared" si="165"/>
        <v>0</v>
      </c>
      <c r="H122" s="105">
        <f t="shared" si="165"/>
        <v>12933.828652499998</v>
      </c>
      <c r="I122" s="105">
        <f t="shared" si="165"/>
        <v>3530.0179027548184</v>
      </c>
      <c r="J122" s="105">
        <f t="shared" si="165"/>
        <v>887.83548239049981</v>
      </c>
      <c r="K122" s="105">
        <f t="shared" si="165"/>
        <v>887.83548239049981</v>
      </c>
      <c r="L122" s="105">
        <f t="shared" si="165"/>
        <v>887.83548239049981</v>
      </c>
      <c r="M122" s="105">
        <f t="shared" si="165"/>
        <v>732.05470173149922</v>
      </c>
      <c r="N122" s="105">
        <f t="shared" si="165"/>
        <v>732.05470173149922</v>
      </c>
      <c r="O122" s="105">
        <f t="shared" si="165"/>
        <v>732.05470173149922</v>
      </c>
      <c r="P122" s="105">
        <f t="shared" si="165"/>
        <v>732.05470173149922</v>
      </c>
      <c r="Q122" s="105">
        <f t="shared" si="165"/>
        <v>732.05470173149922</v>
      </c>
      <c r="R122" s="105">
        <f t="shared" si="165"/>
        <v>732.05470173149922</v>
      </c>
      <c r="S122" s="105">
        <f t="shared" si="165"/>
        <v>732.05470173149922</v>
      </c>
      <c r="T122" s="105">
        <f t="shared" si="165"/>
        <v>732.05470173149922</v>
      </c>
      <c r="U122" s="105">
        <f t="shared" si="165"/>
        <v>732.05470173149922</v>
      </c>
      <c r="V122" s="105">
        <f t="shared" si="167"/>
        <v>732.05470173149922</v>
      </c>
      <c r="W122" s="105">
        <f t="shared" si="167"/>
        <v>732.05470173149922</v>
      </c>
      <c r="X122" s="105">
        <f t="shared" si="167"/>
        <v>732.05470173149922</v>
      </c>
      <c r="Y122" s="105">
        <f t="shared" si="167"/>
        <v>786.66420048649741</v>
      </c>
      <c r="Z122" s="105">
        <f t="shared" si="167"/>
        <v>786.66420048649741</v>
      </c>
      <c r="AA122" s="105">
        <f t="shared" si="167"/>
        <v>786.66420048649741</v>
      </c>
      <c r="AB122" s="105">
        <f t="shared" si="167"/>
        <v>786.66420048649741</v>
      </c>
      <c r="AC122" s="105">
        <f t="shared" si="167"/>
        <v>786.66420048649741</v>
      </c>
      <c r="AD122" s="105">
        <f t="shared" si="167"/>
        <v>786.66420048649741</v>
      </c>
      <c r="AE122" s="105">
        <f t="shared" si="167"/>
        <v>786.66420048649741</v>
      </c>
      <c r="AF122" s="105">
        <f t="shared" si="167"/>
        <v>786.66420048649741</v>
      </c>
      <c r="AG122" s="105">
        <f t="shared" si="167"/>
        <v>786.66420048649741</v>
      </c>
      <c r="AH122" s="105">
        <f t="shared" si="167"/>
        <v>786.66420048649741</v>
      </c>
      <c r="AI122" s="105">
        <f t="shared" si="167"/>
        <v>786.66420048649741</v>
      </c>
      <c r="AJ122" s="105">
        <f t="shared" si="167"/>
        <v>786.66420048649741</v>
      </c>
      <c r="AK122" s="105">
        <f t="shared" si="167"/>
        <v>653.30205615849752</v>
      </c>
      <c r="AL122" s="105">
        <f t="shared" si="167"/>
        <v>653.30205615849752</v>
      </c>
      <c r="AM122" s="105">
        <f t="shared" si="167"/>
        <v>653.30205615849752</v>
      </c>
      <c r="AN122" s="105">
        <f t="shared" si="167"/>
        <v>653.30205615849752</v>
      </c>
      <c r="AO122" s="105">
        <f t="shared" si="167"/>
        <v>653.30205615849752</v>
      </c>
      <c r="AP122" s="105">
        <f t="shared" si="167"/>
        <v>653.30205615849752</v>
      </c>
      <c r="AQ122" s="105">
        <f t="shared" si="167"/>
        <v>653.30205615849752</v>
      </c>
      <c r="AR122" s="105">
        <f t="shared" si="167"/>
        <v>653.30205615849752</v>
      </c>
      <c r="AS122" s="105">
        <f t="shared" si="167"/>
        <v>653.30205615849752</v>
      </c>
      <c r="AT122" s="105">
        <f t="shared" si="167"/>
        <v>653.30205615849752</v>
      </c>
      <c r="AU122" s="105">
        <f t="shared" si="167"/>
        <v>653.30205615849752</v>
      </c>
      <c r="AV122" s="105">
        <f t="shared" si="167"/>
        <v>653.30205615849752</v>
      </c>
      <c r="AW122" s="105">
        <f t="shared" si="167"/>
        <v>530.2869747524976</v>
      </c>
      <c r="AX122" s="105">
        <f t="shared" si="167"/>
        <v>530.2869747524976</v>
      </c>
      <c r="AY122" s="105">
        <f t="shared" si="167"/>
        <v>530.2869747524976</v>
      </c>
      <c r="AZ122" s="105">
        <f t="shared" si="167"/>
        <v>530.2869747524976</v>
      </c>
      <c r="BA122" s="105">
        <f t="shared" si="167"/>
        <v>530.2869747524976</v>
      </c>
      <c r="BB122" s="105">
        <f t="shared" si="167"/>
        <v>530.2869747524976</v>
      </c>
      <c r="BC122" s="105">
        <f t="shared" si="167"/>
        <v>530.2869747524976</v>
      </c>
      <c r="BD122" s="105">
        <f t="shared" si="167"/>
        <v>530.2869747524976</v>
      </c>
      <c r="BE122" s="105">
        <f t="shared" si="167"/>
        <v>530.2869747524976</v>
      </c>
      <c r="BF122" s="105">
        <f t="shared" si="167"/>
        <v>530.2869747524976</v>
      </c>
      <c r="BG122" s="105">
        <f t="shared" si="167"/>
        <v>530.2869747524976</v>
      </c>
      <c r="BH122" s="105">
        <f t="shared" si="167"/>
        <v>530.2869747524976</v>
      </c>
    </row>
    <row r="123" spans="1:60" x14ac:dyDescent="0.2">
      <c r="A123" s="71" t="s">
        <v>46</v>
      </c>
      <c r="B123" s="155" t="s">
        <v>51</v>
      </c>
      <c r="E123" s="105">
        <f t="shared" si="164"/>
        <v>0</v>
      </c>
      <c r="F123" s="105">
        <f t="shared" si="165"/>
        <v>0</v>
      </c>
      <c r="G123" s="105">
        <f t="shared" si="165"/>
        <v>0</v>
      </c>
      <c r="H123" s="105">
        <f t="shared" si="165"/>
        <v>1842.4644524999997</v>
      </c>
      <c r="I123" s="105">
        <f t="shared" si="165"/>
        <v>1040.6701072142755</v>
      </c>
      <c r="J123" s="105">
        <f t="shared" si="165"/>
        <v>15.108208510500056</v>
      </c>
      <c r="K123" s="105">
        <f t="shared" si="165"/>
        <v>15.108208510500056</v>
      </c>
      <c r="L123" s="105">
        <f t="shared" si="165"/>
        <v>15.108208510500056</v>
      </c>
      <c r="M123" s="105">
        <f t="shared" si="165"/>
        <v>-7.0832522284999317</v>
      </c>
      <c r="N123" s="105">
        <f t="shared" si="165"/>
        <v>-7.0832522284999317</v>
      </c>
      <c r="O123" s="105">
        <f t="shared" si="165"/>
        <v>-7.0832522284999317</v>
      </c>
      <c r="P123" s="105">
        <f t="shared" si="165"/>
        <v>-7.0832522284999317</v>
      </c>
      <c r="Q123" s="105">
        <f t="shared" si="165"/>
        <v>-7.0832522284999317</v>
      </c>
      <c r="R123" s="105">
        <f t="shared" si="165"/>
        <v>-7.0832522284999317</v>
      </c>
      <c r="S123" s="105">
        <f t="shared" si="165"/>
        <v>-7.0832522284999317</v>
      </c>
      <c r="T123" s="105">
        <f t="shared" si="165"/>
        <v>-7.0832522284999317</v>
      </c>
      <c r="U123" s="105">
        <f t="shared" si="165"/>
        <v>-7.0832522284999317</v>
      </c>
      <c r="V123" s="105">
        <f t="shared" si="167"/>
        <v>-7.0832522284999317</v>
      </c>
      <c r="W123" s="105">
        <f t="shared" si="167"/>
        <v>-7.0832522284999317</v>
      </c>
      <c r="X123" s="105">
        <f t="shared" si="167"/>
        <v>-7.0832522284999317</v>
      </c>
      <c r="Y123" s="105">
        <f t="shared" si="167"/>
        <v>43.27744280650014</v>
      </c>
      <c r="Z123" s="105">
        <f t="shared" si="167"/>
        <v>43.27744280650014</v>
      </c>
      <c r="AA123" s="105">
        <f t="shared" si="167"/>
        <v>43.27744280650014</v>
      </c>
      <c r="AB123" s="105">
        <f t="shared" si="167"/>
        <v>43.27744280650014</v>
      </c>
      <c r="AC123" s="105">
        <f t="shared" si="167"/>
        <v>43.27744280650014</v>
      </c>
      <c r="AD123" s="105">
        <f t="shared" si="167"/>
        <v>43.27744280650014</v>
      </c>
      <c r="AE123" s="105">
        <f t="shared" si="167"/>
        <v>43.27744280650014</v>
      </c>
      <c r="AF123" s="105">
        <f t="shared" si="167"/>
        <v>43.27744280650014</v>
      </c>
      <c r="AG123" s="105">
        <f t="shared" si="167"/>
        <v>43.27744280650014</v>
      </c>
      <c r="AH123" s="105">
        <f t="shared" si="167"/>
        <v>43.27744280650014</v>
      </c>
      <c r="AI123" s="105">
        <f t="shared" si="167"/>
        <v>43.27744280650014</v>
      </c>
      <c r="AJ123" s="105">
        <f t="shared" si="167"/>
        <v>43.27744280650014</v>
      </c>
      <c r="AK123" s="105">
        <f t="shared" si="167"/>
        <v>24.27958711850016</v>
      </c>
      <c r="AL123" s="105">
        <f t="shared" si="167"/>
        <v>24.27958711850016</v>
      </c>
      <c r="AM123" s="105">
        <f t="shared" si="167"/>
        <v>24.27958711850016</v>
      </c>
      <c r="AN123" s="105">
        <f t="shared" si="167"/>
        <v>24.27958711850016</v>
      </c>
      <c r="AO123" s="105">
        <f t="shared" si="167"/>
        <v>24.27958711850016</v>
      </c>
      <c r="AP123" s="105">
        <f t="shared" si="167"/>
        <v>24.27958711850016</v>
      </c>
      <c r="AQ123" s="105">
        <f t="shared" si="167"/>
        <v>24.27958711850016</v>
      </c>
      <c r="AR123" s="105">
        <f t="shared" si="167"/>
        <v>24.27958711850016</v>
      </c>
      <c r="AS123" s="105">
        <f t="shared" si="167"/>
        <v>24.27958711850016</v>
      </c>
      <c r="AT123" s="105">
        <f t="shared" si="167"/>
        <v>24.27958711850016</v>
      </c>
      <c r="AU123" s="105">
        <f t="shared" si="167"/>
        <v>24.27958711850016</v>
      </c>
      <c r="AV123" s="105">
        <f t="shared" si="167"/>
        <v>24.27958711850016</v>
      </c>
      <c r="AW123" s="105">
        <f t="shared" si="167"/>
        <v>6.7557029925001686</v>
      </c>
      <c r="AX123" s="105">
        <f t="shared" si="167"/>
        <v>6.7557029925001686</v>
      </c>
      <c r="AY123" s="105">
        <f t="shared" si="167"/>
        <v>6.7557029925001686</v>
      </c>
      <c r="AZ123" s="105">
        <f t="shared" si="167"/>
        <v>6.7557029925001686</v>
      </c>
      <c r="BA123" s="105">
        <f t="shared" si="167"/>
        <v>6.7557029925001686</v>
      </c>
      <c r="BB123" s="105">
        <f t="shared" si="167"/>
        <v>6.7557029925001686</v>
      </c>
      <c r="BC123" s="105">
        <f t="shared" si="167"/>
        <v>6.7557029925001686</v>
      </c>
      <c r="BD123" s="105">
        <f t="shared" si="167"/>
        <v>6.7557029925001686</v>
      </c>
      <c r="BE123" s="105">
        <f t="shared" si="167"/>
        <v>6.7557029925001686</v>
      </c>
      <c r="BF123" s="105">
        <f t="shared" si="167"/>
        <v>6.7557029925001686</v>
      </c>
      <c r="BG123" s="105">
        <f t="shared" si="167"/>
        <v>6.7557029925001686</v>
      </c>
      <c r="BH123" s="105">
        <f t="shared" si="167"/>
        <v>6.7557029925001686</v>
      </c>
    </row>
    <row r="124" spans="1:60" x14ac:dyDescent="0.2">
      <c r="A124" s="71" t="s">
        <v>48</v>
      </c>
      <c r="B124" s="155" t="s">
        <v>51</v>
      </c>
      <c r="E124" s="105">
        <f t="shared" si="164"/>
        <v>0</v>
      </c>
      <c r="F124" s="105">
        <f t="shared" si="165"/>
        <v>0</v>
      </c>
      <c r="G124" s="105">
        <f t="shared" si="165"/>
        <v>0</v>
      </c>
      <c r="H124" s="105">
        <f t="shared" si="165"/>
        <v>41.117186249999996</v>
      </c>
      <c r="I124" s="105">
        <f t="shared" si="165"/>
        <v>-21.726365072832003</v>
      </c>
      <c r="J124" s="105">
        <f t="shared" si="165"/>
        <v>-11.678194610249994</v>
      </c>
      <c r="K124" s="105">
        <f t="shared" si="165"/>
        <v>-11.678194610249994</v>
      </c>
      <c r="L124" s="105">
        <f t="shared" si="165"/>
        <v>-11.678194610249994</v>
      </c>
      <c r="M124" s="105">
        <f t="shared" si="165"/>
        <v>-12.173428275750018</v>
      </c>
      <c r="N124" s="105">
        <f t="shared" si="165"/>
        <v>-12.173428275750018</v>
      </c>
      <c r="O124" s="105">
        <f t="shared" si="165"/>
        <v>-12.173428275750018</v>
      </c>
      <c r="P124" s="105">
        <f t="shared" si="165"/>
        <v>-12.173428275750018</v>
      </c>
      <c r="Q124" s="105">
        <f t="shared" si="165"/>
        <v>-12.173428275750018</v>
      </c>
      <c r="R124" s="105">
        <f t="shared" si="165"/>
        <v>-12.173428275750018</v>
      </c>
      <c r="S124" s="105">
        <f t="shared" si="165"/>
        <v>-12.173428275750018</v>
      </c>
      <c r="T124" s="105">
        <f t="shared" si="165"/>
        <v>-12.173428275750018</v>
      </c>
      <c r="U124" s="105">
        <f t="shared" si="165"/>
        <v>-12.173428275750018</v>
      </c>
      <c r="V124" s="105">
        <f t="shared" si="167"/>
        <v>-12.173428275750018</v>
      </c>
      <c r="W124" s="105">
        <f t="shared" si="167"/>
        <v>-12.173428275750018</v>
      </c>
      <c r="X124" s="105">
        <f t="shared" si="167"/>
        <v>-12.173428275750018</v>
      </c>
      <c r="Y124" s="105">
        <f t="shared" si="167"/>
        <v>-12.630285900750017</v>
      </c>
      <c r="Z124" s="105">
        <f t="shared" si="167"/>
        <v>-12.630285900750017</v>
      </c>
      <c r="AA124" s="105">
        <f t="shared" si="167"/>
        <v>-12.630285900750017</v>
      </c>
      <c r="AB124" s="105">
        <f t="shared" si="167"/>
        <v>-12.630285900750017</v>
      </c>
      <c r="AC124" s="105">
        <f t="shared" si="167"/>
        <v>-12.630285900750017</v>
      </c>
      <c r="AD124" s="105">
        <f t="shared" si="167"/>
        <v>-12.630285900750017</v>
      </c>
      <c r="AE124" s="105">
        <f t="shared" si="167"/>
        <v>-12.630285900750017</v>
      </c>
      <c r="AF124" s="105">
        <f t="shared" si="167"/>
        <v>-12.630285900750017</v>
      </c>
      <c r="AG124" s="105">
        <f t="shared" si="167"/>
        <v>-12.630285900750017</v>
      </c>
      <c r="AH124" s="105">
        <f t="shared" si="167"/>
        <v>-12.630285900750017</v>
      </c>
      <c r="AI124" s="105">
        <f t="shared" si="167"/>
        <v>-12.630285900750017</v>
      </c>
      <c r="AJ124" s="105">
        <f t="shared" si="167"/>
        <v>-12.630285900750017</v>
      </c>
      <c r="AK124" s="105">
        <f t="shared" si="167"/>
        <v>-13.054249776750018</v>
      </c>
      <c r="AL124" s="105">
        <f t="shared" si="167"/>
        <v>-13.054249776750018</v>
      </c>
      <c r="AM124" s="105">
        <f t="shared" si="167"/>
        <v>-13.054249776750018</v>
      </c>
      <c r="AN124" s="105">
        <f t="shared" si="167"/>
        <v>-13.054249776750018</v>
      </c>
      <c r="AO124" s="105">
        <f t="shared" si="167"/>
        <v>-13.054249776750018</v>
      </c>
      <c r="AP124" s="105">
        <f t="shared" si="167"/>
        <v>-13.054249776750018</v>
      </c>
      <c r="AQ124" s="105">
        <f t="shared" ref="AQ124:BH124" si="168">-AQ105*0.21</f>
        <v>-13.054249776750018</v>
      </c>
      <c r="AR124" s="105">
        <f t="shared" si="168"/>
        <v>-13.054249776750018</v>
      </c>
      <c r="AS124" s="105">
        <f t="shared" si="168"/>
        <v>-13.054249776750018</v>
      </c>
      <c r="AT124" s="105">
        <f t="shared" si="168"/>
        <v>-13.054249776750018</v>
      </c>
      <c r="AU124" s="105">
        <f t="shared" si="168"/>
        <v>-13.054249776750018</v>
      </c>
      <c r="AV124" s="105">
        <f t="shared" si="168"/>
        <v>-13.054249776750018</v>
      </c>
      <c r="AW124" s="105">
        <f t="shared" si="168"/>
        <v>-13.445319903749922</v>
      </c>
      <c r="AX124" s="105">
        <f t="shared" si="168"/>
        <v>-13.445319903749922</v>
      </c>
      <c r="AY124" s="105">
        <f t="shared" si="168"/>
        <v>-13.445319903749922</v>
      </c>
      <c r="AZ124" s="105">
        <f t="shared" si="168"/>
        <v>-13.445319903749922</v>
      </c>
      <c r="BA124" s="105">
        <f t="shared" si="168"/>
        <v>-13.445319903749922</v>
      </c>
      <c r="BB124" s="105">
        <f t="shared" si="168"/>
        <v>-13.445319903749922</v>
      </c>
      <c r="BC124" s="105">
        <f t="shared" si="168"/>
        <v>-13.445319903749922</v>
      </c>
      <c r="BD124" s="105">
        <f t="shared" si="168"/>
        <v>-13.445319903749922</v>
      </c>
      <c r="BE124" s="105">
        <f t="shared" si="168"/>
        <v>-13.445319903749922</v>
      </c>
      <c r="BF124" s="105">
        <f t="shared" si="168"/>
        <v>-13.445319903749922</v>
      </c>
      <c r="BG124" s="105">
        <f t="shared" si="168"/>
        <v>-13.445319903749922</v>
      </c>
      <c r="BH124" s="105">
        <f t="shared" si="168"/>
        <v>-13.445319903749922</v>
      </c>
    </row>
    <row r="125" spans="1:60" x14ac:dyDescent="0.2">
      <c r="A125" s="71" t="s">
        <v>45</v>
      </c>
      <c r="B125" s="155" t="s">
        <v>52</v>
      </c>
      <c r="E125" s="105">
        <f t="shared" si="164"/>
        <v>0</v>
      </c>
      <c r="F125" s="105">
        <f t="shared" si="165"/>
        <v>0</v>
      </c>
      <c r="G125" s="105">
        <f t="shared" si="165"/>
        <v>0</v>
      </c>
      <c r="H125" s="105">
        <f t="shared" si="165"/>
        <v>0</v>
      </c>
      <c r="I125" s="105">
        <f t="shared" si="165"/>
        <v>0</v>
      </c>
      <c r="J125" s="105">
        <f t="shared" si="165"/>
        <v>0</v>
      </c>
      <c r="K125" s="105">
        <f t="shared" si="165"/>
        <v>0</v>
      </c>
      <c r="L125" s="105">
        <f t="shared" si="165"/>
        <v>0</v>
      </c>
      <c r="M125" s="105">
        <f t="shared" si="165"/>
        <v>0</v>
      </c>
      <c r="N125" s="105">
        <f t="shared" si="165"/>
        <v>0</v>
      </c>
      <c r="O125" s="105">
        <f t="shared" si="165"/>
        <v>0</v>
      </c>
      <c r="P125" s="105">
        <f t="shared" si="165"/>
        <v>0</v>
      </c>
      <c r="Q125" s="105">
        <f t="shared" si="165"/>
        <v>0</v>
      </c>
      <c r="R125" s="105">
        <f t="shared" si="165"/>
        <v>0</v>
      </c>
      <c r="S125" s="105">
        <f t="shared" si="165"/>
        <v>0</v>
      </c>
      <c r="T125" s="105">
        <f t="shared" si="165"/>
        <v>0</v>
      </c>
      <c r="U125" s="105">
        <f t="shared" si="165"/>
        <v>0</v>
      </c>
      <c r="V125" s="105">
        <f t="shared" ref="V125:BH126" si="169">-V106*0.21</f>
        <v>0</v>
      </c>
      <c r="W125" s="105">
        <f t="shared" si="169"/>
        <v>0</v>
      </c>
      <c r="X125" s="105">
        <f t="shared" si="169"/>
        <v>0</v>
      </c>
      <c r="Y125" s="105">
        <f t="shared" si="169"/>
        <v>0</v>
      </c>
      <c r="Z125" s="105">
        <f t="shared" si="169"/>
        <v>0</v>
      </c>
      <c r="AA125" s="105">
        <f t="shared" si="169"/>
        <v>0</v>
      </c>
      <c r="AB125" s="105">
        <f t="shared" si="169"/>
        <v>0</v>
      </c>
      <c r="AC125" s="105">
        <f t="shared" si="169"/>
        <v>0</v>
      </c>
      <c r="AD125" s="105">
        <f t="shared" si="169"/>
        <v>0</v>
      </c>
      <c r="AE125" s="105">
        <f t="shared" si="169"/>
        <v>0</v>
      </c>
      <c r="AF125" s="105">
        <f t="shared" si="169"/>
        <v>0</v>
      </c>
      <c r="AG125" s="105">
        <f t="shared" si="169"/>
        <v>0</v>
      </c>
      <c r="AH125" s="105">
        <f t="shared" si="169"/>
        <v>0</v>
      </c>
      <c r="AI125" s="105">
        <f t="shared" si="169"/>
        <v>0</v>
      </c>
      <c r="AJ125" s="105">
        <f t="shared" si="169"/>
        <v>0</v>
      </c>
      <c r="AK125" s="105">
        <f t="shared" si="169"/>
        <v>0</v>
      </c>
      <c r="AL125" s="105">
        <f t="shared" si="169"/>
        <v>0</v>
      </c>
      <c r="AM125" s="105">
        <f t="shared" si="169"/>
        <v>0</v>
      </c>
      <c r="AN125" s="105">
        <f t="shared" si="169"/>
        <v>0</v>
      </c>
      <c r="AO125" s="105">
        <f t="shared" si="169"/>
        <v>0</v>
      </c>
      <c r="AP125" s="105">
        <f t="shared" si="169"/>
        <v>0</v>
      </c>
      <c r="AQ125" s="105">
        <f t="shared" si="169"/>
        <v>0</v>
      </c>
      <c r="AR125" s="105">
        <f t="shared" si="169"/>
        <v>0</v>
      </c>
      <c r="AS125" s="105">
        <f t="shared" si="169"/>
        <v>0</v>
      </c>
      <c r="AT125" s="105">
        <f t="shared" si="169"/>
        <v>0</v>
      </c>
      <c r="AU125" s="105">
        <f t="shared" si="169"/>
        <v>0</v>
      </c>
      <c r="AV125" s="105">
        <f t="shared" si="169"/>
        <v>0</v>
      </c>
      <c r="AW125" s="105">
        <f t="shared" si="169"/>
        <v>0</v>
      </c>
      <c r="AX125" s="105">
        <f t="shared" si="169"/>
        <v>0</v>
      </c>
      <c r="AY125" s="105">
        <f t="shared" si="169"/>
        <v>0</v>
      </c>
      <c r="AZ125" s="105">
        <f t="shared" si="169"/>
        <v>0</v>
      </c>
      <c r="BA125" s="105">
        <f t="shared" si="169"/>
        <v>0</v>
      </c>
      <c r="BB125" s="105">
        <f t="shared" si="169"/>
        <v>0</v>
      </c>
      <c r="BC125" s="105">
        <f t="shared" si="169"/>
        <v>0</v>
      </c>
      <c r="BD125" s="105">
        <f t="shared" si="169"/>
        <v>0</v>
      </c>
      <c r="BE125" s="105">
        <f t="shared" si="169"/>
        <v>0</v>
      </c>
      <c r="BF125" s="105">
        <f t="shared" si="169"/>
        <v>0</v>
      </c>
      <c r="BG125" s="105">
        <f t="shared" si="169"/>
        <v>0</v>
      </c>
      <c r="BH125" s="105">
        <f t="shared" si="169"/>
        <v>0</v>
      </c>
    </row>
    <row r="126" spans="1:60" x14ac:dyDescent="0.2">
      <c r="A126" s="71" t="s">
        <v>42</v>
      </c>
      <c r="B126" s="155" t="s">
        <v>52</v>
      </c>
      <c r="E126" s="105">
        <f t="shared" si="164"/>
        <v>0</v>
      </c>
      <c r="F126" s="105">
        <f t="shared" si="165"/>
        <v>0</v>
      </c>
      <c r="G126" s="105">
        <f t="shared" si="165"/>
        <v>0</v>
      </c>
      <c r="H126" s="105">
        <f t="shared" si="165"/>
        <v>0</v>
      </c>
      <c r="I126" s="105">
        <f t="shared" si="165"/>
        <v>0</v>
      </c>
      <c r="J126" s="105">
        <f t="shared" si="165"/>
        <v>0</v>
      </c>
      <c r="K126" s="105">
        <f t="shared" si="165"/>
        <v>0</v>
      </c>
      <c r="L126" s="105">
        <f t="shared" si="165"/>
        <v>0</v>
      </c>
      <c r="M126" s="105">
        <f t="shared" si="165"/>
        <v>0</v>
      </c>
      <c r="N126" s="105">
        <f t="shared" si="165"/>
        <v>0</v>
      </c>
      <c r="O126" s="105">
        <f t="shared" si="165"/>
        <v>0</v>
      </c>
      <c r="P126" s="105">
        <f t="shared" si="165"/>
        <v>0</v>
      </c>
      <c r="Q126" s="105">
        <f t="shared" si="165"/>
        <v>0</v>
      </c>
      <c r="R126" s="105">
        <f t="shared" si="165"/>
        <v>0</v>
      </c>
      <c r="S126" s="105">
        <f t="shared" si="165"/>
        <v>0</v>
      </c>
      <c r="T126" s="105">
        <f t="shared" si="165"/>
        <v>0</v>
      </c>
      <c r="U126" s="105">
        <f t="shared" si="165"/>
        <v>0</v>
      </c>
      <c r="V126" s="105">
        <f t="shared" si="169"/>
        <v>0</v>
      </c>
      <c r="W126" s="105">
        <f t="shared" si="169"/>
        <v>0</v>
      </c>
      <c r="X126" s="105">
        <f t="shared" si="169"/>
        <v>0</v>
      </c>
      <c r="Y126" s="105">
        <f t="shared" si="169"/>
        <v>0</v>
      </c>
      <c r="Z126" s="105">
        <f t="shared" si="169"/>
        <v>0</v>
      </c>
      <c r="AA126" s="105">
        <f t="shared" si="169"/>
        <v>0</v>
      </c>
      <c r="AB126" s="105">
        <f t="shared" si="169"/>
        <v>0</v>
      </c>
      <c r="AC126" s="105">
        <f t="shared" si="169"/>
        <v>0</v>
      </c>
      <c r="AD126" s="105">
        <f t="shared" si="169"/>
        <v>0</v>
      </c>
      <c r="AE126" s="105">
        <f t="shared" si="169"/>
        <v>0</v>
      </c>
      <c r="AF126" s="105">
        <f t="shared" si="169"/>
        <v>0</v>
      </c>
      <c r="AG126" s="105">
        <f t="shared" si="169"/>
        <v>0</v>
      </c>
      <c r="AH126" s="105">
        <f t="shared" si="169"/>
        <v>0</v>
      </c>
      <c r="AI126" s="105">
        <f t="shared" si="169"/>
        <v>0</v>
      </c>
      <c r="AJ126" s="105">
        <f t="shared" si="169"/>
        <v>0</v>
      </c>
      <c r="AK126" s="105">
        <f t="shared" si="169"/>
        <v>0</v>
      </c>
      <c r="AL126" s="105">
        <f t="shared" si="169"/>
        <v>0</v>
      </c>
      <c r="AM126" s="105">
        <f t="shared" si="169"/>
        <v>0</v>
      </c>
      <c r="AN126" s="105">
        <f t="shared" si="169"/>
        <v>0</v>
      </c>
      <c r="AO126" s="105">
        <f t="shared" si="169"/>
        <v>0</v>
      </c>
      <c r="AP126" s="105">
        <f t="shared" si="169"/>
        <v>0</v>
      </c>
      <c r="AQ126" s="105">
        <f t="shared" si="169"/>
        <v>0</v>
      </c>
      <c r="AR126" s="105">
        <f t="shared" si="169"/>
        <v>0</v>
      </c>
      <c r="AS126" s="105">
        <f t="shared" si="169"/>
        <v>0</v>
      </c>
      <c r="AT126" s="105">
        <f t="shared" si="169"/>
        <v>0</v>
      </c>
      <c r="AU126" s="105">
        <f t="shared" si="169"/>
        <v>0</v>
      </c>
      <c r="AV126" s="105">
        <f t="shared" si="169"/>
        <v>0</v>
      </c>
      <c r="AW126" s="105">
        <f t="shared" si="169"/>
        <v>0</v>
      </c>
      <c r="AX126" s="105">
        <f t="shared" si="169"/>
        <v>0</v>
      </c>
      <c r="AY126" s="105">
        <f t="shared" si="169"/>
        <v>0</v>
      </c>
      <c r="AZ126" s="105">
        <f t="shared" si="169"/>
        <v>0</v>
      </c>
      <c r="BA126" s="105">
        <f t="shared" si="169"/>
        <v>0</v>
      </c>
      <c r="BB126" s="105">
        <f t="shared" si="169"/>
        <v>0</v>
      </c>
      <c r="BC126" s="105">
        <f t="shared" si="169"/>
        <v>0</v>
      </c>
      <c r="BD126" s="105">
        <f t="shared" si="169"/>
        <v>0</v>
      </c>
      <c r="BE126" s="105">
        <f t="shared" si="169"/>
        <v>0</v>
      </c>
      <c r="BF126" s="105">
        <f t="shared" si="169"/>
        <v>0</v>
      </c>
      <c r="BG126" s="105">
        <f t="shared" si="169"/>
        <v>0</v>
      </c>
      <c r="BH126" s="105">
        <f t="shared" si="169"/>
        <v>0</v>
      </c>
    </row>
    <row r="127" spans="1:60" x14ac:dyDescent="0.2">
      <c r="A127" s="71"/>
      <c r="D127" s="71" t="s">
        <v>25</v>
      </c>
      <c r="E127" s="76">
        <f t="shared" ref="E127" si="170">SUM(E113:E126)</f>
        <v>279678.80477489589</v>
      </c>
      <c r="F127" s="76">
        <f t="shared" ref="F127:BH127" si="171">SUM(F113:F126)</f>
        <v>234548.1693544515</v>
      </c>
      <c r="G127" s="76">
        <f t="shared" si="171"/>
        <v>206115.52875588479</v>
      </c>
      <c r="H127" s="76">
        <f t="shared" si="171"/>
        <v>200578.71151997455</v>
      </c>
      <c r="I127" s="76">
        <f t="shared" si="171"/>
        <v>147633.81519506624</v>
      </c>
      <c r="J127" s="76">
        <f t="shared" si="171"/>
        <v>14535.583300435943</v>
      </c>
      <c r="K127" s="76">
        <f t="shared" si="171"/>
        <v>14535.583300435943</v>
      </c>
      <c r="L127" s="76">
        <f t="shared" si="171"/>
        <v>14535.583300435943</v>
      </c>
      <c r="M127" s="76">
        <f t="shared" si="171"/>
        <v>12415.324334285013</v>
      </c>
      <c r="N127" s="76">
        <f t="shared" si="171"/>
        <v>12415.324334285013</v>
      </c>
      <c r="O127" s="76">
        <f t="shared" si="171"/>
        <v>12415.324334285013</v>
      </c>
      <c r="P127" s="76">
        <f t="shared" si="171"/>
        <v>12415.324334285013</v>
      </c>
      <c r="Q127" s="76">
        <f t="shared" si="171"/>
        <v>12415.324334285013</v>
      </c>
      <c r="R127" s="76">
        <f t="shared" si="171"/>
        <v>12415.324334285013</v>
      </c>
      <c r="S127" s="76">
        <f t="shared" si="171"/>
        <v>12415.324334285013</v>
      </c>
      <c r="T127" s="76">
        <f t="shared" si="171"/>
        <v>12415.324334285013</v>
      </c>
      <c r="U127" s="76">
        <f t="shared" si="171"/>
        <v>12415.324334285013</v>
      </c>
      <c r="V127" s="76">
        <f t="shared" si="171"/>
        <v>12415.324334285013</v>
      </c>
      <c r="W127" s="76">
        <f t="shared" si="171"/>
        <v>12415.324334285013</v>
      </c>
      <c r="X127" s="76">
        <f t="shared" si="171"/>
        <v>12415.324334285013</v>
      </c>
      <c r="Y127" s="76">
        <f t="shared" si="171"/>
        <v>10544.196449471165</v>
      </c>
      <c r="Z127" s="76">
        <f t="shared" si="171"/>
        <v>10544.196449471165</v>
      </c>
      <c r="AA127" s="76">
        <f t="shared" si="171"/>
        <v>10544.196449471165</v>
      </c>
      <c r="AB127" s="76">
        <f t="shared" si="171"/>
        <v>10544.196449471165</v>
      </c>
      <c r="AC127" s="76">
        <f t="shared" si="171"/>
        <v>10544.196449471165</v>
      </c>
      <c r="AD127" s="76">
        <f t="shared" si="171"/>
        <v>10544.196449471165</v>
      </c>
      <c r="AE127" s="76">
        <f t="shared" si="171"/>
        <v>10544.196449471165</v>
      </c>
      <c r="AF127" s="76">
        <f t="shared" si="171"/>
        <v>10544.196449471165</v>
      </c>
      <c r="AG127" s="76">
        <f t="shared" si="171"/>
        <v>10544.196449471165</v>
      </c>
      <c r="AH127" s="76">
        <f t="shared" si="171"/>
        <v>10544.196449471165</v>
      </c>
      <c r="AI127" s="76">
        <f t="shared" si="171"/>
        <v>10544.196449471165</v>
      </c>
      <c r="AJ127" s="76">
        <f t="shared" si="171"/>
        <v>10544.196449471165</v>
      </c>
      <c r="AK127" s="76">
        <f t="shared" si="171"/>
        <v>8730.8414372786465</v>
      </c>
      <c r="AL127" s="76">
        <f t="shared" si="171"/>
        <v>8730.8414372786465</v>
      </c>
      <c r="AM127" s="76">
        <f t="shared" si="171"/>
        <v>8730.8414372786465</v>
      </c>
      <c r="AN127" s="76">
        <f t="shared" si="171"/>
        <v>8730.8414372786465</v>
      </c>
      <c r="AO127" s="76">
        <f t="shared" si="171"/>
        <v>8730.8414372786465</v>
      </c>
      <c r="AP127" s="76">
        <f t="shared" si="171"/>
        <v>8730.8414372786465</v>
      </c>
      <c r="AQ127" s="76">
        <f t="shared" si="171"/>
        <v>8730.8414372786465</v>
      </c>
      <c r="AR127" s="76">
        <f t="shared" si="171"/>
        <v>8730.8414372786465</v>
      </c>
      <c r="AS127" s="76">
        <f t="shared" si="171"/>
        <v>8730.8414372786465</v>
      </c>
      <c r="AT127" s="76">
        <f t="shared" si="171"/>
        <v>8730.8414372786465</v>
      </c>
      <c r="AU127" s="76">
        <f t="shared" si="171"/>
        <v>8730.8414372786465</v>
      </c>
      <c r="AV127" s="76">
        <f t="shared" si="171"/>
        <v>8730.8414372786465</v>
      </c>
      <c r="AW127" s="76">
        <f t="shared" si="171"/>
        <v>8271.7385054355309</v>
      </c>
      <c r="AX127" s="76">
        <f t="shared" si="171"/>
        <v>8271.7385054355309</v>
      </c>
      <c r="AY127" s="76">
        <f t="shared" si="171"/>
        <v>8271.7385054355309</v>
      </c>
      <c r="AZ127" s="76">
        <f t="shared" si="171"/>
        <v>8271.7385054355309</v>
      </c>
      <c r="BA127" s="76">
        <f t="shared" si="171"/>
        <v>8271.7385054355309</v>
      </c>
      <c r="BB127" s="76">
        <f t="shared" si="171"/>
        <v>8271.7385054355309</v>
      </c>
      <c r="BC127" s="76">
        <f t="shared" si="171"/>
        <v>8271.7385054355309</v>
      </c>
      <c r="BD127" s="76">
        <f t="shared" si="171"/>
        <v>8271.7385054355309</v>
      </c>
      <c r="BE127" s="76">
        <f t="shared" si="171"/>
        <v>8271.7385054355309</v>
      </c>
      <c r="BF127" s="76">
        <f t="shared" si="171"/>
        <v>8271.7385054355309</v>
      </c>
      <c r="BG127" s="76">
        <f t="shared" si="171"/>
        <v>8271.7385054355309</v>
      </c>
      <c r="BH127" s="76">
        <f t="shared" si="171"/>
        <v>8271.7385054355309</v>
      </c>
    </row>
    <row r="128" spans="1:60" x14ac:dyDescent="0.2">
      <c r="A128" s="71"/>
      <c r="D128" s="71" t="s">
        <v>74</v>
      </c>
      <c r="E128" s="105">
        <f>E127</f>
        <v>279678.80477489589</v>
      </c>
      <c r="F128" s="105">
        <f>F127+E128</f>
        <v>514226.97412934736</v>
      </c>
      <c r="G128" s="105">
        <f t="shared" ref="G128:BH128" si="172">G127+F128</f>
        <v>720342.50288523221</v>
      </c>
      <c r="H128" s="105">
        <f t="shared" si="172"/>
        <v>920921.21440520673</v>
      </c>
      <c r="I128" s="105">
        <f t="shared" si="172"/>
        <v>1068555.0296002729</v>
      </c>
      <c r="J128" s="105">
        <f t="shared" si="172"/>
        <v>1083090.6129007088</v>
      </c>
      <c r="K128" s="105">
        <f t="shared" si="172"/>
        <v>1097626.1962011447</v>
      </c>
      <c r="L128" s="105">
        <f t="shared" si="172"/>
        <v>1112161.7795015806</v>
      </c>
      <c r="M128" s="105">
        <f t="shared" si="172"/>
        <v>1124577.1038358656</v>
      </c>
      <c r="N128" s="105">
        <f t="shared" si="172"/>
        <v>1136992.4281701506</v>
      </c>
      <c r="O128" s="105">
        <f t="shared" si="172"/>
        <v>1149407.7525044356</v>
      </c>
      <c r="P128" s="105">
        <f t="shared" si="172"/>
        <v>1161823.0768387206</v>
      </c>
      <c r="Q128" s="105">
        <f t="shared" si="172"/>
        <v>1174238.4011730056</v>
      </c>
      <c r="R128" s="105">
        <f t="shared" si="172"/>
        <v>1186653.7255072906</v>
      </c>
      <c r="S128" s="105">
        <f t="shared" si="172"/>
        <v>1199069.0498415756</v>
      </c>
      <c r="T128" s="105">
        <f t="shared" si="172"/>
        <v>1211484.3741758605</v>
      </c>
      <c r="U128" s="105">
        <f t="shared" si="172"/>
        <v>1223899.6985101455</v>
      </c>
      <c r="V128" s="105">
        <f t="shared" si="172"/>
        <v>1236315.0228444305</v>
      </c>
      <c r="W128" s="105">
        <f t="shared" si="172"/>
        <v>1248730.3471787155</v>
      </c>
      <c r="X128" s="105">
        <f t="shared" si="172"/>
        <v>1261145.6715130005</v>
      </c>
      <c r="Y128" s="105">
        <f t="shared" si="172"/>
        <v>1271689.8679624717</v>
      </c>
      <c r="Z128" s="105">
        <f t="shared" si="172"/>
        <v>1282234.0644119428</v>
      </c>
      <c r="AA128" s="105">
        <f t="shared" si="172"/>
        <v>1292778.260861414</v>
      </c>
      <c r="AB128" s="105">
        <f t="shared" si="172"/>
        <v>1303322.4573108852</v>
      </c>
      <c r="AC128" s="105">
        <f t="shared" si="172"/>
        <v>1313866.6537603564</v>
      </c>
      <c r="AD128" s="105">
        <f t="shared" si="172"/>
        <v>1324410.8502098275</v>
      </c>
      <c r="AE128" s="105">
        <f t="shared" si="172"/>
        <v>1334955.0466592987</v>
      </c>
      <c r="AF128" s="105">
        <f t="shared" si="172"/>
        <v>1345499.2431087699</v>
      </c>
      <c r="AG128" s="105">
        <f t="shared" si="172"/>
        <v>1356043.4395582411</v>
      </c>
      <c r="AH128" s="105">
        <f t="shared" si="172"/>
        <v>1366587.6360077122</v>
      </c>
      <c r="AI128" s="105">
        <f t="shared" si="172"/>
        <v>1377131.8324571834</v>
      </c>
      <c r="AJ128" s="105">
        <f t="shared" si="172"/>
        <v>1387676.0289066546</v>
      </c>
      <c r="AK128" s="105">
        <f t="shared" si="172"/>
        <v>1396406.8703439331</v>
      </c>
      <c r="AL128" s="105">
        <f t="shared" si="172"/>
        <v>1405137.7117812117</v>
      </c>
      <c r="AM128" s="105">
        <f t="shared" si="172"/>
        <v>1413868.5532184902</v>
      </c>
      <c r="AN128" s="105">
        <f t="shared" si="172"/>
        <v>1422599.3946557688</v>
      </c>
      <c r="AO128" s="105">
        <f t="shared" si="172"/>
        <v>1431330.2360930473</v>
      </c>
      <c r="AP128" s="105">
        <f t="shared" si="172"/>
        <v>1440061.0775303259</v>
      </c>
      <c r="AQ128" s="105">
        <f t="shared" si="172"/>
        <v>1448791.9189676044</v>
      </c>
      <c r="AR128" s="105">
        <f t="shared" si="172"/>
        <v>1457522.760404883</v>
      </c>
      <c r="AS128" s="105">
        <f t="shared" si="172"/>
        <v>1466253.6018421615</v>
      </c>
      <c r="AT128" s="105">
        <f t="shared" si="172"/>
        <v>1474984.44327944</v>
      </c>
      <c r="AU128" s="105">
        <f t="shared" si="172"/>
        <v>1483715.2847167186</v>
      </c>
      <c r="AV128" s="105">
        <f t="shared" si="172"/>
        <v>1492446.1261539971</v>
      </c>
      <c r="AW128" s="105">
        <f t="shared" si="172"/>
        <v>1500717.8646594328</v>
      </c>
      <c r="AX128" s="105">
        <f t="shared" si="172"/>
        <v>1508989.6031648684</v>
      </c>
      <c r="AY128" s="105">
        <f t="shared" si="172"/>
        <v>1517261.3416703041</v>
      </c>
      <c r="AZ128" s="105">
        <f t="shared" si="172"/>
        <v>1525533.0801757397</v>
      </c>
      <c r="BA128" s="105">
        <f t="shared" si="172"/>
        <v>1533804.8186811754</v>
      </c>
      <c r="BB128" s="105">
        <f t="shared" si="172"/>
        <v>1542076.557186611</v>
      </c>
      <c r="BC128" s="105">
        <f t="shared" si="172"/>
        <v>1550348.2956920466</v>
      </c>
      <c r="BD128" s="105">
        <f t="shared" si="172"/>
        <v>1558620.0341974823</v>
      </c>
      <c r="BE128" s="105">
        <f t="shared" si="172"/>
        <v>1566891.7727029179</v>
      </c>
      <c r="BF128" s="105">
        <f t="shared" si="172"/>
        <v>1575163.5112083536</v>
      </c>
      <c r="BG128" s="105">
        <f t="shared" si="172"/>
        <v>1583435.2497137892</v>
      </c>
      <c r="BH128" s="105">
        <f t="shared" si="172"/>
        <v>1591706.9882192248</v>
      </c>
    </row>
    <row r="129" spans="1:60" x14ac:dyDescent="0.2">
      <c r="A129" s="71"/>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row>
    <row r="131" spans="1:60" x14ac:dyDescent="0.2">
      <c r="A131" s="71" t="s">
        <v>74</v>
      </c>
    </row>
    <row r="132" spans="1:60" x14ac:dyDescent="0.2">
      <c r="A132" s="71" t="s">
        <v>43</v>
      </c>
      <c r="B132" s="92" t="s">
        <v>50</v>
      </c>
      <c r="E132" s="159">
        <f>-E113</f>
        <v>0</v>
      </c>
      <c r="F132" s="159">
        <f>E132-F113</f>
        <v>0</v>
      </c>
      <c r="G132" s="159">
        <f t="shared" ref="G132:BH136" si="173">F132-G113</f>
        <v>0</v>
      </c>
      <c r="H132" s="159">
        <f t="shared" si="173"/>
        <v>0</v>
      </c>
      <c r="I132" s="159">
        <f t="shared" si="173"/>
        <v>0</v>
      </c>
      <c r="J132" s="159">
        <f t="shared" si="173"/>
        <v>0</v>
      </c>
      <c r="K132" s="159">
        <f t="shared" si="173"/>
        <v>0</v>
      </c>
      <c r="L132" s="159">
        <f t="shared" si="173"/>
        <v>0</v>
      </c>
      <c r="M132" s="159">
        <f t="shared" si="173"/>
        <v>0</v>
      </c>
      <c r="N132" s="159">
        <f t="shared" si="173"/>
        <v>0</v>
      </c>
      <c r="O132" s="159">
        <f t="shared" si="173"/>
        <v>0</v>
      </c>
      <c r="P132" s="159">
        <f t="shared" si="173"/>
        <v>0</v>
      </c>
      <c r="Q132" s="159">
        <f t="shared" si="173"/>
        <v>0</v>
      </c>
      <c r="R132" s="159">
        <f t="shared" si="173"/>
        <v>0</v>
      </c>
      <c r="S132" s="159">
        <f t="shared" si="173"/>
        <v>0</v>
      </c>
      <c r="T132" s="159">
        <f t="shared" si="173"/>
        <v>0</v>
      </c>
      <c r="U132" s="159">
        <f t="shared" si="173"/>
        <v>0</v>
      </c>
      <c r="V132" s="159">
        <f t="shared" si="173"/>
        <v>0</v>
      </c>
      <c r="W132" s="159">
        <f t="shared" si="173"/>
        <v>0</v>
      </c>
      <c r="X132" s="106">
        <f t="shared" si="173"/>
        <v>0</v>
      </c>
      <c r="Y132" s="159">
        <f t="shared" si="173"/>
        <v>0</v>
      </c>
      <c r="Z132" s="159">
        <f t="shared" si="173"/>
        <v>0</v>
      </c>
      <c r="AA132" s="159">
        <f t="shared" si="173"/>
        <v>0</v>
      </c>
      <c r="AB132" s="159">
        <f t="shared" si="173"/>
        <v>0</v>
      </c>
      <c r="AC132" s="159">
        <f t="shared" si="173"/>
        <v>0</v>
      </c>
      <c r="AD132" s="159">
        <f t="shared" si="173"/>
        <v>0</v>
      </c>
      <c r="AE132" s="159">
        <f t="shared" si="173"/>
        <v>0</v>
      </c>
      <c r="AF132" s="159">
        <f t="shared" si="173"/>
        <v>0</v>
      </c>
      <c r="AG132" s="159">
        <f t="shared" si="173"/>
        <v>0</v>
      </c>
      <c r="AH132" s="159">
        <f t="shared" si="173"/>
        <v>0</v>
      </c>
      <c r="AI132" s="159">
        <f t="shared" si="173"/>
        <v>0</v>
      </c>
      <c r="AJ132" s="106">
        <f t="shared" si="173"/>
        <v>0</v>
      </c>
      <c r="AK132" s="159">
        <f t="shared" si="173"/>
        <v>0</v>
      </c>
      <c r="AL132" s="159">
        <f t="shared" si="173"/>
        <v>0</v>
      </c>
      <c r="AM132" s="159">
        <f t="shared" si="173"/>
        <v>0</v>
      </c>
      <c r="AN132" s="159">
        <f t="shared" si="173"/>
        <v>0</v>
      </c>
      <c r="AO132" s="159">
        <f t="shared" si="173"/>
        <v>0</v>
      </c>
      <c r="AP132" s="159">
        <f t="shared" si="173"/>
        <v>0</v>
      </c>
      <c r="AQ132" s="159">
        <f t="shared" si="173"/>
        <v>0</v>
      </c>
      <c r="AR132" s="159">
        <f t="shared" si="173"/>
        <v>0</v>
      </c>
      <c r="AS132" s="159">
        <f t="shared" si="173"/>
        <v>0</v>
      </c>
      <c r="AT132" s="159">
        <f t="shared" si="173"/>
        <v>0</v>
      </c>
      <c r="AU132" s="159">
        <f t="shared" si="173"/>
        <v>0</v>
      </c>
      <c r="AV132" s="106">
        <f t="shared" si="173"/>
        <v>0</v>
      </c>
      <c r="AW132" s="159">
        <f t="shared" si="173"/>
        <v>0</v>
      </c>
      <c r="AX132" s="159">
        <f t="shared" si="173"/>
        <v>0</v>
      </c>
      <c r="AY132" s="159">
        <f t="shared" si="173"/>
        <v>0</v>
      </c>
      <c r="AZ132" s="159">
        <f t="shared" si="173"/>
        <v>0</v>
      </c>
      <c r="BA132" s="159">
        <f t="shared" si="173"/>
        <v>0</v>
      </c>
      <c r="BB132" s="159">
        <f t="shared" si="173"/>
        <v>0</v>
      </c>
      <c r="BC132" s="159">
        <f t="shared" si="173"/>
        <v>0</v>
      </c>
      <c r="BD132" s="159">
        <f t="shared" si="173"/>
        <v>0</v>
      </c>
      <c r="BE132" s="159">
        <f t="shared" si="173"/>
        <v>0</v>
      </c>
      <c r="BF132" s="159">
        <f t="shared" si="173"/>
        <v>0</v>
      </c>
      <c r="BG132" s="159">
        <f t="shared" si="173"/>
        <v>0</v>
      </c>
      <c r="BH132" s="159">
        <f t="shared" si="173"/>
        <v>0</v>
      </c>
    </row>
    <row r="133" spans="1:60" x14ac:dyDescent="0.2">
      <c r="A133" s="71" t="s">
        <v>44</v>
      </c>
      <c r="B133" s="92" t="s">
        <v>50</v>
      </c>
      <c r="E133" s="159">
        <f t="shared" ref="E133:E145" si="174">-E114</f>
        <v>0</v>
      </c>
      <c r="F133" s="159">
        <f t="shared" ref="F133:U146" si="175">E133-F114</f>
        <v>0</v>
      </c>
      <c r="G133" s="159">
        <f t="shared" si="175"/>
        <v>0</v>
      </c>
      <c r="H133" s="159">
        <f t="shared" si="175"/>
        <v>0</v>
      </c>
      <c r="I133" s="159">
        <f t="shared" si="173"/>
        <v>0</v>
      </c>
      <c r="J133" s="159">
        <f t="shared" si="173"/>
        <v>0</v>
      </c>
      <c r="K133" s="159">
        <f t="shared" si="173"/>
        <v>0</v>
      </c>
      <c r="L133" s="159">
        <f t="shared" si="173"/>
        <v>0</v>
      </c>
      <c r="M133" s="159">
        <f t="shared" si="173"/>
        <v>0</v>
      </c>
      <c r="N133" s="159">
        <f t="shared" si="173"/>
        <v>0</v>
      </c>
      <c r="O133" s="159">
        <f t="shared" si="173"/>
        <v>0</v>
      </c>
      <c r="P133" s="159">
        <f t="shared" si="173"/>
        <v>0</v>
      </c>
      <c r="Q133" s="159">
        <f t="shared" si="173"/>
        <v>0</v>
      </c>
      <c r="R133" s="159">
        <f t="shared" si="173"/>
        <v>0</v>
      </c>
      <c r="S133" s="159">
        <f t="shared" si="173"/>
        <v>0</v>
      </c>
      <c r="T133" s="159">
        <f t="shared" si="173"/>
        <v>0</v>
      </c>
      <c r="U133" s="159">
        <f t="shared" si="173"/>
        <v>0</v>
      </c>
      <c r="V133" s="159">
        <f t="shared" si="173"/>
        <v>0</v>
      </c>
      <c r="W133" s="159">
        <f t="shared" si="173"/>
        <v>0</v>
      </c>
      <c r="X133" s="106">
        <f t="shared" si="173"/>
        <v>0</v>
      </c>
      <c r="Y133" s="159">
        <f t="shared" si="173"/>
        <v>0</v>
      </c>
      <c r="Z133" s="159">
        <f t="shared" si="173"/>
        <v>0</v>
      </c>
      <c r="AA133" s="159">
        <f t="shared" si="173"/>
        <v>0</v>
      </c>
      <c r="AB133" s="159">
        <f t="shared" si="173"/>
        <v>0</v>
      </c>
      <c r="AC133" s="159">
        <f t="shared" si="173"/>
        <v>0</v>
      </c>
      <c r="AD133" s="159">
        <f t="shared" si="173"/>
        <v>0</v>
      </c>
      <c r="AE133" s="159">
        <f t="shared" si="173"/>
        <v>0</v>
      </c>
      <c r="AF133" s="159">
        <f t="shared" si="173"/>
        <v>0</v>
      </c>
      <c r="AG133" s="159">
        <f t="shared" si="173"/>
        <v>0</v>
      </c>
      <c r="AH133" s="159">
        <f t="shared" si="173"/>
        <v>0</v>
      </c>
      <c r="AI133" s="159">
        <f t="shared" si="173"/>
        <v>0</v>
      </c>
      <c r="AJ133" s="106">
        <f t="shared" si="173"/>
        <v>0</v>
      </c>
      <c r="AK133" s="159">
        <f t="shared" si="173"/>
        <v>0</v>
      </c>
      <c r="AL133" s="159">
        <f t="shared" si="173"/>
        <v>0</v>
      </c>
      <c r="AM133" s="159">
        <f t="shared" si="173"/>
        <v>0</v>
      </c>
      <c r="AN133" s="159">
        <f t="shared" si="173"/>
        <v>0</v>
      </c>
      <c r="AO133" s="159">
        <f t="shared" si="173"/>
        <v>0</v>
      </c>
      <c r="AP133" s="159">
        <f t="shared" si="173"/>
        <v>0</v>
      </c>
      <c r="AQ133" s="159">
        <f t="shared" si="173"/>
        <v>0</v>
      </c>
      <c r="AR133" s="159">
        <f t="shared" si="173"/>
        <v>0</v>
      </c>
      <c r="AS133" s="159">
        <f t="shared" si="173"/>
        <v>0</v>
      </c>
      <c r="AT133" s="159">
        <f t="shared" si="173"/>
        <v>0</v>
      </c>
      <c r="AU133" s="159">
        <f t="shared" si="173"/>
        <v>0</v>
      </c>
      <c r="AV133" s="106">
        <f t="shared" si="173"/>
        <v>0</v>
      </c>
      <c r="AW133" s="159">
        <f t="shared" si="173"/>
        <v>0</v>
      </c>
      <c r="AX133" s="159">
        <f t="shared" si="173"/>
        <v>0</v>
      </c>
      <c r="AY133" s="159">
        <f t="shared" si="173"/>
        <v>0</v>
      </c>
      <c r="AZ133" s="159">
        <f t="shared" si="173"/>
        <v>0</v>
      </c>
      <c r="BA133" s="159">
        <f t="shared" si="173"/>
        <v>0</v>
      </c>
      <c r="BB133" s="159">
        <f t="shared" si="173"/>
        <v>0</v>
      </c>
      <c r="BC133" s="159">
        <f t="shared" si="173"/>
        <v>0</v>
      </c>
      <c r="BD133" s="159">
        <f t="shared" si="173"/>
        <v>0</v>
      </c>
      <c r="BE133" s="159">
        <f t="shared" si="173"/>
        <v>0</v>
      </c>
      <c r="BF133" s="159">
        <f t="shared" si="173"/>
        <v>0</v>
      </c>
      <c r="BG133" s="159">
        <f t="shared" si="173"/>
        <v>0</v>
      </c>
      <c r="BH133" s="159">
        <f t="shared" si="173"/>
        <v>0</v>
      </c>
    </row>
    <row r="134" spans="1:60" x14ac:dyDescent="0.2">
      <c r="A134" s="71" t="s">
        <v>45</v>
      </c>
      <c r="B134" s="92" t="s">
        <v>50</v>
      </c>
      <c r="E134" s="159">
        <f t="shared" si="174"/>
        <v>0</v>
      </c>
      <c r="F134" s="159">
        <f t="shared" si="175"/>
        <v>0</v>
      </c>
      <c r="G134" s="159">
        <f t="shared" si="175"/>
        <v>0</v>
      </c>
      <c r="H134" s="159">
        <f t="shared" si="175"/>
        <v>0</v>
      </c>
      <c r="I134" s="159">
        <f t="shared" si="173"/>
        <v>0</v>
      </c>
      <c r="J134" s="159">
        <f t="shared" si="173"/>
        <v>0</v>
      </c>
      <c r="K134" s="159">
        <f t="shared" si="173"/>
        <v>0</v>
      </c>
      <c r="L134" s="159">
        <f t="shared" si="173"/>
        <v>0</v>
      </c>
      <c r="M134" s="159">
        <f t="shared" si="173"/>
        <v>0</v>
      </c>
      <c r="N134" s="159">
        <f t="shared" si="173"/>
        <v>0</v>
      </c>
      <c r="O134" s="159">
        <f t="shared" si="173"/>
        <v>0</v>
      </c>
      <c r="P134" s="159">
        <f t="shared" si="173"/>
        <v>0</v>
      </c>
      <c r="Q134" s="159">
        <f t="shared" si="173"/>
        <v>0</v>
      </c>
      <c r="R134" s="159">
        <f t="shared" si="173"/>
        <v>0</v>
      </c>
      <c r="S134" s="159">
        <f t="shared" si="173"/>
        <v>0</v>
      </c>
      <c r="T134" s="159">
        <f t="shared" si="173"/>
        <v>0</v>
      </c>
      <c r="U134" s="159">
        <f t="shared" si="173"/>
        <v>0</v>
      </c>
      <c r="V134" s="159">
        <f t="shared" si="173"/>
        <v>0</v>
      </c>
      <c r="W134" s="159">
        <f t="shared" si="173"/>
        <v>0</v>
      </c>
      <c r="X134" s="106">
        <f t="shared" si="173"/>
        <v>0</v>
      </c>
      <c r="Y134" s="159">
        <f t="shared" si="173"/>
        <v>0</v>
      </c>
      <c r="Z134" s="159">
        <f t="shared" si="173"/>
        <v>0</v>
      </c>
      <c r="AA134" s="159">
        <f t="shared" si="173"/>
        <v>0</v>
      </c>
      <c r="AB134" s="159">
        <f t="shared" si="173"/>
        <v>0</v>
      </c>
      <c r="AC134" s="159">
        <f t="shared" si="173"/>
        <v>0</v>
      </c>
      <c r="AD134" s="159">
        <f t="shared" si="173"/>
        <v>0</v>
      </c>
      <c r="AE134" s="159">
        <f t="shared" si="173"/>
        <v>0</v>
      </c>
      <c r="AF134" s="159">
        <f t="shared" si="173"/>
        <v>0</v>
      </c>
      <c r="AG134" s="159">
        <f t="shared" si="173"/>
        <v>0</v>
      </c>
      <c r="AH134" s="159">
        <f t="shared" si="173"/>
        <v>0</v>
      </c>
      <c r="AI134" s="159">
        <f t="shared" si="173"/>
        <v>0</v>
      </c>
      <c r="AJ134" s="106">
        <f t="shared" si="173"/>
        <v>0</v>
      </c>
      <c r="AK134" s="159">
        <f t="shared" si="173"/>
        <v>0</v>
      </c>
      <c r="AL134" s="159">
        <f t="shared" si="173"/>
        <v>0</v>
      </c>
      <c r="AM134" s="159">
        <f t="shared" si="173"/>
        <v>0</v>
      </c>
      <c r="AN134" s="159">
        <f t="shared" si="173"/>
        <v>0</v>
      </c>
      <c r="AO134" s="159">
        <f t="shared" si="173"/>
        <v>0</v>
      </c>
      <c r="AP134" s="159">
        <f t="shared" si="173"/>
        <v>0</v>
      </c>
      <c r="AQ134" s="159">
        <f t="shared" si="173"/>
        <v>0</v>
      </c>
      <c r="AR134" s="159">
        <f t="shared" si="173"/>
        <v>0</v>
      </c>
      <c r="AS134" s="159">
        <f t="shared" si="173"/>
        <v>0</v>
      </c>
      <c r="AT134" s="159">
        <f t="shared" si="173"/>
        <v>0</v>
      </c>
      <c r="AU134" s="159">
        <f t="shared" si="173"/>
        <v>0</v>
      </c>
      <c r="AV134" s="106">
        <f t="shared" si="173"/>
        <v>0</v>
      </c>
      <c r="AW134" s="159">
        <f t="shared" si="173"/>
        <v>0</v>
      </c>
      <c r="AX134" s="159">
        <f t="shared" si="173"/>
        <v>0</v>
      </c>
      <c r="AY134" s="159">
        <f t="shared" si="173"/>
        <v>0</v>
      </c>
      <c r="AZ134" s="159">
        <f t="shared" si="173"/>
        <v>0</v>
      </c>
      <c r="BA134" s="159">
        <f t="shared" si="173"/>
        <v>0</v>
      </c>
      <c r="BB134" s="159">
        <f t="shared" si="173"/>
        <v>0</v>
      </c>
      <c r="BC134" s="159">
        <f t="shared" si="173"/>
        <v>0</v>
      </c>
      <c r="BD134" s="159">
        <f t="shared" si="173"/>
        <v>0</v>
      </c>
      <c r="BE134" s="159">
        <f t="shared" si="173"/>
        <v>0</v>
      </c>
      <c r="BF134" s="159">
        <f t="shared" si="173"/>
        <v>0</v>
      </c>
      <c r="BG134" s="159">
        <f t="shared" si="173"/>
        <v>0</v>
      </c>
      <c r="BH134" s="159">
        <f t="shared" si="173"/>
        <v>0</v>
      </c>
    </row>
    <row r="135" spans="1:60" x14ac:dyDescent="0.2">
      <c r="A135" s="71" t="s">
        <v>42</v>
      </c>
      <c r="B135" s="92" t="s">
        <v>50</v>
      </c>
      <c r="E135" s="159">
        <f t="shared" si="174"/>
        <v>0</v>
      </c>
      <c r="F135" s="159">
        <f t="shared" si="175"/>
        <v>0</v>
      </c>
      <c r="G135" s="159">
        <f t="shared" si="175"/>
        <v>0</v>
      </c>
      <c r="H135" s="159">
        <f t="shared" si="175"/>
        <v>0</v>
      </c>
      <c r="I135" s="159">
        <f t="shared" si="173"/>
        <v>0</v>
      </c>
      <c r="J135" s="159">
        <f t="shared" si="173"/>
        <v>0</v>
      </c>
      <c r="K135" s="159">
        <f t="shared" si="173"/>
        <v>0</v>
      </c>
      <c r="L135" s="159">
        <f t="shared" si="173"/>
        <v>0</v>
      </c>
      <c r="M135" s="159">
        <f t="shared" si="173"/>
        <v>0</v>
      </c>
      <c r="N135" s="159">
        <f t="shared" si="173"/>
        <v>0</v>
      </c>
      <c r="O135" s="159">
        <f t="shared" si="173"/>
        <v>0</v>
      </c>
      <c r="P135" s="159">
        <f t="shared" si="173"/>
        <v>0</v>
      </c>
      <c r="Q135" s="159">
        <f t="shared" si="173"/>
        <v>0</v>
      </c>
      <c r="R135" s="159">
        <f t="shared" si="173"/>
        <v>0</v>
      </c>
      <c r="S135" s="159">
        <f t="shared" si="173"/>
        <v>0</v>
      </c>
      <c r="T135" s="159">
        <f t="shared" si="173"/>
        <v>0</v>
      </c>
      <c r="U135" s="159">
        <f t="shared" si="173"/>
        <v>0</v>
      </c>
      <c r="V135" s="159">
        <f t="shared" si="173"/>
        <v>0</v>
      </c>
      <c r="W135" s="159">
        <f t="shared" si="173"/>
        <v>0</v>
      </c>
      <c r="X135" s="106">
        <f t="shared" si="173"/>
        <v>0</v>
      </c>
      <c r="Y135" s="159">
        <f t="shared" si="173"/>
        <v>0</v>
      </c>
      <c r="Z135" s="159">
        <f t="shared" si="173"/>
        <v>0</v>
      </c>
      <c r="AA135" s="159">
        <f t="shared" si="173"/>
        <v>0</v>
      </c>
      <c r="AB135" s="159">
        <f t="shared" si="173"/>
        <v>0</v>
      </c>
      <c r="AC135" s="159">
        <f t="shared" si="173"/>
        <v>0</v>
      </c>
      <c r="AD135" s="159">
        <f t="shared" si="173"/>
        <v>0</v>
      </c>
      <c r="AE135" s="159">
        <f t="shared" si="173"/>
        <v>0</v>
      </c>
      <c r="AF135" s="159">
        <f t="shared" si="173"/>
        <v>0</v>
      </c>
      <c r="AG135" s="159">
        <f t="shared" si="173"/>
        <v>0</v>
      </c>
      <c r="AH135" s="159">
        <f t="shared" si="173"/>
        <v>0</v>
      </c>
      <c r="AI135" s="159">
        <f t="shared" si="173"/>
        <v>0</v>
      </c>
      <c r="AJ135" s="106">
        <f t="shared" si="173"/>
        <v>0</v>
      </c>
      <c r="AK135" s="159">
        <f t="shared" si="173"/>
        <v>0</v>
      </c>
      <c r="AL135" s="159">
        <f t="shared" si="173"/>
        <v>0</v>
      </c>
      <c r="AM135" s="159">
        <f t="shared" si="173"/>
        <v>0</v>
      </c>
      <c r="AN135" s="159">
        <f t="shared" si="173"/>
        <v>0</v>
      </c>
      <c r="AO135" s="159">
        <f t="shared" si="173"/>
        <v>0</v>
      </c>
      <c r="AP135" s="159">
        <f t="shared" si="173"/>
        <v>0</v>
      </c>
      <c r="AQ135" s="159">
        <f t="shared" si="173"/>
        <v>0</v>
      </c>
      <c r="AR135" s="159">
        <f t="shared" si="173"/>
        <v>0</v>
      </c>
      <c r="AS135" s="159">
        <f t="shared" si="173"/>
        <v>0</v>
      </c>
      <c r="AT135" s="159">
        <f t="shared" si="173"/>
        <v>0</v>
      </c>
      <c r="AU135" s="159">
        <f t="shared" si="173"/>
        <v>0</v>
      </c>
      <c r="AV135" s="106">
        <f t="shared" si="173"/>
        <v>0</v>
      </c>
      <c r="AW135" s="159">
        <f t="shared" si="173"/>
        <v>0</v>
      </c>
      <c r="AX135" s="159">
        <f t="shared" si="173"/>
        <v>0</v>
      </c>
      <c r="AY135" s="159">
        <f t="shared" si="173"/>
        <v>0</v>
      </c>
      <c r="AZ135" s="159">
        <f t="shared" si="173"/>
        <v>0</v>
      </c>
      <c r="BA135" s="159">
        <f t="shared" si="173"/>
        <v>0</v>
      </c>
      <c r="BB135" s="159">
        <f t="shared" si="173"/>
        <v>0</v>
      </c>
      <c r="BC135" s="159">
        <f t="shared" si="173"/>
        <v>0</v>
      </c>
      <c r="BD135" s="159">
        <f t="shared" si="173"/>
        <v>0</v>
      </c>
      <c r="BE135" s="159">
        <f t="shared" si="173"/>
        <v>0</v>
      </c>
      <c r="BF135" s="159">
        <f t="shared" si="173"/>
        <v>0</v>
      </c>
      <c r="BG135" s="159">
        <f t="shared" si="173"/>
        <v>0</v>
      </c>
      <c r="BH135" s="159">
        <f t="shared" si="173"/>
        <v>0</v>
      </c>
    </row>
    <row r="136" spans="1:60" x14ac:dyDescent="0.2">
      <c r="A136" s="71" t="s">
        <v>49</v>
      </c>
      <c r="B136" s="92" t="s">
        <v>50</v>
      </c>
      <c r="E136" s="159">
        <f t="shared" si="174"/>
        <v>0</v>
      </c>
      <c r="F136" s="159">
        <f t="shared" si="175"/>
        <v>0</v>
      </c>
      <c r="G136" s="159">
        <f t="shared" si="175"/>
        <v>0</v>
      </c>
      <c r="H136" s="159">
        <f t="shared" si="175"/>
        <v>0</v>
      </c>
      <c r="I136" s="159">
        <f t="shared" si="173"/>
        <v>0</v>
      </c>
      <c r="J136" s="159">
        <f t="shared" si="173"/>
        <v>0</v>
      </c>
      <c r="K136" s="159">
        <f t="shared" si="173"/>
        <v>0</v>
      </c>
      <c r="L136" s="159">
        <f t="shared" si="173"/>
        <v>0</v>
      </c>
      <c r="M136" s="159">
        <f t="shared" si="173"/>
        <v>0</v>
      </c>
      <c r="N136" s="159">
        <f t="shared" si="173"/>
        <v>0</v>
      </c>
      <c r="O136" s="159">
        <f t="shared" si="173"/>
        <v>0</v>
      </c>
      <c r="P136" s="159">
        <f t="shared" si="173"/>
        <v>0</v>
      </c>
      <c r="Q136" s="159">
        <f t="shared" si="173"/>
        <v>0</v>
      </c>
      <c r="R136" s="159">
        <f t="shared" si="173"/>
        <v>0</v>
      </c>
      <c r="S136" s="159">
        <f t="shared" si="173"/>
        <v>0</v>
      </c>
      <c r="T136" s="159">
        <f t="shared" si="173"/>
        <v>0</v>
      </c>
      <c r="U136" s="159">
        <f t="shared" si="173"/>
        <v>0</v>
      </c>
      <c r="V136" s="159">
        <f t="shared" si="173"/>
        <v>0</v>
      </c>
      <c r="W136" s="159">
        <f t="shared" si="173"/>
        <v>0</v>
      </c>
      <c r="X136" s="106">
        <f t="shared" si="173"/>
        <v>0</v>
      </c>
      <c r="Y136" s="159">
        <f t="shared" si="173"/>
        <v>0</v>
      </c>
      <c r="Z136" s="159">
        <f t="shared" si="173"/>
        <v>0</v>
      </c>
      <c r="AA136" s="159">
        <f t="shared" si="173"/>
        <v>0</v>
      </c>
      <c r="AB136" s="159">
        <f t="shared" si="173"/>
        <v>0</v>
      </c>
      <c r="AC136" s="159">
        <f t="shared" si="173"/>
        <v>0</v>
      </c>
      <c r="AD136" s="159">
        <f t="shared" si="173"/>
        <v>0</v>
      </c>
      <c r="AE136" s="159">
        <f t="shared" si="173"/>
        <v>0</v>
      </c>
      <c r="AF136" s="159">
        <f t="shared" si="173"/>
        <v>0</v>
      </c>
      <c r="AG136" s="159">
        <f t="shared" si="173"/>
        <v>0</v>
      </c>
      <c r="AH136" s="159">
        <f t="shared" si="173"/>
        <v>0</v>
      </c>
      <c r="AI136" s="159">
        <f t="shared" si="173"/>
        <v>0</v>
      </c>
      <c r="AJ136" s="106">
        <f t="shared" si="173"/>
        <v>0</v>
      </c>
      <c r="AK136" s="159">
        <f t="shared" si="173"/>
        <v>0</v>
      </c>
      <c r="AL136" s="159">
        <f t="shared" si="173"/>
        <v>0</v>
      </c>
      <c r="AM136" s="159">
        <f t="shared" si="173"/>
        <v>0</v>
      </c>
      <c r="AN136" s="159">
        <f t="shared" si="173"/>
        <v>0</v>
      </c>
      <c r="AO136" s="159">
        <f t="shared" si="173"/>
        <v>0</v>
      </c>
      <c r="AP136" s="159">
        <f t="shared" si="173"/>
        <v>0</v>
      </c>
      <c r="AQ136" s="159">
        <f t="shared" si="173"/>
        <v>0</v>
      </c>
      <c r="AR136" s="159">
        <f t="shared" si="173"/>
        <v>0</v>
      </c>
      <c r="AS136" s="159">
        <f t="shared" si="173"/>
        <v>0</v>
      </c>
      <c r="AT136" s="159">
        <f t="shared" si="173"/>
        <v>0</v>
      </c>
      <c r="AU136" s="159">
        <f t="shared" si="173"/>
        <v>0</v>
      </c>
      <c r="AV136" s="106">
        <f t="shared" si="173"/>
        <v>0</v>
      </c>
      <c r="AW136" s="159">
        <f t="shared" si="173"/>
        <v>0</v>
      </c>
      <c r="AX136" s="159">
        <f t="shared" si="173"/>
        <v>0</v>
      </c>
      <c r="AY136" s="159">
        <f t="shared" si="173"/>
        <v>0</v>
      </c>
      <c r="AZ136" s="159">
        <f t="shared" si="173"/>
        <v>0</v>
      </c>
      <c r="BA136" s="159">
        <f t="shared" si="173"/>
        <v>0</v>
      </c>
      <c r="BB136" s="159">
        <f t="shared" ref="BB136:BH136" si="176">BA136-BB117</f>
        <v>0</v>
      </c>
      <c r="BC136" s="159">
        <f t="shared" si="176"/>
        <v>0</v>
      </c>
      <c r="BD136" s="159">
        <f t="shared" si="176"/>
        <v>0</v>
      </c>
      <c r="BE136" s="159">
        <f t="shared" si="176"/>
        <v>0</v>
      </c>
      <c r="BF136" s="159">
        <f t="shared" si="176"/>
        <v>0</v>
      </c>
      <c r="BG136" s="159">
        <f t="shared" si="176"/>
        <v>0</v>
      </c>
      <c r="BH136" s="159">
        <f t="shared" si="176"/>
        <v>0</v>
      </c>
    </row>
    <row r="137" spans="1:60" x14ac:dyDescent="0.2">
      <c r="A137" s="71" t="s">
        <v>41</v>
      </c>
      <c r="B137" s="92" t="s">
        <v>51</v>
      </c>
      <c r="E137" s="159">
        <f t="shared" si="174"/>
        <v>0</v>
      </c>
      <c r="F137" s="159">
        <f t="shared" si="175"/>
        <v>0</v>
      </c>
      <c r="G137" s="159">
        <f t="shared" si="175"/>
        <v>0</v>
      </c>
      <c r="H137" s="159">
        <f t="shared" si="175"/>
        <v>-5876.6644912499996</v>
      </c>
      <c r="I137" s="159">
        <f t="shared" si="175"/>
        <v>6879.055772630436</v>
      </c>
      <c r="J137" s="159">
        <f t="shared" si="175"/>
        <v>8548.1590806896875</v>
      </c>
      <c r="K137" s="159">
        <f t="shared" si="175"/>
        <v>10217.262388748939</v>
      </c>
      <c r="L137" s="159">
        <f t="shared" si="175"/>
        <v>11886.36569680819</v>
      </c>
      <c r="M137" s="159">
        <f t="shared" si="175"/>
        <v>13626.250163850942</v>
      </c>
      <c r="N137" s="159">
        <f t="shared" si="175"/>
        <v>15366.134630893694</v>
      </c>
      <c r="O137" s="159">
        <f t="shared" si="175"/>
        <v>17106.019097936445</v>
      </c>
      <c r="P137" s="159">
        <f t="shared" si="175"/>
        <v>18845.903564979199</v>
      </c>
      <c r="Q137" s="159">
        <f t="shared" si="175"/>
        <v>20585.788032021948</v>
      </c>
      <c r="R137" s="159">
        <f t="shared" si="175"/>
        <v>22325.672499064698</v>
      </c>
      <c r="S137" s="159">
        <f t="shared" si="175"/>
        <v>24065.556966107448</v>
      </c>
      <c r="T137" s="159">
        <f t="shared" si="175"/>
        <v>25805.441433150198</v>
      </c>
      <c r="U137" s="159">
        <f t="shared" si="175"/>
        <v>27545.325900192947</v>
      </c>
      <c r="V137" s="159">
        <f t="shared" ref="V137:BH143" si="177">U137-V118</f>
        <v>29285.210367235697</v>
      </c>
      <c r="W137" s="159">
        <f t="shared" si="177"/>
        <v>31025.094834278447</v>
      </c>
      <c r="X137" s="106">
        <f t="shared" si="177"/>
        <v>32764.979301321197</v>
      </c>
      <c r="Y137" s="159">
        <f t="shared" si="177"/>
        <v>34570.16004048894</v>
      </c>
      <c r="Z137" s="159">
        <f t="shared" si="177"/>
        <v>36375.340779656683</v>
      </c>
      <c r="AA137" s="159">
        <f t="shared" si="177"/>
        <v>38180.521518824426</v>
      </c>
      <c r="AB137" s="159">
        <f t="shared" si="177"/>
        <v>39985.702257992169</v>
      </c>
      <c r="AC137" s="159">
        <f t="shared" si="177"/>
        <v>41790.882997159912</v>
      </c>
      <c r="AD137" s="159">
        <f t="shared" si="177"/>
        <v>43596.063736327655</v>
      </c>
      <c r="AE137" s="159">
        <f t="shared" si="177"/>
        <v>45401.244475495398</v>
      </c>
      <c r="AF137" s="159">
        <f t="shared" si="177"/>
        <v>47206.425214663141</v>
      </c>
      <c r="AG137" s="159">
        <f t="shared" si="177"/>
        <v>49011.605953830884</v>
      </c>
      <c r="AH137" s="159">
        <f t="shared" si="177"/>
        <v>50816.786692998627</v>
      </c>
      <c r="AI137" s="159">
        <f t="shared" si="177"/>
        <v>52621.96743216637</v>
      </c>
      <c r="AJ137" s="106">
        <f t="shared" si="177"/>
        <v>54427.148171334113</v>
      </c>
      <c r="AK137" s="159">
        <f t="shared" si="177"/>
        <v>56292.923851033855</v>
      </c>
      <c r="AL137" s="159">
        <f t="shared" si="177"/>
        <v>58158.699530733596</v>
      </c>
      <c r="AM137" s="159">
        <f t="shared" si="177"/>
        <v>60024.475210433338</v>
      </c>
      <c r="AN137" s="159">
        <f t="shared" si="177"/>
        <v>61890.25089013308</v>
      </c>
      <c r="AO137" s="159">
        <f t="shared" si="177"/>
        <v>63756.026569832822</v>
      </c>
      <c r="AP137" s="159">
        <f t="shared" si="177"/>
        <v>65621.802249532571</v>
      </c>
      <c r="AQ137" s="159">
        <f t="shared" si="177"/>
        <v>67487.577929232313</v>
      </c>
      <c r="AR137" s="159">
        <f t="shared" si="177"/>
        <v>69353.353608932055</v>
      </c>
      <c r="AS137" s="159">
        <f t="shared" si="177"/>
        <v>71219.129288631797</v>
      </c>
      <c r="AT137" s="159">
        <f t="shared" si="177"/>
        <v>73084.904968331539</v>
      </c>
      <c r="AU137" s="159">
        <f t="shared" si="177"/>
        <v>74950.680648031281</v>
      </c>
      <c r="AV137" s="106">
        <f t="shared" si="177"/>
        <v>76816.456327731023</v>
      </c>
      <c r="AW137" s="159">
        <f t="shared" si="177"/>
        <v>78738.125616369784</v>
      </c>
      <c r="AX137" s="159">
        <f t="shared" si="177"/>
        <v>80659.794905008544</v>
      </c>
      <c r="AY137" s="159">
        <f t="shared" si="177"/>
        <v>82581.464193647305</v>
      </c>
      <c r="AZ137" s="159">
        <f t="shared" si="177"/>
        <v>84503.133482286066</v>
      </c>
      <c r="BA137" s="159">
        <f t="shared" si="177"/>
        <v>86424.802770924827</v>
      </c>
      <c r="BB137" s="159">
        <f t="shared" si="177"/>
        <v>88346.472059563588</v>
      </c>
      <c r="BC137" s="159">
        <f t="shared" si="177"/>
        <v>90268.141348202349</v>
      </c>
      <c r="BD137" s="159">
        <f t="shared" si="177"/>
        <v>92189.81063684111</v>
      </c>
      <c r="BE137" s="159">
        <f t="shared" si="177"/>
        <v>94111.479925479871</v>
      </c>
      <c r="BF137" s="159">
        <f t="shared" si="177"/>
        <v>96033.149214118632</v>
      </c>
      <c r="BG137" s="159">
        <f t="shared" si="177"/>
        <v>97954.818502757393</v>
      </c>
      <c r="BH137" s="159">
        <f t="shared" si="177"/>
        <v>99876.487791396154</v>
      </c>
    </row>
    <row r="138" spans="1:60" x14ac:dyDescent="0.2">
      <c r="A138" s="71" t="s">
        <v>47</v>
      </c>
      <c r="B138" s="92" t="s">
        <v>51</v>
      </c>
      <c r="E138" s="159">
        <f t="shared" si="174"/>
        <v>0</v>
      </c>
      <c r="F138" s="159">
        <f t="shared" si="175"/>
        <v>0</v>
      </c>
      <c r="G138" s="159">
        <f t="shared" si="175"/>
        <v>0</v>
      </c>
      <c r="H138" s="159">
        <f t="shared" si="175"/>
        <v>-3.7799999999999995E-3</v>
      </c>
      <c r="I138" s="159">
        <f t="shared" si="175"/>
        <v>-8.373190895999999E-3</v>
      </c>
      <c r="J138" s="159">
        <f t="shared" si="175"/>
        <v>-8.7670668959999986E-3</v>
      </c>
      <c r="K138" s="159">
        <f t="shared" si="175"/>
        <v>-9.1609428959999982E-3</v>
      </c>
      <c r="L138" s="159">
        <f t="shared" si="175"/>
        <v>-9.5548188959999978E-3</v>
      </c>
      <c r="M138" s="159">
        <f t="shared" si="175"/>
        <v>-9.9031668959999979E-3</v>
      </c>
      <c r="N138" s="159">
        <f t="shared" si="175"/>
        <v>-1.0251514895999998E-2</v>
      </c>
      <c r="O138" s="159">
        <f t="shared" si="175"/>
        <v>-1.0599862895999998E-2</v>
      </c>
      <c r="P138" s="159">
        <f t="shared" si="175"/>
        <v>-1.0948210895999998E-2</v>
      </c>
      <c r="Q138" s="159">
        <f t="shared" si="175"/>
        <v>-1.1296558895999998E-2</v>
      </c>
      <c r="R138" s="159">
        <f t="shared" si="175"/>
        <v>-1.1644906895999998E-2</v>
      </c>
      <c r="S138" s="159">
        <f t="shared" si="175"/>
        <v>-1.1993254895999998E-2</v>
      </c>
      <c r="T138" s="159">
        <f t="shared" si="175"/>
        <v>-1.2341602895999998E-2</v>
      </c>
      <c r="U138" s="159">
        <f t="shared" si="175"/>
        <v>-1.2689950895999998E-2</v>
      </c>
      <c r="V138" s="159">
        <f t="shared" si="177"/>
        <v>-1.3038298895999998E-2</v>
      </c>
      <c r="W138" s="159">
        <f t="shared" si="177"/>
        <v>-1.3386646895999998E-2</v>
      </c>
      <c r="X138" s="106">
        <f t="shared" si="177"/>
        <v>-1.3734994895999999E-2</v>
      </c>
      <c r="Y138" s="159">
        <f t="shared" si="177"/>
        <v>-1.4074942895999998E-2</v>
      </c>
      <c r="Z138" s="159">
        <f t="shared" si="177"/>
        <v>-1.4414890895999998E-2</v>
      </c>
      <c r="AA138" s="159">
        <f t="shared" si="177"/>
        <v>-1.4754838895999997E-2</v>
      </c>
      <c r="AB138" s="159">
        <f t="shared" si="177"/>
        <v>-1.5094786895999997E-2</v>
      </c>
      <c r="AC138" s="159">
        <f t="shared" si="177"/>
        <v>-1.5434734895999997E-2</v>
      </c>
      <c r="AD138" s="159">
        <f t="shared" si="177"/>
        <v>-1.5774682895999998E-2</v>
      </c>
      <c r="AE138" s="159">
        <f t="shared" si="177"/>
        <v>-1.6114630895999998E-2</v>
      </c>
      <c r="AF138" s="159">
        <f t="shared" si="177"/>
        <v>-1.6454578895999997E-2</v>
      </c>
      <c r="AG138" s="159">
        <f t="shared" si="177"/>
        <v>-1.6794526895999997E-2</v>
      </c>
      <c r="AH138" s="159">
        <f t="shared" si="177"/>
        <v>-1.7134474895999997E-2</v>
      </c>
      <c r="AI138" s="159">
        <f t="shared" si="177"/>
        <v>-1.7474422895999996E-2</v>
      </c>
      <c r="AJ138" s="106">
        <f t="shared" si="177"/>
        <v>-1.7814370895999996E-2</v>
      </c>
      <c r="AK138" s="159">
        <f t="shared" si="177"/>
        <v>-1.8115342895999996E-2</v>
      </c>
      <c r="AL138" s="159">
        <f t="shared" si="177"/>
        <v>-1.8416314895999996E-2</v>
      </c>
      <c r="AM138" s="159">
        <f t="shared" si="177"/>
        <v>-1.8717286895999996E-2</v>
      </c>
      <c r="AN138" s="159">
        <f t="shared" si="177"/>
        <v>-1.9018258895999996E-2</v>
      </c>
      <c r="AO138" s="159">
        <f t="shared" si="177"/>
        <v>-1.9319230895999996E-2</v>
      </c>
      <c r="AP138" s="159">
        <f t="shared" si="177"/>
        <v>-1.9620202895999996E-2</v>
      </c>
      <c r="AQ138" s="159">
        <f t="shared" si="177"/>
        <v>-1.9921174895999996E-2</v>
      </c>
      <c r="AR138" s="159">
        <f t="shared" si="177"/>
        <v>-2.0222146895999996E-2</v>
      </c>
      <c r="AS138" s="159">
        <f t="shared" si="177"/>
        <v>-2.0523118895999996E-2</v>
      </c>
      <c r="AT138" s="159">
        <f t="shared" si="177"/>
        <v>-2.0824090895999996E-2</v>
      </c>
      <c r="AU138" s="159">
        <f t="shared" si="177"/>
        <v>-2.1125062895999996E-2</v>
      </c>
      <c r="AV138" s="106">
        <f t="shared" si="177"/>
        <v>-2.1426034895999996E-2</v>
      </c>
      <c r="AW138" s="159">
        <f t="shared" si="177"/>
        <v>-2.1691054895999998E-2</v>
      </c>
      <c r="AX138" s="159">
        <f t="shared" si="177"/>
        <v>-2.1956074895999999E-2</v>
      </c>
      <c r="AY138" s="159">
        <f t="shared" si="177"/>
        <v>-2.2221094896E-2</v>
      </c>
      <c r="AZ138" s="159">
        <f t="shared" si="177"/>
        <v>-2.2486114896000001E-2</v>
      </c>
      <c r="BA138" s="159">
        <f t="shared" si="177"/>
        <v>-2.2751134896000003E-2</v>
      </c>
      <c r="BB138" s="159">
        <f t="shared" si="177"/>
        <v>-2.3016154896000004E-2</v>
      </c>
      <c r="BC138" s="159">
        <f t="shared" si="177"/>
        <v>-2.3281174896000005E-2</v>
      </c>
      <c r="BD138" s="159">
        <f t="shared" si="177"/>
        <v>-2.3546194896000006E-2</v>
      </c>
      <c r="BE138" s="159">
        <f t="shared" si="177"/>
        <v>-2.3811214896000008E-2</v>
      </c>
      <c r="BF138" s="159">
        <f t="shared" si="177"/>
        <v>-2.4076234896000009E-2</v>
      </c>
      <c r="BG138" s="159">
        <f t="shared" si="177"/>
        <v>-2.434125489600001E-2</v>
      </c>
      <c r="BH138" s="159">
        <f t="shared" si="177"/>
        <v>-2.4606274896000011E-2</v>
      </c>
    </row>
    <row r="139" spans="1:60" x14ac:dyDescent="0.2">
      <c r="A139" s="71" t="s">
        <v>44</v>
      </c>
      <c r="B139" s="92" t="s">
        <v>51</v>
      </c>
      <c r="E139" s="159">
        <f t="shared" si="174"/>
        <v>0</v>
      </c>
      <c r="F139" s="159">
        <f t="shared" si="175"/>
        <v>0</v>
      </c>
      <c r="G139" s="159">
        <f t="shared" si="175"/>
        <v>0</v>
      </c>
      <c r="H139" s="159">
        <f t="shared" si="175"/>
        <v>1.5225524999999998</v>
      </c>
      <c r="I139" s="159">
        <f t="shared" si="175"/>
        <v>0.44786917123199976</v>
      </c>
      <c r="J139" s="159">
        <f t="shared" si="175"/>
        <v>0.60956424673200005</v>
      </c>
      <c r="K139" s="159">
        <f t="shared" si="175"/>
        <v>0.77125932223200033</v>
      </c>
      <c r="L139" s="159">
        <f t="shared" si="175"/>
        <v>0.93295439773200062</v>
      </c>
      <c r="M139" s="159">
        <f t="shared" si="175"/>
        <v>1.0763111742320008</v>
      </c>
      <c r="N139" s="159">
        <f t="shared" si="175"/>
        <v>1.2196679507320012</v>
      </c>
      <c r="O139" s="159">
        <f t="shared" si="175"/>
        <v>1.3630247272320015</v>
      </c>
      <c r="P139" s="159">
        <f t="shared" si="175"/>
        <v>1.5063815037320019</v>
      </c>
      <c r="Q139" s="159">
        <f t="shared" si="175"/>
        <v>1.6497382802320022</v>
      </c>
      <c r="R139" s="159">
        <f t="shared" si="175"/>
        <v>1.7930950567320025</v>
      </c>
      <c r="S139" s="159">
        <f t="shared" si="175"/>
        <v>1.9364518332320029</v>
      </c>
      <c r="T139" s="159">
        <f t="shared" si="175"/>
        <v>2.079808609732003</v>
      </c>
      <c r="U139" s="159">
        <f t="shared" si="175"/>
        <v>2.2231653862320031</v>
      </c>
      <c r="V139" s="159">
        <f t="shared" si="177"/>
        <v>2.3665221627320032</v>
      </c>
      <c r="W139" s="159">
        <f t="shared" si="177"/>
        <v>2.5098789392320033</v>
      </c>
      <c r="X139" s="106">
        <f t="shared" si="177"/>
        <v>2.6532357157320035</v>
      </c>
      <c r="Y139" s="159">
        <f t="shared" si="177"/>
        <v>2.7688482022320033</v>
      </c>
      <c r="Z139" s="159">
        <f t="shared" si="177"/>
        <v>2.8844606887320032</v>
      </c>
      <c r="AA139" s="159">
        <f t="shared" si="177"/>
        <v>3.0000731752320031</v>
      </c>
      <c r="AB139" s="159">
        <f t="shared" si="177"/>
        <v>3.115685661732003</v>
      </c>
      <c r="AC139" s="159">
        <f t="shared" si="177"/>
        <v>3.2312981482320029</v>
      </c>
      <c r="AD139" s="159">
        <f t="shared" si="177"/>
        <v>3.3469106347320028</v>
      </c>
      <c r="AE139" s="159">
        <f t="shared" si="177"/>
        <v>3.4625231212320027</v>
      </c>
      <c r="AF139" s="159">
        <f t="shared" si="177"/>
        <v>3.5781356077320026</v>
      </c>
      <c r="AG139" s="159">
        <f t="shared" si="177"/>
        <v>3.6937480942320025</v>
      </c>
      <c r="AH139" s="159">
        <f t="shared" si="177"/>
        <v>3.8093605807320023</v>
      </c>
      <c r="AI139" s="159">
        <f t="shared" si="177"/>
        <v>3.9249730672320022</v>
      </c>
      <c r="AJ139" s="106">
        <f t="shared" si="177"/>
        <v>4.0405855537320026</v>
      </c>
      <c r="AK139" s="159">
        <f t="shared" si="177"/>
        <v>4.1404988322320024</v>
      </c>
      <c r="AL139" s="159">
        <f t="shared" si="177"/>
        <v>4.2404121107320023</v>
      </c>
      <c r="AM139" s="159">
        <f t="shared" si="177"/>
        <v>4.3403253892320022</v>
      </c>
      <c r="AN139" s="159">
        <f t="shared" si="177"/>
        <v>4.440238667732002</v>
      </c>
      <c r="AO139" s="159">
        <f t="shared" si="177"/>
        <v>4.5401519462320019</v>
      </c>
      <c r="AP139" s="159">
        <f t="shared" si="177"/>
        <v>4.6400652247320018</v>
      </c>
      <c r="AQ139" s="159">
        <f t="shared" si="177"/>
        <v>4.7399785032320016</v>
      </c>
      <c r="AR139" s="159">
        <f t="shared" si="177"/>
        <v>4.8398917817320015</v>
      </c>
      <c r="AS139" s="159">
        <f t="shared" si="177"/>
        <v>4.9398050602320014</v>
      </c>
      <c r="AT139" s="159">
        <f t="shared" si="177"/>
        <v>5.0397183387320013</v>
      </c>
      <c r="AU139" s="159">
        <f t="shared" si="177"/>
        <v>5.1396316172320011</v>
      </c>
      <c r="AV139" s="106">
        <f t="shared" si="177"/>
        <v>5.239544895732001</v>
      </c>
      <c r="AW139" s="159">
        <f t="shared" si="177"/>
        <v>5.3249770082320014</v>
      </c>
      <c r="AX139" s="159">
        <f t="shared" si="177"/>
        <v>5.4104091207320018</v>
      </c>
      <c r="AY139" s="159">
        <f t="shared" si="177"/>
        <v>5.4958412332320021</v>
      </c>
      <c r="AZ139" s="159">
        <f t="shared" si="177"/>
        <v>5.5812733457320025</v>
      </c>
      <c r="BA139" s="159">
        <f t="shared" si="177"/>
        <v>5.6667054582320029</v>
      </c>
      <c r="BB139" s="159">
        <f t="shared" si="177"/>
        <v>5.7521375707320033</v>
      </c>
      <c r="BC139" s="159">
        <f t="shared" si="177"/>
        <v>5.8375696832320036</v>
      </c>
      <c r="BD139" s="159">
        <f t="shared" si="177"/>
        <v>5.923001795732004</v>
      </c>
      <c r="BE139" s="159">
        <f t="shared" si="177"/>
        <v>6.0084339082320044</v>
      </c>
      <c r="BF139" s="159">
        <f t="shared" si="177"/>
        <v>6.0938660207320048</v>
      </c>
      <c r="BG139" s="159">
        <f t="shared" si="177"/>
        <v>6.1792981332320052</v>
      </c>
      <c r="BH139" s="159">
        <f t="shared" si="177"/>
        <v>6.2647302457320055</v>
      </c>
    </row>
    <row r="140" spans="1:60" x14ac:dyDescent="0.2">
      <c r="A140" s="71" t="s">
        <v>45</v>
      </c>
      <c r="B140" s="92" t="s">
        <v>51</v>
      </c>
      <c r="E140" s="159">
        <f t="shared" si="174"/>
        <v>-279678.80477489589</v>
      </c>
      <c r="F140" s="159">
        <f t="shared" si="175"/>
        <v>-514226.97412934736</v>
      </c>
      <c r="G140" s="159">
        <f t="shared" si="175"/>
        <v>-720342.50288523221</v>
      </c>
      <c r="H140" s="159">
        <f t="shared" si="175"/>
        <v>-900228.65839520679</v>
      </c>
      <c r="I140" s="159">
        <f t="shared" si="175"/>
        <v>-1056068.1529327375</v>
      </c>
      <c r="J140" s="159">
        <f t="shared" si="175"/>
        <v>-1071381.7353461415</v>
      </c>
      <c r="K140" s="159">
        <f t="shared" si="175"/>
        <v>-1086695.3177595455</v>
      </c>
      <c r="L140" s="159">
        <f t="shared" si="175"/>
        <v>-1102008.9001729495</v>
      </c>
      <c r="M140" s="159">
        <f t="shared" si="175"/>
        <v>-1115451.4539614785</v>
      </c>
      <c r="N140" s="159">
        <f t="shared" si="175"/>
        <v>-1128894.0077500076</v>
      </c>
      <c r="O140" s="159">
        <f t="shared" si="175"/>
        <v>-1142336.5615385366</v>
      </c>
      <c r="P140" s="159">
        <f t="shared" si="175"/>
        <v>-1155779.1153270656</v>
      </c>
      <c r="Q140" s="159">
        <f t="shared" si="175"/>
        <v>-1169221.6691155946</v>
      </c>
      <c r="R140" s="159">
        <f t="shared" si="175"/>
        <v>-1182664.2229041236</v>
      </c>
      <c r="S140" s="159">
        <f t="shared" si="175"/>
        <v>-1196106.7766926526</v>
      </c>
      <c r="T140" s="159">
        <f t="shared" si="175"/>
        <v>-1209549.3304811816</v>
      </c>
      <c r="U140" s="159">
        <f t="shared" si="175"/>
        <v>-1222991.8842697106</v>
      </c>
      <c r="V140" s="159">
        <f t="shared" si="177"/>
        <v>-1236434.4380582396</v>
      </c>
      <c r="W140" s="159">
        <f t="shared" si="177"/>
        <v>-1249876.9918467687</v>
      </c>
      <c r="X140" s="106">
        <f t="shared" si="177"/>
        <v>-1263319.5456352977</v>
      </c>
      <c r="Y140" s="159">
        <f t="shared" si="177"/>
        <v>-1274851.7267390827</v>
      </c>
      <c r="Z140" s="159">
        <f t="shared" si="177"/>
        <v>-1286383.9078428678</v>
      </c>
      <c r="AA140" s="159">
        <f t="shared" si="177"/>
        <v>-1297916.0889466528</v>
      </c>
      <c r="AB140" s="159">
        <f t="shared" si="177"/>
        <v>-1309448.2700504379</v>
      </c>
      <c r="AC140" s="159">
        <f t="shared" si="177"/>
        <v>-1320980.4511542229</v>
      </c>
      <c r="AD140" s="159">
        <f t="shared" si="177"/>
        <v>-1332512.632258008</v>
      </c>
      <c r="AE140" s="159">
        <f t="shared" si="177"/>
        <v>-1344044.8133617931</v>
      </c>
      <c r="AF140" s="159">
        <f t="shared" si="177"/>
        <v>-1355576.9944655781</v>
      </c>
      <c r="AG140" s="159">
        <f t="shared" si="177"/>
        <v>-1367109.1755693632</v>
      </c>
      <c r="AH140" s="159">
        <f t="shared" si="177"/>
        <v>-1378641.3566731482</v>
      </c>
      <c r="AI140" s="159">
        <f t="shared" si="177"/>
        <v>-1390173.5377769333</v>
      </c>
      <c r="AJ140" s="106">
        <f t="shared" si="177"/>
        <v>-1401705.7188807183</v>
      </c>
      <c r="AK140" s="159">
        <f t="shared" si="177"/>
        <v>-1411637.908216503</v>
      </c>
      <c r="AL140" s="159">
        <f t="shared" si="177"/>
        <v>-1421570.0975522876</v>
      </c>
      <c r="AM140" s="159">
        <f t="shared" si="177"/>
        <v>-1431502.2868880723</v>
      </c>
      <c r="AN140" s="159">
        <f t="shared" si="177"/>
        <v>-1441434.4762238569</v>
      </c>
      <c r="AO140" s="159">
        <f t="shared" si="177"/>
        <v>-1451366.6655596416</v>
      </c>
      <c r="AP140" s="159">
        <f t="shared" si="177"/>
        <v>-1461298.8548954262</v>
      </c>
      <c r="AQ140" s="159">
        <f t="shared" si="177"/>
        <v>-1471231.0442312108</v>
      </c>
      <c r="AR140" s="159">
        <f t="shared" si="177"/>
        <v>-1481163.2335669955</v>
      </c>
      <c r="AS140" s="159">
        <f t="shared" si="177"/>
        <v>-1491095.4229027801</v>
      </c>
      <c r="AT140" s="159">
        <f t="shared" si="177"/>
        <v>-1501027.6122385648</v>
      </c>
      <c r="AU140" s="159">
        <f t="shared" si="177"/>
        <v>-1510959.8015743494</v>
      </c>
      <c r="AV140" s="106">
        <f t="shared" si="177"/>
        <v>-1520891.990910134</v>
      </c>
      <c r="AW140" s="159">
        <f t="shared" si="177"/>
        <v>-1530561.8865134595</v>
      </c>
      <c r="AX140" s="159">
        <f t="shared" si="177"/>
        <v>-1540231.7821167849</v>
      </c>
      <c r="AY140" s="159">
        <f t="shared" si="177"/>
        <v>-1549901.6777201104</v>
      </c>
      <c r="AZ140" s="159">
        <f t="shared" si="177"/>
        <v>-1559571.5733234358</v>
      </c>
      <c r="BA140" s="159">
        <f t="shared" si="177"/>
        <v>-1569241.4689267613</v>
      </c>
      <c r="BB140" s="159">
        <f t="shared" si="177"/>
        <v>-1578911.3645300868</v>
      </c>
      <c r="BC140" s="159">
        <f t="shared" si="177"/>
        <v>-1588581.2601334122</v>
      </c>
      <c r="BD140" s="159">
        <f t="shared" si="177"/>
        <v>-1598251.1557367377</v>
      </c>
      <c r="BE140" s="159">
        <f t="shared" si="177"/>
        <v>-1607921.0513400631</v>
      </c>
      <c r="BF140" s="159">
        <f t="shared" si="177"/>
        <v>-1617590.9469433886</v>
      </c>
      <c r="BG140" s="159">
        <f t="shared" si="177"/>
        <v>-1627260.842546714</v>
      </c>
      <c r="BH140" s="159">
        <f t="shared" si="177"/>
        <v>-1636930.7381500395</v>
      </c>
    </row>
    <row r="141" spans="1:60" x14ac:dyDescent="0.2">
      <c r="A141" s="71" t="s">
        <v>42</v>
      </c>
      <c r="B141" s="92" t="s">
        <v>51</v>
      </c>
      <c r="E141" s="159">
        <f t="shared" si="174"/>
        <v>0</v>
      </c>
      <c r="F141" s="159">
        <f t="shared" si="175"/>
        <v>0</v>
      </c>
      <c r="G141" s="159">
        <f t="shared" si="175"/>
        <v>0</v>
      </c>
      <c r="H141" s="159">
        <f t="shared" si="175"/>
        <v>-12933.828652499998</v>
      </c>
      <c r="I141" s="159">
        <f t="shared" si="175"/>
        <v>-16463.846555254815</v>
      </c>
      <c r="J141" s="159">
        <f t="shared" si="175"/>
        <v>-17351.682037645314</v>
      </c>
      <c r="K141" s="159">
        <f t="shared" si="175"/>
        <v>-18239.517520035814</v>
      </c>
      <c r="L141" s="159">
        <f t="shared" si="175"/>
        <v>-19127.353002426313</v>
      </c>
      <c r="M141" s="159">
        <f t="shared" si="175"/>
        <v>-19859.407704157813</v>
      </c>
      <c r="N141" s="159">
        <f t="shared" si="175"/>
        <v>-20591.462405889313</v>
      </c>
      <c r="O141" s="159">
        <f t="shared" si="175"/>
        <v>-21323.517107620813</v>
      </c>
      <c r="P141" s="159">
        <f t="shared" si="175"/>
        <v>-22055.571809352314</v>
      </c>
      <c r="Q141" s="159">
        <f t="shared" si="175"/>
        <v>-22787.626511083814</v>
      </c>
      <c r="R141" s="159">
        <f t="shared" si="175"/>
        <v>-23519.681212815314</v>
      </c>
      <c r="S141" s="159">
        <f t="shared" si="175"/>
        <v>-24251.735914546814</v>
      </c>
      <c r="T141" s="159">
        <f t="shared" si="175"/>
        <v>-24983.790616278315</v>
      </c>
      <c r="U141" s="159">
        <f t="shared" si="175"/>
        <v>-25715.845318009815</v>
      </c>
      <c r="V141" s="159">
        <f t="shared" si="177"/>
        <v>-26447.900019741315</v>
      </c>
      <c r="W141" s="159">
        <f t="shared" si="177"/>
        <v>-27179.954721472815</v>
      </c>
      <c r="X141" s="106">
        <f t="shared" si="177"/>
        <v>-27912.009423204316</v>
      </c>
      <c r="Y141" s="159">
        <f t="shared" si="177"/>
        <v>-28698.673623690815</v>
      </c>
      <c r="Z141" s="159">
        <f t="shared" si="177"/>
        <v>-29485.337824177313</v>
      </c>
      <c r="AA141" s="159">
        <f t="shared" si="177"/>
        <v>-30272.002024663812</v>
      </c>
      <c r="AB141" s="159">
        <f t="shared" si="177"/>
        <v>-31058.666225150311</v>
      </c>
      <c r="AC141" s="159">
        <f t="shared" si="177"/>
        <v>-31845.33042563681</v>
      </c>
      <c r="AD141" s="159">
        <f t="shared" si="177"/>
        <v>-32631.994626123309</v>
      </c>
      <c r="AE141" s="159">
        <f t="shared" si="177"/>
        <v>-33418.658826609804</v>
      </c>
      <c r="AF141" s="159">
        <f t="shared" si="177"/>
        <v>-34205.323027096303</v>
      </c>
      <c r="AG141" s="159">
        <f t="shared" si="177"/>
        <v>-34991.987227582802</v>
      </c>
      <c r="AH141" s="159">
        <f t="shared" si="177"/>
        <v>-35778.651428069301</v>
      </c>
      <c r="AI141" s="159">
        <f t="shared" si="177"/>
        <v>-36565.3156285558</v>
      </c>
      <c r="AJ141" s="106">
        <f t="shared" si="177"/>
        <v>-37351.979829042299</v>
      </c>
      <c r="AK141" s="159">
        <f t="shared" si="177"/>
        <v>-38005.281885200799</v>
      </c>
      <c r="AL141" s="159">
        <f t="shared" si="177"/>
        <v>-38658.583941359298</v>
      </c>
      <c r="AM141" s="159">
        <f t="shared" si="177"/>
        <v>-39311.885997517798</v>
      </c>
      <c r="AN141" s="159">
        <f t="shared" si="177"/>
        <v>-39965.188053676298</v>
      </c>
      <c r="AO141" s="159">
        <f t="shared" si="177"/>
        <v>-40618.490109834798</v>
      </c>
      <c r="AP141" s="159">
        <f t="shared" si="177"/>
        <v>-41271.792165993298</v>
      </c>
      <c r="AQ141" s="159">
        <f t="shared" si="177"/>
        <v>-41925.094222151798</v>
      </c>
      <c r="AR141" s="159">
        <f t="shared" si="177"/>
        <v>-42578.396278310298</v>
      </c>
      <c r="AS141" s="159">
        <f t="shared" si="177"/>
        <v>-43231.698334468798</v>
      </c>
      <c r="AT141" s="159">
        <f t="shared" si="177"/>
        <v>-43885.000390627298</v>
      </c>
      <c r="AU141" s="159">
        <f t="shared" si="177"/>
        <v>-44538.302446785798</v>
      </c>
      <c r="AV141" s="106">
        <f t="shared" si="177"/>
        <v>-45191.604502944298</v>
      </c>
      <c r="AW141" s="159">
        <f t="shared" si="177"/>
        <v>-45721.891477696794</v>
      </c>
      <c r="AX141" s="159">
        <f t="shared" si="177"/>
        <v>-46252.17845244929</v>
      </c>
      <c r="AY141" s="159">
        <f t="shared" si="177"/>
        <v>-46782.465427201787</v>
      </c>
      <c r="AZ141" s="159">
        <f t="shared" si="177"/>
        <v>-47312.752401954283</v>
      </c>
      <c r="BA141" s="159">
        <f t="shared" si="177"/>
        <v>-47843.03937670678</v>
      </c>
      <c r="BB141" s="159">
        <f t="shared" si="177"/>
        <v>-48373.326351459276</v>
      </c>
      <c r="BC141" s="159">
        <f t="shared" si="177"/>
        <v>-48903.613326211773</v>
      </c>
      <c r="BD141" s="159">
        <f t="shared" si="177"/>
        <v>-49433.900300964269</v>
      </c>
      <c r="BE141" s="159">
        <f t="shared" si="177"/>
        <v>-49964.187275716766</v>
      </c>
      <c r="BF141" s="159">
        <f t="shared" si="177"/>
        <v>-50494.474250469262</v>
      </c>
      <c r="BG141" s="159">
        <f t="shared" si="177"/>
        <v>-51024.761225221759</v>
      </c>
      <c r="BH141" s="159">
        <f t="shared" si="177"/>
        <v>-51555.048199974255</v>
      </c>
    </row>
    <row r="142" spans="1:60" x14ac:dyDescent="0.2">
      <c r="A142" s="71" t="s">
        <v>46</v>
      </c>
      <c r="B142" s="92" t="s">
        <v>51</v>
      </c>
      <c r="E142" s="159">
        <f t="shared" si="174"/>
        <v>0</v>
      </c>
      <c r="F142" s="159">
        <f t="shared" si="175"/>
        <v>0</v>
      </c>
      <c r="G142" s="159">
        <f t="shared" si="175"/>
        <v>0</v>
      </c>
      <c r="H142" s="159">
        <f t="shared" si="175"/>
        <v>-1842.4644524999997</v>
      </c>
      <c r="I142" s="159">
        <f t="shared" si="175"/>
        <v>-2883.1345597142754</v>
      </c>
      <c r="J142" s="159">
        <f t="shared" si="175"/>
        <v>-2898.2427682247753</v>
      </c>
      <c r="K142" s="159">
        <f t="shared" si="175"/>
        <v>-2913.3509767352753</v>
      </c>
      <c r="L142" s="159">
        <f t="shared" si="175"/>
        <v>-2928.4591852457752</v>
      </c>
      <c r="M142" s="159">
        <f t="shared" si="175"/>
        <v>-2921.3759330172752</v>
      </c>
      <c r="N142" s="159">
        <f t="shared" si="175"/>
        <v>-2914.2926807887752</v>
      </c>
      <c r="O142" s="159">
        <f t="shared" si="175"/>
        <v>-2907.2094285602752</v>
      </c>
      <c r="P142" s="159">
        <f t="shared" si="175"/>
        <v>-2900.1261763317752</v>
      </c>
      <c r="Q142" s="159">
        <f t="shared" si="175"/>
        <v>-2893.0429241032753</v>
      </c>
      <c r="R142" s="159">
        <f t="shared" si="175"/>
        <v>-2885.9596718747753</v>
      </c>
      <c r="S142" s="159">
        <f t="shared" si="175"/>
        <v>-2878.8764196462753</v>
      </c>
      <c r="T142" s="159">
        <f t="shared" si="175"/>
        <v>-2871.7931674177753</v>
      </c>
      <c r="U142" s="159">
        <f t="shared" si="175"/>
        <v>-2864.7099151892753</v>
      </c>
      <c r="V142" s="159">
        <f t="shared" si="177"/>
        <v>-2857.6266629607753</v>
      </c>
      <c r="W142" s="159">
        <f t="shared" si="177"/>
        <v>-2850.5434107322753</v>
      </c>
      <c r="X142" s="106">
        <f t="shared" si="177"/>
        <v>-2843.4601585037753</v>
      </c>
      <c r="Y142" s="159">
        <f t="shared" si="177"/>
        <v>-2886.7376013102753</v>
      </c>
      <c r="Z142" s="159">
        <f t="shared" si="177"/>
        <v>-2930.0150441167752</v>
      </c>
      <c r="AA142" s="159">
        <f t="shared" si="177"/>
        <v>-2973.2924869232752</v>
      </c>
      <c r="AB142" s="159">
        <f t="shared" si="177"/>
        <v>-3016.5699297297751</v>
      </c>
      <c r="AC142" s="159">
        <f t="shared" si="177"/>
        <v>-3059.8473725362751</v>
      </c>
      <c r="AD142" s="159">
        <f t="shared" si="177"/>
        <v>-3103.124815342775</v>
      </c>
      <c r="AE142" s="159">
        <f t="shared" si="177"/>
        <v>-3146.402258149275</v>
      </c>
      <c r="AF142" s="159">
        <f t="shared" si="177"/>
        <v>-3189.6797009557749</v>
      </c>
      <c r="AG142" s="159">
        <f t="shared" si="177"/>
        <v>-3232.9571437622749</v>
      </c>
      <c r="AH142" s="159">
        <f t="shared" si="177"/>
        <v>-3276.2345865687748</v>
      </c>
      <c r="AI142" s="159">
        <f t="shared" si="177"/>
        <v>-3319.5120293752748</v>
      </c>
      <c r="AJ142" s="106">
        <f t="shared" si="177"/>
        <v>-3362.7894721817747</v>
      </c>
      <c r="AK142" s="159">
        <f t="shared" si="177"/>
        <v>-3387.0690593002751</v>
      </c>
      <c r="AL142" s="159">
        <f t="shared" si="177"/>
        <v>-3411.3486464187754</v>
      </c>
      <c r="AM142" s="159">
        <f t="shared" si="177"/>
        <v>-3435.6282335372757</v>
      </c>
      <c r="AN142" s="159">
        <f t="shared" si="177"/>
        <v>-3459.907820655776</v>
      </c>
      <c r="AO142" s="159">
        <f t="shared" si="177"/>
        <v>-3484.1874077742764</v>
      </c>
      <c r="AP142" s="159">
        <f t="shared" si="177"/>
        <v>-3508.4669948927767</v>
      </c>
      <c r="AQ142" s="159">
        <f t="shared" si="177"/>
        <v>-3532.746582011277</v>
      </c>
      <c r="AR142" s="159">
        <f t="shared" si="177"/>
        <v>-3557.0261691297774</v>
      </c>
      <c r="AS142" s="159">
        <f t="shared" si="177"/>
        <v>-3581.3057562482777</v>
      </c>
      <c r="AT142" s="159">
        <f t="shared" si="177"/>
        <v>-3605.585343366778</v>
      </c>
      <c r="AU142" s="159">
        <f t="shared" si="177"/>
        <v>-3629.8649304852784</v>
      </c>
      <c r="AV142" s="106">
        <f t="shared" si="177"/>
        <v>-3654.1445176037787</v>
      </c>
      <c r="AW142" s="159">
        <f t="shared" si="177"/>
        <v>-3660.9002205962788</v>
      </c>
      <c r="AX142" s="159">
        <f t="shared" si="177"/>
        <v>-3667.6559235887789</v>
      </c>
      <c r="AY142" s="159">
        <f t="shared" si="177"/>
        <v>-3674.4116265812791</v>
      </c>
      <c r="AZ142" s="159">
        <f t="shared" si="177"/>
        <v>-3681.1673295737792</v>
      </c>
      <c r="BA142" s="159">
        <f t="shared" si="177"/>
        <v>-3687.9230325662793</v>
      </c>
      <c r="BB142" s="159">
        <f t="shared" si="177"/>
        <v>-3694.6787355587794</v>
      </c>
      <c r="BC142" s="159">
        <f t="shared" si="177"/>
        <v>-3701.4344385512795</v>
      </c>
      <c r="BD142" s="159">
        <f t="shared" si="177"/>
        <v>-3708.1901415437796</v>
      </c>
      <c r="BE142" s="159">
        <f t="shared" si="177"/>
        <v>-3714.9458445362798</v>
      </c>
      <c r="BF142" s="159">
        <f t="shared" si="177"/>
        <v>-3721.7015475287799</v>
      </c>
      <c r="BG142" s="159">
        <f t="shared" si="177"/>
        <v>-3728.45725052128</v>
      </c>
      <c r="BH142" s="159">
        <f t="shared" si="177"/>
        <v>-3735.2129535137801</v>
      </c>
    </row>
    <row r="143" spans="1:60" x14ac:dyDescent="0.2">
      <c r="A143" s="71" t="s">
        <v>48</v>
      </c>
      <c r="B143" s="92" t="s">
        <v>51</v>
      </c>
      <c r="E143" s="159">
        <f t="shared" si="174"/>
        <v>0</v>
      </c>
      <c r="F143" s="159">
        <f t="shared" si="175"/>
        <v>0</v>
      </c>
      <c r="G143" s="159">
        <f t="shared" si="175"/>
        <v>0</v>
      </c>
      <c r="H143" s="159">
        <f t="shared" si="175"/>
        <v>-41.117186249999996</v>
      </c>
      <c r="I143" s="159">
        <f t="shared" si="175"/>
        <v>-19.390821177167993</v>
      </c>
      <c r="J143" s="159">
        <f t="shared" si="175"/>
        <v>-7.712626566917999</v>
      </c>
      <c r="K143" s="159">
        <f t="shared" si="175"/>
        <v>3.9655680433319951</v>
      </c>
      <c r="L143" s="159">
        <f t="shared" si="175"/>
        <v>15.643762653581989</v>
      </c>
      <c r="M143" s="159">
        <f t="shared" si="175"/>
        <v>27.817190929332007</v>
      </c>
      <c r="N143" s="159">
        <f t="shared" si="175"/>
        <v>39.990619205082027</v>
      </c>
      <c r="O143" s="159">
        <f t="shared" si="175"/>
        <v>52.164047480832046</v>
      </c>
      <c r="P143" s="159">
        <f t="shared" si="175"/>
        <v>64.337475756582066</v>
      </c>
      <c r="Q143" s="159">
        <f t="shared" si="175"/>
        <v>76.510904032332078</v>
      </c>
      <c r="R143" s="159">
        <f t="shared" si="175"/>
        <v>88.684332308082091</v>
      </c>
      <c r="S143" s="159">
        <f t="shared" si="175"/>
        <v>100.8577605838321</v>
      </c>
      <c r="T143" s="159">
        <f t="shared" si="175"/>
        <v>113.03118885958212</v>
      </c>
      <c r="U143" s="159">
        <f t="shared" si="175"/>
        <v>125.20461713533213</v>
      </c>
      <c r="V143" s="159">
        <f t="shared" si="177"/>
        <v>137.37804541108216</v>
      </c>
      <c r="W143" s="159">
        <f t="shared" si="177"/>
        <v>149.55147368683217</v>
      </c>
      <c r="X143" s="106">
        <f t="shared" si="177"/>
        <v>161.72490196258218</v>
      </c>
      <c r="Y143" s="159">
        <f t="shared" si="177"/>
        <v>174.35518786333219</v>
      </c>
      <c r="Z143" s="159">
        <f t="shared" si="177"/>
        <v>186.9854737640822</v>
      </c>
      <c r="AA143" s="159">
        <f t="shared" si="177"/>
        <v>199.61575966483221</v>
      </c>
      <c r="AB143" s="159">
        <f t="shared" si="177"/>
        <v>212.24604556558222</v>
      </c>
      <c r="AC143" s="159">
        <f t="shared" si="177"/>
        <v>224.87633146633223</v>
      </c>
      <c r="AD143" s="159">
        <f t="shared" si="177"/>
        <v>237.50661736708224</v>
      </c>
      <c r="AE143" s="159">
        <f t="shared" si="177"/>
        <v>250.13690326783225</v>
      </c>
      <c r="AF143" s="159">
        <f t="shared" si="177"/>
        <v>262.76718916858226</v>
      </c>
      <c r="AG143" s="159">
        <f t="shared" si="177"/>
        <v>275.3974750693323</v>
      </c>
      <c r="AH143" s="159">
        <f t="shared" si="177"/>
        <v>288.02776097008234</v>
      </c>
      <c r="AI143" s="159">
        <f t="shared" si="177"/>
        <v>300.65804687083238</v>
      </c>
      <c r="AJ143" s="106">
        <f t="shared" si="177"/>
        <v>313.28833277158242</v>
      </c>
      <c r="AK143" s="159">
        <f t="shared" si="177"/>
        <v>326.34258254833242</v>
      </c>
      <c r="AL143" s="159">
        <f t="shared" si="177"/>
        <v>339.39683232508241</v>
      </c>
      <c r="AM143" s="159">
        <f t="shared" si="177"/>
        <v>352.45108210183241</v>
      </c>
      <c r="AN143" s="159">
        <f t="shared" si="177"/>
        <v>365.50533187858241</v>
      </c>
      <c r="AO143" s="159">
        <f t="shared" si="177"/>
        <v>378.55958165533241</v>
      </c>
      <c r="AP143" s="159">
        <f t="shared" si="177"/>
        <v>391.61383143208241</v>
      </c>
      <c r="AQ143" s="159">
        <f t="shared" ref="AQ143:BH143" si="178">AP143-AQ124</f>
        <v>404.6680812088324</v>
      </c>
      <c r="AR143" s="159">
        <f t="shared" si="178"/>
        <v>417.7223309855824</v>
      </c>
      <c r="AS143" s="159">
        <f t="shared" si="178"/>
        <v>430.7765807623324</v>
      </c>
      <c r="AT143" s="159">
        <f t="shared" si="178"/>
        <v>443.8308305390824</v>
      </c>
      <c r="AU143" s="159">
        <f t="shared" si="178"/>
        <v>456.8850803158324</v>
      </c>
      <c r="AV143" s="106">
        <f t="shared" si="178"/>
        <v>469.9393300925824</v>
      </c>
      <c r="AW143" s="159">
        <f t="shared" si="178"/>
        <v>483.38464999633231</v>
      </c>
      <c r="AX143" s="159">
        <f t="shared" si="178"/>
        <v>496.82996990008223</v>
      </c>
      <c r="AY143" s="159">
        <f t="shared" si="178"/>
        <v>510.27528980383215</v>
      </c>
      <c r="AZ143" s="159">
        <f t="shared" si="178"/>
        <v>523.72060970758207</v>
      </c>
      <c r="BA143" s="159">
        <f t="shared" si="178"/>
        <v>537.16592961133199</v>
      </c>
      <c r="BB143" s="159">
        <f t="shared" si="178"/>
        <v>550.61124951508191</v>
      </c>
      <c r="BC143" s="159">
        <f t="shared" si="178"/>
        <v>564.05656941883183</v>
      </c>
      <c r="BD143" s="159">
        <f t="shared" si="178"/>
        <v>577.50188932258175</v>
      </c>
      <c r="BE143" s="159">
        <f t="shared" si="178"/>
        <v>590.94720922633167</v>
      </c>
      <c r="BF143" s="159">
        <f t="shared" si="178"/>
        <v>604.39252913008158</v>
      </c>
      <c r="BG143" s="159">
        <f t="shared" si="178"/>
        <v>617.8378490338315</v>
      </c>
      <c r="BH143" s="159">
        <f t="shared" si="178"/>
        <v>631.28316893758142</v>
      </c>
    </row>
    <row r="144" spans="1:60" x14ac:dyDescent="0.2">
      <c r="A144" s="71" t="s">
        <v>45</v>
      </c>
      <c r="B144" s="92" t="s">
        <v>52</v>
      </c>
      <c r="E144" s="159">
        <f t="shared" si="174"/>
        <v>0</v>
      </c>
      <c r="F144" s="159">
        <f t="shared" si="175"/>
        <v>0</v>
      </c>
      <c r="G144" s="159">
        <f t="shared" si="175"/>
        <v>0</v>
      </c>
      <c r="H144" s="159">
        <f t="shared" si="175"/>
        <v>0</v>
      </c>
      <c r="I144" s="159">
        <f t="shared" si="175"/>
        <v>0</v>
      </c>
      <c r="J144" s="159">
        <f t="shared" si="175"/>
        <v>0</v>
      </c>
      <c r="K144" s="159">
        <f t="shared" si="175"/>
        <v>0</v>
      </c>
      <c r="L144" s="159">
        <f t="shared" si="175"/>
        <v>0</v>
      </c>
      <c r="M144" s="159">
        <f t="shared" si="175"/>
        <v>0</v>
      </c>
      <c r="N144" s="159">
        <f t="shared" si="175"/>
        <v>0</v>
      </c>
      <c r="O144" s="159">
        <f t="shared" si="175"/>
        <v>0</v>
      </c>
      <c r="P144" s="159">
        <f t="shared" si="175"/>
        <v>0</v>
      </c>
      <c r="Q144" s="159">
        <f t="shared" si="175"/>
        <v>0</v>
      </c>
      <c r="R144" s="159">
        <f t="shared" si="175"/>
        <v>0</v>
      </c>
      <c r="S144" s="159">
        <f t="shared" si="175"/>
        <v>0</v>
      </c>
      <c r="T144" s="159">
        <f t="shared" si="175"/>
        <v>0</v>
      </c>
      <c r="U144" s="159">
        <f t="shared" si="175"/>
        <v>0</v>
      </c>
      <c r="V144" s="159">
        <f t="shared" ref="V144:BH146" si="179">U144-V125</f>
        <v>0</v>
      </c>
      <c r="W144" s="159">
        <f t="shared" si="179"/>
        <v>0</v>
      </c>
      <c r="X144" s="106">
        <f t="shared" si="179"/>
        <v>0</v>
      </c>
      <c r="Y144" s="159">
        <f t="shared" si="179"/>
        <v>0</v>
      </c>
      <c r="Z144" s="159">
        <f t="shared" si="179"/>
        <v>0</v>
      </c>
      <c r="AA144" s="159">
        <f t="shared" si="179"/>
        <v>0</v>
      </c>
      <c r="AB144" s="159">
        <f t="shared" si="179"/>
        <v>0</v>
      </c>
      <c r="AC144" s="159">
        <f t="shared" si="179"/>
        <v>0</v>
      </c>
      <c r="AD144" s="159">
        <f t="shared" si="179"/>
        <v>0</v>
      </c>
      <c r="AE144" s="159">
        <f t="shared" si="179"/>
        <v>0</v>
      </c>
      <c r="AF144" s="159">
        <f t="shared" si="179"/>
        <v>0</v>
      </c>
      <c r="AG144" s="159">
        <f t="shared" si="179"/>
        <v>0</v>
      </c>
      <c r="AH144" s="159">
        <f t="shared" si="179"/>
        <v>0</v>
      </c>
      <c r="AI144" s="159">
        <f t="shared" si="179"/>
        <v>0</v>
      </c>
      <c r="AJ144" s="106">
        <f t="shared" si="179"/>
        <v>0</v>
      </c>
      <c r="AK144" s="159">
        <f t="shared" si="179"/>
        <v>0</v>
      </c>
      <c r="AL144" s="159">
        <f t="shared" si="179"/>
        <v>0</v>
      </c>
      <c r="AM144" s="159">
        <f t="shared" si="179"/>
        <v>0</v>
      </c>
      <c r="AN144" s="159">
        <f t="shared" si="179"/>
        <v>0</v>
      </c>
      <c r="AO144" s="159">
        <f t="shared" si="179"/>
        <v>0</v>
      </c>
      <c r="AP144" s="159">
        <f t="shared" si="179"/>
        <v>0</v>
      </c>
      <c r="AQ144" s="159">
        <f t="shared" si="179"/>
        <v>0</v>
      </c>
      <c r="AR144" s="159">
        <f t="shared" si="179"/>
        <v>0</v>
      </c>
      <c r="AS144" s="159">
        <f t="shared" si="179"/>
        <v>0</v>
      </c>
      <c r="AT144" s="159">
        <f t="shared" si="179"/>
        <v>0</v>
      </c>
      <c r="AU144" s="159">
        <f t="shared" si="179"/>
        <v>0</v>
      </c>
      <c r="AV144" s="106">
        <f t="shared" si="179"/>
        <v>0</v>
      </c>
      <c r="AW144" s="159">
        <f t="shared" si="179"/>
        <v>0</v>
      </c>
      <c r="AX144" s="159">
        <f t="shared" si="179"/>
        <v>0</v>
      </c>
      <c r="AY144" s="159">
        <f t="shared" si="179"/>
        <v>0</v>
      </c>
      <c r="AZ144" s="159">
        <f t="shared" si="179"/>
        <v>0</v>
      </c>
      <c r="BA144" s="159">
        <f t="shared" si="179"/>
        <v>0</v>
      </c>
      <c r="BB144" s="159">
        <f t="shared" si="179"/>
        <v>0</v>
      </c>
      <c r="BC144" s="159">
        <f t="shared" si="179"/>
        <v>0</v>
      </c>
      <c r="BD144" s="159">
        <f t="shared" si="179"/>
        <v>0</v>
      </c>
      <c r="BE144" s="159">
        <f t="shared" si="179"/>
        <v>0</v>
      </c>
      <c r="BF144" s="159">
        <f t="shared" si="179"/>
        <v>0</v>
      </c>
      <c r="BG144" s="159">
        <f t="shared" si="179"/>
        <v>0</v>
      </c>
      <c r="BH144" s="159">
        <f t="shared" si="179"/>
        <v>0</v>
      </c>
    </row>
    <row r="145" spans="1:60" x14ac:dyDescent="0.2">
      <c r="A145" s="71" t="s">
        <v>42</v>
      </c>
      <c r="B145" s="92" t="s">
        <v>52</v>
      </c>
      <c r="E145" s="154">
        <f t="shared" si="174"/>
        <v>0</v>
      </c>
      <c r="F145" s="154">
        <f t="shared" si="175"/>
        <v>0</v>
      </c>
      <c r="G145" s="154">
        <f t="shared" si="175"/>
        <v>0</v>
      </c>
      <c r="H145" s="154">
        <f t="shared" si="175"/>
        <v>0</v>
      </c>
      <c r="I145" s="154">
        <f t="shared" si="175"/>
        <v>0</v>
      </c>
      <c r="J145" s="154">
        <f t="shared" si="175"/>
        <v>0</v>
      </c>
      <c r="K145" s="154">
        <f t="shared" si="175"/>
        <v>0</v>
      </c>
      <c r="L145" s="154">
        <f t="shared" si="175"/>
        <v>0</v>
      </c>
      <c r="M145" s="154">
        <f t="shared" si="175"/>
        <v>0</v>
      </c>
      <c r="N145" s="154">
        <f t="shared" si="175"/>
        <v>0</v>
      </c>
      <c r="O145" s="154">
        <f t="shared" si="175"/>
        <v>0</v>
      </c>
      <c r="P145" s="154">
        <f t="shared" si="175"/>
        <v>0</v>
      </c>
      <c r="Q145" s="154">
        <f t="shared" si="175"/>
        <v>0</v>
      </c>
      <c r="R145" s="154">
        <f t="shared" si="175"/>
        <v>0</v>
      </c>
      <c r="S145" s="154">
        <f t="shared" si="175"/>
        <v>0</v>
      </c>
      <c r="T145" s="154">
        <f t="shared" si="175"/>
        <v>0</v>
      </c>
      <c r="U145" s="154">
        <f t="shared" si="175"/>
        <v>0</v>
      </c>
      <c r="V145" s="154">
        <f t="shared" si="179"/>
        <v>0</v>
      </c>
      <c r="W145" s="154">
        <f t="shared" si="179"/>
        <v>0</v>
      </c>
      <c r="X145" s="107">
        <f t="shared" si="179"/>
        <v>0</v>
      </c>
      <c r="Y145" s="154">
        <f t="shared" si="179"/>
        <v>0</v>
      </c>
      <c r="Z145" s="154">
        <f t="shared" si="179"/>
        <v>0</v>
      </c>
      <c r="AA145" s="154">
        <f t="shared" si="179"/>
        <v>0</v>
      </c>
      <c r="AB145" s="154">
        <f t="shared" si="179"/>
        <v>0</v>
      </c>
      <c r="AC145" s="154">
        <f t="shared" si="179"/>
        <v>0</v>
      </c>
      <c r="AD145" s="154">
        <f t="shared" si="179"/>
        <v>0</v>
      </c>
      <c r="AE145" s="154">
        <f t="shared" si="179"/>
        <v>0</v>
      </c>
      <c r="AF145" s="154">
        <f t="shared" si="179"/>
        <v>0</v>
      </c>
      <c r="AG145" s="154">
        <f t="shared" si="179"/>
        <v>0</v>
      </c>
      <c r="AH145" s="154">
        <f t="shared" si="179"/>
        <v>0</v>
      </c>
      <c r="AI145" s="154">
        <f t="shared" si="179"/>
        <v>0</v>
      </c>
      <c r="AJ145" s="107">
        <f t="shared" si="179"/>
        <v>0</v>
      </c>
      <c r="AK145" s="154">
        <f t="shared" si="179"/>
        <v>0</v>
      </c>
      <c r="AL145" s="154">
        <f t="shared" si="179"/>
        <v>0</v>
      </c>
      <c r="AM145" s="154">
        <f t="shared" si="179"/>
        <v>0</v>
      </c>
      <c r="AN145" s="154">
        <f t="shared" si="179"/>
        <v>0</v>
      </c>
      <c r="AO145" s="154">
        <f t="shared" si="179"/>
        <v>0</v>
      </c>
      <c r="AP145" s="154">
        <f t="shared" si="179"/>
        <v>0</v>
      </c>
      <c r="AQ145" s="154">
        <f t="shared" si="179"/>
        <v>0</v>
      </c>
      <c r="AR145" s="154">
        <f t="shared" si="179"/>
        <v>0</v>
      </c>
      <c r="AS145" s="154">
        <f t="shared" si="179"/>
        <v>0</v>
      </c>
      <c r="AT145" s="154">
        <f t="shared" si="179"/>
        <v>0</v>
      </c>
      <c r="AU145" s="154">
        <f t="shared" si="179"/>
        <v>0</v>
      </c>
      <c r="AV145" s="107">
        <f t="shared" si="179"/>
        <v>0</v>
      </c>
      <c r="AW145" s="154">
        <f t="shared" si="179"/>
        <v>0</v>
      </c>
      <c r="AX145" s="154">
        <f t="shared" si="179"/>
        <v>0</v>
      </c>
      <c r="AY145" s="154">
        <f t="shared" si="179"/>
        <v>0</v>
      </c>
      <c r="AZ145" s="154">
        <f t="shared" si="179"/>
        <v>0</v>
      </c>
      <c r="BA145" s="154">
        <f t="shared" si="179"/>
        <v>0</v>
      </c>
      <c r="BB145" s="154">
        <f t="shared" si="179"/>
        <v>0</v>
      </c>
      <c r="BC145" s="154">
        <f t="shared" si="179"/>
        <v>0</v>
      </c>
      <c r="BD145" s="154">
        <f t="shared" si="179"/>
        <v>0</v>
      </c>
      <c r="BE145" s="154">
        <f t="shared" si="179"/>
        <v>0</v>
      </c>
      <c r="BF145" s="154">
        <f t="shared" si="179"/>
        <v>0</v>
      </c>
      <c r="BG145" s="154">
        <f t="shared" si="179"/>
        <v>0</v>
      </c>
      <c r="BH145" s="154">
        <f t="shared" si="179"/>
        <v>0</v>
      </c>
    </row>
    <row r="146" spans="1:60" x14ac:dyDescent="0.2">
      <c r="D146" s="71" t="s">
        <v>74</v>
      </c>
      <c r="E146" s="159">
        <f>SUM(E132:E145)</f>
        <v>-279678.80477489589</v>
      </c>
      <c r="F146" s="159">
        <f t="shared" si="175"/>
        <v>-514226.97412934736</v>
      </c>
      <c r="G146" s="159">
        <f t="shared" si="175"/>
        <v>-720342.50288523221</v>
      </c>
      <c r="H146" s="159">
        <f t="shared" si="175"/>
        <v>-920921.21440520673</v>
      </c>
      <c r="I146" s="159">
        <f t="shared" si="175"/>
        <v>-1068555.0296002729</v>
      </c>
      <c r="J146" s="159">
        <f t="shared" si="175"/>
        <v>-1083090.6129007088</v>
      </c>
      <c r="K146" s="159">
        <f t="shared" si="175"/>
        <v>-1097626.1962011447</v>
      </c>
      <c r="L146" s="159">
        <f t="shared" si="175"/>
        <v>-1112161.7795015806</v>
      </c>
      <c r="M146" s="159">
        <f t="shared" si="175"/>
        <v>-1124577.1038358656</v>
      </c>
      <c r="N146" s="159">
        <f t="shared" si="175"/>
        <v>-1136992.4281701506</v>
      </c>
      <c r="O146" s="159">
        <f t="shared" si="175"/>
        <v>-1149407.7525044356</v>
      </c>
      <c r="P146" s="159">
        <f t="shared" si="175"/>
        <v>-1161823.0768387206</v>
      </c>
      <c r="Q146" s="159">
        <f t="shared" si="175"/>
        <v>-1174238.4011730056</v>
      </c>
      <c r="R146" s="159">
        <f t="shared" si="175"/>
        <v>-1186653.7255072906</v>
      </c>
      <c r="S146" s="159">
        <f t="shared" si="175"/>
        <v>-1199069.0498415756</v>
      </c>
      <c r="T146" s="159">
        <f t="shared" si="175"/>
        <v>-1211484.3741758605</v>
      </c>
      <c r="U146" s="159">
        <f t="shared" si="175"/>
        <v>-1223899.6985101455</v>
      </c>
      <c r="V146" s="159">
        <f t="shared" si="179"/>
        <v>-1236315.0228444305</v>
      </c>
      <c r="W146" s="159">
        <f t="shared" si="179"/>
        <v>-1248730.3471787155</v>
      </c>
      <c r="X146" s="106">
        <f t="shared" si="179"/>
        <v>-1261145.6715130005</v>
      </c>
      <c r="Y146" s="159">
        <f t="shared" si="179"/>
        <v>-1271689.8679624717</v>
      </c>
      <c r="Z146" s="159">
        <f t="shared" si="179"/>
        <v>-1282234.0644119428</v>
      </c>
      <c r="AA146" s="159">
        <f t="shared" si="179"/>
        <v>-1292778.260861414</v>
      </c>
      <c r="AB146" s="159">
        <f t="shared" si="179"/>
        <v>-1303322.4573108852</v>
      </c>
      <c r="AC146" s="159">
        <f t="shared" si="179"/>
        <v>-1313866.6537603564</v>
      </c>
      <c r="AD146" s="159">
        <f t="shared" si="179"/>
        <v>-1324410.8502098275</v>
      </c>
      <c r="AE146" s="159">
        <f t="shared" si="179"/>
        <v>-1334955.0466592987</v>
      </c>
      <c r="AF146" s="159">
        <f t="shared" si="179"/>
        <v>-1345499.2431087699</v>
      </c>
      <c r="AG146" s="159">
        <f t="shared" si="179"/>
        <v>-1356043.4395582411</v>
      </c>
      <c r="AH146" s="159">
        <f t="shared" si="179"/>
        <v>-1366587.6360077122</v>
      </c>
      <c r="AI146" s="159">
        <f t="shared" si="179"/>
        <v>-1377131.8324571834</v>
      </c>
      <c r="AJ146" s="106">
        <f t="shared" si="179"/>
        <v>-1387676.0289066546</v>
      </c>
      <c r="AK146" s="159">
        <f t="shared" si="179"/>
        <v>-1396406.8703439331</v>
      </c>
      <c r="AL146" s="159">
        <f t="shared" si="179"/>
        <v>-1405137.7117812117</v>
      </c>
      <c r="AM146" s="159">
        <f t="shared" si="179"/>
        <v>-1413868.5532184902</v>
      </c>
      <c r="AN146" s="159">
        <f t="shared" si="179"/>
        <v>-1422599.3946557688</v>
      </c>
      <c r="AO146" s="159">
        <f t="shared" si="179"/>
        <v>-1431330.2360930473</v>
      </c>
      <c r="AP146" s="159">
        <f t="shared" si="179"/>
        <v>-1440061.0775303259</v>
      </c>
      <c r="AQ146" s="159">
        <f t="shared" si="179"/>
        <v>-1448791.9189676044</v>
      </c>
      <c r="AR146" s="159">
        <f t="shared" si="179"/>
        <v>-1457522.760404883</v>
      </c>
      <c r="AS146" s="159">
        <f t="shared" si="179"/>
        <v>-1466253.6018421615</v>
      </c>
      <c r="AT146" s="159">
        <f t="shared" si="179"/>
        <v>-1474984.44327944</v>
      </c>
      <c r="AU146" s="159">
        <f t="shared" si="179"/>
        <v>-1483715.2847167186</v>
      </c>
      <c r="AV146" s="106">
        <f t="shared" si="179"/>
        <v>-1492446.1261539971</v>
      </c>
      <c r="AW146" s="159">
        <f t="shared" si="179"/>
        <v>-1500717.8646594328</v>
      </c>
      <c r="AX146" s="159">
        <f t="shared" si="179"/>
        <v>-1508989.6031648684</v>
      </c>
      <c r="AY146" s="159">
        <f t="shared" si="179"/>
        <v>-1517261.3416703041</v>
      </c>
      <c r="AZ146" s="159">
        <f t="shared" si="179"/>
        <v>-1525533.0801757397</v>
      </c>
      <c r="BA146" s="159">
        <f t="shared" si="179"/>
        <v>-1533804.8186811754</v>
      </c>
      <c r="BB146" s="159">
        <f t="shared" si="179"/>
        <v>-1542076.557186611</v>
      </c>
      <c r="BC146" s="159">
        <f t="shared" si="179"/>
        <v>-1550348.2956920466</v>
      </c>
      <c r="BD146" s="159">
        <f t="shared" si="179"/>
        <v>-1558620.0341974823</v>
      </c>
      <c r="BE146" s="159">
        <f t="shared" si="179"/>
        <v>-1566891.7727029179</v>
      </c>
      <c r="BF146" s="159">
        <f t="shared" si="179"/>
        <v>-1575163.5112083536</v>
      </c>
      <c r="BG146" s="159">
        <f t="shared" si="179"/>
        <v>-1583435.2497137892</v>
      </c>
      <c r="BH146" s="159">
        <f t="shared" si="179"/>
        <v>-1591706.9882192248</v>
      </c>
    </row>
    <row r="147" spans="1:60" x14ac:dyDescent="0.2">
      <c r="D147" s="71" t="s">
        <v>106</v>
      </c>
      <c r="E147" s="159">
        <f>E128+E146</f>
        <v>0</v>
      </c>
      <c r="F147" s="159">
        <f t="shared" ref="F147:BH147" si="180">F128+F146</f>
        <v>0</v>
      </c>
      <c r="G147" s="159">
        <f t="shared" si="180"/>
        <v>0</v>
      </c>
      <c r="H147" s="159">
        <f t="shared" si="180"/>
        <v>0</v>
      </c>
      <c r="I147" s="159">
        <f t="shared" si="180"/>
        <v>0</v>
      </c>
      <c r="J147" s="159">
        <f t="shared" si="180"/>
        <v>0</v>
      </c>
      <c r="K147" s="159">
        <f t="shared" si="180"/>
        <v>0</v>
      </c>
      <c r="L147" s="159">
        <f t="shared" si="180"/>
        <v>0</v>
      </c>
      <c r="M147" s="159">
        <f t="shared" si="180"/>
        <v>0</v>
      </c>
      <c r="N147" s="159">
        <f t="shared" si="180"/>
        <v>0</v>
      </c>
      <c r="O147" s="159">
        <f t="shared" si="180"/>
        <v>0</v>
      </c>
      <c r="P147" s="159">
        <f t="shared" si="180"/>
        <v>0</v>
      </c>
      <c r="Q147" s="159">
        <f t="shared" si="180"/>
        <v>0</v>
      </c>
      <c r="R147" s="159">
        <f t="shared" si="180"/>
        <v>0</v>
      </c>
      <c r="S147" s="159">
        <f t="shared" si="180"/>
        <v>0</v>
      </c>
      <c r="T147" s="159">
        <f t="shared" si="180"/>
        <v>0</v>
      </c>
      <c r="U147" s="159">
        <f t="shared" si="180"/>
        <v>0</v>
      </c>
      <c r="V147" s="159">
        <f t="shared" si="180"/>
        <v>0</v>
      </c>
      <c r="W147" s="159">
        <f t="shared" si="180"/>
        <v>0</v>
      </c>
      <c r="X147" s="106">
        <f t="shared" si="180"/>
        <v>0</v>
      </c>
      <c r="Y147" s="159">
        <f t="shared" si="180"/>
        <v>0</v>
      </c>
      <c r="Z147" s="159">
        <f t="shared" si="180"/>
        <v>0</v>
      </c>
      <c r="AA147" s="159">
        <f t="shared" si="180"/>
        <v>0</v>
      </c>
      <c r="AB147" s="159">
        <f t="shared" si="180"/>
        <v>0</v>
      </c>
      <c r="AC147" s="159">
        <f t="shared" si="180"/>
        <v>0</v>
      </c>
      <c r="AD147" s="159">
        <f t="shared" si="180"/>
        <v>0</v>
      </c>
      <c r="AE147" s="159">
        <f t="shared" si="180"/>
        <v>0</v>
      </c>
      <c r="AF147" s="159">
        <f t="shared" si="180"/>
        <v>0</v>
      </c>
      <c r="AG147" s="159">
        <f t="shared" si="180"/>
        <v>0</v>
      </c>
      <c r="AH147" s="159">
        <f t="shared" si="180"/>
        <v>0</v>
      </c>
      <c r="AI147" s="159">
        <f t="shared" si="180"/>
        <v>0</v>
      </c>
      <c r="AJ147" s="106">
        <f t="shared" si="180"/>
        <v>0</v>
      </c>
      <c r="AK147" s="159">
        <f t="shared" si="180"/>
        <v>0</v>
      </c>
      <c r="AL147" s="159">
        <f t="shared" si="180"/>
        <v>0</v>
      </c>
      <c r="AM147" s="159">
        <f t="shared" si="180"/>
        <v>0</v>
      </c>
      <c r="AN147" s="159">
        <f t="shared" si="180"/>
        <v>0</v>
      </c>
      <c r="AO147" s="159">
        <f t="shared" si="180"/>
        <v>0</v>
      </c>
      <c r="AP147" s="159">
        <f t="shared" si="180"/>
        <v>0</v>
      </c>
      <c r="AQ147" s="159">
        <f t="shared" si="180"/>
        <v>0</v>
      </c>
      <c r="AR147" s="159">
        <f t="shared" si="180"/>
        <v>0</v>
      </c>
      <c r="AS147" s="159">
        <f t="shared" si="180"/>
        <v>0</v>
      </c>
      <c r="AT147" s="159">
        <f t="shared" si="180"/>
        <v>0</v>
      </c>
      <c r="AU147" s="159">
        <f t="shared" si="180"/>
        <v>0</v>
      </c>
      <c r="AV147" s="106">
        <f t="shared" si="180"/>
        <v>0</v>
      </c>
      <c r="AW147" s="159">
        <f t="shared" si="180"/>
        <v>0</v>
      </c>
      <c r="AX147" s="159">
        <f t="shared" si="180"/>
        <v>0</v>
      </c>
      <c r="AY147" s="159">
        <f t="shared" si="180"/>
        <v>0</v>
      </c>
      <c r="AZ147" s="159">
        <f t="shared" si="180"/>
        <v>0</v>
      </c>
      <c r="BA147" s="159">
        <f t="shared" si="180"/>
        <v>0</v>
      </c>
      <c r="BB147" s="159">
        <f t="shared" si="180"/>
        <v>0</v>
      </c>
      <c r="BC147" s="159">
        <f t="shared" si="180"/>
        <v>0</v>
      </c>
      <c r="BD147" s="159">
        <f t="shared" si="180"/>
        <v>0</v>
      </c>
      <c r="BE147" s="159">
        <f t="shared" si="180"/>
        <v>0</v>
      </c>
      <c r="BF147" s="159">
        <f t="shared" si="180"/>
        <v>0</v>
      </c>
      <c r="BG147" s="159">
        <f t="shared" si="180"/>
        <v>0</v>
      </c>
      <c r="BH147" s="159">
        <f t="shared" si="180"/>
        <v>0</v>
      </c>
    </row>
    <row r="148" spans="1:60" x14ac:dyDescent="0.2">
      <c r="AJ148" s="106">
        <f>(X146+AJ146+2*SUM(Y146:AI146))/24</f>
        <v>-1324410.8502098275</v>
      </c>
      <c r="AK148" s="71" t="s">
        <v>66</v>
      </c>
      <c r="AV148" s="106">
        <f>(AJ146+AV146+2*SUM(AK146:AU146))/24</f>
        <v>-1440061.0775303256</v>
      </c>
      <c r="AW148" s="71" t="s">
        <v>66</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47"/>
  <sheetViews>
    <sheetView workbookViewId="0">
      <pane xSplit="3" topLeftCell="D1" activePane="topRight" state="frozen"/>
      <selection activeCell="E2" sqref="E2"/>
      <selection pane="topRight" activeCell="E2" sqref="E2"/>
    </sheetView>
  </sheetViews>
  <sheetFormatPr defaultRowHeight="12.75" x14ac:dyDescent="0.2"/>
  <cols>
    <col min="1" max="1" width="34.7109375" style="155" customWidth="1"/>
    <col min="2" max="2" width="16.28515625" style="155" bestFit="1" customWidth="1"/>
    <col min="3" max="3" width="6" style="155" bestFit="1" customWidth="1"/>
    <col min="4" max="4" width="15.28515625" style="155" bestFit="1" customWidth="1"/>
    <col min="5" max="5" width="14.28515625" style="155" bestFit="1" customWidth="1"/>
    <col min="6" max="6" width="17.5703125" style="155" bestFit="1" customWidth="1"/>
    <col min="7" max="7" width="15.28515625" style="155" bestFit="1" customWidth="1"/>
    <col min="8" max="8" width="14.28515625" style="155" bestFit="1" customWidth="1"/>
    <col min="9" max="9" width="17.5703125" style="155" bestFit="1" customWidth="1"/>
    <col min="10" max="10" width="15.28515625" style="155" bestFit="1" customWidth="1"/>
    <col min="11" max="11" width="14.28515625" style="155" bestFit="1" customWidth="1"/>
    <col min="12" max="12" width="17.5703125" style="155" bestFit="1" customWidth="1"/>
    <col min="13" max="13" width="15.28515625" style="155" bestFit="1" customWidth="1"/>
    <col min="14" max="14" width="14.28515625" style="155" bestFit="1" customWidth="1"/>
    <col min="15" max="15" width="17.5703125" style="155" bestFit="1" customWidth="1"/>
    <col min="16" max="16" width="15.28515625" style="155" bestFit="1" customWidth="1"/>
    <col min="17" max="17" width="14.28515625" style="155" bestFit="1" customWidth="1"/>
    <col min="18" max="18" width="17.5703125" style="155" bestFit="1" customWidth="1"/>
    <col min="19" max="19" width="15.28515625" style="155" bestFit="1" customWidth="1"/>
    <col min="20" max="20" width="14.28515625" style="155" bestFit="1" customWidth="1"/>
    <col min="21" max="21" width="17.5703125" style="155" bestFit="1" customWidth="1"/>
    <col min="22" max="22" width="15.28515625" style="155" bestFit="1" customWidth="1"/>
    <col min="23" max="23" width="14.28515625" style="155" bestFit="1" customWidth="1"/>
    <col min="24" max="24" width="17.5703125" style="155" bestFit="1" customWidth="1"/>
    <col min="25" max="25" width="15.28515625" style="155" bestFit="1" customWidth="1"/>
    <col min="26" max="26" width="14.28515625" style="155" bestFit="1" customWidth="1"/>
    <col min="27" max="27" width="17.5703125" style="155" bestFit="1" customWidth="1"/>
    <col min="28" max="28" width="15.28515625" style="155" bestFit="1" customWidth="1"/>
    <col min="29" max="29" width="14.28515625" style="155" bestFit="1" customWidth="1"/>
    <col min="30" max="30" width="17.5703125" style="155" bestFit="1" customWidth="1"/>
    <col min="31" max="31" width="15.28515625" style="155" bestFit="1" customWidth="1"/>
    <col min="32" max="32" width="14.28515625" style="155" bestFit="1" customWidth="1"/>
    <col min="33" max="33" width="17.5703125" style="155" bestFit="1" customWidth="1"/>
    <col min="34" max="34" width="15.28515625" style="155" bestFit="1" customWidth="1"/>
    <col min="35" max="35" width="14.28515625" style="155" bestFit="1" customWidth="1"/>
    <col min="36" max="36" width="17.5703125" style="155" bestFit="1" customWidth="1"/>
    <col min="37" max="37" width="15.28515625" style="155" bestFit="1" customWidth="1"/>
    <col min="38" max="38" width="14.28515625" style="155" bestFit="1" customWidth="1"/>
    <col min="39" max="39" width="17.5703125" style="155" bestFit="1" customWidth="1"/>
    <col min="40" max="40" width="15.28515625" style="155" bestFit="1" customWidth="1"/>
    <col min="41" max="41" width="14.28515625" style="155" bestFit="1" customWidth="1"/>
    <col min="42" max="42" width="17.5703125" style="155" bestFit="1" customWidth="1"/>
    <col min="43" max="43" width="15.28515625" style="155" bestFit="1" customWidth="1"/>
    <col min="44" max="44" width="14.28515625" style="155" bestFit="1" customWidth="1"/>
    <col min="45" max="45" width="17.5703125" style="155" bestFit="1" customWidth="1"/>
    <col min="46" max="46" width="15.28515625" style="155" bestFit="1" customWidth="1"/>
    <col min="47" max="47" width="14.28515625" style="155" bestFit="1" customWidth="1"/>
    <col min="48" max="48" width="17.5703125" style="155" bestFit="1" customWidth="1"/>
    <col min="49" max="49" width="15.28515625" style="155" bestFit="1" customWidth="1"/>
    <col min="50" max="50" width="14.28515625" style="155" bestFit="1" customWidth="1"/>
    <col min="51" max="51" width="17.5703125" style="155" bestFit="1" customWidth="1"/>
    <col min="52" max="52" width="15.28515625" style="155" bestFit="1" customWidth="1"/>
    <col min="53" max="53" width="14.28515625" style="155" bestFit="1" customWidth="1"/>
    <col min="54" max="54" width="17.5703125" style="155" bestFit="1" customWidth="1"/>
    <col min="55" max="55" width="15.28515625" style="155" bestFit="1" customWidth="1"/>
    <col min="56" max="56" width="14.28515625" style="155" bestFit="1" customWidth="1"/>
    <col min="57" max="57" width="17.5703125" style="155" bestFit="1" customWidth="1"/>
    <col min="58" max="58" width="15.28515625" style="155" bestFit="1" customWidth="1"/>
    <col min="59" max="59" width="14.28515625" style="155" bestFit="1" customWidth="1"/>
    <col min="60" max="60" width="17.5703125" style="155" bestFit="1" customWidth="1"/>
    <col min="61" max="61" width="15.28515625" style="155" bestFit="1" customWidth="1"/>
    <col min="62" max="62" width="14.28515625" style="155" bestFit="1" customWidth="1"/>
    <col min="63" max="63" width="17.5703125" style="155" bestFit="1" customWidth="1"/>
    <col min="64" max="64" width="15.28515625" style="155" bestFit="1" customWidth="1"/>
    <col min="65" max="65" width="14.28515625" style="155" bestFit="1" customWidth="1"/>
    <col min="66" max="66" width="17.5703125" style="155" bestFit="1" customWidth="1"/>
    <col min="67" max="67" width="15.28515625" style="155" bestFit="1" customWidth="1"/>
    <col min="68" max="68" width="14.28515625" style="155" bestFit="1" customWidth="1"/>
    <col min="69" max="69" width="17.5703125" style="155" bestFit="1" customWidth="1"/>
    <col min="70" max="70" width="15.28515625" style="155" bestFit="1" customWidth="1"/>
    <col min="71" max="71" width="14.28515625" style="155" bestFit="1" customWidth="1"/>
    <col min="72" max="72" width="17.5703125" style="155" bestFit="1" customWidth="1"/>
    <col min="73" max="73" width="15.28515625" style="155" bestFit="1" customWidth="1"/>
    <col min="74" max="74" width="14.28515625" style="155" bestFit="1" customWidth="1"/>
    <col min="75" max="75" width="17.5703125" style="155" bestFit="1" customWidth="1"/>
    <col min="76" max="76" width="15.28515625" style="155" bestFit="1" customWidth="1"/>
    <col min="77" max="77" width="14.28515625" style="155" bestFit="1" customWidth="1"/>
    <col min="78" max="78" width="17.5703125" style="155" bestFit="1" customWidth="1"/>
    <col min="79" max="79" width="15.28515625" style="155" bestFit="1" customWidth="1"/>
    <col min="80" max="80" width="14.28515625" style="155" bestFit="1" customWidth="1"/>
    <col min="81" max="81" width="17.5703125" style="155" bestFit="1" customWidth="1"/>
    <col min="82" max="82" width="15.28515625" style="155" bestFit="1" customWidth="1"/>
    <col min="83" max="83" width="14.28515625" style="155" bestFit="1" customWidth="1"/>
    <col min="84" max="84" width="17.5703125" style="155" bestFit="1" customWidth="1"/>
    <col min="85" max="85" width="15.28515625" style="155" bestFit="1" customWidth="1"/>
    <col min="86" max="86" width="14.28515625" style="155" bestFit="1" customWidth="1"/>
    <col min="87" max="87" width="17.5703125" style="155" bestFit="1" customWidth="1"/>
    <col min="88" max="88" width="15.28515625" style="155" bestFit="1" customWidth="1"/>
    <col min="89" max="89" width="14.28515625" style="155" bestFit="1" customWidth="1"/>
    <col min="90" max="90" width="17.5703125" style="155" bestFit="1" customWidth="1"/>
    <col min="91" max="91" width="15.28515625" style="155" bestFit="1" customWidth="1"/>
    <col min="92" max="92" width="14.28515625" style="155" bestFit="1" customWidth="1"/>
    <col min="93" max="93" width="17.5703125" style="155" bestFit="1" customWidth="1"/>
    <col min="94" max="94" width="15.28515625" style="155" bestFit="1" customWidth="1"/>
    <col min="95" max="95" width="14.28515625" style="155" bestFit="1" customWidth="1"/>
    <col min="96" max="96" width="17.5703125" style="155" bestFit="1" customWidth="1"/>
    <col min="97" max="97" width="15.28515625" style="155" bestFit="1" customWidth="1"/>
    <col min="98" max="98" width="14.28515625" style="155" bestFit="1" customWidth="1"/>
    <col min="99" max="99" width="17.5703125" style="155" bestFit="1" customWidth="1"/>
    <col min="100" max="100" width="15.28515625" style="155" bestFit="1" customWidth="1"/>
    <col min="101" max="101" width="14.28515625" style="155" bestFit="1" customWidth="1"/>
    <col min="102" max="102" width="17.5703125" style="155" bestFit="1" customWidth="1"/>
    <col min="103" max="103" width="15.28515625" style="155" bestFit="1" customWidth="1"/>
    <col min="104" max="104" width="14.28515625" style="155" bestFit="1" customWidth="1"/>
    <col min="105" max="105" width="17.5703125" style="155" bestFit="1" customWidth="1"/>
    <col min="106" max="106" width="15.28515625" style="155" bestFit="1" customWidth="1"/>
    <col min="107" max="107" width="14.28515625" style="155" bestFit="1" customWidth="1"/>
    <col min="108" max="108" width="17.5703125" style="155" bestFit="1" customWidth="1"/>
    <col min="109" max="109" width="15.28515625" style="155" bestFit="1" customWidth="1"/>
    <col min="110" max="110" width="14.28515625" style="155" bestFit="1" customWidth="1"/>
    <col min="111" max="111" width="17.5703125" style="155" bestFit="1" customWidth="1"/>
    <col min="112" max="112" width="15.28515625" style="155" bestFit="1" customWidth="1"/>
    <col min="113" max="113" width="14.28515625" style="155" bestFit="1" customWidth="1"/>
    <col min="114" max="114" width="17.5703125" style="155" bestFit="1" customWidth="1"/>
    <col min="115" max="115" width="15.28515625" style="155" bestFit="1" customWidth="1"/>
    <col min="116" max="116" width="14.28515625" style="155" bestFit="1" customWidth="1"/>
    <col min="117" max="117" width="17.5703125" style="155" bestFit="1" customWidth="1"/>
    <col min="118" max="118" width="15.28515625" style="155" bestFit="1" customWidth="1"/>
    <col min="119" max="119" width="14.28515625" style="155" bestFit="1" customWidth="1"/>
    <col min="120" max="120" width="17.5703125" style="155" bestFit="1" customWidth="1"/>
    <col min="121" max="121" width="15.28515625" style="155" bestFit="1" customWidth="1"/>
    <col min="122" max="122" width="14.28515625" style="155" bestFit="1" customWidth="1"/>
    <col min="123" max="123" width="17.5703125" style="155" bestFit="1" customWidth="1"/>
    <col min="124" max="124" width="15.28515625" style="155" bestFit="1" customWidth="1"/>
    <col min="125" max="125" width="14.28515625" style="155" bestFit="1" customWidth="1"/>
    <col min="126" max="126" width="17.5703125" style="155" bestFit="1" customWidth="1"/>
    <col min="127" max="127" width="15.28515625" style="155" bestFit="1" customWidth="1"/>
    <col min="128" max="128" width="14.28515625" style="155" bestFit="1" customWidth="1"/>
    <col min="129" max="129" width="17.5703125" style="155" bestFit="1" customWidth="1"/>
    <col min="130" max="130" width="15.28515625" style="155" bestFit="1" customWidth="1"/>
    <col min="131" max="131" width="14.28515625" style="155" bestFit="1" customWidth="1"/>
    <col min="132" max="132" width="17.5703125" style="155" bestFit="1" customWidth="1"/>
    <col min="133" max="133" width="15.28515625" style="155" bestFit="1" customWidth="1"/>
    <col min="134" max="134" width="14.28515625" style="155" bestFit="1" customWidth="1"/>
    <col min="135" max="135" width="17.5703125" style="155" bestFit="1" customWidth="1"/>
    <col min="136" max="136" width="15.28515625" style="155" bestFit="1" customWidth="1"/>
    <col min="137" max="137" width="14.28515625" style="155" bestFit="1" customWidth="1"/>
    <col min="138" max="138" width="17.5703125" style="155" bestFit="1" customWidth="1"/>
    <col min="139" max="139" width="15.28515625" style="155" bestFit="1" customWidth="1"/>
    <col min="140" max="140" width="14.28515625" style="155" bestFit="1" customWidth="1"/>
    <col min="141" max="141" width="17.5703125" style="155" bestFit="1" customWidth="1"/>
    <col min="142" max="142" width="15.28515625" style="155" bestFit="1" customWidth="1"/>
    <col min="143" max="143" width="14.28515625" style="155" bestFit="1" customWidth="1"/>
    <col min="144" max="144" width="17.5703125" style="155" bestFit="1" customWidth="1"/>
    <col min="145" max="145" width="15.28515625" style="155" bestFit="1" customWidth="1"/>
    <col min="146" max="146" width="14.28515625" style="155" bestFit="1" customWidth="1"/>
    <col min="147" max="147" width="17.5703125" style="155" bestFit="1" customWidth="1"/>
    <col min="148" max="148" width="15.28515625" style="155" bestFit="1" customWidth="1"/>
    <col min="149" max="149" width="14.28515625" style="155" bestFit="1" customWidth="1"/>
    <col min="150" max="150" width="17.5703125" style="155" bestFit="1" customWidth="1"/>
    <col min="151" max="151" width="15.28515625" style="155" bestFit="1" customWidth="1"/>
    <col min="152" max="152" width="14.28515625" style="155" bestFit="1" customWidth="1"/>
    <col min="153" max="153" width="17.5703125" style="155" bestFit="1" customWidth="1"/>
    <col min="154" max="154" width="15.28515625" style="155" bestFit="1" customWidth="1"/>
    <col min="155" max="155" width="14.28515625" style="155" bestFit="1" customWidth="1"/>
    <col min="156" max="156" width="17.5703125" style="155" bestFit="1" customWidth="1"/>
    <col min="157" max="157" width="15.28515625" style="155" bestFit="1" customWidth="1"/>
    <col min="158" max="158" width="14.28515625" style="155" bestFit="1" customWidth="1"/>
    <col min="159" max="159" width="17.5703125" style="155" bestFit="1" customWidth="1"/>
    <col min="160" max="160" width="15.28515625" style="155" bestFit="1" customWidth="1"/>
    <col min="161" max="161" width="3.5703125" style="155" customWidth="1"/>
    <col min="162" max="162" width="3.7109375" style="155" customWidth="1"/>
    <col min="163" max="163" width="15.28515625" style="155" bestFit="1" customWidth="1"/>
    <col min="164" max="164" width="3.5703125" style="155" customWidth="1"/>
    <col min="165" max="165" width="3.28515625" style="155" customWidth="1"/>
    <col min="166" max="166" width="15.28515625" style="155" bestFit="1" customWidth="1"/>
    <col min="167" max="167" width="14.28515625" style="155" bestFit="1" customWidth="1"/>
    <col min="168" max="168" width="17.5703125" style="155" bestFit="1" customWidth="1"/>
    <col min="169" max="16384" width="9.140625" style="155"/>
  </cols>
  <sheetData>
    <row r="1" spans="1:169" x14ac:dyDescent="0.2">
      <c r="A1" s="10"/>
      <c r="B1" s="10"/>
      <c r="C1" s="10"/>
      <c r="I1" s="158"/>
    </row>
    <row r="2" spans="1:169" x14ac:dyDescent="0.2">
      <c r="A2" s="10" t="s">
        <v>29</v>
      </c>
      <c r="B2" s="10"/>
      <c r="C2" s="10"/>
      <c r="D2" s="155">
        <v>1</v>
      </c>
      <c r="G2" s="155">
        <v>6</v>
      </c>
      <c r="I2" s="155">
        <v>3</v>
      </c>
      <c r="J2" s="155">
        <f t="shared" ref="J2" si="0">G2+1</f>
        <v>7</v>
      </c>
      <c r="M2" s="155">
        <f t="shared" ref="M2" si="1">J2+1</f>
        <v>8</v>
      </c>
      <c r="P2" s="155">
        <f t="shared" ref="P2" si="2">M2+1</f>
        <v>9</v>
      </c>
      <c r="S2" s="155">
        <f t="shared" ref="S2" si="3">P2+1</f>
        <v>10</v>
      </c>
      <c r="V2" s="155">
        <f t="shared" ref="V2" si="4">S2+1</f>
        <v>11</v>
      </c>
      <c r="Y2" s="155">
        <f t="shared" ref="Y2" si="5">V2+1</f>
        <v>12</v>
      </c>
      <c r="AB2" s="155">
        <f t="shared" ref="AB2" si="6">Y2+1</f>
        <v>13</v>
      </c>
      <c r="AE2" s="155">
        <f t="shared" ref="AE2" si="7">AB2+1</f>
        <v>14</v>
      </c>
      <c r="AH2" s="155">
        <f t="shared" ref="AH2" si="8">AE2+1</f>
        <v>15</v>
      </c>
      <c r="AK2" s="155">
        <f t="shared" ref="AK2" si="9">AH2+1</f>
        <v>16</v>
      </c>
      <c r="AN2" s="155">
        <f t="shared" ref="AN2" si="10">AK2+1</f>
        <v>17</v>
      </c>
      <c r="AQ2" s="155">
        <f t="shared" ref="AQ2" si="11">AN2+1</f>
        <v>18</v>
      </c>
      <c r="AT2" s="155">
        <f t="shared" ref="AT2" si="12">AQ2+1</f>
        <v>19</v>
      </c>
      <c r="AW2" s="155">
        <f t="shared" ref="AW2" si="13">AT2+1</f>
        <v>20</v>
      </c>
      <c r="AZ2" s="155">
        <f t="shared" ref="AZ2" si="14">AW2+1</f>
        <v>21</v>
      </c>
      <c r="BC2" s="155">
        <f t="shared" ref="BC2" si="15">AZ2+1</f>
        <v>22</v>
      </c>
      <c r="BF2" s="155">
        <f t="shared" ref="BF2" si="16">BC2+1</f>
        <v>23</v>
      </c>
      <c r="BI2" s="155">
        <f t="shared" ref="BI2" si="17">BF2+1</f>
        <v>24</v>
      </c>
      <c r="BL2" s="155">
        <f t="shared" ref="BL2" si="18">BI2+1</f>
        <v>25</v>
      </c>
      <c r="BO2" s="155">
        <f t="shared" ref="BO2" si="19">BL2+1</f>
        <v>26</v>
      </c>
      <c r="BR2" s="155">
        <f t="shared" ref="BR2" si="20">BO2+1</f>
        <v>27</v>
      </c>
      <c r="BU2" s="155">
        <f t="shared" ref="BU2" si="21">BR2+1</f>
        <v>28</v>
      </c>
      <c r="BX2" s="155">
        <f t="shared" ref="BX2" si="22">BU2+1</f>
        <v>29</v>
      </c>
      <c r="CA2" s="155">
        <f t="shared" ref="CA2" si="23">BX2+1</f>
        <v>30</v>
      </c>
      <c r="CD2" s="155">
        <f t="shared" ref="CD2" si="24">CA2+1</f>
        <v>31</v>
      </c>
      <c r="CG2" s="155">
        <f t="shared" ref="CG2" si="25">CD2+1</f>
        <v>32</v>
      </c>
      <c r="CJ2" s="155">
        <f t="shared" ref="CJ2" si="26">CG2+1</f>
        <v>33</v>
      </c>
      <c r="CM2" s="155">
        <f t="shared" ref="CM2" si="27">CJ2+1</f>
        <v>34</v>
      </c>
      <c r="CP2" s="155">
        <f t="shared" ref="CP2" si="28">CM2+1</f>
        <v>35</v>
      </c>
      <c r="CS2" s="155">
        <f t="shared" ref="CS2" si="29">CP2+1</f>
        <v>36</v>
      </c>
      <c r="CV2" s="155">
        <f t="shared" ref="CV2" si="30">CS2+1</f>
        <v>37</v>
      </c>
      <c r="CY2" s="155">
        <f t="shared" ref="CY2" si="31">CV2+1</f>
        <v>38</v>
      </c>
      <c r="DB2" s="155">
        <f t="shared" ref="DB2" si="32">CY2+1</f>
        <v>39</v>
      </c>
      <c r="DE2" s="155">
        <f t="shared" ref="DE2" si="33">DB2+1</f>
        <v>40</v>
      </c>
      <c r="DH2" s="155">
        <f t="shared" ref="DH2" si="34">DE2+1</f>
        <v>41</v>
      </c>
      <c r="DK2" s="155">
        <f t="shared" ref="DK2" si="35">DH2+1</f>
        <v>42</v>
      </c>
      <c r="DN2" s="155">
        <f t="shared" ref="DN2" si="36">DK2+1</f>
        <v>43</v>
      </c>
      <c r="DQ2" s="155">
        <f t="shared" ref="DQ2" si="37">DN2+1</f>
        <v>44</v>
      </c>
      <c r="DT2" s="155">
        <f t="shared" ref="DT2" si="38">DQ2+1</f>
        <v>45</v>
      </c>
      <c r="DW2" s="155">
        <f t="shared" ref="DW2" si="39">DT2+1</f>
        <v>46</v>
      </c>
      <c r="DZ2" s="155">
        <f t="shared" ref="DZ2" si="40">DW2+1</f>
        <v>47</v>
      </c>
      <c r="EC2" s="155">
        <f t="shared" ref="EC2" si="41">DZ2+1</f>
        <v>48</v>
      </c>
      <c r="EF2" s="155">
        <f t="shared" ref="EF2" si="42">EC2+1</f>
        <v>49</v>
      </c>
      <c r="EI2" s="155">
        <f t="shared" ref="EI2" si="43">EF2+1</f>
        <v>50</v>
      </c>
      <c r="EL2" s="155">
        <f t="shared" ref="EL2" si="44">EI2+1</f>
        <v>51</v>
      </c>
      <c r="EO2" s="155">
        <f t="shared" ref="EO2" si="45">EL2+1</f>
        <v>52</v>
      </c>
      <c r="ER2" s="155">
        <f t="shared" ref="ER2" si="46">EO2+1</f>
        <v>53</v>
      </c>
      <c r="EU2" s="155">
        <f t="shared" ref="EU2" si="47">ER2+1</f>
        <v>54</v>
      </c>
      <c r="EX2" s="155">
        <f t="shared" ref="EX2" si="48">EU2+1</f>
        <v>55</v>
      </c>
      <c r="FA2" s="155">
        <f t="shared" ref="FA2" si="49">EX2+1</f>
        <v>56</v>
      </c>
      <c r="FD2" s="155">
        <v>53</v>
      </c>
      <c r="FG2" s="155">
        <v>54</v>
      </c>
      <c r="FJ2" s="155">
        <v>55</v>
      </c>
    </row>
    <row r="3" spans="1:169" x14ac:dyDescent="0.2">
      <c r="A3" s="2"/>
      <c r="B3" s="2"/>
      <c r="C3" s="2"/>
      <c r="D3" s="285">
        <v>44469</v>
      </c>
      <c r="E3" s="286"/>
      <c r="F3" s="287"/>
      <c r="G3" s="285">
        <v>44500</v>
      </c>
      <c r="H3" s="286"/>
      <c r="I3" s="287"/>
      <c r="J3" s="285">
        <v>44530</v>
      </c>
      <c r="K3" s="286"/>
      <c r="L3" s="287"/>
      <c r="M3" s="285">
        <v>44561</v>
      </c>
      <c r="N3" s="286"/>
      <c r="O3" s="287"/>
      <c r="P3" s="285">
        <v>44592</v>
      </c>
      <c r="Q3" s="286"/>
      <c r="R3" s="287"/>
      <c r="S3" s="285">
        <v>44620</v>
      </c>
      <c r="T3" s="286"/>
      <c r="U3" s="287"/>
      <c r="V3" s="285">
        <v>44651</v>
      </c>
      <c r="W3" s="286"/>
      <c r="X3" s="287"/>
      <c r="Y3" s="285">
        <v>44681</v>
      </c>
      <c r="Z3" s="286"/>
      <c r="AA3" s="287"/>
      <c r="AB3" s="285">
        <v>44712</v>
      </c>
      <c r="AC3" s="286"/>
      <c r="AD3" s="287"/>
      <c r="AE3" s="285">
        <v>44742</v>
      </c>
      <c r="AF3" s="286"/>
      <c r="AG3" s="287"/>
      <c r="AH3" s="285">
        <v>44773</v>
      </c>
      <c r="AI3" s="286"/>
      <c r="AJ3" s="287"/>
      <c r="AK3" s="285">
        <v>44804</v>
      </c>
      <c r="AL3" s="286"/>
      <c r="AM3" s="287"/>
      <c r="AN3" s="285">
        <v>44834</v>
      </c>
      <c r="AO3" s="286"/>
      <c r="AP3" s="287"/>
      <c r="AQ3" s="285">
        <v>44865</v>
      </c>
      <c r="AR3" s="286"/>
      <c r="AS3" s="287"/>
      <c r="AT3" s="285">
        <v>44895</v>
      </c>
      <c r="AU3" s="286"/>
      <c r="AV3" s="287"/>
      <c r="AW3" s="285">
        <v>44926</v>
      </c>
      <c r="AX3" s="286"/>
      <c r="AY3" s="287"/>
      <c r="AZ3" s="285">
        <v>44957</v>
      </c>
      <c r="BA3" s="286"/>
      <c r="BB3" s="287"/>
      <c r="BC3" s="285">
        <v>44985</v>
      </c>
      <c r="BD3" s="286"/>
      <c r="BE3" s="287"/>
      <c r="BF3" s="285">
        <v>45016</v>
      </c>
      <c r="BG3" s="286"/>
      <c r="BH3" s="287"/>
      <c r="BI3" s="285">
        <v>45046</v>
      </c>
      <c r="BJ3" s="286"/>
      <c r="BK3" s="287"/>
      <c r="BL3" s="285">
        <v>45077</v>
      </c>
      <c r="BM3" s="286"/>
      <c r="BN3" s="287"/>
      <c r="BO3" s="285">
        <v>45107</v>
      </c>
      <c r="BP3" s="286"/>
      <c r="BQ3" s="287"/>
      <c r="BR3" s="285">
        <v>45138</v>
      </c>
      <c r="BS3" s="286"/>
      <c r="BT3" s="287"/>
      <c r="BU3" s="285">
        <v>45169</v>
      </c>
      <c r="BV3" s="286"/>
      <c r="BW3" s="287"/>
      <c r="BX3" s="285">
        <v>45199</v>
      </c>
      <c r="BY3" s="286"/>
      <c r="BZ3" s="287"/>
      <c r="CA3" s="285">
        <v>45230</v>
      </c>
      <c r="CB3" s="286"/>
      <c r="CC3" s="287"/>
      <c r="CD3" s="285">
        <v>45260</v>
      </c>
      <c r="CE3" s="286"/>
      <c r="CF3" s="287"/>
      <c r="CG3" s="285">
        <v>45291</v>
      </c>
      <c r="CH3" s="286"/>
      <c r="CI3" s="287"/>
      <c r="CJ3" s="285">
        <v>45322</v>
      </c>
      <c r="CK3" s="286"/>
      <c r="CL3" s="287"/>
      <c r="CM3" s="285">
        <v>45351</v>
      </c>
      <c r="CN3" s="286"/>
      <c r="CO3" s="287"/>
      <c r="CP3" s="285">
        <v>45382</v>
      </c>
      <c r="CQ3" s="286"/>
      <c r="CR3" s="287"/>
      <c r="CS3" s="285">
        <v>45412</v>
      </c>
      <c r="CT3" s="286"/>
      <c r="CU3" s="287"/>
      <c r="CV3" s="285">
        <v>45443</v>
      </c>
      <c r="CW3" s="286"/>
      <c r="CX3" s="287"/>
      <c r="CY3" s="285">
        <v>45473</v>
      </c>
      <c r="CZ3" s="286"/>
      <c r="DA3" s="287"/>
      <c r="DB3" s="285">
        <v>45504</v>
      </c>
      <c r="DC3" s="286"/>
      <c r="DD3" s="287"/>
      <c r="DE3" s="285">
        <v>45535</v>
      </c>
      <c r="DF3" s="286"/>
      <c r="DG3" s="287"/>
      <c r="DH3" s="285">
        <v>45565</v>
      </c>
      <c r="DI3" s="286"/>
      <c r="DJ3" s="287"/>
      <c r="DK3" s="285">
        <v>45596</v>
      </c>
      <c r="DL3" s="286"/>
      <c r="DM3" s="287"/>
      <c r="DN3" s="285">
        <v>45626</v>
      </c>
      <c r="DO3" s="286"/>
      <c r="DP3" s="287"/>
      <c r="DQ3" s="285">
        <v>45657</v>
      </c>
      <c r="DR3" s="286"/>
      <c r="DS3" s="287"/>
      <c r="DT3" s="285">
        <v>45688</v>
      </c>
      <c r="DU3" s="286"/>
      <c r="DV3" s="287"/>
      <c r="DW3" s="285">
        <v>45716</v>
      </c>
      <c r="DX3" s="286"/>
      <c r="DY3" s="287"/>
      <c r="DZ3" s="285">
        <v>45747</v>
      </c>
      <c r="EA3" s="286"/>
      <c r="EB3" s="287"/>
      <c r="EC3" s="285">
        <v>45777</v>
      </c>
      <c r="ED3" s="286"/>
      <c r="EE3" s="287"/>
      <c r="EF3" s="285">
        <v>45808</v>
      </c>
      <c r="EG3" s="286"/>
      <c r="EH3" s="287"/>
      <c r="EI3" s="285">
        <v>45838</v>
      </c>
      <c r="EJ3" s="286"/>
      <c r="EK3" s="287"/>
      <c r="EL3" s="285">
        <v>45869</v>
      </c>
      <c r="EM3" s="286"/>
      <c r="EN3" s="287"/>
      <c r="EO3" s="285">
        <v>45900</v>
      </c>
      <c r="EP3" s="286"/>
      <c r="EQ3" s="287"/>
      <c r="ER3" s="285">
        <v>45930</v>
      </c>
      <c r="ES3" s="286"/>
      <c r="ET3" s="287"/>
      <c r="EU3" s="285">
        <v>45961</v>
      </c>
      <c r="EV3" s="286"/>
      <c r="EW3" s="287"/>
      <c r="EX3" s="285">
        <v>45991</v>
      </c>
      <c r="EY3" s="286"/>
      <c r="EZ3" s="287"/>
      <c r="FA3" s="285">
        <v>46022</v>
      </c>
      <c r="FB3" s="286"/>
      <c r="FC3" s="287"/>
      <c r="FM3" s="16"/>
    </row>
    <row r="4" spans="1:169" ht="13.5" thickBot="1" x14ac:dyDescent="0.25">
      <c r="A4" s="11" t="s">
        <v>23</v>
      </c>
      <c r="B4" s="11" t="s">
        <v>56</v>
      </c>
      <c r="C4" s="11" t="s">
        <v>28</v>
      </c>
      <c r="D4" s="17" t="s">
        <v>57</v>
      </c>
      <c r="E4" s="18"/>
      <c r="F4" s="19"/>
      <c r="G4" s="17" t="s">
        <v>57</v>
      </c>
      <c r="H4" s="18"/>
      <c r="I4" s="19"/>
      <c r="J4" s="17" t="s">
        <v>57</v>
      </c>
      <c r="K4" s="18"/>
      <c r="L4" s="19"/>
      <c r="M4" s="17" t="s">
        <v>57</v>
      </c>
      <c r="N4" s="18"/>
      <c r="O4" s="19"/>
      <c r="P4" s="17" t="s">
        <v>57</v>
      </c>
      <c r="Q4" s="18"/>
      <c r="R4" s="19"/>
      <c r="S4" s="17" t="s">
        <v>57</v>
      </c>
      <c r="T4" s="18"/>
      <c r="U4" s="19"/>
      <c r="V4" s="17" t="s">
        <v>57</v>
      </c>
      <c r="W4" s="18"/>
      <c r="X4" s="19"/>
      <c r="Y4" s="17" t="s">
        <v>57</v>
      </c>
      <c r="Z4" s="18"/>
      <c r="AA4" s="19"/>
      <c r="AB4" s="17" t="s">
        <v>57</v>
      </c>
      <c r="AC4" s="18"/>
      <c r="AD4" s="19"/>
      <c r="AE4" s="17" t="s">
        <v>57</v>
      </c>
      <c r="AF4" s="18"/>
      <c r="AG4" s="19"/>
      <c r="AH4" s="17" t="s">
        <v>57</v>
      </c>
      <c r="AI4" s="18"/>
      <c r="AJ4" s="19"/>
      <c r="AK4" s="17" t="s">
        <v>57</v>
      </c>
      <c r="AL4" s="18"/>
      <c r="AM4" s="19"/>
      <c r="AN4" s="17" t="s">
        <v>57</v>
      </c>
      <c r="AO4" s="18"/>
      <c r="AP4" s="19"/>
      <c r="AQ4" s="17" t="s">
        <v>57</v>
      </c>
      <c r="AR4" s="18"/>
      <c r="AS4" s="19"/>
      <c r="AT4" s="17" t="s">
        <v>57</v>
      </c>
      <c r="AU4" s="18"/>
      <c r="AV4" s="19"/>
      <c r="AW4" s="17" t="s">
        <v>57</v>
      </c>
      <c r="AX4" s="18"/>
      <c r="AY4" s="19"/>
      <c r="AZ4" s="17" t="s">
        <v>57</v>
      </c>
      <c r="BA4" s="18"/>
      <c r="BB4" s="19"/>
      <c r="BC4" s="17" t="s">
        <v>57</v>
      </c>
      <c r="BD4" s="18"/>
      <c r="BE4" s="19"/>
      <c r="BF4" s="17" t="s">
        <v>57</v>
      </c>
      <c r="BG4" s="18"/>
      <c r="BH4" s="19"/>
      <c r="BI4" s="17" t="s">
        <v>57</v>
      </c>
      <c r="BJ4" s="18"/>
      <c r="BK4" s="19"/>
      <c r="BL4" s="17" t="s">
        <v>57</v>
      </c>
      <c r="BM4" s="18"/>
      <c r="BN4" s="19"/>
      <c r="BO4" s="17" t="s">
        <v>57</v>
      </c>
      <c r="BP4" s="18"/>
      <c r="BQ4" s="19"/>
      <c r="BR4" s="17" t="s">
        <v>57</v>
      </c>
      <c r="BS4" s="18"/>
      <c r="BT4" s="19"/>
      <c r="BU4" s="17" t="s">
        <v>57</v>
      </c>
      <c r="BV4" s="18"/>
      <c r="BW4" s="19"/>
      <c r="BX4" s="17" t="s">
        <v>57</v>
      </c>
      <c r="BY4" s="18"/>
      <c r="BZ4" s="19"/>
      <c r="CA4" s="17" t="s">
        <v>57</v>
      </c>
      <c r="CB4" s="18"/>
      <c r="CC4" s="19"/>
      <c r="CD4" s="17" t="s">
        <v>57</v>
      </c>
      <c r="CE4" s="18"/>
      <c r="CF4" s="19"/>
      <c r="CG4" s="17" t="s">
        <v>57</v>
      </c>
      <c r="CH4" s="18"/>
      <c r="CI4" s="19"/>
      <c r="CJ4" s="17" t="s">
        <v>57</v>
      </c>
      <c r="CK4" s="18"/>
      <c r="CL4" s="19"/>
      <c r="CM4" s="17" t="s">
        <v>57</v>
      </c>
      <c r="CN4" s="18"/>
      <c r="CO4" s="19"/>
      <c r="CP4" s="17" t="s">
        <v>57</v>
      </c>
      <c r="CQ4" s="18"/>
      <c r="CR4" s="19"/>
      <c r="CS4" s="17" t="s">
        <v>57</v>
      </c>
      <c r="CT4" s="18"/>
      <c r="CU4" s="19"/>
      <c r="CV4" s="17" t="s">
        <v>57</v>
      </c>
      <c r="CW4" s="18"/>
      <c r="CX4" s="19"/>
      <c r="CY4" s="17" t="s">
        <v>57</v>
      </c>
      <c r="CZ4" s="18"/>
      <c r="DA4" s="19"/>
      <c r="DB4" s="17" t="s">
        <v>57</v>
      </c>
      <c r="DC4" s="18"/>
      <c r="DD4" s="19"/>
      <c r="DE4" s="17" t="s">
        <v>57</v>
      </c>
      <c r="DF4" s="18"/>
      <c r="DG4" s="19"/>
      <c r="DH4" s="17" t="s">
        <v>57</v>
      </c>
      <c r="DI4" s="18"/>
      <c r="DJ4" s="19"/>
      <c r="DK4" s="17" t="s">
        <v>57</v>
      </c>
      <c r="DL4" s="18"/>
      <c r="DM4" s="19"/>
      <c r="DN4" s="17" t="s">
        <v>57</v>
      </c>
      <c r="DO4" s="18"/>
      <c r="DP4" s="19"/>
      <c r="DQ4" s="17" t="s">
        <v>57</v>
      </c>
      <c r="DR4" s="18"/>
      <c r="DS4" s="19"/>
      <c r="DT4" s="17" t="s">
        <v>57</v>
      </c>
      <c r="DU4" s="18"/>
      <c r="DV4" s="19"/>
      <c r="DW4" s="17" t="s">
        <v>57</v>
      </c>
      <c r="DX4" s="18"/>
      <c r="DY4" s="19"/>
      <c r="DZ4" s="17" t="s">
        <v>57</v>
      </c>
      <c r="EA4" s="18"/>
      <c r="EB4" s="19"/>
      <c r="EC4" s="17" t="s">
        <v>57</v>
      </c>
      <c r="ED4" s="18"/>
      <c r="EE4" s="19"/>
      <c r="EF4" s="17" t="s">
        <v>57</v>
      </c>
      <c r="EG4" s="18"/>
      <c r="EH4" s="19"/>
      <c r="EI4" s="17" t="s">
        <v>57</v>
      </c>
      <c r="EJ4" s="18"/>
      <c r="EK4" s="19"/>
      <c r="EL4" s="17" t="s">
        <v>57</v>
      </c>
      <c r="EM4" s="18"/>
      <c r="EN4" s="19"/>
      <c r="EO4" s="17" t="s">
        <v>57</v>
      </c>
      <c r="EP4" s="18"/>
      <c r="EQ4" s="19"/>
      <c r="ER4" s="17" t="s">
        <v>57</v>
      </c>
      <c r="ES4" s="18"/>
      <c r="ET4" s="19"/>
      <c r="EU4" s="17" t="s">
        <v>57</v>
      </c>
      <c r="EV4" s="18"/>
      <c r="EW4" s="19"/>
      <c r="EX4" s="17" t="s">
        <v>57</v>
      </c>
      <c r="EY4" s="18"/>
      <c r="EZ4" s="19"/>
      <c r="FA4" s="17" t="s">
        <v>57</v>
      </c>
      <c r="FB4" s="18"/>
      <c r="FC4" s="19"/>
    </row>
    <row r="5" spans="1:169" x14ac:dyDescent="0.2">
      <c r="A5" s="155" t="s">
        <v>43</v>
      </c>
      <c r="B5" s="155" t="s">
        <v>50</v>
      </c>
      <c r="C5" s="155">
        <v>23740</v>
      </c>
      <c r="D5" s="26">
        <f>SUMIFS('Deprec Exp w CIAC'!$G$2:$G$15,'Deprec Exp w CIAC'!$B$2:$B$15,'Accum Depr w CIAC'!$A5,'Deprec Exp w CIAC'!$A$2:$A$15,'Accum Depr w CIAC'!$B5)</f>
        <v>0</v>
      </c>
      <c r="E5" s="158"/>
      <c r="F5" s="32"/>
      <c r="G5" s="31">
        <f>D5+(VLOOKUP($C5,'Plant in Service w CIAC'!$C$5:$BK$21,G$2+1,FALSE)*(VLOOKUP($C5,'Depr Rates'!$A$3:$F$30,$I$2,FALSE))/12)</f>
        <v>0</v>
      </c>
      <c r="H5" s="148"/>
      <c r="I5" s="41"/>
      <c r="J5" s="31">
        <f>G5+(VLOOKUP($C5,'Plant in Service w CIAC'!$C$5:$BK$21,J$2+1,FALSE)*(VLOOKUP($C5,'Depr Rates'!$A$3:$F$30,$I$2,FALSE))/12)</f>
        <v>0</v>
      </c>
      <c r="K5" s="148"/>
      <c r="L5" s="41"/>
      <c r="M5" s="31">
        <f>J5+(VLOOKUP($C5,'Plant in Service w CIAC'!$C$5:$BK$21,M$2+1,FALSE)*(VLOOKUP($C5,'Depr Rates'!$A$3:$F$30,$I$2,FALSE))/12)</f>
        <v>0</v>
      </c>
      <c r="N5" s="148"/>
      <c r="O5" s="41"/>
      <c r="P5" s="31">
        <f>M5+(VLOOKUP($C5,'Plant in Service w CIAC'!$C$5:$BK$21,P$2+1,FALSE)*(VLOOKUP($C5,'Depr Rates'!$A$3:$F$30,$I$2,FALSE))/12)</f>
        <v>0</v>
      </c>
      <c r="Q5" s="148"/>
      <c r="R5" s="41"/>
      <c r="S5" s="31">
        <f>P5+(VLOOKUP($C5,'Plant in Service w CIAC'!$C$5:$BK$21,S$2+1,FALSE)*(VLOOKUP($C5,'Depr Rates'!$A$3:$F$30,$I$2,FALSE))/12)</f>
        <v>0</v>
      </c>
      <c r="T5" s="148"/>
      <c r="U5" s="41"/>
      <c r="V5" s="31">
        <f>S5+(VLOOKUP($C5,'Plant in Service w CIAC'!$C$5:$BK$21,V$2+1,FALSE)*(VLOOKUP($C5,'Depr Rates'!$A$3:$F$30,$I$2,FALSE))/12)</f>
        <v>0</v>
      </c>
      <c r="W5" s="148"/>
      <c r="X5" s="41"/>
      <c r="Y5" s="31">
        <f>V5+(VLOOKUP($C5,'Plant in Service w CIAC'!$C$5:$BK$21,Y$2+1,FALSE)*(VLOOKUP($C5,'Depr Rates'!$A$3:$F$30,$I$2,FALSE))/12)</f>
        <v>0</v>
      </c>
      <c r="Z5" s="148"/>
      <c r="AA5" s="41"/>
      <c r="AB5" s="31">
        <f>Y5+(VLOOKUP($C5,'Plant in Service w CIAC'!$C$5:$BK$21,AB$2+1,FALSE)*(VLOOKUP($C5,'Depr Rates'!$A$3:$F$30,$I$2,FALSE))/12)</f>
        <v>0</v>
      </c>
      <c r="AC5" s="148"/>
      <c r="AD5" s="41"/>
      <c r="AE5" s="31">
        <f>AB5+(VLOOKUP($C5,'Plant in Service w CIAC'!$C$5:$BK$21,AE$2+1,FALSE)*(VLOOKUP($C5,'Depr Rates'!$A$3:$F$30,$I$2,FALSE))/12)</f>
        <v>0</v>
      </c>
      <c r="AF5" s="148"/>
      <c r="AG5" s="41"/>
      <c r="AH5" s="31">
        <f>AE5+(VLOOKUP($C5,'Plant in Service w CIAC'!$C$5:$BK$21,AH$2+1,FALSE)*(VLOOKUP($C5,'Depr Rates'!$A$3:$F$30,$I$2,FALSE))/12)</f>
        <v>0</v>
      </c>
      <c r="AI5" s="148"/>
      <c r="AJ5" s="41"/>
      <c r="AK5" s="31">
        <f>AH5+(VLOOKUP($C5,'Plant in Service w CIAC'!$C$5:$BK$21,AK$2+1,FALSE)*(VLOOKUP($C5,'Depr Rates'!$A$3:$F$30,$I$2,FALSE))/12)</f>
        <v>0</v>
      </c>
      <c r="AL5" s="148"/>
      <c r="AM5" s="41"/>
      <c r="AN5" s="31">
        <f>AK5+(VLOOKUP($C5,'Plant in Service w CIAC'!$C$5:$BK$21,AN$2+1,FALSE)*(VLOOKUP($C5,'Depr Rates'!$A$3:$F$30,$I$2,FALSE))/12)</f>
        <v>0</v>
      </c>
      <c r="AO5" s="148"/>
      <c r="AP5" s="41"/>
      <c r="AQ5" s="31">
        <f>AN5+(VLOOKUP($C5,'Plant in Service w CIAC'!$C$5:$BK$21,AQ$2+1,FALSE)*(VLOOKUP($C5,'Depr Rates'!$A$3:$F$30,$I$2,FALSE))/12)</f>
        <v>0</v>
      </c>
      <c r="AR5" s="148"/>
      <c r="AS5" s="41"/>
      <c r="AT5" s="31">
        <f>AQ5+(VLOOKUP($C5,'Plant in Service w CIAC'!$C$5:$BK$21,AT$2+1,FALSE)*(VLOOKUP($C5,'Depr Rates'!$A$3:$F$30,$I$2,FALSE))/12)</f>
        <v>0</v>
      </c>
      <c r="AU5" s="148"/>
      <c r="AV5" s="41"/>
      <c r="AW5" s="31">
        <f>AT5+(VLOOKUP($C5,'Plant in Service w CIAC'!$C$5:$BK$21,AW$2+1,FALSE)*(VLOOKUP($C5,'Depr Rates'!$A$3:$F$30,$I$2,FALSE))/12)</f>
        <v>0</v>
      </c>
      <c r="AX5" s="148"/>
      <c r="AY5" s="41"/>
      <c r="AZ5" s="31">
        <f>AW5+(VLOOKUP($C5,'Plant in Service w CIAC'!$C$5:$BK$21,AZ$2+1,FALSE)*(VLOOKUP($C5,'Depr Rates'!$A$3:$F$30,$I$2+1,FALSE))/12)</f>
        <v>0</v>
      </c>
      <c r="BA5" s="148"/>
      <c r="BB5" s="41"/>
      <c r="BC5" s="31">
        <f>AZ5+(VLOOKUP($C5,'Plant in Service w CIAC'!$C$5:$BK$21,BC$2+1,FALSE)*(VLOOKUP($C5,'Depr Rates'!$A$3:$F$30,$I$2+1,FALSE))/12)</f>
        <v>0</v>
      </c>
      <c r="BD5" s="148"/>
      <c r="BE5" s="41"/>
      <c r="BF5" s="31">
        <f>BC5+(VLOOKUP($C5,'Plant in Service w CIAC'!$C$5:$BK$21,BF$2+1,FALSE)*(VLOOKUP($C5,'Depr Rates'!$A$3:$F$30,$I$2+1,FALSE))/12)</f>
        <v>0</v>
      </c>
      <c r="BG5" s="148"/>
      <c r="BH5" s="41"/>
      <c r="BI5" s="31">
        <f>BF5+(VLOOKUP($C5,'Plant in Service w CIAC'!$C$5:$BK$21,BI$2+1,FALSE)*(VLOOKUP($C5,'Depr Rates'!$A$3:$F$30,$I$2+1,FALSE))/12)</f>
        <v>0</v>
      </c>
      <c r="BJ5" s="148"/>
      <c r="BK5" s="41"/>
      <c r="BL5" s="31">
        <f>BI5+(VLOOKUP($C5,'Plant in Service w CIAC'!$C$5:$BK$21,BL$2+1,FALSE)*(VLOOKUP($C5,'Depr Rates'!$A$3:$F$30,$I$2+1,FALSE))/12)</f>
        <v>0</v>
      </c>
      <c r="BM5" s="148"/>
      <c r="BN5" s="41"/>
      <c r="BO5" s="31">
        <f>BL5+(VLOOKUP($C5,'Plant in Service w CIAC'!$C$5:$BK$21,BO$2+1,FALSE)*(VLOOKUP($C5,'Depr Rates'!$A$3:$F$30,$I$2+1,FALSE))/12)</f>
        <v>0</v>
      </c>
      <c r="BP5" s="148"/>
      <c r="BQ5" s="41"/>
      <c r="BR5" s="31">
        <f>BO5+(VLOOKUP($C5,'Plant in Service w CIAC'!$C$5:$BK$21,BR$2+1,FALSE)*(VLOOKUP($C5,'Depr Rates'!$A$3:$F$30,$I$2+1,FALSE))/12)</f>
        <v>0</v>
      </c>
      <c r="BS5" s="148"/>
      <c r="BT5" s="41"/>
      <c r="BU5" s="31">
        <f>BR5+(VLOOKUP($C5,'Plant in Service w CIAC'!$C$5:$BK$21,BU$2+1,FALSE)*(VLOOKUP($C5,'Depr Rates'!$A$3:$F$30,$I$2+1,FALSE))/12)</f>
        <v>0</v>
      </c>
      <c r="BV5" s="148"/>
      <c r="BW5" s="41"/>
      <c r="BX5" s="31">
        <f>BU5+(VLOOKUP($C5,'Plant in Service w CIAC'!$C$5:$BK$21,BX$2+1,FALSE)*(VLOOKUP($C5,'Depr Rates'!$A$3:$F$30,$I$2+1,FALSE))/12)</f>
        <v>0</v>
      </c>
      <c r="BY5" s="148"/>
      <c r="BZ5" s="41"/>
      <c r="CA5" s="31">
        <f>BX5+(VLOOKUP($C5,'Plant in Service w CIAC'!$C$5:$BK$21,CA$2+1,FALSE)*(VLOOKUP($C5,'Depr Rates'!$A$3:$F$30,$I$2+1,FALSE))/12)</f>
        <v>0</v>
      </c>
      <c r="CB5" s="148"/>
      <c r="CC5" s="41"/>
      <c r="CD5" s="31">
        <f>CA5+(VLOOKUP($C5,'Plant in Service w CIAC'!$C$5:$BK$21,CD$2+1,FALSE)*(VLOOKUP($C5,'Depr Rates'!$A$3:$F$30,$I$2+1,FALSE))/12)</f>
        <v>0</v>
      </c>
      <c r="CE5" s="148"/>
      <c r="CF5" s="41"/>
      <c r="CG5" s="31">
        <f>CD5+(VLOOKUP($C5,'Plant in Service w CIAC'!$C$5:$BK$21,CG$2+1,FALSE)*(VLOOKUP($C5,'Depr Rates'!$A$3:$F$30,$I$2+1,FALSE))/12)</f>
        <v>0</v>
      </c>
      <c r="CH5" s="148"/>
      <c r="CI5" s="41"/>
      <c r="CJ5" s="31">
        <f>CG5+(VLOOKUP($C5,'Plant in Service w CIAC'!$C$5:$BK$21,CJ$2+1,FALSE)*(VLOOKUP($C5,'Depr Rates'!$A$3:$F$30,$I$2+1,FALSE))/12)</f>
        <v>0</v>
      </c>
      <c r="CK5" s="148"/>
      <c r="CL5" s="41"/>
      <c r="CM5" s="31">
        <f>CJ5+(VLOOKUP($C5,'Plant in Service w CIAC'!$C$5:$BK$21,CM$2+1,FALSE)*(VLOOKUP($C5,'Depr Rates'!$A$3:$F$30,$I$2+1,FALSE))/12)</f>
        <v>0</v>
      </c>
      <c r="CN5" s="148"/>
      <c r="CO5" s="41"/>
      <c r="CP5" s="31">
        <f>CM5+(VLOOKUP($C5,'Plant in Service w CIAC'!$C$5:$BK$21,CP$2+1,FALSE)*(VLOOKUP($C5,'Depr Rates'!$A$3:$F$30,$I$2+1,FALSE))/12)</f>
        <v>0</v>
      </c>
      <c r="CQ5" s="148"/>
      <c r="CR5" s="41"/>
      <c r="CS5" s="31">
        <f>CP5+(VLOOKUP($C5,'Plant in Service w CIAC'!$C$5:$BK$21,CS$2+1,FALSE)*(VLOOKUP($C5,'Depr Rates'!$A$3:$F$30,$I$2+1,FALSE))/12)</f>
        <v>0</v>
      </c>
      <c r="CT5" s="148"/>
      <c r="CU5" s="41"/>
      <c r="CV5" s="31">
        <f>CS5+(VLOOKUP($C5,'Plant in Service w CIAC'!$C$5:$BK$21,CV$2+1,FALSE)*(VLOOKUP($C5,'Depr Rates'!$A$3:$F$30,$I$2+1,FALSE))/12)</f>
        <v>0</v>
      </c>
      <c r="CW5" s="148"/>
      <c r="CX5" s="41"/>
      <c r="CY5" s="31">
        <f>CV5+(VLOOKUP($C5,'Plant in Service w CIAC'!$C$5:$BK$21,CY$2+1,FALSE)*(VLOOKUP($C5,'Depr Rates'!$A$3:$F$30,$I$2+1,FALSE))/12)</f>
        <v>0</v>
      </c>
      <c r="CZ5" s="148"/>
      <c r="DA5" s="41"/>
      <c r="DB5" s="31">
        <f>CY5+(VLOOKUP($C5,'Plant in Service w CIAC'!$C$5:$BK$21,DB$2+1,FALSE)*(VLOOKUP($C5,'Depr Rates'!$A$3:$F$30,$I$2+1,FALSE))/12)</f>
        <v>0</v>
      </c>
      <c r="DC5" s="148"/>
      <c r="DD5" s="41"/>
      <c r="DE5" s="31">
        <f>DB5+(VLOOKUP($C5,'Plant in Service w CIAC'!$C$5:$BK$21,DE$2+1,FALSE)*(VLOOKUP($C5,'Depr Rates'!$A$3:$F$30,$I$2+1,FALSE))/12)</f>
        <v>0</v>
      </c>
      <c r="DF5" s="148"/>
      <c r="DG5" s="41"/>
      <c r="DH5" s="31">
        <f>DE5+(VLOOKUP($C5,'Plant in Service w CIAC'!$C$5:$BK$21,DH$2+1,FALSE)*(VLOOKUP($C5,'Depr Rates'!$A$3:$F$30,$I$2+1,FALSE))/12)</f>
        <v>0</v>
      </c>
      <c r="DI5" s="148"/>
      <c r="DJ5" s="41"/>
      <c r="DK5" s="31">
        <f>DH5+(VLOOKUP($C5,'Plant in Service w CIAC'!$C$5:$BK$21,DK$2+1,FALSE)*(VLOOKUP($C5,'Depr Rates'!$A$3:$F$30,$I$2+1,FALSE))/12)</f>
        <v>0</v>
      </c>
      <c r="DL5" s="148"/>
      <c r="DM5" s="41"/>
      <c r="DN5" s="31">
        <f>DK5+(VLOOKUP($C5,'Plant in Service w CIAC'!$C$5:$BK$21,DN$2+1,FALSE)*(VLOOKUP($C5,'Depr Rates'!$A$3:$F$30,$I$2+1,FALSE))/12)</f>
        <v>0</v>
      </c>
      <c r="DO5" s="148"/>
      <c r="DP5" s="41"/>
      <c r="DQ5" s="31">
        <f>DN5+(VLOOKUP($C5,'Plant in Service w CIAC'!$C$5:$BK$21,DQ$2+1,FALSE)*(VLOOKUP($C5,'Depr Rates'!$A$3:$F$30,$I$2+1,FALSE))/12)</f>
        <v>0</v>
      </c>
      <c r="DR5" s="148"/>
      <c r="DS5" s="41"/>
      <c r="DT5" s="31">
        <f>DQ5+(VLOOKUP($C5,'Plant in Service w CIAC'!$C$5:$BK$21,DT$2+1,FALSE)*(VLOOKUP($C5,'Depr Rates'!$A$3:$F$30,$I$2+1,FALSE))/12)</f>
        <v>0</v>
      </c>
      <c r="DU5" s="148"/>
      <c r="DV5" s="41"/>
      <c r="DW5" s="31">
        <f>DT5+(VLOOKUP($C5,'Plant in Service w CIAC'!$C$5:$BK$21,DW$2+1,FALSE)*(VLOOKUP($C5,'Depr Rates'!$A$3:$F$30,$I$2+1,FALSE))/12)</f>
        <v>0</v>
      </c>
      <c r="DX5" s="148"/>
      <c r="DY5" s="41"/>
      <c r="DZ5" s="31">
        <f>DW5+(VLOOKUP($C5,'Plant in Service w CIAC'!$C$5:$BK$21,DZ$2+1,FALSE)*(VLOOKUP($C5,'Depr Rates'!$A$3:$F$30,$I$2+1,FALSE))/12)</f>
        <v>0</v>
      </c>
      <c r="EA5" s="148"/>
      <c r="EB5" s="41"/>
      <c r="EC5" s="31">
        <f>DZ5+(VLOOKUP($C5,'Plant in Service w CIAC'!$C$5:$BK$21,EC$2+1,FALSE)*(VLOOKUP($C5,'Depr Rates'!$A$3:$F$30,$I$2+1,FALSE))/12)</f>
        <v>0</v>
      </c>
      <c r="ED5" s="148"/>
      <c r="EE5" s="41"/>
      <c r="EF5" s="31">
        <f>EC5+(VLOOKUP($C5,'Plant in Service w CIAC'!$C$5:$BK$21,EF$2+1,FALSE)*(VLOOKUP($C5,'Depr Rates'!$A$3:$F$30,$I$2+1,FALSE))/12)</f>
        <v>0</v>
      </c>
      <c r="EG5" s="148"/>
      <c r="EH5" s="41"/>
      <c r="EI5" s="31">
        <f>EF5+(VLOOKUP($C5,'Plant in Service w CIAC'!$C$5:$BK$21,EI$2+1,FALSE)*(VLOOKUP($C5,'Depr Rates'!$A$3:$F$30,$I$2+1,FALSE))/12)</f>
        <v>0</v>
      </c>
      <c r="EJ5" s="148"/>
      <c r="EK5" s="41"/>
      <c r="EL5" s="31">
        <f>EI5+(VLOOKUP($C5,'Plant in Service w CIAC'!$C$5:$BK$21,EL$2+1,FALSE)*(VLOOKUP($C5,'Depr Rates'!$A$3:$F$30,$I$2+1,FALSE))/12)</f>
        <v>0</v>
      </c>
      <c r="EM5" s="148"/>
      <c r="EN5" s="41"/>
      <c r="EO5" s="31">
        <f>EL5+(VLOOKUP($C5,'Plant in Service w CIAC'!$C$5:$BK$21,EO$2+1,FALSE)*(VLOOKUP($C5,'Depr Rates'!$A$3:$F$30,$I$2+1,FALSE))/12)</f>
        <v>0</v>
      </c>
      <c r="EP5" s="148"/>
      <c r="EQ5" s="41"/>
      <c r="ER5" s="31">
        <f>EO5+(VLOOKUP($C5,'Plant in Service w CIAC'!$C$5:$BK$21,ER$2+1,FALSE)*(VLOOKUP($C5,'Depr Rates'!$A$3:$F$30,$I$2+1,FALSE))/12)</f>
        <v>0</v>
      </c>
      <c r="ES5" s="148"/>
      <c r="ET5" s="41"/>
      <c r="EU5" s="31">
        <f>ER5+(VLOOKUP($C5,'Plant in Service w CIAC'!$C$5:$BK$21,EU$2+1,FALSE)*(VLOOKUP($C5,'Depr Rates'!$A$3:$F$30,$I$2+1,FALSE))/12)</f>
        <v>0</v>
      </c>
      <c r="EV5" s="148"/>
      <c r="EW5" s="41"/>
      <c r="EX5" s="31">
        <f>EU5+(VLOOKUP($C5,'Plant in Service w CIAC'!$C$5:$BK$21,EX$2+1,FALSE)*(VLOOKUP($C5,'Depr Rates'!$A$3:$F$30,$I$2+1,FALSE))/12)</f>
        <v>0</v>
      </c>
      <c r="EY5" s="148"/>
      <c r="EZ5" s="41"/>
      <c r="FA5" s="31">
        <f>EX5+(VLOOKUP($C5,'Plant in Service w CIAC'!$C$5:$BK$21,FA$2+1,FALSE)*(VLOOKUP($C5,'Depr Rates'!$A$3:$F$30,$I$2+1,FALSE))/12)</f>
        <v>0</v>
      </c>
      <c r="FB5" s="148"/>
      <c r="FC5" s="41"/>
      <c r="FD5" s="31">
        <f>FA5+(VLOOKUP($C5,'Plant in Service w CIAC'!$C$5:$BK$21,FD$2+1,FALSE)*(VLOOKUP($C5,'Depr Rates'!$A$3:$F$30,$I$2+1,FALSE))/12)</f>
        <v>0</v>
      </c>
      <c r="FG5" s="31">
        <f>FD5+(VLOOKUP($C5,'Plant in Service w CIAC'!$C$5:$BK$21,FG$2+1,FALSE)*(VLOOKUP($C5,'Depr Rates'!$A$3:$F$30,$I$2+1,FALSE))/12)</f>
        <v>0</v>
      </c>
      <c r="FJ5" s="31">
        <f>FG5+(VLOOKUP($C5,'Plant in Service w CIAC'!$C$5:$BK$21,FJ$2+1,FALSE)*(VLOOKUP($C5,'Depr Rates'!$A$3:$F$30,$I$2+1,FALSE))/12)</f>
        <v>0</v>
      </c>
    </row>
    <row r="6" spans="1:169" x14ac:dyDescent="0.2">
      <c r="A6" s="155" t="s">
        <v>44</v>
      </c>
      <c r="B6" s="155" t="s">
        <v>50</v>
      </c>
      <c r="C6" s="155">
        <v>23761</v>
      </c>
      <c r="D6" s="27">
        <f>SUMIFS('Deprec Exp w CIAC'!$G$2:$G$15,'Deprec Exp w CIAC'!$B$2:$B$15,'Accum Depr w CIAC'!$A6,'Deprec Exp w CIAC'!$A$2:$A$15,'Accum Depr w CIAC'!$B6)</f>
        <v>0</v>
      </c>
      <c r="E6" s="158"/>
      <c r="F6" s="33"/>
      <c r="G6" s="31">
        <f>D6+(VLOOKUP($C6,'Plant in Service w CIAC'!$C$5:$BK$21,G$2+1,FALSE)*(VLOOKUP($C6,'Depr Rates'!$A$3:$F$30,$I$2,FALSE))/12)</f>
        <v>0</v>
      </c>
      <c r="H6" s="148"/>
      <c r="I6" s="37"/>
      <c r="J6" s="31">
        <f>G6+(VLOOKUP($C6,'Plant in Service w CIAC'!$C$5:$BK$21,J$2+1,FALSE)*(VLOOKUP($C6,'Depr Rates'!$A$3:$F$30,$I$2,FALSE))/12)</f>
        <v>0</v>
      </c>
      <c r="K6" s="148"/>
      <c r="L6" s="37"/>
      <c r="M6" s="31">
        <f>J6+(VLOOKUP($C6,'Plant in Service w CIAC'!$C$5:$BK$21,M$2+1,FALSE)*(VLOOKUP($C6,'Depr Rates'!$A$3:$F$30,$I$2,FALSE))/12)</f>
        <v>0</v>
      </c>
      <c r="N6" s="148"/>
      <c r="O6" s="37"/>
      <c r="P6" s="31">
        <f>M6+(VLOOKUP($C6,'Plant in Service w CIAC'!$C$5:$BK$21,P$2+1,FALSE)*(VLOOKUP($C6,'Depr Rates'!$A$3:$F$30,$I$2,FALSE))/12)</f>
        <v>0</v>
      </c>
      <c r="Q6" s="148"/>
      <c r="R6" s="37"/>
      <c r="S6" s="31">
        <f>P6+(VLOOKUP($C6,'Plant in Service w CIAC'!$C$5:$BK$21,S$2+1,FALSE)*(VLOOKUP($C6,'Depr Rates'!$A$3:$F$30,$I$2,FALSE))/12)</f>
        <v>0</v>
      </c>
      <c r="T6" s="148"/>
      <c r="U6" s="37"/>
      <c r="V6" s="31">
        <f>S6+(VLOOKUP($C6,'Plant in Service w CIAC'!$C$5:$BK$21,V$2+1,FALSE)*(VLOOKUP($C6,'Depr Rates'!$A$3:$F$30,$I$2,FALSE))/12)</f>
        <v>0</v>
      </c>
      <c r="W6" s="148"/>
      <c r="X6" s="37"/>
      <c r="Y6" s="31">
        <f>V6+(VLOOKUP($C6,'Plant in Service w CIAC'!$C$5:$BK$21,Y$2+1,FALSE)*(VLOOKUP($C6,'Depr Rates'!$A$3:$F$30,$I$2,FALSE))/12)</f>
        <v>0</v>
      </c>
      <c r="Z6" s="148"/>
      <c r="AA6" s="37"/>
      <c r="AB6" s="31">
        <f>Y6+(VLOOKUP($C6,'Plant in Service w CIAC'!$C$5:$BK$21,AB$2+1,FALSE)*(VLOOKUP($C6,'Depr Rates'!$A$3:$F$30,$I$2,FALSE))/12)</f>
        <v>0</v>
      </c>
      <c r="AC6" s="148"/>
      <c r="AD6" s="37"/>
      <c r="AE6" s="31">
        <f>AB6+(VLOOKUP($C6,'Plant in Service w CIAC'!$C$5:$BK$21,AE$2+1,FALSE)*(VLOOKUP($C6,'Depr Rates'!$A$3:$F$30,$I$2,FALSE))/12)</f>
        <v>0</v>
      </c>
      <c r="AF6" s="148"/>
      <c r="AG6" s="37"/>
      <c r="AH6" s="31">
        <f>AE6+(VLOOKUP($C6,'Plant in Service w CIAC'!$C$5:$BK$21,AH$2+1,FALSE)*(VLOOKUP($C6,'Depr Rates'!$A$3:$F$30,$I$2,FALSE))/12)</f>
        <v>0</v>
      </c>
      <c r="AI6" s="148"/>
      <c r="AJ6" s="37"/>
      <c r="AK6" s="31">
        <f>AH6+(VLOOKUP($C6,'Plant in Service w CIAC'!$C$5:$BK$21,AK$2+1,FALSE)*(VLOOKUP($C6,'Depr Rates'!$A$3:$F$30,$I$2,FALSE))/12)</f>
        <v>0</v>
      </c>
      <c r="AL6" s="148"/>
      <c r="AM6" s="37"/>
      <c r="AN6" s="31">
        <f>AK6+(VLOOKUP($C6,'Plant in Service w CIAC'!$C$5:$BK$21,AN$2+1,FALSE)*(VLOOKUP($C6,'Depr Rates'!$A$3:$F$30,$I$2,FALSE))/12)</f>
        <v>0</v>
      </c>
      <c r="AO6" s="148"/>
      <c r="AP6" s="37"/>
      <c r="AQ6" s="31">
        <f>AN6+(VLOOKUP($C6,'Plant in Service w CIAC'!$C$5:$BK$21,AQ$2+1,FALSE)*(VLOOKUP($C6,'Depr Rates'!$A$3:$F$30,$I$2,FALSE))/12)</f>
        <v>0</v>
      </c>
      <c r="AR6" s="148"/>
      <c r="AS6" s="37"/>
      <c r="AT6" s="31">
        <f>AQ6+(VLOOKUP($C6,'Plant in Service w CIAC'!$C$5:$BK$21,AT$2+1,FALSE)*(VLOOKUP($C6,'Depr Rates'!$A$3:$F$30,$I$2,FALSE))/12)</f>
        <v>0</v>
      </c>
      <c r="AU6" s="148"/>
      <c r="AV6" s="37"/>
      <c r="AW6" s="31">
        <f>AT6+(VLOOKUP($C6,'Plant in Service w CIAC'!$C$5:$BK$21,AW$2+1,FALSE)*(VLOOKUP($C6,'Depr Rates'!$A$3:$F$30,$I$2,FALSE))/12)</f>
        <v>0</v>
      </c>
      <c r="AX6" s="148"/>
      <c r="AY6" s="37"/>
      <c r="AZ6" s="31">
        <f>AW6+(VLOOKUP($C6,'Plant in Service w CIAC'!$C$5:$BK$21,AZ$2+1,FALSE)*(VLOOKUP($C6,'Depr Rates'!$A$3:$F$30,$I$2+1,FALSE))/12)</f>
        <v>0</v>
      </c>
      <c r="BA6" s="148"/>
      <c r="BB6" s="37"/>
      <c r="BC6" s="31">
        <f>AZ6+(VLOOKUP($C6,'Plant in Service w CIAC'!$C$5:$BK$21,BC$2+1,FALSE)*(VLOOKUP($C6,'Depr Rates'!$A$3:$F$30,$I$2+1,FALSE))/12)</f>
        <v>0</v>
      </c>
      <c r="BD6" s="148"/>
      <c r="BE6" s="37"/>
      <c r="BF6" s="31">
        <f>BC6+(VLOOKUP($C6,'Plant in Service w CIAC'!$C$5:$BK$21,BF$2+1,FALSE)*(VLOOKUP($C6,'Depr Rates'!$A$3:$F$30,$I$2+1,FALSE))/12)</f>
        <v>0</v>
      </c>
      <c r="BG6" s="148"/>
      <c r="BH6" s="37"/>
      <c r="BI6" s="31">
        <f>BF6+(VLOOKUP($C6,'Plant in Service w CIAC'!$C$5:$BK$21,BI$2+1,FALSE)*(VLOOKUP($C6,'Depr Rates'!$A$3:$F$30,$I$2+1,FALSE))/12)</f>
        <v>0</v>
      </c>
      <c r="BJ6" s="148"/>
      <c r="BK6" s="37"/>
      <c r="BL6" s="31">
        <f>BI6+(VLOOKUP($C6,'Plant in Service w CIAC'!$C$5:$BK$21,BL$2+1,FALSE)*(VLOOKUP($C6,'Depr Rates'!$A$3:$F$30,$I$2+1,FALSE))/12)</f>
        <v>0</v>
      </c>
      <c r="BM6" s="148"/>
      <c r="BN6" s="37"/>
      <c r="BO6" s="31">
        <f>BL6+(VLOOKUP($C6,'Plant in Service w CIAC'!$C$5:$BK$21,BO$2+1,FALSE)*(VLOOKUP($C6,'Depr Rates'!$A$3:$F$30,$I$2+1,FALSE))/12)</f>
        <v>0</v>
      </c>
      <c r="BP6" s="148"/>
      <c r="BQ6" s="37"/>
      <c r="BR6" s="31">
        <f>BO6+(VLOOKUP($C6,'Plant in Service w CIAC'!$C$5:$BK$21,BR$2+1,FALSE)*(VLOOKUP($C6,'Depr Rates'!$A$3:$F$30,$I$2+1,FALSE))/12)</f>
        <v>0</v>
      </c>
      <c r="BS6" s="148"/>
      <c r="BT6" s="37"/>
      <c r="BU6" s="31">
        <f>BR6+(VLOOKUP($C6,'Plant in Service w CIAC'!$C$5:$BK$21,BU$2+1,FALSE)*(VLOOKUP($C6,'Depr Rates'!$A$3:$F$30,$I$2+1,FALSE))/12)</f>
        <v>0</v>
      </c>
      <c r="BV6" s="148"/>
      <c r="BW6" s="37"/>
      <c r="BX6" s="31">
        <f>BU6+(VLOOKUP($C6,'Plant in Service w CIAC'!$C$5:$BK$21,BX$2+1,FALSE)*(VLOOKUP($C6,'Depr Rates'!$A$3:$F$30,$I$2+1,FALSE))/12)</f>
        <v>0</v>
      </c>
      <c r="BY6" s="148"/>
      <c r="BZ6" s="37"/>
      <c r="CA6" s="31">
        <f>BX6+(VLOOKUP($C6,'Plant in Service w CIAC'!$C$5:$BK$21,CA$2+1,FALSE)*(VLOOKUP($C6,'Depr Rates'!$A$3:$F$30,$I$2+1,FALSE))/12)</f>
        <v>0</v>
      </c>
      <c r="CB6" s="148"/>
      <c r="CC6" s="37"/>
      <c r="CD6" s="31">
        <f>CA6+(VLOOKUP($C6,'Plant in Service w CIAC'!$C$5:$BK$21,CD$2+1,FALSE)*(VLOOKUP($C6,'Depr Rates'!$A$3:$F$30,$I$2+1,FALSE))/12)</f>
        <v>0</v>
      </c>
      <c r="CE6" s="148"/>
      <c r="CF6" s="37"/>
      <c r="CG6" s="31">
        <f>CD6+(VLOOKUP($C6,'Plant in Service w CIAC'!$C$5:$BK$21,CG$2+1,FALSE)*(VLOOKUP($C6,'Depr Rates'!$A$3:$F$30,$I$2+1,FALSE))/12)</f>
        <v>0</v>
      </c>
      <c r="CH6" s="148"/>
      <c r="CI6" s="37"/>
      <c r="CJ6" s="31">
        <f>CG6+(VLOOKUP($C6,'Plant in Service w CIAC'!$C$5:$BK$21,CJ$2+1,FALSE)*(VLOOKUP($C6,'Depr Rates'!$A$3:$F$30,$I$2+1,FALSE))/12)</f>
        <v>0</v>
      </c>
      <c r="CK6" s="148"/>
      <c r="CL6" s="37"/>
      <c r="CM6" s="31">
        <f>CJ6+(VLOOKUP($C6,'Plant in Service w CIAC'!$C$5:$BK$21,CM$2+1,FALSE)*(VLOOKUP($C6,'Depr Rates'!$A$3:$F$30,$I$2+1,FALSE))/12)</f>
        <v>0</v>
      </c>
      <c r="CN6" s="148"/>
      <c r="CO6" s="37"/>
      <c r="CP6" s="31">
        <f>CM6+(VLOOKUP($C6,'Plant in Service w CIAC'!$C$5:$BK$21,CP$2+1,FALSE)*(VLOOKUP($C6,'Depr Rates'!$A$3:$F$30,$I$2+1,FALSE))/12)</f>
        <v>0</v>
      </c>
      <c r="CQ6" s="148"/>
      <c r="CR6" s="37"/>
      <c r="CS6" s="31">
        <f>CP6+(VLOOKUP($C6,'Plant in Service w CIAC'!$C$5:$BK$21,CS$2+1,FALSE)*(VLOOKUP($C6,'Depr Rates'!$A$3:$F$30,$I$2+1,FALSE))/12)</f>
        <v>0</v>
      </c>
      <c r="CT6" s="148"/>
      <c r="CU6" s="37"/>
      <c r="CV6" s="31">
        <f>CS6+(VLOOKUP($C6,'Plant in Service w CIAC'!$C$5:$BK$21,CV$2+1,FALSE)*(VLOOKUP($C6,'Depr Rates'!$A$3:$F$30,$I$2+1,FALSE))/12)</f>
        <v>0</v>
      </c>
      <c r="CW6" s="148"/>
      <c r="CX6" s="37"/>
      <c r="CY6" s="31">
        <f>CV6+(VLOOKUP($C6,'Plant in Service w CIAC'!$C$5:$BK$21,CY$2+1,FALSE)*(VLOOKUP($C6,'Depr Rates'!$A$3:$F$30,$I$2+1,FALSE))/12)</f>
        <v>0</v>
      </c>
      <c r="CZ6" s="148"/>
      <c r="DA6" s="37"/>
      <c r="DB6" s="31">
        <f>CY6+(VLOOKUP($C6,'Plant in Service w CIAC'!$C$5:$BK$21,DB$2+1,FALSE)*(VLOOKUP($C6,'Depr Rates'!$A$3:$F$30,$I$2+1,FALSE))/12)</f>
        <v>0</v>
      </c>
      <c r="DC6" s="148"/>
      <c r="DD6" s="37"/>
      <c r="DE6" s="31">
        <f>DB6+(VLOOKUP($C6,'Plant in Service w CIAC'!$C$5:$BK$21,DE$2+1,FALSE)*(VLOOKUP($C6,'Depr Rates'!$A$3:$F$30,$I$2+1,FALSE))/12)</f>
        <v>0</v>
      </c>
      <c r="DF6" s="148"/>
      <c r="DG6" s="37"/>
      <c r="DH6" s="31">
        <f>DE6+(VLOOKUP($C6,'Plant in Service w CIAC'!$C$5:$BK$21,DH$2+1,FALSE)*(VLOOKUP($C6,'Depr Rates'!$A$3:$F$30,$I$2+1,FALSE))/12)</f>
        <v>0</v>
      </c>
      <c r="DI6" s="148"/>
      <c r="DJ6" s="37"/>
      <c r="DK6" s="31">
        <f>DH6+(VLOOKUP($C6,'Plant in Service w CIAC'!$C$5:$BK$21,DK$2+1,FALSE)*(VLOOKUP($C6,'Depr Rates'!$A$3:$F$30,$I$2+1,FALSE))/12)</f>
        <v>0</v>
      </c>
      <c r="DL6" s="148"/>
      <c r="DM6" s="37"/>
      <c r="DN6" s="31">
        <f>DK6+(VLOOKUP($C6,'Plant in Service w CIAC'!$C$5:$BK$21,DN$2+1,FALSE)*(VLOOKUP($C6,'Depr Rates'!$A$3:$F$30,$I$2+1,FALSE))/12)</f>
        <v>0</v>
      </c>
      <c r="DO6" s="148"/>
      <c r="DP6" s="37"/>
      <c r="DQ6" s="31">
        <f>DN6+(VLOOKUP($C6,'Plant in Service w CIAC'!$C$5:$BK$21,DQ$2+1,FALSE)*(VLOOKUP($C6,'Depr Rates'!$A$3:$F$30,$I$2+1,FALSE))/12)</f>
        <v>0</v>
      </c>
      <c r="DR6" s="148"/>
      <c r="DS6" s="37"/>
      <c r="DT6" s="31">
        <f>DQ6+(VLOOKUP($C6,'Plant in Service w CIAC'!$C$5:$BK$21,DT$2+1,FALSE)*(VLOOKUP($C6,'Depr Rates'!$A$3:$F$30,$I$2+1,FALSE))/12)</f>
        <v>0</v>
      </c>
      <c r="DU6" s="148"/>
      <c r="DV6" s="37"/>
      <c r="DW6" s="31">
        <f>DT6+(VLOOKUP($C6,'Plant in Service w CIAC'!$C$5:$BK$21,DW$2+1,FALSE)*(VLOOKUP($C6,'Depr Rates'!$A$3:$F$30,$I$2+1,FALSE))/12)</f>
        <v>0</v>
      </c>
      <c r="DX6" s="148"/>
      <c r="DY6" s="37"/>
      <c r="DZ6" s="31">
        <f>DW6+(VLOOKUP($C6,'Plant in Service w CIAC'!$C$5:$BK$21,DZ$2+1,FALSE)*(VLOOKUP($C6,'Depr Rates'!$A$3:$F$30,$I$2+1,FALSE))/12)</f>
        <v>0</v>
      </c>
      <c r="EA6" s="148"/>
      <c r="EB6" s="37"/>
      <c r="EC6" s="31">
        <f>DZ6+(VLOOKUP($C6,'Plant in Service w CIAC'!$C$5:$BK$21,EC$2+1,FALSE)*(VLOOKUP($C6,'Depr Rates'!$A$3:$F$30,$I$2+1,FALSE))/12)</f>
        <v>0</v>
      </c>
      <c r="ED6" s="148"/>
      <c r="EE6" s="37"/>
      <c r="EF6" s="31">
        <f>EC6+(VLOOKUP($C6,'Plant in Service w CIAC'!$C$5:$BK$21,EF$2+1,FALSE)*(VLOOKUP($C6,'Depr Rates'!$A$3:$F$30,$I$2+1,FALSE))/12)</f>
        <v>0</v>
      </c>
      <c r="EG6" s="148"/>
      <c r="EH6" s="37"/>
      <c r="EI6" s="31">
        <f>EF6+(VLOOKUP($C6,'Plant in Service w CIAC'!$C$5:$BK$21,EI$2+1,FALSE)*(VLOOKUP($C6,'Depr Rates'!$A$3:$F$30,$I$2+1,FALSE))/12)</f>
        <v>0</v>
      </c>
      <c r="EJ6" s="148"/>
      <c r="EK6" s="37"/>
      <c r="EL6" s="31">
        <f>EI6+(VLOOKUP($C6,'Plant in Service w CIAC'!$C$5:$BK$21,EL$2+1,FALSE)*(VLOOKUP($C6,'Depr Rates'!$A$3:$F$30,$I$2+1,FALSE))/12)</f>
        <v>0</v>
      </c>
      <c r="EM6" s="148"/>
      <c r="EN6" s="37"/>
      <c r="EO6" s="31">
        <f>EL6+(VLOOKUP($C6,'Plant in Service w CIAC'!$C$5:$BK$21,EO$2+1,FALSE)*(VLOOKUP($C6,'Depr Rates'!$A$3:$F$30,$I$2+1,FALSE))/12)</f>
        <v>0</v>
      </c>
      <c r="EP6" s="148"/>
      <c r="EQ6" s="37"/>
      <c r="ER6" s="31">
        <f>EO6+(VLOOKUP($C6,'Plant in Service w CIAC'!$C$5:$BK$21,ER$2+1,FALSE)*(VLOOKUP($C6,'Depr Rates'!$A$3:$F$30,$I$2+1,FALSE))/12)</f>
        <v>0</v>
      </c>
      <c r="ES6" s="148"/>
      <c r="ET6" s="37"/>
      <c r="EU6" s="31">
        <f>ER6+(VLOOKUP($C6,'Plant in Service w CIAC'!$C$5:$BK$21,EU$2+1,FALSE)*(VLOOKUP($C6,'Depr Rates'!$A$3:$F$30,$I$2+1,FALSE))/12)</f>
        <v>0</v>
      </c>
      <c r="EV6" s="148"/>
      <c r="EW6" s="37"/>
      <c r="EX6" s="31">
        <f>EU6+(VLOOKUP($C6,'Plant in Service w CIAC'!$C$5:$BK$21,EX$2+1,FALSE)*(VLOOKUP($C6,'Depr Rates'!$A$3:$F$30,$I$2+1,FALSE))/12)</f>
        <v>0</v>
      </c>
      <c r="EY6" s="148"/>
      <c r="EZ6" s="37"/>
      <c r="FA6" s="31">
        <f>EX6+(VLOOKUP($C6,'Plant in Service w CIAC'!$C$5:$BK$21,FA$2+1,FALSE)*(VLOOKUP($C6,'Depr Rates'!$A$3:$F$30,$I$2+1,FALSE))/12)</f>
        <v>0</v>
      </c>
      <c r="FB6" s="148"/>
      <c r="FC6" s="37"/>
      <c r="FD6" s="31">
        <f>FA6+(VLOOKUP($C6,'Plant in Service w CIAC'!$C$5:$BK$21,FD$2+1,FALSE)*(VLOOKUP($C6,'Depr Rates'!$A$3:$F$30,$I$2+1,FALSE))/12)</f>
        <v>0</v>
      </c>
      <c r="FG6" s="31">
        <f>FD6+(VLOOKUP($C6,'Plant in Service w CIAC'!$C$5:$BK$21,FG$2+1,FALSE)*(VLOOKUP($C6,'Depr Rates'!$A$3:$F$30,$I$2+1,FALSE))/12)</f>
        <v>0</v>
      </c>
      <c r="FJ6" s="31">
        <f>FG6+(VLOOKUP($C6,'Plant in Service w CIAC'!$C$5:$BK$21,FJ$2+1,FALSE)*(VLOOKUP($C6,'Depr Rates'!$A$3:$F$30,$I$2+1,FALSE))/12)</f>
        <v>0</v>
      </c>
    </row>
    <row r="7" spans="1:169" x14ac:dyDescent="0.2">
      <c r="A7" s="155" t="s">
        <v>45</v>
      </c>
      <c r="B7" s="155" t="s">
        <v>50</v>
      </c>
      <c r="C7" s="155">
        <v>23762</v>
      </c>
      <c r="D7" s="27">
        <f>SUMIFS('Deprec Exp w CIAC'!$G$2:$G$15,'Deprec Exp w CIAC'!$B$2:$B$15,'Accum Depr w CIAC'!$A7,'Deprec Exp w CIAC'!$A$2:$A$15,'Accum Depr w CIAC'!$B7)</f>
        <v>0</v>
      </c>
      <c r="E7" s="158"/>
      <c r="F7" s="33"/>
      <c r="G7" s="31">
        <f>D7+(VLOOKUP($C7,'Plant in Service w CIAC'!$C$5:$BK$21,G$2+1,FALSE)*(VLOOKUP($C7,'Depr Rates'!$A$3:$F$30,$I$2,FALSE))/12)</f>
        <v>0</v>
      </c>
      <c r="H7" s="148"/>
      <c r="I7" s="37"/>
      <c r="J7" s="31">
        <f>G7+(VLOOKUP($C7,'Plant in Service w CIAC'!$C$5:$BK$21,J$2+1,FALSE)*(VLOOKUP($C7,'Depr Rates'!$A$3:$F$30,$I$2,FALSE))/12)</f>
        <v>0</v>
      </c>
      <c r="K7" s="148"/>
      <c r="L7" s="37"/>
      <c r="M7" s="31">
        <f>J7+(VLOOKUP($C7,'Plant in Service w CIAC'!$C$5:$BK$21,M$2+1,FALSE)*(VLOOKUP($C7,'Depr Rates'!$A$3:$F$30,$I$2,FALSE))/12)</f>
        <v>0</v>
      </c>
      <c r="N7" s="148"/>
      <c r="O7" s="37"/>
      <c r="P7" s="31">
        <f>M7+(VLOOKUP($C7,'Plant in Service w CIAC'!$C$5:$BK$21,P$2+1,FALSE)*(VLOOKUP($C7,'Depr Rates'!$A$3:$F$30,$I$2,FALSE))/12)</f>
        <v>0</v>
      </c>
      <c r="Q7" s="148"/>
      <c r="R7" s="37"/>
      <c r="S7" s="31">
        <f>P7+(VLOOKUP($C7,'Plant in Service w CIAC'!$C$5:$BK$21,S$2+1,FALSE)*(VLOOKUP($C7,'Depr Rates'!$A$3:$F$30,$I$2,FALSE))/12)</f>
        <v>0</v>
      </c>
      <c r="T7" s="148"/>
      <c r="U7" s="37"/>
      <c r="V7" s="31">
        <f>S7+(VLOOKUP($C7,'Plant in Service w CIAC'!$C$5:$BK$21,V$2+1,FALSE)*(VLOOKUP($C7,'Depr Rates'!$A$3:$F$30,$I$2,FALSE))/12)</f>
        <v>0</v>
      </c>
      <c r="W7" s="148"/>
      <c r="X7" s="37"/>
      <c r="Y7" s="31">
        <f>V7+(VLOOKUP($C7,'Plant in Service w CIAC'!$C$5:$BK$21,Y$2+1,FALSE)*(VLOOKUP($C7,'Depr Rates'!$A$3:$F$30,$I$2,FALSE))/12)</f>
        <v>0</v>
      </c>
      <c r="Z7" s="148"/>
      <c r="AA7" s="37"/>
      <c r="AB7" s="31">
        <f>Y7+(VLOOKUP($C7,'Plant in Service w CIAC'!$C$5:$BK$21,AB$2+1,FALSE)*(VLOOKUP($C7,'Depr Rates'!$A$3:$F$30,$I$2,FALSE))/12)</f>
        <v>0</v>
      </c>
      <c r="AC7" s="148"/>
      <c r="AD7" s="37"/>
      <c r="AE7" s="31">
        <f>AB7+(VLOOKUP($C7,'Plant in Service w CIAC'!$C$5:$BK$21,AE$2+1,FALSE)*(VLOOKUP($C7,'Depr Rates'!$A$3:$F$30,$I$2,FALSE))/12)</f>
        <v>0</v>
      </c>
      <c r="AF7" s="148"/>
      <c r="AG7" s="37"/>
      <c r="AH7" s="31">
        <f>AE7+(VLOOKUP($C7,'Plant in Service w CIAC'!$C$5:$BK$21,AH$2+1,FALSE)*(VLOOKUP($C7,'Depr Rates'!$A$3:$F$30,$I$2,FALSE))/12)</f>
        <v>0</v>
      </c>
      <c r="AI7" s="148"/>
      <c r="AJ7" s="37"/>
      <c r="AK7" s="31">
        <f>AH7+(VLOOKUP($C7,'Plant in Service w CIAC'!$C$5:$BK$21,AK$2+1,FALSE)*(VLOOKUP($C7,'Depr Rates'!$A$3:$F$30,$I$2,FALSE))/12)</f>
        <v>0</v>
      </c>
      <c r="AL7" s="148"/>
      <c r="AM7" s="37"/>
      <c r="AN7" s="31">
        <f>AK7+(VLOOKUP($C7,'Plant in Service w CIAC'!$C$5:$BK$21,AN$2+1,FALSE)*(VLOOKUP($C7,'Depr Rates'!$A$3:$F$30,$I$2,FALSE))/12)</f>
        <v>0</v>
      </c>
      <c r="AO7" s="148"/>
      <c r="AP7" s="37"/>
      <c r="AQ7" s="31">
        <f>AN7+(VLOOKUP($C7,'Plant in Service w CIAC'!$C$5:$BK$21,AQ$2+1,FALSE)*(VLOOKUP($C7,'Depr Rates'!$A$3:$F$30,$I$2,FALSE))/12)</f>
        <v>0</v>
      </c>
      <c r="AR7" s="148"/>
      <c r="AS7" s="37"/>
      <c r="AT7" s="31">
        <f>AQ7+(VLOOKUP($C7,'Plant in Service w CIAC'!$C$5:$BK$21,AT$2+1,FALSE)*(VLOOKUP($C7,'Depr Rates'!$A$3:$F$30,$I$2,FALSE))/12)</f>
        <v>0</v>
      </c>
      <c r="AU7" s="148"/>
      <c r="AV7" s="37"/>
      <c r="AW7" s="31">
        <f>AT7+(VLOOKUP($C7,'Plant in Service w CIAC'!$C$5:$BK$21,AW$2+1,FALSE)*(VLOOKUP($C7,'Depr Rates'!$A$3:$F$30,$I$2,FALSE))/12)</f>
        <v>0</v>
      </c>
      <c r="AX7" s="148"/>
      <c r="AY7" s="37"/>
      <c r="AZ7" s="31">
        <f>AW7+(VLOOKUP($C7,'Plant in Service w CIAC'!$C$5:$BK$21,AZ$2+1,FALSE)*(VLOOKUP($C7,'Depr Rates'!$A$3:$F$30,$I$2+1,FALSE))/12)</f>
        <v>0</v>
      </c>
      <c r="BA7" s="148"/>
      <c r="BB7" s="37"/>
      <c r="BC7" s="31">
        <f>AZ7+(VLOOKUP($C7,'Plant in Service w CIAC'!$C$5:$BK$21,BC$2+1,FALSE)*(VLOOKUP($C7,'Depr Rates'!$A$3:$F$30,$I$2+1,FALSE))/12)</f>
        <v>0</v>
      </c>
      <c r="BD7" s="148"/>
      <c r="BE7" s="37"/>
      <c r="BF7" s="31">
        <f>BC7+(VLOOKUP($C7,'Plant in Service w CIAC'!$C$5:$BK$21,BF$2+1,FALSE)*(VLOOKUP($C7,'Depr Rates'!$A$3:$F$30,$I$2+1,FALSE))/12)</f>
        <v>0</v>
      </c>
      <c r="BG7" s="148"/>
      <c r="BH7" s="37"/>
      <c r="BI7" s="31">
        <f>BF7+(VLOOKUP($C7,'Plant in Service w CIAC'!$C$5:$BK$21,BI$2+1,FALSE)*(VLOOKUP($C7,'Depr Rates'!$A$3:$F$30,$I$2+1,FALSE))/12)</f>
        <v>0</v>
      </c>
      <c r="BJ7" s="148"/>
      <c r="BK7" s="37"/>
      <c r="BL7" s="31">
        <f>BI7+(VLOOKUP($C7,'Plant in Service w CIAC'!$C$5:$BK$21,BL$2+1,FALSE)*(VLOOKUP($C7,'Depr Rates'!$A$3:$F$30,$I$2+1,FALSE))/12)</f>
        <v>0</v>
      </c>
      <c r="BM7" s="148"/>
      <c r="BN7" s="37"/>
      <c r="BO7" s="31">
        <f>BL7+(VLOOKUP($C7,'Plant in Service w CIAC'!$C$5:$BK$21,BO$2+1,FALSE)*(VLOOKUP($C7,'Depr Rates'!$A$3:$F$30,$I$2+1,FALSE))/12)</f>
        <v>0</v>
      </c>
      <c r="BP7" s="148"/>
      <c r="BQ7" s="37"/>
      <c r="BR7" s="31">
        <f>BO7+(VLOOKUP($C7,'Plant in Service w CIAC'!$C$5:$BK$21,BR$2+1,FALSE)*(VLOOKUP($C7,'Depr Rates'!$A$3:$F$30,$I$2+1,FALSE))/12)</f>
        <v>0</v>
      </c>
      <c r="BS7" s="148"/>
      <c r="BT7" s="37"/>
      <c r="BU7" s="31">
        <f>BR7+(VLOOKUP($C7,'Plant in Service w CIAC'!$C$5:$BK$21,BU$2+1,FALSE)*(VLOOKUP($C7,'Depr Rates'!$A$3:$F$30,$I$2+1,FALSE))/12)</f>
        <v>0</v>
      </c>
      <c r="BV7" s="148"/>
      <c r="BW7" s="37"/>
      <c r="BX7" s="31">
        <f>BU7+(VLOOKUP($C7,'Plant in Service w CIAC'!$C$5:$BK$21,BX$2+1,FALSE)*(VLOOKUP($C7,'Depr Rates'!$A$3:$F$30,$I$2+1,FALSE))/12)</f>
        <v>0</v>
      </c>
      <c r="BY7" s="148"/>
      <c r="BZ7" s="37"/>
      <c r="CA7" s="31">
        <f>BX7+(VLOOKUP($C7,'Plant in Service w CIAC'!$C$5:$BK$21,CA$2+1,FALSE)*(VLOOKUP($C7,'Depr Rates'!$A$3:$F$30,$I$2+1,FALSE))/12)</f>
        <v>0</v>
      </c>
      <c r="CB7" s="148"/>
      <c r="CC7" s="37"/>
      <c r="CD7" s="31">
        <f>CA7+(VLOOKUP($C7,'Plant in Service w CIAC'!$C$5:$BK$21,CD$2+1,FALSE)*(VLOOKUP($C7,'Depr Rates'!$A$3:$F$30,$I$2+1,FALSE))/12)</f>
        <v>0</v>
      </c>
      <c r="CE7" s="148"/>
      <c r="CF7" s="37"/>
      <c r="CG7" s="31">
        <f>CD7+(VLOOKUP($C7,'Plant in Service w CIAC'!$C$5:$BK$21,CG$2+1,FALSE)*(VLOOKUP($C7,'Depr Rates'!$A$3:$F$30,$I$2+1,FALSE))/12)</f>
        <v>0</v>
      </c>
      <c r="CH7" s="148"/>
      <c r="CI7" s="37"/>
      <c r="CJ7" s="31">
        <f>CG7+(VLOOKUP($C7,'Plant in Service w CIAC'!$C$5:$BK$21,CJ$2+1,FALSE)*(VLOOKUP($C7,'Depr Rates'!$A$3:$F$30,$I$2+1,FALSE))/12)</f>
        <v>0</v>
      </c>
      <c r="CK7" s="148"/>
      <c r="CL7" s="37"/>
      <c r="CM7" s="31">
        <f>CJ7+(VLOOKUP($C7,'Plant in Service w CIAC'!$C$5:$BK$21,CM$2+1,FALSE)*(VLOOKUP($C7,'Depr Rates'!$A$3:$F$30,$I$2+1,FALSE))/12)</f>
        <v>0</v>
      </c>
      <c r="CN7" s="148"/>
      <c r="CO7" s="37"/>
      <c r="CP7" s="31">
        <f>CM7+(VLOOKUP($C7,'Plant in Service w CIAC'!$C$5:$BK$21,CP$2+1,FALSE)*(VLOOKUP($C7,'Depr Rates'!$A$3:$F$30,$I$2+1,FALSE))/12)</f>
        <v>0</v>
      </c>
      <c r="CQ7" s="148"/>
      <c r="CR7" s="37"/>
      <c r="CS7" s="31">
        <f>CP7+(VLOOKUP($C7,'Plant in Service w CIAC'!$C$5:$BK$21,CS$2+1,FALSE)*(VLOOKUP($C7,'Depr Rates'!$A$3:$F$30,$I$2+1,FALSE))/12)</f>
        <v>0</v>
      </c>
      <c r="CT7" s="148"/>
      <c r="CU7" s="37"/>
      <c r="CV7" s="31">
        <f>CS7+(VLOOKUP($C7,'Plant in Service w CIAC'!$C$5:$BK$21,CV$2+1,FALSE)*(VLOOKUP($C7,'Depr Rates'!$A$3:$F$30,$I$2+1,FALSE))/12)</f>
        <v>0</v>
      </c>
      <c r="CW7" s="148"/>
      <c r="CX7" s="37"/>
      <c r="CY7" s="31">
        <f>CV7+(VLOOKUP($C7,'Plant in Service w CIAC'!$C$5:$BK$21,CY$2+1,FALSE)*(VLOOKUP($C7,'Depr Rates'!$A$3:$F$30,$I$2+1,FALSE))/12)</f>
        <v>0</v>
      </c>
      <c r="CZ7" s="148"/>
      <c r="DA7" s="37"/>
      <c r="DB7" s="31">
        <f>CY7+(VLOOKUP($C7,'Plant in Service w CIAC'!$C$5:$BK$21,DB$2+1,FALSE)*(VLOOKUP($C7,'Depr Rates'!$A$3:$F$30,$I$2+1,FALSE))/12)</f>
        <v>0</v>
      </c>
      <c r="DC7" s="148"/>
      <c r="DD7" s="37"/>
      <c r="DE7" s="31">
        <f>DB7+(VLOOKUP($C7,'Plant in Service w CIAC'!$C$5:$BK$21,DE$2+1,FALSE)*(VLOOKUP($C7,'Depr Rates'!$A$3:$F$30,$I$2+1,FALSE))/12)</f>
        <v>0</v>
      </c>
      <c r="DF7" s="148"/>
      <c r="DG7" s="37"/>
      <c r="DH7" s="31">
        <f>DE7+(VLOOKUP($C7,'Plant in Service w CIAC'!$C$5:$BK$21,DH$2+1,FALSE)*(VLOOKUP($C7,'Depr Rates'!$A$3:$F$30,$I$2+1,FALSE))/12)</f>
        <v>0</v>
      </c>
      <c r="DI7" s="148"/>
      <c r="DJ7" s="37"/>
      <c r="DK7" s="31">
        <f>DH7+(VLOOKUP($C7,'Plant in Service w CIAC'!$C$5:$BK$21,DK$2+1,FALSE)*(VLOOKUP($C7,'Depr Rates'!$A$3:$F$30,$I$2+1,FALSE))/12)</f>
        <v>0</v>
      </c>
      <c r="DL7" s="148"/>
      <c r="DM7" s="37"/>
      <c r="DN7" s="31">
        <f>DK7+(VLOOKUP($C7,'Plant in Service w CIAC'!$C$5:$BK$21,DN$2+1,FALSE)*(VLOOKUP($C7,'Depr Rates'!$A$3:$F$30,$I$2+1,FALSE))/12)</f>
        <v>0</v>
      </c>
      <c r="DO7" s="148"/>
      <c r="DP7" s="37"/>
      <c r="DQ7" s="31">
        <f>DN7+(VLOOKUP($C7,'Plant in Service w CIAC'!$C$5:$BK$21,DQ$2+1,FALSE)*(VLOOKUP($C7,'Depr Rates'!$A$3:$F$30,$I$2+1,FALSE))/12)</f>
        <v>0</v>
      </c>
      <c r="DR7" s="148"/>
      <c r="DS7" s="37"/>
      <c r="DT7" s="31">
        <f>DQ7+(VLOOKUP($C7,'Plant in Service w CIAC'!$C$5:$BK$21,DT$2+1,FALSE)*(VLOOKUP($C7,'Depr Rates'!$A$3:$F$30,$I$2+1,FALSE))/12)</f>
        <v>0</v>
      </c>
      <c r="DU7" s="148"/>
      <c r="DV7" s="37"/>
      <c r="DW7" s="31">
        <f>DT7+(VLOOKUP($C7,'Plant in Service w CIAC'!$C$5:$BK$21,DW$2+1,FALSE)*(VLOOKUP($C7,'Depr Rates'!$A$3:$F$30,$I$2+1,FALSE))/12)</f>
        <v>0</v>
      </c>
      <c r="DX7" s="148"/>
      <c r="DY7" s="37"/>
      <c r="DZ7" s="31">
        <f>DW7+(VLOOKUP($C7,'Plant in Service w CIAC'!$C$5:$BK$21,DZ$2+1,FALSE)*(VLOOKUP($C7,'Depr Rates'!$A$3:$F$30,$I$2+1,FALSE))/12)</f>
        <v>0</v>
      </c>
      <c r="EA7" s="148"/>
      <c r="EB7" s="37"/>
      <c r="EC7" s="31">
        <f>DZ7+(VLOOKUP($C7,'Plant in Service w CIAC'!$C$5:$BK$21,EC$2+1,FALSE)*(VLOOKUP($C7,'Depr Rates'!$A$3:$F$30,$I$2+1,FALSE))/12)</f>
        <v>0</v>
      </c>
      <c r="ED7" s="148"/>
      <c r="EE7" s="37"/>
      <c r="EF7" s="31">
        <f>EC7+(VLOOKUP($C7,'Plant in Service w CIAC'!$C$5:$BK$21,EF$2+1,FALSE)*(VLOOKUP($C7,'Depr Rates'!$A$3:$F$30,$I$2+1,FALSE))/12)</f>
        <v>0</v>
      </c>
      <c r="EG7" s="148"/>
      <c r="EH7" s="37"/>
      <c r="EI7" s="31">
        <f>EF7+(VLOOKUP($C7,'Plant in Service w CIAC'!$C$5:$BK$21,EI$2+1,FALSE)*(VLOOKUP($C7,'Depr Rates'!$A$3:$F$30,$I$2+1,FALSE))/12)</f>
        <v>0</v>
      </c>
      <c r="EJ7" s="148"/>
      <c r="EK7" s="37"/>
      <c r="EL7" s="31">
        <f>EI7+(VLOOKUP($C7,'Plant in Service w CIAC'!$C$5:$BK$21,EL$2+1,FALSE)*(VLOOKUP($C7,'Depr Rates'!$A$3:$F$30,$I$2+1,FALSE))/12)</f>
        <v>0</v>
      </c>
      <c r="EM7" s="148"/>
      <c r="EN7" s="37"/>
      <c r="EO7" s="31">
        <f>EL7+(VLOOKUP($C7,'Plant in Service w CIAC'!$C$5:$BK$21,EO$2+1,FALSE)*(VLOOKUP($C7,'Depr Rates'!$A$3:$F$30,$I$2+1,FALSE))/12)</f>
        <v>0</v>
      </c>
      <c r="EP7" s="148"/>
      <c r="EQ7" s="37"/>
      <c r="ER7" s="31">
        <f>EO7+(VLOOKUP($C7,'Plant in Service w CIAC'!$C$5:$BK$21,ER$2+1,FALSE)*(VLOOKUP($C7,'Depr Rates'!$A$3:$F$30,$I$2+1,FALSE))/12)</f>
        <v>0</v>
      </c>
      <c r="ES7" s="148"/>
      <c r="ET7" s="37"/>
      <c r="EU7" s="31">
        <f>ER7+(VLOOKUP($C7,'Plant in Service w CIAC'!$C$5:$BK$21,EU$2+1,FALSE)*(VLOOKUP($C7,'Depr Rates'!$A$3:$F$30,$I$2+1,FALSE))/12)</f>
        <v>0</v>
      </c>
      <c r="EV7" s="148"/>
      <c r="EW7" s="37"/>
      <c r="EX7" s="31">
        <f>EU7+(VLOOKUP($C7,'Plant in Service w CIAC'!$C$5:$BK$21,EX$2+1,FALSE)*(VLOOKUP($C7,'Depr Rates'!$A$3:$F$30,$I$2+1,FALSE))/12)</f>
        <v>0</v>
      </c>
      <c r="EY7" s="148"/>
      <c r="EZ7" s="37"/>
      <c r="FA7" s="31">
        <f>EX7+(VLOOKUP($C7,'Plant in Service w CIAC'!$C$5:$BK$21,FA$2+1,FALSE)*(VLOOKUP($C7,'Depr Rates'!$A$3:$F$30,$I$2+1,FALSE))/12)</f>
        <v>0</v>
      </c>
      <c r="FB7" s="148"/>
      <c r="FC7" s="37"/>
      <c r="FD7" s="31">
        <f>FA7+(VLOOKUP($C7,'Plant in Service w CIAC'!$C$5:$BK$21,FD$2+1,FALSE)*(VLOOKUP($C7,'Depr Rates'!$A$3:$F$30,$I$2+1,FALSE))/12)</f>
        <v>0</v>
      </c>
      <c r="FG7" s="31">
        <f>FD7+(VLOOKUP($C7,'Plant in Service w CIAC'!$C$5:$BK$21,FG$2+1,FALSE)*(VLOOKUP($C7,'Depr Rates'!$A$3:$F$30,$I$2+1,FALSE))/12)</f>
        <v>0</v>
      </c>
      <c r="FJ7" s="31">
        <f>FG7+(VLOOKUP($C7,'Plant in Service w CIAC'!$C$5:$BK$21,FJ$2+1,FALSE)*(VLOOKUP($C7,'Depr Rates'!$A$3:$F$30,$I$2+1,FALSE))/12)</f>
        <v>0</v>
      </c>
    </row>
    <row r="8" spans="1:169" x14ac:dyDescent="0.2">
      <c r="A8" s="155" t="s">
        <v>42</v>
      </c>
      <c r="B8" s="155" t="s">
        <v>50</v>
      </c>
      <c r="C8" s="155">
        <v>23780</v>
      </c>
      <c r="D8" s="27">
        <f>SUMIFS('Deprec Exp w CIAC'!$G$2:$G$15,'Deprec Exp w CIAC'!$B$2:$B$15,'Accum Depr w CIAC'!$A8,'Deprec Exp w CIAC'!$A$2:$A$15,'Accum Depr w CIAC'!$B8)</f>
        <v>0</v>
      </c>
      <c r="E8" s="158"/>
      <c r="F8" s="33"/>
      <c r="G8" s="31">
        <f>D8+(VLOOKUP($C8,'Plant in Service w CIAC'!$C$5:$BK$21,G$2+1,FALSE)*(VLOOKUP($C8,'Depr Rates'!$A$3:$F$30,$I$2,FALSE))/12)</f>
        <v>0</v>
      </c>
      <c r="H8" s="148"/>
      <c r="I8" s="37"/>
      <c r="J8" s="31">
        <f>G8+(VLOOKUP($C8,'Plant in Service w CIAC'!$C$5:$BK$21,J$2+1,FALSE)*(VLOOKUP($C8,'Depr Rates'!$A$3:$F$30,$I$2,FALSE))/12)</f>
        <v>0</v>
      </c>
      <c r="K8" s="148"/>
      <c r="L8" s="37"/>
      <c r="M8" s="31">
        <f>J8+(VLOOKUP($C8,'Plant in Service w CIAC'!$C$5:$BK$21,M$2+1,FALSE)*(VLOOKUP($C8,'Depr Rates'!$A$3:$F$30,$I$2,FALSE))/12)</f>
        <v>0</v>
      </c>
      <c r="N8" s="148"/>
      <c r="O8" s="37"/>
      <c r="P8" s="31">
        <f>M8+(VLOOKUP($C8,'Plant in Service w CIAC'!$C$5:$BK$21,P$2+1,FALSE)*(VLOOKUP($C8,'Depr Rates'!$A$3:$F$30,$I$2,FALSE))/12)</f>
        <v>0</v>
      </c>
      <c r="Q8" s="148"/>
      <c r="R8" s="37"/>
      <c r="S8" s="31">
        <f>P8+(VLOOKUP($C8,'Plant in Service w CIAC'!$C$5:$BK$21,S$2+1,FALSE)*(VLOOKUP($C8,'Depr Rates'!$A$3:$F$30,$I$2,FALSE))/12)</f>
        <v>0</v>
      </c>
      <c r="T8" s="148"/>
      <c r="U8" s="37"/>
      <c r="V8" s="31">
        <f>S8+(VLOOKUP($C8,'Plant in Service w CIAC'!$C$5:$BK$21,V$2+1,FALSE)*(VLOOKUP($C8,'Depr Rates'!$A$3:$F$30,$I$2,FALSE))/12)</f>
        <v>0</v>
      </c>
      <c r="W8" s="148"/>
      <c r="X8" s="37"/>
      <c r="Y8" s="31">
        <f>V8+(VLOOKUP($C8,'Plant in Service w CIAC'!$C$5:$BK$21,Y$2+1,FALSE)*(VLOOKUP($C8,'Depr Rates'!$A$3:$F$30,$I$2,FALSE))/12)</f>
        <v>0</v>
      </c>
      <c r="Z8" s="148"/>
      <c r="AA8" s="37"/>
      <c r="AB8" s="31">
        <f>Y8+(VLOOKUP($C8,'Plant in Service w CIAC'!$C$5:$BK$21,AB$2+1,FALSE)*(VLOOKUP($C8,'Depr Rates'!$A$3:$F$30,$I$2,FALSE))/12)</f>
        <v>0</v>
      </c>
      <c r="AC8" s="148"/>
      <c r="AD8" s="37"/>
      <c r="AE8" s="31">
        <f>AB8+(VLOOKUP($C8,'Plant in Service w CIAC'!$C$5:$BK$21,AE$2+1,FALSE)*(VLOOKUP($C8,'Depr Rates'!$A$3:$F$30,$I$2,FALSE))/12)</f>
        <v>0</v>
      </c>
      <c r="AF8" s="148"/>
      <c r="AG8" s="37"/>
      <c r="AH8" s="31">
        <f>AE8+(VLOOKUP($C8,'Plant in Service w CIAC'!$C$5:$BK$21,AH$2+1,FALSE)*(VLOOKUP($C8,'Depr Rates'!$A$3:$F$30,$I$2,FALSE))/12)</f>
        <v>0</v>
      </c>
      <c r="AI8" s="148"/>
      <c r="AJ8" s="37"/>
      <c r="AK8" s="31">
        <f>AH8+(VLOOKUP($C8,'Plant in Service w CIAC'!$C$5:$BK$21,AK$2+1,FALSE)*(VLOOKUP($C8,'Depr Rates'!$A$3:$F$30,$I$2,FALSE))/12)</f>
        <v>0</v>
      </c>
      <c r="AL8" s="148"/>
      <c r="AM8" s="37"/>
      <c r="AN8" s="31">
        <f>AK8+(VLOOKUP($C8,'Plant in Service w CIAC'!$C$5:$BK$21,AN$2+1,FALSE)*(VLOOKUP($C8,'Depr Rates'!$A$3:$F$30,$I$2,FALSE))/12)</f>
        <v>0</v>
      </c>
      <c r="AO8" s="148"/>
      <c r="AP8" s="37"/>
      <c r="AQ8" s="31">
        <f>AN8+(VLOOKUP($C8,'Plant in Service w CIAC'!$C$5:$BK$21,AQ$2+1,FALSE)*(VLOOKUP($C8,'Depr Rates'!$A$3:$F$30,$I$2,FALSE))/12)</f>
        <v>0</v>
      </c>
      <c r="AR8" s="148"/>
      <c r="AS8" s="37"/>
      <c r="AT8" s="31">
        <f>AQ8+(VLOOKUP($C8,'Plant in Service w CIAC'!$C$5:$BK$21,AT$2+1,FALSE)*(VLOOKUP($C8,'Depr Rates'!$A$3:$F$30,$I$2,FALSE))/12)</f>
        <v>0</v>
      </c>
      <c r="AU8" s="148"/>
      <c r="AV8" s="37"/>
      <c r="AW8" s="31">
        <f>AT8+(VLOOKUP($C8,'Plant in Service w CIAC'!$C$5:$BK$21,AW$2+1,FALSE)*(VLOOKUP($C8,'Depr Rates'!$A$3:$F$30,$I$2,FALSE))/12)</f>
        <v>0</v>
      </c>
      <c r="AX8" s="148"/>
      <c r="AY8" s="37"/>
      <c r="AZ8" s="31">
        <f>AW8+(VLOOKUP($C8,'Plant in Service w CIAC'!$C$5:$BK$21,AZ$2+1,FALSE)*(VLOOKUP($C8,'Depr Rates'!$A$3:$F$30,$I$2+1,FALSE))/12)</f>
        <v>0</v>
      </c>
      <c r="BA8" s="148"/>
      <c r="BB8" s="37"/>
      <c r="BC8" s="31">
        <f>AZ8+(VLOOKUP($C8,'Plant in Service w CIAC'!$C$5:$BK$21,BC$2+1,FALSE)*(VLOOKUP($C8,'Depr Rates'!$A$3:$F$30,$I$2+1,FALSE))/12)</f>
        <v>0</v>
      </c>
      <c r="BD8" s="148"/>
      <c r="BE8" s="37"/>
      <c r="BF8" s="31">
        <f>BC8+(VLOOKUP($C8,'Plant in Service w CIAC'!$C$5:$BK$21,BF$2+1,FALSE)*(VLOOKUP($C8,'Depr Rates'!$A$3:$F$30,$I$2+1,FALSE))/12)</f>
        <v>0</v>
      </c>
      <c r="BG8" s="148"/>
      <c r="BH8" s="37"/>
      <c r="BI8" s="31">
        <f>BF8+(VLOOKUP($C8,'Plant in Service w CIAC'!$C$5:$BK$21,BI$2+1,FALSE)*(VLOOKUP($C8,'Depr Rates'!$A$3:$F$30,$I$2+1,FALSE))/12)</f>
        <v>0</v>
      </c>
      <c r="BJ8" s="148"/>
      <c r="BK8" s="37"/>
      <c r="BL8" s="31">
        <f>BI8+(VLOOKUP($C8,'Plant in Service w CIAC'!$C$5:$BK$21,BL$2+1,FALSE)*(VLOOKUP($C8,'Depr Rates'!$A$3:$F$30,$I$2+1,FALSE))/12)</f>
        <v>0</v>
      </c>
      <c r="BM8" s="148"/>
      <c r="BN8" s="37"/>
      <c r="BO8" s="31">
        <f>BL8+(VLOOKUP($C8,'Plant in Service w CIAC'!$C$5:$BK$21,BO$2+1,FALSE)*(VLOOKUP($C8,'Depr Rates'!$A$3:$F$30,$I$2+1,FALSE))/12)</f>
        <v>0</v>
      </c>
      <c r="BP8" s="148"/>
      <c r="BQ8" s="37"/>
      <c r="BR8" s="31">
        <f>BO8+(VLOOKUP($C8,'Plant in Service w CIAC'!$C$5:$BK$21,BR$2+1,FALSE)*(VLOOKUP($C8,'Depr Rates'!$A$3:$F$30,$I$2+1,FALSE))/12)</f>
        <v>0</v>
      </c>
      <c r="BS8" s="148"/>
      <c r="BT8" s="37"/>
      <c r="BU8" s="31">
        <f>BR8+(VLOOKUP($C8,'Plant in Service w CIAC'!$C$5:$BK$21,BU$2+1,FALSE)*(VLOOKUP($C8,'Depr Rates'!$A$3:$F$30,$I$2+1,FALSE))/12)</f>
        <v>0</v>
      </c>
      <c r="BV8" s="148"/>
      <c r="BW8" s="37"/>
      <c r="BX8" s="31">
        <f>BU8+(VLOOKUP($C8,'Plant in Service w CIAC'!$C$5:$BK$21,BX$2+1,FALSE)*(VLOOKUP($C8,'Depr Rates'!$A$3:$F$30,$I$2+1,FALSE))/12)</f>
        <v>0</v>
      </c>
      <c r="BY8" s="148"/>
      <c r="BZ8" s="37"/>
      <c r="CA8" s="31">
        <f>BX8+(VLOOKUP($C8,'Plant in Service w CIAC'!$C$5:$BK$21,CA$2+1,FALSE)*(VLOOKUP($C8,'Depr Rates'!$A$3:$F$30,$I$2+1,FALSE))/12)</f>
        <v>0</v>
      </c>
      <c r="CB8" s="148"/>
      <c r="CC8" s="37"/>
      <c r="CD8" s="31">
        <f>CA8+(VLOOKUP($C8,'Plant in Service w CIAC'!$C$5:$BK$21,CD$2+1,FALSE)*(VLOOKUP($C8,'Depr Rates'!$A$3:$F$30,$I$2+1,FALSE))/12)</f>
        <v>0</v>
      </c>
      <c r="CE8" s="148"/>
      <c r="CF8" s="37"/>
      <c r="CG8" s="31">
        <f>CD8+(VLOOKUP($C8,'Plant in Service w CIAC'!$C$5:$BK$21,CG$2+1,FALSE)*(VLOOKUP($C8,'Depr Rates'!$A$3:$F$30,$I$2+1,FALSE))/12)</f>
        <v>0</v>
      </c>
      <c r="CH8" s="148"/>
      <c r="CI8" s="37"/>
      <c r="CJ8" s="31">
        <f>CG8+(VLOOKUP($C8,'Plant in Service w CIAC'!$C$5:$BK$21,CJ$2+1,FALSE)*(VLOOKUP($C8,'Depr Rates'!$A$3:$F$30,$I$2+1,FALSE))/12)</f>
        <v>0</v>
      </c>
      <c r="CK8" s="148"/>
      <c r="CL8" s="37"/>
      <c r="CM8" s="31">
        <f>CJ8+(VLOOKUP($C8,'Plant in Service w CIAC'!$C$5:$BK$21,CM$2+1,FALSE)*(VLOOKUP($C8,'Depr Rates'!$A$3:$F$30,$I$2+1,FALSE))/12)</f>
        <v>0</v>
      </c>
      <c r="CN8" s="148"/>
      <c r="CO8" s="37"/>
      <c r="CP8" s="31">
        <f>CM8+(VLOOKUP($C8,'Plant in Service w CIAC'!$C$5:$BK$21,CP$2+1,FALSE)*(VLOOKUP($C8,'Depr Rates'!$A$3:$F$30,$I$2+1,FALSE))/12)</f>
        <v>0</v>
      </c>
      <c r="CQ8" s="148"/>
      <c r="CR8" s="37"/>
      <c r="CS8" s="31">
        <f>CP8+(VLOOKUP($C8,'Plant in Service w CIAC'!$C$5:$BK$21,CS$2+1,FALSE)*(VLOOKUP($C8,'Depr Rates'!$A$3:$F$30,$I$2+1,FALSE))/12)</f>
        <v>0</v>
      </c>
      <c r="CT8" s="148"/>
      <c r="CU8" s="37"/>
      <c r="CV8" s="31">
        <f>CS8+(VLOOKUP($C8,'Plant in Service w CIAC'!$C$5:$BK$21,CV$2+1,FALSE)*(VLOOKUP($C8,'Depr Rates'!$A$3:$F$30,$I$2+1,FALSE))/12)</f>
        <v>0</v>
      </c>
      <c r="CW8" s="148"/>
      <c r="CX8" s="37"/>
      <c r="CY8" s="31">
        <f>CV8+(VLOOKUP($C8,'Plant in Service w CIAC'!$C$5:$BK$21,CY$2+1,FALSE)*(VLOOKUP($C8,'Depr Rates'!$A$3:$F$30,$I$2+1,FALSE))/12)</f>
        <v>0</v>
      </c>
      <c r="CZ8" s="148"/>
      <c r="DA8" s="37"/>
      <c r="DB8" s="31">
        <f>CY8+(VLOOKUP($C8,'Plant in Service w CIAC'!$C$5:$BK$21,DB$2+1,FALSE)*(VLOOKUP($C8,'Depr Rates'!$A$3:$F$30,$I$2+1,FALSE))/12)</f>
        <v>0</v>
      </c>
      <c r="DC8" s="148"/>
      <c r="DD8" s="37"/>
      <c r="DE8" s="31">
        <f>DB8+(VLOOKUP($C8,'Plant in Service w CIAC'!$C$5:$BK$21,DE$2+1,FALSE)*(VLOOKUP($C8,'Depr Rates'!$A$3:$F$30,$I$2+1,FALSE))/12)</f>
        <v>0</v>
      </c>
      <c r="DF8" s="148"/>
      <c r="DG8" s="37"/>
      <c r="DH8" s="31">
        <f>DE8+(VLOOKUP($C8,'Plant in Service w CIAC'!$C$5:$BK$21,DH$2+1,FALSE)*(VLOOKUP($C8,'Depr Rates'!$A$3:$F$30,$I$2+1,FALSE))/12)</f>
        <v>0</v>
      </c>
      <c r="DI8" s="148"/>
      <c r="DJ8" s="37"/>
      <c r="DK8" s="31">
        <f>DH8+(VLOOKUP($C8,'Plant in Service w CIAC'!$C$5:$BK$21,DK$2+1,FALSE)*(VLOOKUP($C8,'Depr Rates'!$A$3:$F$30,$I$2+1,FALSE))/12)</f>
        <v>0</v>
      </c>
      <c r="DL8" s="148"/>
      <c r="DM8" s="37"/>
      <c r="DN8" s="31">
        <f>DK8+(VLOOKUP($C8,'Plant in Service w CIAC'!$C$5:$BK$21,DN$2+1,FALSE)*(VLOOKUP($C8,'Depr Rates'!$A$3:$F$30,$I$2+1,FALSE))/12)</f>
        <v>0</v>
      </c>
      <c r="DO8" s="148"/>
      <c r="DP8" s="37"/>
      <c r="DQ8" s="31">
        <f>DN8+(VLOOKUP($C8,'Plant in Service w CIAC'!$C$5:$BK$21,DQ$2+1,FALSE)*(VLOOKUP($C8,'Depr Rates'!$A$3:$F$30,$I$2+1,FALSE))/12)</f>
        <v>0</v>
      </c>
      <c r="DR8" s="148"/>
      <c r="DS8" s="37"/>
      <c r="DT8" s="31">
        <f>DQ8+(VLOOKUP($C8,'Plant in Service w CIAC'!$C$5:$BK$21,DT$2+1,FALSE)*(VLOOKUP($C8,'Depr Rates'!$A$3:$F$30,$I$2+1,FALSE))/12)</f>
        <v>0</v>
      </c>
      <c r="DU8" s="148"/>
      <c r="DV8" s="37"/>
      <c r="DW8" s="31">
        <f>DT8+(VLOOKUP($C8,'Plant in Service w CIAC'!$C$5:$BK$21,DW$2+1,FALSE)*(VLOOKUP($C8,'Depr Rates'!$A$3:$F$30,$I$2+1,FALSE))/12)</f>
        <v>0</v>
      </c>
      <c r="DX8" s="148"/>
      <c r="DY8" s="37"/>
      <c r="DZ8" s="31">
        <f>DW8+(VLOOKUP($C8,'Plant in Service w CIAC'!$C$5:$BK$21,DZ$2+1,FALSE)*(VLOOKUP($C8,'Depr Rates'!$A$3:$F$30,$I$2+1,FALSE))/12)</f>
        <v>0</v>
      </c>
      <c r="EA8" s="148"/>
      <c r="EB8" s="37"/>
      <c r="EC8" s="31">
        <f>DZ8+(VLOOKUP($C8,'Plant in Service w CIAC'!$C$5:$BK$21,EC$2+1,FALSE)*(VLOOKUP($C8,'Depr Rates'!$A$3:$F$30,$I$2+1,FALSE))/12)</f>
        <v>0</v>
      </c>
      <c r="ED8" s="148"/>
      <c r="EE8" s="37"/>
      <c r="EF8" s="31">
        <f>EC8+(VLOOKUP($C8,'Plant in Service w CIAC'!$C$5:$BK$21,EF$2+1,FALSE)*(VLOOKUP($C8,'Depr Rates'!$A$3:$F$30,$I$2+1,FALSE))/12)</f>
        <v>0</v>
      </c>
      <c r="EG8" s="148"/>
      <c r="EH8" s="37"/>
      <c r="EI8" s="31">
        <f>EF8+(VLOOKUP($C8,'Plant in Service w CIAC'!$C$5:$BK$21,EI$2+1,FALSE)*(VLOOKUP($C8,'Depr Rates'!$A$3:$F$30,$I$2+1,FALSE))/12)</f>
        <v>0</v>
      </c>
      <c r="EJ8" s="148"/>
      <c r="EK8" s="37"/>
      <c r="EL8" s="31">
        <f>EI8+(VLOOKUP($C8,'Plant in Service w CIAC'!$C$5:$BK$21,EL$2+1,FALSE)*(VLOOKUP($C8,'Depr Rates'!$A$3:$F$30,$I$2+1,FALSE))/12)</f>
        <v>0</v>
      </c>
      <c r="EM8" s="148"/>
      <c r="EN8" s="37"/>
      <c r="EO8" s="31">
        <f>EL8+(VLOOKUP($C8,'Plant in Service w CIAC'!$C$5:$BK$21,EO$2+1,FALSE)*(VLOOKUP($C8,'Depr Rates'!$A$3:$F$30,$I$2+1,FALSE))/12)</f>
        <v>0</v>
      </c>
      <c r="EP8" s="148"/>
      <c r="EQ8" s="37"/>
      <c r="ER8" s="31">
        <f>EO8+(VLOOKUP($C8,'Plant in Service w CIAC'!$C$5:$BK$21,ER$2+1,FALSE)*(VLOOKUP($C8,'Depr Rates'!$A$3:$F$30,$I$2+1,FALSE))/12)</f>
        <v>0</v>
      </c>
      <c r="ES8" s="148"/>
      <c r="ET8" s="37"/>
      <c r="EU8" s="31">
        <f>ER8+(VLOOKUP($C8,'Plant in Service w CIAC'!$C$5:$BK$21,EU$2+1,FALSE)*(VLOOKUP($C8,'Depr Rates'!$A$3:$F$30,$I$2+1,FALSE))/12)</f>
        <v>0</v>
      </c>
      <c r="EV8" s="148"/>
      <c r="EW8" s="37"/>
      <c r="EX8" s="31">
        <f>EU8+(VLOOKUP($C8,'Plant in Service w CIAC'!$C$5:$BK$21,EX$2+1,FALSE)*(VLOOKUP($C8,'Depr Rates'!$A$3:$F$30,$I$2+1,FALSE))/12)</f>
        <v>0</v>
      </c>
      <c r="EY8" s="148"/>
      <c r="EZ8" s="37"/>
      <c r="FA8" s="31">
        <f>EX8+(VLOOKUP($C8,'Plant in Service w CIAC'!$C$5:$BK$21,FA$2+1,FALSE)*(VLOOKUP($C8,'Depr Rates'!$A$3:$F$30,$I$2+1,FALSE))/12)</f>
        <v>0</v>
      </c>
      <c r="FB8" s="148"/>
      <c r="FC8" s="37"/>
      <c r="FD8" s="31">
        <f>FA8+(VLOOKUP($C8,'Plant in Service w CIAC'!$C$5:$BK$21,FD$2+1,FALSE)*(VLOOKUP($C8,'Depr Rates'!$A$3:$F$30,$I$2+1,FALSE))/12)</f>
        <v>0</v>
      </c>
      <c r="FG8" s="31">
        <f>FD8+(VLOOKUP($C8,'Plant in Service w CIAC'!$C$5:$BK$21,FG$2+1,FALSE)*(VLOOKUP($C8,'Depr Rates'!$A$3:$F$30,$I$2+1,FALSE))/12)</f>
        <v>0</v>
      </c>
      <c r="FJ8" s="31">
        <f>FG8+(VLOOKUP($C8,'Plant in Service w CIAC'!$C$5:$BK$21,FJ$2+1,FALSE)*(VLOOKUP($C8,'Depr Rates'!$A$3:$F$30,$I$2+1,FALSE))/12)</f>
        <v>0</v>
      </c>
    </row>
    <row r="9" spans="1:169" x14ac:dyDescent="0.2">
      <c r="A9" s="155" t="s">
        <v>49</v>
      </c>
      <c r="B9" s="155" t="s">
        <v>50</v>
      </c>
      <c r="C9" s="155">
        <v>23970</v>
      </c>
      <c r="D9" s="27">
        <f>SUMIFS('Deprec Exp w CIAC'!$G$2:$G$15,'Deprec Exp w CIAC'!$B$2:$B$15,'Accum Depr w CIAC'!$A9,'Deprec Exp w CIAC'!$A$2:$A$15,'Accum Depr w CIAC'!$B9)</f>
        <v>0</v>
      </c>
      <c r="E9" s="158"/>
      <c r="F9" s="33"/>
      <c r="G9" s="31">
        <f>D9+(VLOOKUP($C9,'Plant in Service w CIAC'!$C$5:$BK$21,G$2+1,FALSE)*(VLOOKUP($C9,'Depr Rates'!$A$3:$F$30,$I$2,FALSE))/12)</f>
        <v>0</v>
      </c>
      <c r="H9" s="148"/>
      <c r="I9" s="37"/>
      <c r="J9" s="31">
        <f>G9+(VLOOKUP($C9,'Plant in Service w CIAC'!$C$5:$BK$21,J$2+1,FALSE)*(VLOOKUP($C9,'Depr Rates'!$A$3:$F$30,$I$2,FALSE))/12)</f>
        <v>0</v>
      </c>
      <c r="K9" s="148"/>
      <c r="L9" s="37"/>
      <c r="M9" s="31">
        <f>J9+(VLOOKUP($C9,'Plant in Service w CIAC'!$C$5:$BK$21,M$2+1,FALSE)*(VLOOKUP($C9,'Depr Rates'!$A$3:$F$30,$I$2,FALSE))/12)</f>
        <v>0</v>
      </c>
      <c r="N9" s="148"/>
      <c r="O9" s="37"/>
      <c r="P9" s="31">
        <f>M9+(VLOOKUP($C9,'Plant in Service w CIAC'!$C$5:$BK$21,P$2+1,FALSE)*(VLOOKUP($C9,'Depr Rates'!$A$3:$F$30,$I$2,FALSE))/12)</f>
        <v>0</v>
      </c>
      <c r="Q9" s="148"/>
      <c r="R9" s="37"/>
      <c r="S9" s="31">
        <f>P9+(VLOOKUP($C9,'Plant in Service w CIAC'!$C$5:$BK$21,S$2+1,FALSE)*(VLOOKUP($C9,'Depr Rates'!$A$3:$F$30,$I$2,FALSE))/12)</f>
        <v>0</v>
      </c>
      <c r="T9" s="148"/>
      <c r="U9" s="37"/>
      <c r="V9" s="31">
        <f>S9+(VLOOKUP($C9,'Plant in Service w CIAC'!$C$5:$BK$21,V$2+1,FALSE)*(VLOOKUP($C9,'Depr Rates'!$A$3:$F$30,$I$2,FALSE))/12)</f>
        <v>0</v>
      </c>
      <c r="W9" s="148"/>
      <c r="X9" s="37"/>
      <c r="Y9" s="31">
        <f>V9+(VLOOKUP($C9,'Plant in Service w CIAC'!$C$5:$BK$21,Y$2+1,FALSE)*(VLOOKUP($C9,'Depr Rates'!$A$3:$F$30,$I$2,FALSE))/12)</f>
        <v>0</v>
      </c>
      <c r="Z9" s="148"/>
      <c r="AA9" s="37"/>
      <c r="AB9" s="31">
        <f>Y9+(VLOOKUP($C9,'Plant in Service w CIAC'!$C$5:$BK$21,AB$2+1,FALSE)*(VLOOKUP($C9,'Depr Rates'!$A$3:$F$30,$I$2,FALSE))/12)</f>
        <v>0</v>
      </c>
      <c r="AC9" s="148"/>
      <c r="AD9" s="37"/>
      <c r="AE9" s="31">
        <f>AB9+(VLOOKUP($C9,'Plant in Service w CIAC'!$C$5:$BK$21,AE$2+1,FALSE)*(VLOOKUP($C9,'Depr Rates'!$A$3:$F$30,$I$2,FALSE))/12)</f>
        <v>0</v>
      </c>
      <c r="AF9" s="148"/>
      <c r="AG9" s="37"/>
      <c r="AH9" s="31">
        <f>AE9+(VLOOKUP($C9,'Plant in Service w CIAC'!$C$5:$BK$21,AH$2+1,FALSE)*(VLOOKUP($C9,'Depr Rates'!$A$3:$F$30,$I$2,FALSE))/12)</f>
        <v>0</v>
      </c>
      <c r="AI9" s="148"/>
      <c r="AJ9" s="37"/>
      <c r="AK9" s="31">
        <f>AH9+(VLOOKUP($C9,'Plant in Service w CIAC'!$C$5:$BK$21,AK$2+1,FALSE)*(VLOOKUP($C9,'Depr Rates'!$A$3:$F$30,$I$2,FALSE))/12)</f>
        <v>0</v>
      </c>
      <c r="AL9" s="148"/>
      <c r="AM9" s="37"/>
      <c r="AN9" s="31">
        <f>AK9+(VLOOKUP($C9,'Plant in Service w CIAC'!$C$5:$BK$21,AN$2+1,FALSE)*(VLOOKUP($C9,'Depr Rates'!$A$3:$F$30,$I$2,FALSE))/12)</f>
        <v>0</v>
      </c>
      <c r="AO9" s="148"/>
      <c r="AP9" s="37"/>
      <c r="AQ9" s="31">
        <f>AN9+(VLOOKUP($C9,'Plant in Service w CIAC'!$C$5:$BK$21,AQ$2+1,FALSE)*(VLOOKUP($C9,'Depr Rates'!$A$3:$F$30,$I$2,FALSE))/12)</f>
        <v>0</v>
      </c>
      <c r="AR9" s="148"/>
      <c r="AS9" s="37"/>
      <c r="AT9" s="31">
        <f>AQ9+(VLOOKUP($C9,'Plant in Service w CIAC'!$C$5:$BK$21,AT$2+1,FALSE)*(VLOOKUP($C9,'Depr Rates'!$A$3:$F$30,$I$2,FALSE))/12)</f>
        <v>0</v>
      </c>
      <c r="AU9" s="148"/>
      <c r="AV9" s="37"/>
      <c r="AW9" s="31">
        <f>AT9+(VLOOKUP($C9,'Plant in Service w CIAC'!$C$5:$BK$21,AW$2+1,FALSE)*(VLOOKUP($C9,'Depr Rates'!$A$3:$F$30,$I$2,FALSE))/12)</f>
        <v>0</v>
      </c>
      <c r="AX9" s="148"/>
      <c r="AY9" s="37"/>
      <c r="AZ9" s="31">
        <f>AW9+(VLOOKUP($C9,'Plant in Service w CIAC'!$C$5:$BK$21,AZ$2+1,FALSE)*(VLOOKUP($C9,'Depr Rates'!$A$3:$F$30,$I$2+1,FALSE))/12)</f>
        <v>0</v>
      </c>
      <c r="BA9" s="148"/>
      <c r="BB9" s="37"/>
      <c r="BC9" s="31">
        <f>AZ9+(VLOOKUP($C9,'Plant in Service w CIAC'!$C$5:$BK$21,BC$2+1,FALSE)*(VLOOKUP($C9,'Depr Rates'!$A$3:$F$30,$I$2+1,FALSE))/12)</f>
        <v>0</v>
      </c>
      <c r="BD9" s="148"/>
      <c r="BE9" s="37"/>
      <c r="BF9" s="31">
        <f>BC9+(VLOOKUP($C9,'Plant in Service w CIAC'!$C$5:$BK$21,BF$2+1,FALSE)*(VLOOKUP($C9,'Depr Rates'!$A$3:$F$30,$I$2+1,FALSE))/12)</f>
        <v>0</v>
      </c>
      <c r="BG9" s="148"/>
      <c r="BH9" s="37"/>
      <c r="BI9" s="31">
        <f>BF9+(VLOOKUP($C9,'Plant in Service w CIAC'!$C$5:$BK$21,BI$2+1,FALSE)*(VLOOKUP($C9,'Depr Rates'!$A$3:$F$30,$I$2+1,FALSE))/12)</f>
        <v>0</v>
      </c>
      <c r="BJ9" s="148"/>
      <c r="BK9" s="37"/>
      <c r="BL9" s="31">
        <f>BI9+(VLOOKUP($C9,'Plant in Service w CIAC'!$C$5:$BK$21,BL$2+1,FALSE)*(VLOOKUP($C9,'Depr Rates'!$A$3:$F$30,$I$2+1,FALSE))/12)</f>
        <v>0</v>
      </c>
      <c r="BM9" s="148"/>
      <c r="BN9" s="37"/>
      <c r="BO9" s="31">
        <f>BL9+(VLOOKUP($C9,'Plant in Service w CIAC'!$C$5:$BK$21,BO$2+1,FALSE)*(VLOOKUP($C9,'Depr Rates'!$A$3:$F$30,$I$2+1,FALSE))/12)</f>
        <v>0</v>
      </c>
      <c r="BP9" s="148"/>
      <c r="BQ9" s="37"/>
      <c r="BR9" s="31">
        <f>BO9+(VLOOKUP($C9,'Plant in Service w CIAC'!$C$5:$BK$21,BR$2+1,FALSE)*(VLOOKUP($C9,'Depr Rates'!$A$3:$F$30,$I$2+1,FALSE))/12)</f>
        <v>0</v>
      </c>
      <c r="BS9" s="148"/>
      <c r="BT9" s="37"/>
      <c r="BU9" s="31">
        <f>BR9+(VLOOKUP($C9,'Plant in Service w CIAC'!$C$5:$BK$21,BU$2+1,FALSE)*(VLOOKUP($C9,'Depr Rates'!$A$3:$F$30,$I$2+1,FALSE))/12)</f>
        <v>0</v>
      </c>
      <c r="BV9" s="148"/>
      <c r="BW9" s="37"/>
      <c r="BX9" s="31">
        <f>BU9+(VLOOKUP($C9,'Plant in Service w CIAC'!$C$5:$BK$21,BX$2+1,FALSE)*(VLOOKUP($C9,'Depr Rates'!$A$3:$F$30,$I$2+1,FALSE))/12)</f>
        <v>0</v>
      </c>
      <c r="BY9" s="148"/>
      <c r="BZ9" s="37"/>
      <c r="CA9" s="31">
        <f>BX9+(VLOOKUP($C9,'Plant in Service w CIAC'!$C$5:$BK$21,CA$2+1,FALSE)*(VLOOKUP($C9,'Depr Rates'!$A$3:$F$30,$I$2+1,FALSE))/12)</f>
        <v>0</v>
      </c>
      <c r="CB9" s="148"/>
      <c r="CC9" s="37"/>
      <c r="CD9" s="31">
        <f>CA9+(VLOOKUP($C9,'Plant in Service w CIAC'!$C$5:$BK$21,CD$2+1,FALSE)*(VLOOKUP($C9,'Depr Rates'!$A$3:$F$30,$I$2+1,FALSE))/12)</f>
        <v>0</v>
      </c>
      <c r="CE9" s="148"/>
      <c r="CF9" s="37"/>
      <c r="CG9" s="31">
        <f>CD9+(VLOOKUP($C9,'Plant in Service w CIAC'!$C$5:$BK$21,CG$2+1,FALSE)*(VLOOKUP($C9,'Depr Rates'!$A$3:$F$30,$I$2+1,FALSE))/12)</f>
        <v>0</v>
      </c>
      <c r="CH9" s="148"/>
      <c r="CI9" s="37"/>
      <c r="CJ9" s="31">
        <f>CG9+(VLOOKUP($C9,'Plant in Service w CIAC'!$C$5:$BK$21,CJ$2+1,FALSE)*(VLOOKUP($C9,'Depr Rates'!$A$3:$F$30,$I$2+1,FALSE))/12)</f>
        <v>0</v>
      </c>
      <c r="CK9" s="148"/>
      <c r="CL9" s="37"/>
      <c r="CM9" s="31">
        <f>CJ9+(VLOOKUP($C9,'Plant in Service w CIAC'!$C$5:$BK$21,CM$2+1,FALSE)*(VLOOKUP($C9,'Depr Rates'!$A$3:$F$30,$I$2+1,FALSE))/12)</f>
        <v>0</v>
      </c>
      <c r="CN9" s="148"/>
      <c r="CO9" s="37"/>
      <c r="CP9" s="31">
        <f>CM9+(VLOOKUP($C9,'Plant in Service w CIAC'!$C$5:$BK$21,CP$2+1,FALSE)*(VLOOKUP($C9,'Depr Rates'!$A$3:$F$30,$I$2+1,FALSE))/12)</f>
        <v>0</v>
      </c>
      <c r="CQ9" s="148"/>
      <c r="CR9" s="37"/>
      <c r="CS9" s="31">
        <f>CP9+(VLOOKUP($C9,'Plant in Service w CIAC'!$C$5:$BK$21,CS$2+1,FALSE)*(VLOOKUP($C9,'Depr Rates'!$A$3:$F$30,$I$2+1,FALSE))/12)</f>
        <v>0</v>
      </c>
      <c r="CT9" s="148"/>
      <c r="CU9" s="37"/>
      <c r="CV9" s="31">
        <f>CS9+(VLOOKUP($C9,'Plant in Service w CIAC'!$C$5:$BK$21,CV$2+1,FALSE)*(VLOOKUP($C9,'Depr Rates'!$A$3:$F$30,$I$2+1,FALSE))/12)</f>
        <v>0</v>
      </c>
      <c r="CW9" s="148"/>
      <c r="CX9" s="37"/>
      <c r="CY9" s="31">
        <f>CV9+(VLOOKUP($C9,'Plant in Service w CIAC'!$C$5:$BK$21,CY$2+1,FALSE)*(VLOOKUP($C9,'Depr Rates'!$A$3:$F$30,$I$2+1,FALSE))/12)</f>
        <v>0</v>
      </c>
      <c r="CZ9" s="148"/>
      <c r="DA9" s="37"/>
      <c r="DB9" s="31">
        <f>CY9+(VLOOKUP($C9,'Plant in Service w CIAC'!$C$5:$BK$21,DB$2+1,FALSE)*(VLOOKUP($C9,'Depr Rates'!$A$3:$F$30,$I$2+1,FALSE))/12)</f>
        <v>0</v>
      </c>
      <c r="DC9" s="148"/>
      <c r="DD9" s="37"/>
      <c r="DE9" s="31">
        <f>DB9+(VLOOKUP($C9,'Plant in Service w CIAC'!$C$5:$BK$21,DE$2+1,FALSE)*(VLOOKUP($C9,'Depr Rates'!$A$3:$F$30,$I$2+1,FALSE))/12)</f>
        <v>0</v>
      </c>
      <c r="DF9" s="148"/>
      <c r="DG9" s="37"/>
      <c r="DH9" s="31">
        <f>DE9+(VLOOKUP($C9,'Plant in Service w CIAC'!$C$5:$BK$21,DH$2+1,FALSE)*(VLOOKUP($C9,'Depr Rates'!$A$3:$F$30,$I$2+1,FALSE))/12)</f>
        <v>0</v>
      </c>
      <c r="DI9" s="148"/>
      <c r="DJ9" s="37"/>
      <c r="DK9" s="31">
        <f>DH9+(VLOOKUP($C9,'Plant in Service w CIAC'!$C$5:$BK$21,DK$2+1,FALSE)*(VLOOKUP($C9,'Depr Rates'!$A$3:$F$30,$I$2+1,FALSE))/12)</f>
        <v>0</v>
      </c>
      <c r="DL9" s="148"/>
      <c r="DM9" s="37"/>
      <c r="DN9" s="31">
        <f>DK9+(VLOOKUP($C9,'Plant in Service w CIAC'!$C$5:$BK$21,DN$2+1,FALSE)*(VLOOKUP($C9,'Depr Rates'!$A$3:$F$30,$I$2+1,FALSE))/12)</f>
        <v>0</v>
      </c>
      <c r="DO9" s="148"/>
      <c r="DP9" s="37"/>
      <c r="DQ9" s="31">
        <f>DN9+(VLOOKUP($C9,'Plant in Service w CIAC'!$C$5:$BK$21,DQ$2+1,FALSE)*(VLOOKUP($C9,'Depr Rates'!$A$3:$F$30,$I$2+1,FALSE))/12)</f>
        <v>0</v>
      </c>
      <c r="DR9" s="148"/>
      <c r="DS9" s="37"/>
      <c r="DT9" s="31">
        <f>DQ9+(VLOOKUP($C9,'Plant in Service w CIAC'!$C$5:$BK$21,DT$2+1,FALSE)*(VLOOKUP($C9,'Depr Rates'!$A$3:$F$30,$I$2+1,FALSE))/12)</f>
        <v>0</v>
      </c>
      <c r="DU9" s="148"/>
      <c r="DV9" s="37"/>
      <c r="DW9" s="31">
        <f>DT9+(VLOOKUP($C9,'Plant in Service w CIAC'!$C$5:$BK$21,DW$2+1,FALSE)*(VLOOKUP($C9,'Depr Rates'!$A$3:$F$30,$I$2+1,FALSE))/12)</f>
        <v>0</v>
      </c>
      <c r="DX9" s="148"/>
      <c r="DY9" s="37"/>
      <c r="DZ9" s="31">
        <f>DW9+(VLOOKUP($C9,'Plant in Service w CIAC'!$C$5:$BK$21,DZ$2+1,FALSE)*(VLOOKUP($C9,'Depr Rates'!$A$3:$F$30,$I$2+1,FALSE))/12)</f>
        <v>0</v>
      </c>
      <c r="EA9" s="148"/>
      <c r="EB9" s="37"/>
      <c r="EC9" s="31">
        <f>DZ9+(VLOOKUP($C9,'Plant in Service w CIAC'!$C$5:$BK$21,EC$2+1,FALSE)*(VLOOKUP($C9,'Depr Rates'!$A$3:$F$30,$I$2+1,FALSE))/12)</f>
        <v>0</v>
      </c>
      <c r="ED9" s="148"/>
      <c r="EE9" s="37"/>
      <c r="EF9" s="31">
        <f>EC9+(VLOOKUP($C9,'Plant in Service w CIAC'!$C$5:$BK$21,EF$2+1,FALSE)*(VLOOKUP($C9,'Depr Rates'!$A$3:$F$30,$I$2+1,FALSE))/12)</f>
        <v>0</v>
      </c>
      <c r="EG9" s="148"/>
      <c r="EH9" s="37"/>
      <c r="EI9" s="31">
        <f>EF9+(VLOOKUP($C9,'Plant in Service w CIAC'!$C$5:$BK$21,EI$2+1,FALSE)*(VLOOKUP($C9,'Depr Rates'!$A$3:$F$30,$I$2+1,FALSE))/12)</f>
        <v>0</v>
      </c>
      <c r="EJ9" s="148"/>
      <c r="EK9" s="37"/>
      <c r="EL9" s="31">
        <f>EI9+(VLOOKUP($C9,'Plant in Service w CIAC'!$C$5:$BK$21,EL$2+1,FALSE)*(VLOOKUP($C9,'Depr Rates'!$A$3:$F$30,$I$2+1,FALSE))/12)</f>
        <v>0</v>
      </c>
      <c r="EM9" s="148"/>
      <c r="EN9" s="37"/>
      <c r="EO9" s="31">
        <f>EL9+(VLOOKUP($C9,'Plant in Service w CIAC'!$C$5:$BK$21,EO$2+1,FALSE)*(VLOOKUP($C9,'Depr Rates'!$A$3:$F$30,$I$2+1,FALSE))/12)</f>
        <v>0</v>
      </c>
      <c r="EP9" s="148"/>
      <c r="EQ9" s="37"/>
      <c r="ER9" s="31">
        <f>EO9+(VLOOKUP($C9,'Plant in Service w CIAC'!$C$5:$BK$21,ER$2+1,FALSE)*(VLOOKUP($C9,'Depr Rates'!$A$3:$F$30,$I$2+1,FALSE))/12)</f>
        <v>0</v>
      </c>
      <c r="ES9" s="148"/>
      <c r="ET9" s="37"/>
      <c r="EU9" s="31">
        <f>ER9+(VLOOKUP($C9,'Plant in Service w CIAC'!$C$5:$BK$21,EU$2+1,FALSE)*(VLOOKUP($C9,'Depr Rates'!$A$3:$F$30,$I$2+1,FALSE))/12)</f>
        <v>0</v>
      </c>
      <c r="EV9" s="148"/>
      <c r="EW9" s="37"/>
      <c r="EX9" s="31">
        <f>EU9+(VLOOKUP($C9,'Plant in Service w CIAC'!$C$5:$BK$21,EX$2+1,FALSE)*(VLOOKUP($C9,'Depr Rates'!$A$3:$F$30,$I$2+1,FALSE))/12)</f>
        <v>0</v>
      </c>
      <c r="EY9" s="148"/>
      <c r="EZ9" s="37"/>
      <c r="FA9" s="31">
        <f>EX9+(VLOOKUP($C9,'Plant in Service w CIAC'!$C$5:$BK$21,FA$2+1,FALSE)*(VLOOKUP($C9,'Depr Rates'!$A$3:$F$30,$I$2+1,FALSE))/12)</f>
        <v>0</v>
      </c>
      <c r="FB9" s="148"/>
      <c r="FC9" s="37"/>
      <c r="FD9" s="31">
        <f>FA9+(VLOOKUP($C9,'Plant in Service w CIAC'!$C$5:$BK$21,FD$2+1,FALSE)*(VLOOKUP($C9,'Depr Rates'!$A$3:$F$30,$I$2+1,FALSE))/12)</f>
        <v>0</v>
      </c>
      <c r="FG9" s="31">
        <f>FD9+(VLOOKUP($C9,'Plant in Service w CIAC'!$C$5:$BK$21,FG$2+1,FALSE)*(VLOOKUP($C9,'Depr Rates'!$A$3:$F$30,$I$2+1,FALSE))/12)</f>
        <v>0</v>
      </c>
      <c r="FJ9" s="31">
        <f>FG9+(VLOOKUP($C9,'Plant in Service w CIAC'!$C$5:$BK$21,FJ$2+1,FALSE)*(VLOOKUP($C9,'Depr Rates'!$A$3:$F$30,$I$2+1,FALSE))/12)</f>
        <v>0</v>
      </c>
    </row>
    <row r="10" spans="1:169" x14ac:dyDescent="0.2">
      <c r="A10" s="155" t="s">
        <v>41</v>
      </c>
      <c r="B10" s="155" t="s">
        <v>51</v>
      </c>
      <c r="C10" s="155">
        <v>13030</v>
      </c>
      <c r="D10" s="27">
        <f>SUMIFS('Deprec Exp w CIAC'!$G$2:$G$15,'Deprec Exp w CIAC'!$B$2:$B$15,'Accum Depr w CIAC'!$A10,'Deprec Exp w CIAC'!$A$2:$A$15,'Accum Depr w CIAC'!$B10)</f>
        <v>101144.99264927232</v>
      </c>
      <c r="E10" s="158"/>
      <c r="F10" s="33"/>
      <c r="G10" s="31">
        <f>D10+(VLOOKUP($C10,'Plant in Service w CIAC'!$C$5:$BK$21,G$2+1,FALSE)*(VLOOKUP($C10,'Depr Rates'!$A$3:$F$30,$I$2,FALSE))/12)</f>
        <v>113582.37781593899</v>
      </c>
      <c r="H10" s="148"/>
      <c r="I10" s="37"/>
      <c r="J10" s="31">
        <f>G10+(VLOOKUP($C10,'Plant in Service w CIAC'!$C$5:$BK$21,J$2+1,FALSE)*(VLOOKUP($C10,'Depr Rates'!$A$3:$F$30,$I$2,FALSE))/12)</f>
        <v>126019.76298260567</v>
      </c>
      <c r="K10" s="148"/>
      <c r="L10" s="37"/>
      <c r="M10" s="31">
        <f>J10+(VLOOKUP($C10,'Plant in Service w CIAC'!$C$5:$BK$21,M$2+1,FALSE)*(VLOOKUP($C10,'Depr Rates'!$A$3:$F$30,$I$2,FALSE))/12)</f>
        <v>138457.14814927234</v>
      </c>
      <c r="N10" s="148"/>
      <c r="O10" s="37"/>
      <c r="P10" s="31">
        <f>M10+(VLOOKUP($C10,'Plant in Service w CIAC'!$C$5:$BK$21,P$2+1,FALSE)*(VLOOKUP($C10,'Depr Rates'!$A$3:$F$30,$I$2,FALSE))/12)</f>
        <v>150894.53331593901</v>
      </c>
      <c r="Q10" s="148"/>
      <c r="R10" s="37"/>
      <c r="S10" s="31">
        <f>P10+(VLOOKUP($C10,'Plant in Service w CIAC'!$C$5:$BK$21,S$2+1,FALSE)*(VLOOKUP($C10,'Depr Rates'!$A$3:$F$30,$I$2,FALSE))/12)</f>
        <v>163331.91848260569</v>
      </c>
      <c r="T10" s="148"/>
      <c r="U10" s="37"/>
      <c r="V10" s="31">
        <f>S10+(VLOOKUP($C10,'Plant in Service w CIAC'!$C$5:$BK$21,V$2+1,FALSE)*(VLOOKUP($C10,'Depr Rates'!$A$3:$F$30,$I$2,FALSE))/12)</f>
        <v>175769.30364927236</v>
      </c>
      <c r="W10" s="148"/>
      <c r="X10" s="37"/>
      <c r="Y10" s="31">
        <f>V10+(VLOOKUP($C10,'Plant in Service w CIAC'!$C$5:$BK$21,Y$2+1,FALSE)*(VLOOKUP($C10,'Depr Rates'!$A$3:$F$30,$I$2,FALSE))/12)</f>
        <v>188206.68881593904</v>
      </c>
      <c r="Z10" s="148"/>
      <c r="AA10" s="37"/>
      <c r="AB10" s="31">
        <f>Y10+(VLOOKUP($C10,'Plant in Service w CIAC'!$C$5:$BK$21,AB$2+1,FALSE)*(VLOOKUP($C10,'Depr Rates'!$A$3:$F$30,$I$2,FALSE))/12)</f>
        <v>200644.07398260571</v>
      </c>
      <c r="AC10" s="148"/>
      <c r="AD10" s="37"/>
      <c r="AE10" s="31">
        <f>AB10+(VLOOKUP($C10,'Plant in Service w CIAC'!$C$5:$BK$21,AE$2+1,FALSE)*(VLOOKUP($C10,'Depr Rates'!$A$3:$F$30,$I$2,FALSE))/12)</f>
        <v>213081.45914927238</v>
      </c>
      <c r="AF10" s="148"/>
      <c r="AG10" s="37"/>
      <c r="AH10" s="31">
        <f>AE10+(VLOOKUP($C10,'Plant in Service w CIAC'!$C$5:$BK$21,AH$2+1,FALSE)*(VLOOKUP($C10,'Depr Rates'!$A$3:$F$30,$I$2,FALSE))/12)</f>
        <v>225518.84431593906</v>
      </c>
      <c r="AI10" s="148"/>
      <c r="AJ10" s="37"/>
      <c r="AK10" s="31">
        <f>AH10+(VLOOKUP($C10,'Plant in Service w CIAC'!$C$5:$BK$21,AK$2+1,FALSE)*(VLOOKUP($C10,'Depr Rates'!$A$3:$F$30,$I$2,FALSE))/12)</f>
        <v>237956.22948260573</v>
      </c>
      <c r="AL10" s="148"/>
      <c r="AM10" s="37"/>
      <c r="AN10" s="31">
        <f>AK10+(VLOOKUP($C10,'Plant in Service w CIAC'!$C$5:$BK$21,AN$2+1,FALSE)*(VLOOKUP($C10,'Depr Rates'!$A$3:$F$30,$I$2,FALSE))/12)</f>
        <v>250393.61464927241</v>
      </c>
      <c r="AO10" s="148"/>
      <c r="AP10" s="37"/>
      <c r="AQ10" s="31">
        <f>AN10+(VLOOKUP($C10,'Plant in Service w CIAC'!$C$5:$BK$21,AQ$2+1,FALSE)*(VLOOKUP($C10,'Depr Rates'!$A$3:$F$30,$I$2,FALSE))/12)</f>
        <v>262830.99981593905</v>
      </c>
      <c r="AR10" s="148"/>
      <c r="AS10" s="37"/>
      <c r="AT10" s="31">
        <f>AQ10+(VLOOKUP($C10,'Plant in Service w CIAC'!$C$5:$BK$21,AT$2+1,FALSE)*(VLOOKUP($C10,'Depr Rates'!$A$3:$F$30,$I$2,FALSE))/12)</f>
        <v>275268.3849826057</v>
      </c>
      <c r="AU10" s="148"/>
      <c r="AV10" s="37"/>
      <c r="AW10" s="31">
        <f>AT10+(VLOOKUP($C10,'Plant in Service w CIAC'!$C$5:$BK$21,AW$2+1,FALSE)*(VLOOKUP($C10,'Depr Rates'!$A$3:$F$30,$I$2,FALSE))/12)</f>
        <v>287705.77014927234</v>
      </c>
      <c r="AX10" s="148"/>
      <c r="AY10" s="37"/>
      <c r="AZ10" s="31">
        <f>AW10+(VLOOKUP($C10,'Plant in Service w CIAC'!$C$5:$BK$21,AZ$2+1,FALSE)*(VLOOKUP($C10,'Depr Rates'!$A$3:$F$30,$I$2+1,FALSE))/12)</f>
        <v>300143.15531593899</v>
      </c>
      <c r="BA10" s="148"/>
      <c r="BB10" s="37"/>
      <c r="BC10" s="31">
        <f>AZ10+(VLOOKUP($C10,'Plant in Service w CIAC'!$C$5:$BK$21,BC$2+1,FALSE)*(VLOOKUP($C10,'Depr Rates'!$A$3:$F$30,$I$2+1,FALSE))/12)</f>
        <v>312580.54048260563</v>
      </c>
      <c r="BD10" s="148"/>
      <c r="BE10" s="37"/>
      <c r="BF10" s="31">
        <f>BC10+(VLOOKUP($C10,'Plant in Service w CIAC'!$C$5:$BK$21,BF$2+1,FALSE)*(VLOOKUP($C10,'Depr Rates'!$A$3:$F$30,$I$2+1,FALSE))/12)</f>
        <v>325017.92564927228</v>
      </c>
      <c r="BG10" s="148"/>
      <c r="BH10" s="37"/>
      <c r="BI10" s="31">
        <f>BF10+(VLOOKUP($C10,'Plant in Service w CIAC'!$C$5:$BK$21,BI$2+1,FALSE)*(VLOOKUP($C10,'Depr Rates'!$A$3:$F$30,$I$2+1,FALSE))/12)</f>
        <v>337455.31081593892</v>
      </c>
      <c r="BJ10" s="148"/>
      <c r="BK10" s="37"/>
      <c r="BL10" s="31">
        <f>BI10+(VLOOKUP($C10,'Plant in Service w CIAC'!$C$5:$BK$21,BL$2+1,FALSE)*(VLOOKUP($C10,'Depr Rates'!$A$3:$F$30,$I$2+1,FALSE))/12)</f>
        <v>349892.69598260557</v>
      </c>
      <c r="BM10" s="148"/>
      <c r="BN10" s="37"/>
      <c r="BO10" s="31">
        <f>BL10+(VLOOKUP($C10,'Plant in Service w CIAC'!$C$5:$BK$21,BO$2+1,FALSE)*(VLOOKUP($C10,'Depr Rates'!$A$3:$F$30,$I$2+1,FALSE))/12)</f>
        <v>362330.08114927221</v>
      </c>
      <c r="BP10" s="148"/>
      <c r="BQ10" s="37"/>
      <c r="BR10" s="31">
        <f>BO10+(VLOOKUP($C10,'Plant in Service w CIAC'!$C$5:$BK$21,BR$2+1,FALSE)*(VLOOKUP($C10,'Depr Rates'!$A$3:$F$30,$I$2+1,FALSE))/12)</f>
        <v>374767.46631593886</v>
      </c>
      <c r="BS10" s="148"/>
      <c r="BT10" s="37"/>
      <c r="BU10" s="31">
        <f>BR10+(VLOOKUP($C10,'Plant in Service w CIAC'!$C$5:$BK$21,BU$2+1,FALSE)*(VLOOKUP($C10,'Depr Rates'!$A$3:$F$30,$I$2+1,FALSE))/12)</f>
        <v>387204.8514826055</v>
      </c>
      <c r="BV10" s="148"/>
      <c r="BW10" s="37"/>
      <c r="BX10" s="31">
        <f>BU10+(VLOOKUP($C10,'Plant in Service w CIAC'!$C$5:$BK$21,BX$2+1,FALSE)*(VLOOKUP($C10,'Depr Rates'!$A$3:$F$30,$I$2+1,FALSE))/12)</f>
        <v>399642.23664927215</v>
      </c>
      <c r="BY10" s="148"/>
      <c r="BZ10" s="37"/>
      <c r="CA10" s="31">
        <f>BX10+(VLOOKUP($C10,'Plant in Service w CIAC'!$C$5:$BK$21,CA$2+1,FALSE)*(VLOOKUP($C10,'Depr Rates'!$A$3:$F$30,$I$2+1,FALSE))/12)</f>
        <v>412079.62181593879</v>
      </c>
      <c r="CB10" s="148"/>
      <c r="CC10" s="37"/>
      <c r="CD10" s="31">
        <f>CA10+(VLOOKUP($C10,'Plant in Service w CIAC'!$C$5:$BK$21,CD$2+1,FALSE)*(VLOOKUP($C10,'Depr Rates'!$A$3:$F$30,$I$2+1,FALSE))/12)</f>
        <v>424517.00698260544</v>
      </c>
      <c r="CE10" s="148"/>
      <c r="CF10" s="37"/>
      <c r="CG10" s="31">
        <f>CD10+(VLOOKUP($C10,'Plant in Service w CIAC'!$C$5:$BK$21,CG$2+1,FALSE)*(VLOOKUP($C10,'Depr Rates'!$A$3:$F$30,$I$2+1,FALSE))/12)</f>
        <v>436954.39214927208</v>
      </c>
      <c r="CH10" s="148"/>
      <c r="CI10" s="37"/>
      <c r="CJ10" s="31">
        <f>CG10+(VLOOKUP($C10,'Plant in Service w CIAC'!$C$5:$BK$21,CJ$2+1,FALSE)*(VLOOKUP($C10,'Depr Rates'!$A$3:$F$30,$I$2+1,FALSE))/12)</f>
        <v>449391.77731593873</v>
      </c>
      <c r="CK10" s="148"/>
      <c r="CL10" s="37"/>
      <c r="CM10" s="31">
        <f>CJ10+(VLOOKUP($C10,'Plant in Service w CIAC'!$C$5:$BK$21,CM$2+1,FALSE)*(VLOOKUP($C10,'Depr Rates'!$A$3:$F$30,$I$2+1,FALSE))/12)</f>
        <v>461829.16248260537</v>
      </c>
      <c r="CN10" s="148"/>
      <c r="CO10" s="37"/>
      <c r="CP10" s="31">
        <f>CM10+(VLOOKUP($C10,'Plant in Service w CIAC'!$C$5:$BK$21,CP$2+1,FALSE)*(VLOOKUP($C10,'Depr Rates'!$A$3:$F$30,$I$2+1,FALSE))/12)</f>
        <v>474266.54764927202</v>
      </c>
      <c r="CQ10" s="148"/>
      <c r="CR10" s="37"/>
      <c r="CS10" s="31">
        <f>CP10+(VLOOKUP($C10,'Plant in Service w CIAC'!$C$5:$BK$21,CS$2+1,FALSE)*(VLOOKUP($C10,'Depr Rates'!$A$3:$F$30,$I$2+1,FALSE))/12)</f>
        <v>486703.93281593866</v>
      </c>
      <c r="CT10" s="148"/>
      <c r="CU10" s="37"/>
      <c r="CV10" s="31">
        <f>CS10+(VLOOKUP($C10,'Plant in Service w CIAC'!$C$5:$BK$21,CV$2+1,FALSE)*(VLOOKUP($C10,'Depr Rates'!$A$3:$F$30,$I$2+1,FALSE))/12)</f>
        <v>499141.31798260531</v>
      </c>
      <c r="CW10" s="148"/>
      <c r="CX10" s="37"/>
      <c r="CY10" s="31">
        <f>CV10+(VLOOKUP($C10,'Plant in Service w CIAC'!$C$5:$BK$21,CY$2+1,FALSE)*(VLOOKUP($C10,'Depr Rates'!$A$3:$F$30,$I$2+1,FALSE))/12)</f>
        <v>511578.70314927195</v>
      </c>
      <c r="CZ10" s="148"/>
      <c r="DA10" s="37"/>
      <c r="DB10" s="31">
        <f>CY10+(VLOOKUP($C10,'Plant in Service w CIAC'!$C$5:$BK$21,DB$2+1,FALSE)*(VLOOKUP($C10,'Depr Rates'!$A$3:$F$30,$I$2+1,FALSE))/12)</f>
        <v>524016.0883159386</v>
      </c>
      <c r="DC10" s="148"/>
      <c r="DD10" s="37"/>
      <c r="DE10" s="31">
        <f>DB10+(VLOOKUP($C10,'Plant in Service w CIAC'!$C$5:$BK$21,DE$2+1,FALSE)*(VLOOKUP($C10,'Depr Rates'!$A$3:$F$30,$I$2+1,FALSE))/12)</f>
        <v>536453.4734826053</v>
      </c>
      <c r="DF10" s="148"/>
      <c r="DG10" s="37"/>
      <c r="DH10" s="31">
        <f>DE10+(VLOOKUP($C10,'Plant in Service w CIAC'!$C$5:$BK$21,DH$2+1,FALSE)*(VLOOKUP($C10,'Depr Rates'!$A$3:$F$30,$I$2+1,FALSE))/12)</f>
        <v>548890.85864927201</v>
      </c>
      <c r="DI10" s="148"/>
      <c r="DJ10" s="37"/>
      <c r="DK10" s="31">
        <f>DH10+(VLOOKUP($C10,'Plant in Service w CIAC'!$C$5:$BK$21,DK$2+1,FALSE)*(VLOOKUP($C10,'Depr Rates'!$A$3:$F$30,$I$2+1,FALSE))/12)</f>
        <v>561328.24381593871</v>
      </c>
      <c r="DL10" s="148"/>
      <c r="DM10" s="37"/>
      <c r="DN10" s="31">
        <f>DK10+(VLOOKUP($C10,'Plant in Service w CIAC'!$C$5:$BK$21,DN$2+1,FALSE)*(VLOOKUP($C10,'Depr Rates'!$A$3:$F$30,$I$2+1,FALSE))/12)</f>
        <v>573765.62898260541</v>
      </c>
      <c r="DO10" s="148"/>
      <c r="DP10" s="37"/>
      <c r="DQ10" s="31">
        <f>DN10+(VLOOKUP($C10,'Plant in Service w CIAC'!$C$5:$BK$21,DQ$2+1,FALSE)*(VLOOKUP($C10,'Depr Rates'!$A$3:$F$30,$I$2+1,FALSE))/12)</f>
        <v>586203.01414927212</v>
      </c>
      <c r="DR10" s="148"/>
      <c r="DS10" s="37"/>
      <c r="DT10" s="31">
        <f>DQ10+(VLOOKUP($C10,'Plant in Service w CIAC'!$C$5:$BK$21,DT$2+1,FALSE)*(VLOOKUP($C10,'Depr Rates'!$A$3:$F$30,$I$2+1,FALSE))/12)</f>
        <v>598640.39931593882</v>
      </c>
      <c r="DU10" s="148"/>
      <c r="DV10" s="37"/>
      <c r="DW10" s="31">
        <f>DT10+(VLOOKUP($C10,'Plant in Service w CIAC'!$C$5:$BK$21,DW$2+1,FALSE)*(VLOOKUP($C10,'Depr Rates'!$A$3:$F$30,$I$2+1,FALSE))/12)</f>
        <v>611077.78448260552</v>
      </c>
      <c r="DX10" s="148"/>
      <c r="DY10" s="37"/>
      <c r="DZ10" s="31">
        <f>DW10+(VLOOKUP($C10,'Plant in Service w CIAC'!$C$5:$BK$21,DZ$2+1,FALSE)*(VLOOKUP($C10,'Depr Rates'!$A$3:$F$30,$I$2+1,FALSE))/12)</f>
        <v>623515.16964927223</v>
      </c>
      <c r="EA10" s="148"/>
      <c r="EB10" s="37"/>
      <c r="EC10" s="31">
        <f>DZ10+(VLOOKUP($C10,'Plant in Service w CIAC'!$C$5:$BK$21,EC$2+1,FALSE)*(VLOOKUP($C10,'Depr Rates'!$A$3:$F$30,$I$2+1,FALSE))/12)</f>
        <v>635952.55481593893</v>
      </c>
      <c r="ED10" s="148"/>
      <c r="EE10" s="37"/>
      <c r="EF10" s="31">
        <f>EC10+(VLOOKUP($C10,'Plant in Service w CIAC'!$C$5:$BK$21,EF$2+1,FALSE)*(VLOOKUP($C10,'Depr Rates'!$A$3:$F$30,$I$2+1,FALSE))/12)</f>
        <v>648389.93998260563</v>
      </c>
      <c r="EG10" s="148"/>
      <c r="EH10" s="37"/>
      <c r="EI10" s="31">
        <f>EF10+(VLOOKUP($C10,'Plant in Service w CIAC'!$C$5:$BK$21,EI$2+1,FALSE)*(VLOOKUP($C10,'Depr Rates'!$A$3:$F$30,$I$2+1,FALSE))/12)</f>
        <v>660827.32514927234</v>
      </c>
      <c r="EJ10" s="148"/>
      <c r="EK10" s="37"/>
      <c r="EL10" s="31">
        <f>EI10+(VLOOKUP($C10,'Plant in Service w CIAC'!$C$5:$BK$21,EL$2+1,FALSE)*(VLOOKUP($C10,'Depr Rates'!$A$3:$F$30,$I$2+1,FALSE))/12)</f>
        <v>673264.71031593904</v>
      </c>
      <c r="EM10" s="148"/>
      <c r="EN10" s="37"/>
      <c r="EO10" s="31">
        <f>EL10+(VLOOKUP($C10,'Plant in Service w CIAC'!$C$5:$BK$21,EO$2+1,FALSE)*(VLOOKUP($C10,'Depr Rates'!$A$3:$F$30,$I$2+1,FALSE))/12)</f>
        <v>685702.09548260574</v>
      </c>
      <c r="EP10" s="148"/>
      <c r="EQ10" s="37"/>
      <c r="ER10" s="31">
        <f>EO10+(VLOOKUP($C10,'Plant in Service w CIAC'!$C$5:$BK$21,ER$2+1,FALSE)*(VLOOKUP($C10,'Depr Rates'!$A$3:$F$30,$I$2+1,FALSE))/12)</f>
        <v>698139.48064927245</v>
      </c>
      <c r="ES10" s="148"/>
      <c r="ET10" s="37"/>
      <c r="EU10" s="31">
        <f>ER10+(VLOOKUP($C10,'Plant in Service w CIAC'!$C$5:$BK$21,EU$2+1,FALSE)*(VLOOKUP($C10,'Depr Rates'!$A$3:$F$30,$I$2+1,FALSE))/12)</f>
        <v>710576.86581593915</v>
      </c>
      <c r="EV10" s="148"/>
      <c r="EW10" s="37"/>
      <c r="EX10" s="31">
        <f>EU10+(VLOOKUP($C10,'Plant in Service w CIAC'!$C$5:$BK$21,EX$2+1,FALSE)*(VLOOKUP($C10,'Depr Rates'!$A$3:$F$30,$I$2+1,FALSE))/12)</f>
        <v>723014.25098260585</v>
      </c>
      <c r="EY10" s="148"/>
      <c r="EZ10" s="37"/>
      <c r="FA10" s="31">
        <f>EX10+(VLOOKUP($C10,'Plant in Service w CIAC'!$C$5:$BK$21,FA$2+1,FALSE)*(VLOOKUP($C10,'Depr Rates'!$A$3:$F$30,$I$2+1,FALSE))/12)</f>
        <v>735451.63614927256</v>
      </c>
      <c r="FB10" s="148"/>
      <c r="FC10" s="37"/>
      <c r="FD10" s="31">
        <f>FA10+(VLOOKUP($C10,'Plant in Service w CIAC'!$C$5:$BK$21,FD$2+1,FALSE)*(VLOOKUP($C10,'Depr Rates'!$A$3:$F$30,$I$2+1,FALSE))/12)</f>
        <v>747889.02131593926</v>
      </c>
      <c r="FG10" s="31">
        <f>FD10+(VLOOKUP($C10,'Plant in Service w CIAC'!$C$5:$BK$21,FG$2+1,FALSE)*(VLOOKUP($C10,'Depr Rates'!$A$3:$F$30,$I$2+1,FALSE))/12)</f>
        <v>760326.40648260596</v>
      </c>
      <c r="FJ10" s="31">
        <f>FG10+(VLOOKUP($C10,'Plant in Service w CIAC'!$C$5:$BK$21,FJ$2+1,FALSE)*(VLOOKUP($C10,'Depr Rates'!$A$3:$F$30,$I$2+1,FALSE))/12)</f>
        <v>772763.79164927267</v>
      </c>
    </row>
    <row r="11" spans="1:169" x14ac:dyDescent="0.2">
      <c r="A11" s="155" t="s">
        <v>47</v>
      </c>
      <c r="B11" s="155" t="s">
        <v>51</v>
      </c>
      <c r="C11" s="155">
        <v>13750</v>
      </c>
      <c r="D11" s="27">
        <f>SUMIFS('Deprec Exp w CIAC'!$G$2:$G$15,'Deprec Exp w CIAC'!$B$2:$B$15,'Accum Depr w CIAC'!$A11,'Deprec Exp w CIAC'!$A$2:$A$15,'Accum Depr w CIAC'!$B11)</f>
        <v>4.1160624000000003E-3</v>
      </c>
      <c r="E11" s="158"/>
      <c r="F11" s="33"/>
      <c r="G11" s="31">
        <f>D11+(VLOOKUP($C11,'Plant in Service w CIAC'!$C$5:$BK$21,G$2+1,FALSE)*(VLOOKUP($C11,'Depr Rates'!$A$3:$F$30,$I$2,FALSE))/12)</f>
        <v>5.1280624000000002E-3</v>
      </c>
      <c r="H11" s="148"/>
      <c r="I11" s="37"/>
      <c r="J11" s="31">
        <f>G11+(VLOOKUP($C11,'Plant in Service w CIAC'!$C$5:$BK$21,J$2+1,FALSE)*(VLOOKUP($C11,'Depr Rates'!$A$3:$F$30,$I$2,FALSE))/12)</f>
        <v>6.1400624000000001E-3</v>
      </c>
      <c r="K11" s="148"/>
      <c r="L11" s="37"/>
      <c r="M11" s="31">
        <f>J11+(VLOOKUP($C11,'Plant in Service w CIAC'!$C$5:$BK$21,M$2+1,FALSE)*(VLOOKUP($C11,'Depr Rates'!$A$3:$F$30,$I$2,FALSE))/12)</f>
        <v>7.1520624E-3</v>
      </c>
      <c r="N11" s="148"/>
      <c r="O11" s="37"/>
      <c r="P11" s="31">
        <f>M11+(VLOOKUP($C11,'Plant in Service w CIAC'!$C$5:$BK$21,P$2+1,FALSE)*(VLOOKUP($C11,'Depr Rates'!$A$3:$F$30,$I$2,FALSE))/12)</f>
        <v>8.1640623999999998E-3</v>
      </c>
      <c r="Q11" s="148"/>
      <c r="R11" s="37"/>
      <c r="S11" s="31">
        <f>P11+(VLOOKUP($C11,'Plant in Service w CIAC'!$C$5:$BK$21,S$2+1,FALSE)*(VLOOKUP($C11,'Depr Rates'!$A$3:$F$30,$I$2,FALSE))/12)</f>
        <v>9.1760624000000006E-3</v>
      </c>
      <c r="T11" s="148"/>
      <c r="U11" s="37"/>
      <c r="V11" s="31">
        <f>S11+(VLOOKUP($C11,'Plant in Service w CIAC'!$C$5:$BK$21,V$2+1,FALSE)*(VLOOKUP($C11,'Depr Rates'!$A$3:$F$30,$I$2,FALSE))/12)</f>
        <v>1.01880624E-2</v>
      </c>
      <c r="W11" s="148"/>
      <c r="X11" s="37"/>
      <c r="Y11" s="31">
        <f>V11+(VLOOKUP($C11,'Plant in Service w CIAC'!$C$5:$BK$21,Y$2+1,FALSE)*(VLOOKUP($C11,'Depr Rates'!$A$3:$F$30,$I$2,FALSE))/12)</f>
        <v>1.1200062399999999E-2</v>
      </c>
      <c r="Z11" s="148"/>
      <c r="AA11" s="37"/>
      <c r="AB11" s="31">
        <f>Y11+(VLOOKUP($C11,'Plant in Service w CIAC'!$C$5:$BK$21,AB$2+1,FALSE)*(VLOOKUP($C11,'Depr Rates'!$A$3:$F$30,$I$2,FALSE))/12)</f>
        <v>1.2212062399999998E-2</v>
      </c>
      <c r="AC11" s="148"/>
      <c r="AD11" s="37"/>
      <c r="AE11" s="31">
        <f>AB11+(VLOOKUP($C11,'Plant in Service w CIAC'!$C$5:$BK$21,AE$2+1,FALSE)*(VLOOKUP($C11,'Depr Rates'!$A$3:$F$30,$I$2,FALSE))/12)</f>
        <v>1.3224062399999997E-2</v>
      </c>
      <c r="AF11" s="148"/>
      <c r="AG11" s="37"/>
      <c r="AH11" s="31">
        <f>AE11+(VLOOKUP($C11,'Plant in Service w CIAC'!$C$5:$BK$21,AH$2+1,FALSE)*(VLOOKUP($C11,'Depr Rates'!$A$3:$F$30,$I$2,FALSE))/12)</f>
        <v>1.4236062399999996E-2</v>
      </c>
      <c r="AI11" s="148"/>
      <c r="AJ11" s="37"/>
      <c r="AK11" s="31">
        <f>AH11+(VLOOKUP($C11,'Plant in Service w CIAC'!$C$5:$BK$21,AK$2+1,FALSE)*(VLOOKUP($C11,'Depr Rates'!$A$3:$F$30,$I$2,FALSE))/12)</f>
        <v>1.5248062399999995E-2</v>
      </c>
      <c r="AL11" s="148"/>
      <c r="AM11" s="37"/>
      <c r="AN11" s="31">
        <f>AK11+(VLOOKUP($C11,'Plant in Service w CIAC'!$C$5:$BK$21,AN$2+1,FALSE)*(VLOOKUP($C11,'Depr Rates'!$A$3:$F$30,$I$2,FALSE))/12)</f>
        <v>1.6260062399999994E-2</v>
      </c>
      <c r="AO11" s="148"/>
      <c r="AP11" s="37"/>
      <c r="AQ11" s="31">
        <f>AN11+(VLOOKUP($C11,'Plant in Service w CIAC'!$C$5:$BK$21,AQ$2+1,FALSE)*(VLOOKUP($C11,'Depr Rates'!$A$3:$F$30,$I$2,FALSE))/12)</f>
        <v>1.7272062399999993E-2</v>
      </c>
      <c r="AR11" s="148"/>
      <c r="AS11" s="37"/>
      <c r="AT11" s="31">
        <f>AQ11+(VLOOKUP($C11,'Plant in Service w CIAC'!$C$5:$BK$21,AT$2+1,FALSE)*(VLOOKUP($C11,'Depr Rates'!$A$3:$F$30,$I$2,FALSE))/12)</f>
        <v>1.8284062399999992E-2</v>
      </c>
      <c r="AU11" s="148"/>
      <c r="AV11" s="37"/>
      <c r="AW11" s="31">
        <f>AT11+(VLOOKUP($C11,'Plant in Service w CIAC'!$C$5:$BK$21,AW$2+1,FALSE)*(VLOOKUP($C11,'Depr Rates'!$A$3:$F$30,$I$2,FALSE))/12)</f>
        <v>1.9296062399999991E-2</v>
      </c>
      <c r="AX11" s="148"/>
      <c r="AY11" s="37"/>
      <c r="AZ11" s="31">
        <f>AW11+(VLOOKUP($C11,'Plant in Service w CIAC'!$C$5:$BK$21,AZ$2+1,FALSE)*(VLOOKUP($C11,'Depr Rates'!$A$3:$F$30,$I$2+1,FALSE))/12)</f>
        <v>2.0148062399999989E-2</v>
      </c>
      <c r="BA11" s="148"/>
      <c r="BB11" s="37"/>
      <c r="BC11" s="31">
        <f>AZ11+(VLOOKUP($C11,'Plant in Service w CIAC'!$C$5:$BK$21,BC$2+1,FALSE)*(VLOOKUP($C11,'Depr Rates'!$A$3:$F$30,$I$2+1,FALSE))/12)</f>
        <v>2.1000062399999988E-2</v>
      </c>
      <c r="BD11" s="148"/>
      <c r="BE11" s="37"/>
      <c r="BF11" s="31">
        <f>BC11+(VLOOKUP($C11,'Plant in Service w CIAC'!$C$5:$BK$21,BF$2+1,FALSE)*(VLOOKUP($C11,'Depr Rates'!$A$3:$F$30,$I$2+1,FALSE))/12)</f>
        <v>2.1852062399999986E-2</v>
      </c>
      <c r="BG11" s="148"/>
      <c r="BH11" s="37"/>
      <c r="BI11" s="31">
        <f>BF11+(VLOOKUP($C11,'Plant in Service w CIAC'!$C$5:$BK$21,BI$2+1,FALSE)*(VLOOKUP($C11,'Depr Rates'!$A$3:$F$30,$I$2+1,FALSE))/12)</f>
        <v>2.2704062399999985E-2</v>
      </c>
      <c r="BJ11" s="148"/>
      <c r="BK11" s="37"/>
      <c r="BL11" s="31">
        <f>BI11+(VLOOKUP($C11,'Plant in Service w CIAC'!$C$5:$BK$21,BL$2+1,FALSE)*(VLOOKUP($C11,'Depr Rates'!$A$3:$F$30,$I$2+1,FALSE))/12)</f>
        <v>2.3556062399999984E-2</v>
      </c>
      <c r="BM11" s="148"/>
      <c r="BN11" s="37"/>
      <c r="BO11" s="31">
        <f>BL11+(VLOOKUP($C11,'Plant in Service w CIAC'!$C$5:$BK$21,BO$2+1,FALSE)*(VLOOKUP($C11,'Depr Rates'!$A$3:$F$30,$I$2+1,FALSE))/12)</f>
        <v>2.4408062399999982E-2</v>
      </c>
      <c r="BP11" s="148"/>
      <c r="BQ11" s="37"/>
      <c r="BR11" s="31">
        <f>BO11+(VLOOKUP($C11,'Plant in Service w CIAC'!$C$5:$BK$21,BR$2+1,FALSE)*(VLOOKUP($C11,'Depr Rates'!$A$3:$F$30,$I$2+1,FALSE))/12)</f>
        <v>2.5260062399999981E-2</v>
      </c>
      <c r="BS11" s="148"/>
      <c r="BT11" s="37"/>
      <c r="BU11" s="31">
        <f>BR11+(VLOOKUP($C11,'Plant in Service w CIAC'!$C$5:$BK$21,BU$2+1,FALSE)*(VLOOKUP($C11,'Depr Rates'!$A$3:$F$30,$I$2+1,FALSE))/12)</f>
        <v>2.6112062399999979E-2</v>
      </c>
      <c r="BV11" s="148"/>
      <c r="BW11" s="37"/>
      <c r="BX11" s="31">
        <f>BU11+(VLOOKUP($C11,'Plant in Service w CIAC'!$C$5:$BK$21,BX$2+1,FALSE)*(VLOOKUP($C11,'Depr Rates'!$A$3:$F$30,$I$2+1,FALSE))/12)</f>
        <v>2.6964062399999978E-2</v>
      </c>
      <c r="BY11" s="148"/>
      <c r="BZ11" s="37"/>
      <c r="CA11" s="31">
        <f>BX11+(VLOOKUP($C11,'Plant in Service w CIAC'!$C$5:$BK$21,CA$2+1,FALSE)*(VLOOKUP($C11,'Depr Rates'!$A$3:$F$30,$I$2+1,FALSE))/12)</f>
        <v>2.7816062399999977E-2</v>
      </c>
      <c r="CB11" s="148"/>
      <c r="CC11" s="37"/>
      <c r="CD11" s="31">
        <f>CA11+(VLOOKUP($C11,'Plant in Service w CIAC'!$C$5:$BK$21,CD$2+1,FALSE)*(VLOOKUP($C11,'Depr Rates'!$A$3:$F$30,$I$2+1,FALSE))/12)</f>
        <v>2.8668062399999975E-2</v>
      </c>
      <c r="CE11" s="148"/>
      <c r="CF11" s="37"/>
      <c r="CG11" s="31">
        <f>CD11+(VLOOKUP($C11,'Plant in Service w CIAC'!$C$5:$BK$21,CG$2+1,FALSE)*(VLOOKUP($C11,'Depr Rates'!$A$3:$F$30,$I$2+1,FALSE))/12)</f>
        <v>2.9520062399999974E-2</v>
      </c>
      <c r="CH11" s="148"/>
      <c r="CI11" s="37"/>
      <c r="CJ11" s="31">
        <f>CG11+(VLOOKUP($C11,'Plant in Service w CIAC'!$C$5:$BK$21,CJ$2+1,FALSE)*(VLOOKUP($C11,'Depr Rates'!$A$3:$F$30,$I$2+1,FALSE))/12)</f>
        <v>3.0372062399999972E-2</v>
      </c>
      <c r="CK11" s="148"/>
      <c r="CL11" s="37"/>
      <c r="CM11" s="31">
        <f>CJ11+(VLOOKUP($C11,'Plant in Service w CIAC'!$C$5:$BK$21,CM$2+1,FALSE)*(VLOOKUP($C11,'Depr Rates'!$A$3:$F$30,$I$2+1,FALSE))/12)</f>
        <v>3.1224062399999971E-2</v>
      </c>
      <c r="CN11" s="148"/>
      <c r="CO11" s="37"/>
      <c r="CP11" s="31">
        <f>CM11+(VLOOKUP($C11,'Plant in Service w CIAC'!$C$5:$BK$21,CP$2+1,FALSE)*(VLOOKUP($C11,'Depr Rates'!$A$3:$F$30,$I$2+1,FALSE))/12)</f>
        <v>3.2076062399999973E-2</v>
      </c>
      <c r="CQ11" s="148"/>
      <c r="CR11" s="37"/>
      <c r="CS11" s="31">
        <f>CP11+(VLOOKUP($C11,'Plant in Service w CIAC'!$C$5:$BK$21,CS$2+1,FALSE)*(VLOOKUP($C11,'Depr Rates'!$A$3:$F$30,$I$2+1,FALSE))/12)</f>
        <v>3.2928062399999972E-2</v>
      </c>
      <c r="CT11" s="148"/>
      <c r="CU11" s="37"/>
      <c r="CV11" s="31">
        <f>CS11+(VLOOKUP($C11,'Plant in Service w CIAC'!$C$5:$BK$21,CV$2+1,FALSE)*(VLOOKUP($C11,'Depr Rates'!$A$3:$F$30,$I$2+1,FALSE))/12)</f>
        <v>3.378006239999997E-2</v>
      </c>
      <c r="CW11" s="148"/>
      <c r="CX11" s="37"/>
      <c r="CY11" s="31">
        <f>CV11+(VLOOKUP($C11,'Plant in Service w CIAC'!$C$5:$BK$21,CY$2+1,FALSE)*(VLOOKUP($C11,'Depr Rates'!$A$3:$F$30,$I$2+1,FALSE))/12)</f>
        <v>3.4632062399999969E-2</v>
      </c>
      <c r="CZ11" s="148"/>
      <c r="DA11" s="37"/>
      <c r="DB11" s="31">
        <f>CY11+(VLOOKUP($C11,'Plant in Service w CIAC'!$C$5:$BK$21,DB$2+1,FALSE)*(VLOOKUP($C11,'Depr Rates'!$A$3:$F$30,$I$2+1,FALSE))/12)</f>
        <v>3.5484062399999967E-2</v>
      </c>
      <c r="DC11" s="148"/>
      <c r="DD11" s="37"/>
      <c r="DE11" s="31">
        <f>DB11+(VLOOKUP($C11,'Plant in Service w CIAC'!$C$5:$BK$21,DE$2+1,FALSE)*(VLOOKUP($C11,'Depr Rates'!$A$3:$F$30,$I$2+1,FALSE))/12)</f>
        <v>3.6336062399999966E-2</v>
      </c>
      <c r="DF11" s="148"/>
      <c r="DG11" s="37"/>
      <c r="DH11" s="31">
        <f>DE11+(VLOOKUP($C11,'Plant in Service w CIAC'!$C$5:$BK$21,DH$2+1,FALSE)*(VLOOKUP($C11,'Depr Rates'!$A$3:$F$30,$I$2+1,FALSE))/12)</f>
        <v>3.7188062399999965E-2</v>
      </c>
      <c r="DI11" s="148"/>
      <c r="DJ11" s="37"/>
      <c r="DK11" s="31">
        <f>DH11+(VLOOKUP($C11,'Plant in Service w CIAC'!$C$5:$BK$21,DK$2+1,FALSE)*(VLOOKUP($C11,'Depr Rates'!$A$3:$F$30,$I$2+1,FALSE))/12)</f>
        <v>3.8040062399999963E-2</v>
      </c>
      <c r="DL11" s="148"/>
      <c r="DM11" s="37"/>
      <c r="DN11" s="31">
        <f>DK11+(VLOOKUP($C11,'Plant in Service w CIAC'!$C$5:$BK$21,DN$2+1,FALSE)*(VLOOKUP($C11,'Depr Rates'!$A$3:$F$30,$I$2+1,FALSE))/12)</f>
        <v>3.8892062399999962E-2</v>
      </c>
      <c r="DO11" s="148"/>
      <c r="DP11" s="37"/>
      <c r="DQ11" s="31">
        <f>DN11+(VLOOKUP($C11,'Plant in Service w CIAC'!$C$5:$BK$21,DQ$2+1,FALSE)*(VLOOKUP($C11,'Depr Rates'!$A$3:$F$30,$I$2+1,FALSE))/12)</f>
        <v>3.974406239999996E-2</v>
      </c>
      <c r="DR11" s="148"/>
      <c r="DS11" s="37"/>
      <c r="DT11" s="31">
        <f>DQ11+(VLOOKUP($C11,'Plant in Service w CIAC'!$C$5:$BK$21,DT$2+1,FALSE)*(VLOOKUP($C11,'Depr Rates'!$A$3:$F$30,$I$2+1,FALSE))/12)</f>
        <v>4.0596062399999959E-2</v>
      </c>
      <c r="DU11" s="148"/>
      <c r="DV11" s="37"/>
      <c r="DW11" s="31">
        <f>DT11+(VLOOKUP($C11,'Plant in Service w CIAC'!$C$5:$BK$21,DW$2+1,FALSE)*(VLOOKUP($C11,'Depr Rates'!$A$3:$F$30,$I$2+1,FALSE))/12)</f>
        <v>4.1448062399999958E-2</v>
      </c>
      <c r="DX11" s="148"/>
      <c r="DY11" s="37"/>
      <c r="DZ11" s="31">
        <f>DW11+(VLOOKUP($C11,'Plant in Service w CIAC'!$C$5:$BK$21,DZ$2+1,FALSE)*(VLOOKUP($C11,'Depr Rates'!$A$3:$F$30,$I$2+1,FALSE))/12)</f>
        <v>4.2300062399999956E-2</v>
      </c>
      <c r="EA11" s="148"/>
      <c r="EB11" s="37"/>
      <c r="EC11" s="31">
        <f>DZ11+(VLOOKUP($C11,'Plant in Service w CIAC'!$C$5:$BK$21,EC$2+1,FALSE)*(VLOOKUP($C11,'Depr Rates'!$A$3:$F$30,$I$2+1,FALSE))/12)</f>
        <v>4.3152062399999955E-2</v>
      </c>
      <c r="ED11" s="148"/>
      <c r="EE11" s="37"/>
      <c r="EF11" s="31">
        <f>EC11+(VLOOKUP($C11,'Plant in Service w CIAC'!$C$5:$BK$21,EF$2+1,FALSE)*(VLOOKUP($C11,'Depr Rates'!$A$3:$F$30,$I$2+1,FALSE))/12)</f>
        <v>4.4004062399999953E-2</v>
      </c>
      <c r="EG11" s="148"/>
      <c r="EH11" s="37"/>
      <c r="EI11" s="31">
        <f>EF11+(VLOOKUP($C11,'Plant in Service w CIAC'!$C$5:$BK$21,EI$2+1,FALSE)*(VLOOKUP($C11,'Depr Rates'!$A$3:$F$30,$I$2+1,FALSE))/12)</f>
        <v>4.4856062399999952E-2</v>
      </c>
      <c r="EJ11" s="148"/>
      <c r="EK11" s="37"/>
      <c r="EL11" s="31">
        <f>EI11+(VLOOKUP($C11,'Plant in Service w CIAC'!$C$5:$BK$21,EL$2+1,FALSE)*(VLOOKUP($C11,'Depr Rates'!$A$3:$F$30,$I$2+1,FALSE))/12)</f>
        <v>4.5708062399999951E-2</v>
      </c>
      <c r="EM11" s="148"/>
      <c r="EN11" s="37"/>
      <c r="EO11" s="31">
        <f>EL11+(VLOOKUP($C11,'Plant in Service w CIAC'!$C$5:$BK$21,EO$2+1,FALSE)*(VLOOKUP($C11,'Depr Rates'!$A$3:$F$30,$I$2+1,FALSE))/12)</f>
        <v>4.6560062399999949E-2</v>
      </c>
      <c r="EP11" s="148"/>
      <c r="EQ11" s="37"/>
      <c r="ER11" s="31">
        <f>EO11+(VLOOKUP($C11,'Plant in Service w CIAC'!$C$5:$BK$21,ER$2+1,FALSE)*(VLOOKUP($C11,'Depr Rates'!$A$3:$F$30,$I$2+1,FALSE))/12)</f>
        <v>4.7412062399999948E-2</v>
      </c>
      <c r="ES11" s="148"/>
      <c r="ET11" s="37"/>
      <c r="EU11" s="31">
        <f>ER11+(VLOOKUP($C11,'Plant in Service w CIAC'!$C$5:$BK$21,EU$2+1,FALSE)*(VLOOKUP($C11,'Depr Rates'!$A$3:$F$30,$I$2+1,FALSE))/12)</f>
        <v>4.8264062399999946E-2</v>
      </c>
      <c r="EV11" s="148"/>
      <c r="EW11" s="37"/>
      <c r="EX11" s="31">
        <f>EU11+(VLOOKUP($C11,'Plant in Service w CIAC'!$C$5:$BK$21,EX$2+1,FALSE)*(VLOOKUP($C11,'Depr Rates'!$A$3:$F$30,$I$2+1,FALSE))/12)</f>
        <v>4.9116062399999945E-2</v>
      </c>
      <c r="EY11" s="148"/>
      <c r="EZ11" s="37"/>
      <c r="FA11" s="31">
        <f>EX11+(VLOOKUP($C11,'Plant in Service w CIAC'!$C$5:$BK$21,FA$2+1,FALSE)*(VLOOKUP($C11,'Depr Rates'!$A$3:$F$30,$I$2+1,FALSE))/12)</f>
        <v>4.9968062399999943E-2</v>
      </c>
      <c r="FB11" s="148"/>
      <c r="FC11" s="37"/>
      <c r="FD11" s="31">
        <f>FA11+(VLOOKUP($C11,'Plant in Service w CIAC'!$C$5:$BK$21,FD$2+1,FALSE)*(VLOOKUP($C11,'Depr Rates'!$A$3:$F$30,$I$2+1,FALSE))/12)</f>
        <v>5.0820062399999942E-2</v>
      </c>
      <c r="FG11" s="31">
        <f>FD11+(VLOOKUP($C11,'Plant in Service w CIAC'!$C$5:$BK$21,FG$2+1,FALSE)*(VLOOKUP($C11,'Depr Rates'!$A$3:$F$30,$I$2+1,FALSE))/12)</f>
        <v>5.1672062399999941E-2</v>
      </c>
      <c r="FJ11" s="31">
        <f>FG11+(VLOOKUP($C11,'Plant in Service w CIAC'!$C$5:$BK$21,FJ$2+1,FALSE)*(VLOOKUP($C11,'Depr Rates'!$A$3:$F$30,$I$2+1,FALSE))/12)</f>
        <v>5.2524062399999939E-2</v>
      </c>
    </row>
    <row r="12" spans="1:169" x14ac:dyDescent="0.2">
      <c r="A12" s="155" t="s">
        <v>44</v>
      </c>
      <c r="B12" s="155" t="s">
        <v>51</v>
      </c>
      <c r="C12" s="155">
        <v>13761</v>
      </c>
      <c r="D12" s="27">
        <f>SUMIFS('Deprec Exp w CIAC'!$G$2:$G$15,'Deprec Exp w CIAC'!$B$2:$B$15,'Accum Depr w CIAC'!$A12,'Deprec Exp w CIAC'!$A$2:$A$15,'Accum Depr w CIAC'!$B12)</f>
        <v>-15.585450610800001</v>
      </c>
      <c r="E12" s="158"/>
      <c r="F12" s="33"/>
      <c r="G12" s="31">
        <f>D12+(VLOOKUP($C12,'Plant in Service w CIAC'!$C$5:$BK$21,G$2+1,FALSE)*(VLOOKUP($C12,'Depr Rates'!$A$3:$F$30,$I$2,FALSE))/12)</f>
        <v>-15.978575277466668</v>
      </c>
      <c r="H12" s="148"/>
      <c r="I12" s="37"/>
      <c r="J12" s="31">
        <f>G12+(VLOOKUP($C12,'Plant in Service w CIAC'!$C$5:$BK$21,J$2+1,FALSE)*(VLOOKUP($C12,'Depr Rates'!$A$3:$F$30,$I$2,FALSE))/12)</f>
        <v>-16.371699944133333</v>
      </c>
      <c r="K12" s="148"/>
      <c r="L12" s="37"/>
      <c r="M12" s="31">
        <f>J12+(VLOOKUP($C12,'Plant in Service w CIAC'!$C$5:$BK$21,M$2+1,FALSE)*(VLOOKUP($C12,'Depr Rates'!$A$3:$F$30,$I$2,FALSE))/12)</f>
        <v>-16.764824610799998</v>
      </c>
      <c r="N12" s="148"/>
      <c r="O12" s="37"/>
      <c r="P12" s="31">
        <f>M12+(VLOOKUP($C12,'Plant in Service w CIAC'!$C$5:$BK$21,P$2+1,FALSE)*(VLOOKUP($C12,'Depr Rates'!$A$3:$F$30,$I$2,FALSE))/12)</f>
        <v>-17.157949277466663</v>
      </c>
      <c r="Q12" s="148"/>
      <c r="R12" s="37"/>
      <c r="S12" s="31">
        <f>P12+(VLOOKUP($C12,'Plant in Service w CIAC'!$C$5:$BK$21,S$2+1,FALSE)*(VLOOKUP($C12,'Depr Rates'!$A$3:$F$30,$I$2,FALSE))/12)</f>
        <v>-17.551073944133329</v>
      </c>
      <c r="T12" s="148"/>
      <c r="U12" s="37"/>
      <c r="V12" s="31">
        <f>S12+(VLOOKUP($C12,'Plant in Service w CIAC'!$C$5:$BK$21,V$2+1,FALSE)*(VLOOKUP($C12,'Depr Rates'!$A$3:$F$30,$I$2,FALSE))/12)</f>
        <v>-17.944198610799994</v>
      </c>
      <c r="W12" s="148"/>
      <c r="X12" s="37"/>
      <c r="Y12" s="31">
        <f>V12+(VLOOKUP($C12,'Plant in Service w CIAC'!$C$5:$BK$21,Y$2+1,FALSE)*(VLOOKUP($C12,'Depr Rates'!$A$3:$F$30,$I$2,FALSE))/12)</f>
        <v>-18.337323277466659</v>
      </c>
      <c r="Z12" s="148"/>
      <c r="AA12" s="37"/>
      <c r="AB12" s="31">
        <f>Y12+(VLOOKUP($C12,'Plant in Service w CIAC'!$C$5:$BK$21,AB$2+1,FALSE)*(VLOOKUP($C12,'Depr Rates'!$A$3:$F$30,$I$2,FALSE))/12)</f>
        <v>-18.730447944133324</v>
      </c>
      <c r="AC12" s="148"/>
      <c r="AD12" s="37"/>
      <c r="AE12" s="31">
        <f>AB12+(VLOOKUP($C12,'Plant in Service w CIAC'!$C$5:$BK$21,AE$2+1,FALSE)*(VLOOKUP($C12,'Depr Rates'!$A$3:$F$30,$I$2,FALSE))/12)</f>
        <v>-19.123572610799989</v>
      </c>
      <c r="AF12" s="148"/>
      <c r="AG12" s="37"/>
      <c r="AH12" s="31">
        <f>AE12+(VLOOKUP($C12,'Plant in Service w CIAC'!$C$5:$BK$21,AH$2+1,FALSE)*(VLOOKUP($C12,'Depr Rates'!$A$3:$F$30,$I$2,FALSE))/12)</f>
        <v>-19.516697277466655</v>
      </c>
      <c r="AI12" s="148"/>
      <c r="AJ12" s="37"/>
      <c r="AK12" s="31">
        <f>AH12+(VLOOKUP($C12,'Plant in Service w CIAC'!$C$5:$BK$21,AK$2+1,FALSE)*(VLOOKUP($C12,'Depr Rates'!$A$3:$F$30,$I$2,FALSE))/12)</f>
        <v>-19.90982194413332</v>
      </c>
      <c r="AL12" s="148"/>
      <c r="AM12" s="37"/>
      <c r="AN12" s="31">
        <f>AK12+(VLOOKUP($C12,'Plant in Service w CIAC'!$C$5:$BK$21,AN$2+1,FALSE)*(VLOOKUP($C12,'Depr Rates'!$A$3:$F$30,$I$2,FALSE))/12)</f>
        <v>-20.302946610799985</v>
      </c>
      <c r="AO12" s="148"/>
      <c r="AP12" s="37"/>
      <c r="AQ12" s="31">
        <f>AN12+(VLOOKUP($C12,'Plant in Service w CIAC'!$C$5:$BK$21,AQ$2+1,FALSE)*(VLOOKUP($C12,'Depr Rates'!$A$3:$F$30,$I$2,FALSE))/12)</f>
        <v>-20.69607127746665</v>
      </c>
      <c r="AR12" s="148"/>
      <c r="AS12" s="37"/>
      <c r="AT12" s="31">
        <f>AQ12+(VLOOKUP($C12,'Plant in Service w CIAC'!$C$5:$BK$21,AT$2+1,FALSE)*(VLOOKUP($C12,'Depr Rates'!$A$3:$F$30,$I$2,FALSE))/12)</f>
        <v>-21.089195944133316</v>
      </c>
      <c r="AU12" s="148"/>
      <c r="AV12" s="37"/>
      <c r="AW12" s="31">
        <f>AT12+(VLOOKUP($C12,'Plant in Service w CIAC'!$C$5:$BK$21,AW$2+1,FALSE)*(VLOOKUP($C12,'Depr Rates'!$A$3:$F$30,$I$2,FALSE))/12)</f>
        <v>-21.482320610799981</v>
      </c>
      <c r="AX12" s="148"/>
      <c r="AY12" s="37"/>
      <c r="AZ12" s="31">
        <f>AW12+(VLOOKUP($C12,'Plant in Service w CIAC'!$C$5:$BK$21,AZ$2+1,FALSE)*(VLOOKUP($C12,'Depr Rates'!$A$3:$F$30,$I$2+1,FALSE))/12)</f>
        <v>-21.927002610799981</v>
      </c>
      <c r="BA12" s="148"/>
      <c r="BB12" s="37"/>
      <c r="BC12" s="31">
        <f>AZ12+(VLOOKUP($C12,'Plant in Service w CIAC'!$C$5:$BK$21,BC$2+1,FALSE)*(VLOOKUP($C12,'Depr Rates'!$A$3:$F$30,$I$2+1,FALSE))/12)</f>
        <v>-22.371684610799981</v>
      </c>
      <c r="BD12" s="148"/>
      <c r="BE12" s="37"/>
      <c r="BF12" s="31">
        <f>BC12+(VLOOKUP($C12,'Plant in Service w CIAC'!$C$5:$BK$21,BF$2+1,FALSE)*(VLOOKUP($C12,'Depr Rates'!$A$3:$F$30,$I$2+1,FALSE))/12)</f>
        <v>-22.816366610799982</v>
      </c>
      <c r="BG12" s="148"/>
      <c r="BH12" s="37"/>
      <c r="BI12" s="31">
        <f>BF12+(VLOOKUP($C12,'Plant in Service w CIAC'!$C$5:$BK$21,BI$2+1,FALSE)*(VLOOKUP($C12,'Depr Rates'!$A$3:$F$30,$I$2+1,FALSE))/12)</f>
        <v>-23.261048610799982</v>
      </c>
      <c r="BJ12" s="148"/>
      <c r="BK12" s="37"/>
      <c r="BL12" s="31">
        <f>BI12+(VLOOKUP($C12,'Plant in Service w CIAC'!$C$5:$BK$21,BL$2+1,FALSE)*(VLOOKUP($C12,'Depr Rates'!$A$3:$F$30,$I$2+1,FALSE))/12)</f>
        <v>-23.705730610799982</v>
      </c>
      <c r="BM12" s="148"/>
      <c r="BN12" s="37"/>
      <c r="BO12" s="31">
        <f>BL12+(VLOOKUP($C12,'Plant in Service w CIAC'!$C$5:$BK$21,BO$2+1,FALSE)*(VLOOKUP($C12,'Depr Rates'!$A$3:$F$30,$I$2+1,FALSE))/12)</f>
        <v>-24.150412610799982</v>
      </c>
      <c r="BP12" s="148"/>
      <c r="BQ12" s="37"/>
      <c r="BR12" s="31">
        <f>BO12+(VLOOKUP($C12,'Plant in Service w CIAC'!$C$5:$BK$21,BR$2+1,FALSE)*(VLOOKUP($C12,'Depr Rates'!$A$3:$F$30,$I$2+1,FALSE))/12)</f>
        <v>-24.595094610799983</v>
      </c>
      <c r="BS12" s="148"/>
      <c r="BT12" s="37"/>
      <c r="BU12" s="31">
        <f>BR12+(VLOOKUP($C12,'Plant in Service w CIAC'!$C$5:$BK$21,BU$2+1,FALSE)*(VLOOKUP($C12,'Depr Rates'!$A$3:$F$30,$I$2+1,FALSE))/12)</f>
        <v>-25.039776610799983</v>
      </c>
      <c r="BV12" s="148"/>
      <c r="BW12" s="37"/>
      <c r="BX12" s="31">
        <f>BU12+(VLOOKUP($C12,'Plant in Service w CIAC'!$C$5:$BK$21,BX$2+1,FALSE)*(VLOOKUP($C12,'Depr Rates'!$A$3:$F$30,$I$2+1,FALSE))/12)</f>
        <v>-25.484458610799983</v>
      </c>
      <c r="BY12" s="148"/>
      <c r="BZ12" s="37"/>
      <c r="CA12" s="31">
        <f>BX12+(VLOOKUP($C12,'Plant in Service w CIAC'!$C$5:$BK$21,CA$2+1,FALSE)*(VLOOKUP($C12,'Depr Rates'!$A$3:$F$30,$I$2+1,FALSE))/12)</f>
        <v>-25.929140610799983</v>
      </c>
      <c r="CB12" s="148"/>
      <c r="CC12" s="37"/>
      <c r="CD12" s="31">
        <f>CA12+(VLOOKUP($C12,'Plant in Service w CIAC'!$C$5:$BK$21,CD$2+1,FALSE)*(VLOOKUP($C12,'Depr Rates'!$A$3:$F$30,$I$2+1,FALSE))/12)</f>
        <v>-26.373822610799984</v>
      </c>
      <c r="CE12" s="148"/>
      <c r="CF12" s="37"/>
      <c r="CG12" s="31">
        <f>CD12+(VLOOKUP($C12,'Plant in Service w CIAC'!$C$5:$BK$21,CG$2+1,FALSE)*(VLOOKUP($C12,'Depr Rates'!$A$3:$F$30,$I$2+1,FALSE))/12)</f>
        <v>-26.818504610799984</v>
      </c>
      <c r="CH12" s="148"/>
      <c r="CI12" s="37"/>
      <c r="CJ12" s="31">
        <f>CG12+(VLOOKUP($C12,'Plant in Service w CIAC'!$C$5:$BK$21,CJ$2+1,FALSE)*(VLOOKUP($C12,'Depr Rates'!$A$3:$F$30,$I$2+1,FALSE))/12)</f>
        <v>-27.263186610799984</v>
      </c>
      <c r="CK12" s="148"/>
      <c r="CL12" s="37"/>
      <c r="CM12" s="31">
        <f>CJ12+(VLOOKUP($C12,'Plant in Service w CIAC'!$C$5:$BK$21,CM$2+1,FALSE)*(VLOOKUP($C12,'Depr Rates'!$A$3:$F$30,$I$2+1,FALSE))/12)</f>
        <v>-27.707868610799984</v>
      </c>
      <c r="CN12" s="148"/>
      <c r="CO12" s="37"/>
      <c r="CP12" s="31">
        <f>CM12+(VLOOKUP($C12,'Plant in Service w CIAC'!$C$5:$BK$21,CP$2+1,FALSE)*(VLOOKUP($C12,'Depr Rates'!$A$3:$F$30,$I$2+1,FALSE))/12)</f>
        <v>-28.152550610799985</v>
      </c>
      <c r="CQ12" s="148"/>
      <c r="CR12" s="37"/>
      <c r="CS12" s="31">
        <f>CP12+(VLOOKUP($C12,'Plant in Service w CIAC'!$C$5:$BK$21,CS$2+1,FALSE)*(VLOOKUP($C12,'Depr Rates'!$A$3:$F$30,$I$2+1,FALSE))/12)</f>
        <v>-28.597232610799985</v>
      </c>
      <c r="CT12" s="148"/>
      <c r="CU12" s="37"/>
      <c r="CV12" s="31">
        <f>CS12+(VLOOKUP($C12,'Plant in Service w CIAC'!$C$5:$BK$21,CV$2+1,FALSE)*(VLOOKUP($C12,'Depr Rates'!$A$3:$F$30,$I$2+1,FALSE))/12)</f>
        <v>-29.041914610799985</v>
      </c>
      <c r="CW12" s="148"/>
      <c r="CX12" s="37"/>
      <c r="CY12" s="31">
        <f>CV12+(VLOOKUP($C12,'Plant in Service w CIAC'!$C$5:$BK$21,CY$2+1,FALSE)*(VLOOKUP($C12,'Depr Rates'!$A$3:$F$30,$I$2+1,FALSE))/12)</f>
        <v>-29.486596610799985</v>
      </c>
      <c r="CZ12" s="148"/>
      <c r="DA12" s="37"/>
      <c r="DB12" s="31">
        <f>CY12+(VLOOKUP($C12,'Plant in Service w CIAC'!$C$5:$BK$21,DB$2+1,FALSE)*(VLOOKUP($C12,'Depr Rates'!$A$3:$F$30,$I$2+1,FALSE))/12)</f>
        <v>-29.931278610799986</v>
      </c>
      <c r="DC12" s="148"/>
      <c r="DD12" s="37"/>
      <c r="DE12" s="31">
        <f>DB12+(VLOOKUP($C12,'Plant in Service w CIAC'!$C$5:$BK$21,DE$2+1,FALSE)*(VLOOKUP($C12,'Depr Rates'!$A$3:$F$30,$I$2+1,FALSE))/12)</f>
        <v>-30.375960610799986</v>
      </c>
      <c r="DF12" s="148"/>
      <c r="DG12" s="37"/>
      <c r="DH12" s="31">
        <f>DE12+(VLOOKUP($C12,'Plant in Service w CIAC'!$C$5:$BK$21,DH$2+1,FALSE)*(VLOOKUP($C12,'Depr Rates'!$A$3:$F$30,$I$2+1,FALSE))/12)</f>
        <v>-30.820642610799986</v>
      </c>
      <c r="DI12" s="148"/>
      <c r="DJ12" s="37"/>
      <c r="DK12" s="31">
        <f>DH12+(VLOOKUP($C12,'Plant in Service w CIAC'!$C$5:$BK$21,DK$2+1,FALSE)*(VLOOKUP($C12,'Depr Rates'!$A$3:$F$30,$I$2+1,FALSE))/12)</f>
        <v>-31.265324610799986</v>
      </c>
      <c r="DL12" s="148"/>
      <c r="DM12" s="37"/>
      <c r="DN12" s="31">
        <f>DK12+(VLOOKUP($C12,'Plant in Service w CIAC'!$C$5:$BK$21,DN$2+1,FALSE)*(VLOOKUP($C12,'Depr Rates'!$A$3:$F$30,$I$2+1,FALSE))/12)</f>
        <v>-31.710006610799987</v>
      </c>
      <c r="DO12" s="148"/>
      <c r="DP12" s="37"/>
      <c r="DQ12" s="31">
        <f>DN12+(VLOOKUP($C12,'Plant in Service w CIAC'!$C$5:$BK$21,DQ$2+1,FALSE)*(VLOOKUP($C12,'Depr Rates'!$A$3:$F$30,$I$2+1,FALSE))/12)</f>
        <v>-32.154688610799987</v>
      </c>
      <c r="DR12" s="148"/>
      <c r="DS12" s="37"/>
      <c r="DT12" s="31">
        <f>DQ12+(VLOOKUP($C12,'Plant in Service w CIAC'!$C$5:$BK$21,DT$2+1,FALSE)*(VLOOKUP($C12,'Depr Rates'!$A$3:$F$30,$I$2+1,FALSE))/12)</f>
        <v>-32.599370610799987</v>
      </c>
      <c r="DU12" s="148"/>
      <c r="DV12" s="37"/>
      <c r="DW12" s="31">
        <f>DT12+(VLOOKUP($C12,'Plant in Service w CIAC'!$C$5:$BK$21,DW$2+1,FALSE)*(VLOOKUP($C12,'Depr Rates'!$A$3:$F$30,$I$2+1,FALSE))/12)</f>
        <v>-33.044052610799987</v>
      </c>
      <c r="DX12" s="148"/>
      <c r="DY12" s="37"/>
      <c r="DZ12" s="31">
        <f>DW12+(VLOOKUP($C12,'Plant in Service w CIAC'!$C$5:$BK$21,DZ$2+1,FALSE)*(VLOOKUP($C12,'Depr Rates'!$A$3:$F$30,$I$2+1,FALSE))/12)</f>
        <v>-33.488734610799987</v>
      </c>
      <c r="EA12" s="148"/>
      <c r="EB12" s="37"/>
      <c r="EC12" s="31">
        <f>DZ12+(VLOOKUP($C12,'Plant in Service w CIAC'!$C$5:$BK$21,EC$2+1,FALSE)*(VLOOKUP($C12,'Depr Rates'!$A$3:$F$30,$I$2+1,FALSE))/12)</f>
        <v>-33.933416610799988</v>
      </c>
      <c r="ED12" s="148"/>
      <c r="EE12" s="37"/>
      <c r="EF12" s="31">
        <f>EC12+(VLOOKUP($C12,'Plant in Service w CIAC'!$C$5:$BK$21,EF$2+1,FALSE)*(VLOOKUP($C12,'Depr Rates'!$A$3:$F$30,$I$2+1,FALSE))/12)</f>
        <v>-34.378098610799988</v>
      </c>
      <c r="EG12" s="148"/>
      <c r="EH12" s="37"/>
      <c r="EI12" s="31">
        <f>EF12+(VLOOKUP($C12,'Plant in Service w CIAC'!$C$5:$BK$21,EI$2+1,FALSE)*(VLOOKUP($C12,'Depr Rates'!$A$3:$F$30,$I$2+1,FALSE))/12)</f>
        <v>-34.822780610799988</v>
      </c>
      <c r="EJ12" s="148"/>
      <c r="EK12" s="37"/>
      <c r="EL12" s="31">
        <f>EI12+(VLOOKUP($C12,'Plant in Service w CIAC'!$C$5:$BK$21,EL$2+1,FALSE)*(VLOOKUP($C12,'Depr Rates'!$A$3:$F$30,$I$2+1,FALSE))/12)</f>
        <v>-35.267462610799988</v>
      </c>
      <c r="EM12" s="148"/>
      <c r="EN12" s="37"/>
      <c r="EO12" s="31">
        <f>EL12+(VLOOKUP($C12,'Plant in Service w CIAC'!$C$5:$BK$21,EO$2+1,FALSE)*(VLOOKUP($C12,'Depr Rates'!$A$3:$F$30,$I$2+1,FALSE))/12)</f>
        <v>-35.712144610799989</v>
      </c>
      <c r="EP12" s="148"/>
      <c r="EQ12" s="37"/>
      <c r="ER12" s="31">
        <f>EO12+(VLOOKUP($C12,'Plant in Service w CIAC'!$C$5:$BK$21,ER$2+1,FALSE)*(VLOOKUP($C12,'Depr Rates'!$A$3:$F$30,$I$2+1,FALSE))/12)</f>
        <v>-36.156826610799989</v>
      </c>
      <c r="ES12" s="148"/>
      <c r="ET12" s="37"/>
      <c r="EU12" s="31">
        <f>ER12+(VLOOKUP($C12,'Plant in Service w CIAC'!$C$5:$BK$21,EU$2+1,FALSE)*(VLOOKUP($C12,'Depr Rates'!$A$3:$F$30,$I$2+1,FALSE))/12)</f>
        <v>-36.601508610799989</v>
      </c>
      <c r="EV12" s="148"/>
      <c r="EW12" s="37"/>
      <c r="EX12" s="31">
        <f>EU12+(VLOOKUP($C12,'Plant in Service w CIAC'!$C$5:$BK$21,EX$2+1,FALSE)*(VLOOKUP($C12,'Depr Rates'!$A$3:$F$30,$I$2+1,FALSE))/12)</f>
        <v>-37.046190610799989</v>
      </c>
      <c r="EY12" s="148"/>
      <c r="EZ12" s="37"/>
      <c r="FA12" s="31">
        <f>EX12+(VLOOKUP($C12,'Plant in Service w CIAC'!$C$5:$BK$21,FA$2+1,FALSE)*(VLOOKUP($C12,'Depr Rates'!$A$3:$F$30,$I$2+1,FALSE))/12)</f>
        <v>-37.49087261079999</v>
      </c>
      <c r="FB12" s="148"/>
      <c r="FC12" s="37"/>
      <c r="FD12" s="31">
        <f>FA12+(VLOOKUP($C12,'Plant in Service w CIAC'!$C$5:$BK$21,FD$2+1,FALSE)*(VLOOKUP($C12,'Depr Rates'!$A$3:$F$30,$I$2+1,FALSE))/12)</f>
        <v>-37.93555461079999</v>
      </c>
      <c r="FG12" s="31">
        <f>FD12+(VLOOKUP($C12,'Plant in Service w CIAC'!$C$5:$BK$21,FG$2+1,FALSE)*(VLOOKUP($C12,'Depr Rates'!$A$3:$F$30,$I$2+1,FALSE))/12)</f>
        <v>-38.38023661079999</v>
      </c>
      <c r="FJ12" s="31">
        <f>FG12+(VLOOKUP($C12,'Plant in Service w CIAC'!$C$5:$BK$21,FJ$2+1,FALSE)*(VLOOKUP($C12,'Depr Rates'!$A$3:$F$30,$I$2+1,FALSE))/12)</f>
        <v>-38.82491861079999</v>
      </c>
    </row>
    <row r="13" spans="1:169" x14ac:dyDescent="0.2">
      <c r="A13" s="155" t="s">
        <v>45</v>
      </c>
      <c r="B13" s="155" t="s">
        <v>51</v>
      </c>
      <c r="C13" s="155">
        <v>13762</v>
      </c>
      <c r="D13" s="27">
        <f>SUMIFS('Deprec Exp w CIAC'!$G$2:$G$15,'Deprec Exp w CIAC'!$B$2:$B$15,'Accum Depr w CIAC'!$A13,'Deprec Exp w CIAC'!$A$2:$A$15,'Accum Depr w CIAC'!$B13)</f>
        <v>2525241.431822313</v>
      </c>
      <c r="E13" s="158"/>
      <c r="F13" s="33"/>
      <c r="G13" s="31">
        <f>D13+(VLOOKUP($C13,'Plant in Service w CIAC'!$C$5:$BK$21,G$2+1,FALSE)*(VLOOKUP($C13,'Depr Rates'!$A$3:$F$30,$I$2,FALSE))/12)</f>
        <v>2571246.9198171236</v>
      </c>
      <c r="H13" s="148"/>
      <c r="I13" s="37"/>
      <c r="J13" s="31">
        <f>G13+(VLOOKUP($C13,'Plant in Service w CIAC'!$C$5:$BK$21,J$2+1,FALSE)*(VLOOKUP($C13,'Depr Rates'!$A$3:$F$30,$I$2,FALSE))/12)</f>
        <v>2617252.4078119341</v>
      </c>
      <c r="K13" s="148"/>
      <c r="L13" s="37"/>
      <c r="M13" s="31">
        <f>J13+(VLOOKUP($C13,'Plant in Service w CIAC'!$C$5:$BK$21,M$2+1,FALSE)*(VLOOKUP($C13,'Depr Rates'!$A$3:$F$30,$I$2,FALSE))/12)</f>
        <v>2663257.8958067447</v>
      </c>
      <c r="N13" s="148"/>
      <c r="O13" s="37"/>
      <c r="P13" s="31">
        <f>M13+(VLOOKUP($C13,'Plant in Service w CIAC'!$C$5:$BK$21,P$2+1,FALSE)*(VLOOKUP($C13,'Depr Rates'!$A$3:$F$30,$I$2,FALSE))/12)</f>
        <v>2709263.3838015553</v>
      </c>
      <c r="Q13" s="148"/>
      <c r="R13" s="37"/>
      <c r="S13" s="31">
        <f>P13+(VLOOKUP($C13,'Plant in Service w CIAC'!$C$5:$BK$21,S$2+1,FALSE)*(VLOOKUP($C13,'Depr Rates'!$A$3:$F$30,$I$2,FALSE))/12)</f>
        <v>2755268.8717963658</v>
      </c>
      <c r="T13" s="148"/>
      <c r="U13" s="37"/>
      <c r="V13" s="31">
        <f>S13+(VLOOKUP($C13,'Plant in Service w CIAC'!$C$5:$BK$21,V$2+1,FALSE)*(VLOOKUP($C13,'Depr Rates'!$A$3:$F$30,$I$2,FALSE))/12)</f>
        <v>2801274.3597911764</v>
      </c>
      <c r="W13" s="148"/>
      <c r="X13" s="37"/>
      <c r="Y13" s="31">
        <f>V13+(VLOOKUP($C13,'Plant in Service w CIAC'!$C$5:$BK$21,Y$2+1,FALSE)*(VLOOKUP($C13,'Depr Rates'!$A$3:$F$30,$I$2,FALSE))/12)</f>
        <v>2847279.847785987</v>
      </c>
      <c r="Z13" s="148"/>
      <c r="AA13" s="37"/>
      <c r="AB13" s="31">
        <f>Y13+(VLOOKUP($C13,'Plant in Service w CIAC'!$C$5:$BK$21,AB$2+1,FALSE)*(VLOOKUP($C13,'Depr Rates'!$A$3:$F$30,$I$2,FALSE))/12)</f>
        <v>2893285.3357807975</v>
      </c>
      <c r="AC13" s="148"/>
      <c r="AD13" s="37"/>
      <c r="AE13" s="31">
        <f>AB13+(VLOOKUP($C13,'Plant in Service w CIAC'!$C$5:$BK$21,AE$2+1,FALSE)*(VLOOKUP($C13,'Depr Rates'!$A$3:$F$30,$I$2,FALSE))/12)</f>
        <v>2939290.8237756081</v>
      </c>
      <c r="AF13" s="148"/>
      <c r="AG13" s="37"/>
      <c r="AH13" s="31">
        <f>AE13+(VLOOKUP($C13,'Plant in Service w CIAC'!$C$5:$BK$21,AH$2+1,FALSE)*(VLOOKUP($C13,'Depr Rates'!$A$3:$F$30,$I$2,FALSE))/12)</f>
        <v>2985296.3117704187</v>
      </c>
      <c r="AI13" s="148"/>
      <c r="AJ13" s="37"/>
      <c r="AK13" s="31">
        <f>AH13+(VLOOKUP($C13,'Plant in Service w CIAC'!$C$5:$BK$21,AK$2+1,FALSE)*(VLOOKUP($C13,'Depr Rates'!$A$3:$F$30,$I$2,FALSE))/12)</f>
        <v>3031301.7997652292</v>
      </c>
      <c r="AL13" s="148"/>
      <c r="AM13" s="37"/>
      <c r="AN13" s="31">
        <f>AK13+(VLOOKUP($C13,'Plant in Service w CIAC'!$C$5:$BK$21,AN$2+1,FALSE)*(VLOOKUP($C13,'Depr Rates'!$A$3:$F$30,$I$2,FALSE))/12)</f>
        <v>3077307.2877600398</v>
      </c>
      <c r="AO13" s="148"/>
      <c r="AP13" s="37"/>
      <c r="AQ13" s="31">
        <f>AN13+(VLOOKUP($C13,'Plant in Service w CIAC'!$C$5:$BK$21,AQ$2+1,FALSE)*(VLOOKUP($C13,'Depr Rates'!$A$3:$F$30,$I$2,FALSE))/12)</f>
        <v>3123312.7757548504</v>
      </c>
      <c r="AR13" s="148"/>
      <c r="AS13" s="37"/>
      <c r="AT13" s="31">
        <f>AQ13+(VLOOKUP($C13,'Plant in Service w CIAC'!$C$5:$BK$21,AT$2+1,FALSE)*(VLOOKUP($C13,'Depr Rates'!$A$3:$F$30,$I$2,FALSE))/12)</f>
        <v>3169318.2637496609</v>
      </c>
      <c r="AU13" s="148"/>
      <c r="AV13" s="37"/>
      <c r="AW13" s="31">
        <f>AT13+(VLOOKUP($C13,'Plant in Service w CIAC'!$C$5:$BK$21,AW$2+1,FALSE)*(VLOOKUP($C13,'Depr Rates'!$A$3:$F$30,$I$2,FALSE))/12)</f>
        <v>3215323.7517444715</v>
      </c>
      <c r="AX13" s="148"/>
      <c r="AY13" s="37"/>
      <c r="AZ13" s="31">
        <f>AW13+(VLOOKUP($C13,'Plant in Service w CIAC'!$C$5:$BK$21,AZ$2+1,FALSE)*(VLOOKUP($C13,'Depr Rates'!$A$3:$F$30,$I$2+1,FALSE))/12)</f>
        <v>3262161.9182550255</v>
      </c>
      <c r="BA13" s="148"/>
      <c r="BB13" s="37"/>
      <c r="BC13" s="31">
        <f>AZ13+(VLOOKUP($C13,'Plant in Service w CIAC'!$C$5:$BK$21,BC$2+1,FALSE)*(VLOOKUP($C13,'Depr Rates'!$A$3:$F$30,$I$2+1,FALSE))/12)</f>
        <v>3309000.0847655796</v>
      </c>
      <c r="BD13" s="148"/>
      <c r="BE13" s="37"/>
      <c r="BF13" s="31">
        <f>BC13+(VLOOKUP($C13,'Plant in Service w CIAC'!$C$5:$BK$21,BF$2+1,FALSE)*(VLOOKUP($C13,'Depr Rates'!$A$3:$F$30,$I$2+1,FALSE))/12)</f>
        <v>3355838.2512761336</v>
      </c>
      <c r="BG13" s="148"/>
      <c r="BH13" s="37"/>
      <c r="BI13" s="31">
        <f>BF13+(VLOOKUP($C13,'Plant in Service w CIAC'!$C$5:$BK$21,BI$2+1,FALSE)*(VLOOKUP($C13,'Depr Rates'!$A$3:$F$30,$I$2+1,FALSE))/12)</f>
        <v>3402676.4177866876</v>
      </c>
      <c r="BJ13" s="148"/>
      <c r="BK13" s="37"/>
      <c r="BL13" s="31">
        <f>BI13+(VLOOKUP($C13,'Plant in Service w CIAC'!$C$5:$BK$21,BL$2+1,FALSE)*(VLOOKUP($C13,'Depr Rates'!$A$3:$F$30,$I$2+1,FALSE))/12)</f>
        <v>3449514.5842972416</v>
      </c>
      <c r="BM13" s="148"/>
      <c r="BN13" s="37"/>
      <c r="BO13" s="31">
        <f>BL13+(VLOOKUP($C13,'Plant in Service w CIAC'!$C$5:$BK$21,BO$2+1,FALSE)*(VLOOKUP($C13,'Depr Rates'!$A$3:$F$30,$I$2+1,FALSE))/12)</f>
        <v>3496352.7508077957</v>
      </c>
      <c r="BP13" s="148"/>
      <c r="BQ13" s="37"/>
      <c r="BR13" s="31">
        <f>BO13+(VLOOKUP($C13,'Plant in Service w CIAC'!$C$5:$BK$21,BR$2+1,FALSE)*(VLOOKUP($C13,'Depr Rates'!$A$3:$F$30,$I$2+1,FALSE))/12)</f>
        <v>3543190.9173183497</v>
      </c>
      <c r="BS13" s="148"/>
      <c r="BT13" s="37"/>
      <c r="BU13" s="31">
        <f>BR13+(VLOOKUP($C13,'Plant in Service w CIAC'!$C$5:$BK$21,BU$2+1,FALSE)*(VLOOKUP($C13,'Depr Rates'!$A$3:$F$30,$I$2+1,FALSE))/12)</f>
        <v>3590029.0838289037</v>
      </c>
      <c r="BV13" s="148"/>
      <c r="BW13" s="37"/>
      <c r="BX13" s="31">
        <f>BU13+(VLOOKUP($C13,'Plant in Service w CIAC'!$C$5:$BK$21,BX$2+1,FALSE)*(VLOOKUP($C13,'Depr Rates'!$A$3:$F$30,$I$2+1,FALSE))/12)</f>
        <v>3636867.2503394578</v>
      </c>
      <c r="BY13" s="148"/>
      <c r="BZ13" s="37"/>
      <c r="CA13" s="31">
        <f>BX13+(VLOOKUP($C13,'Plant in Service w CIAC'!$C$5:$BK$21,CA$2+1,FALSE)*(VLOOKUP($C13,'Depr Rates'!$A$3:$F$30,$I$2+1,FALSE))/12)</f>
        <v>3683705.4168500118</v>
      </c>
      <c r="CB13" s="148"/>
      <c r="CC13" s="37"/>
      <c r="CD13" s="31">
        <f>CA13+(VLOOKUP($C13,'Plant in Service w CIAC'!$C$5:$BK$21,CD$2+1,FALSE)*(VLOOKUP($C13,'Depr Rates'!$A$3:$F$30,$I$2+1,FALSE))/12)</f>
        <v>3730543.5833605658</v>
      </c>
      <c r="CE13" s="148"/>
      <c r="CF13" s="37"/>
      <c r="CG13" s="31">
        <f>CD13+(VLOOKUP($C13,'Plant in Service w CIAC'!$C$5:$BK$21,CG$2+1,FALSE)*(VLOOKUP($C13,'Depr Rates'!$A$3:$F$30,$I$2+1,FALSE))/12)</f>
        <v>3777381.7498711199</v>
      </c>
      <c r="CH13" s="148"/>
      <c r="CI13" s="37"/>
      <c r="CJ13" s="31">
        <f>CG13+(VLOOKUP($C13,'Plant in Service w CIAC'!$C$5:$BK$21,CJ$2+1,FALSE)*(VLOOKUP($C13,'Depr Rates'!$A$3:$F$30,$I$2+1,FALSE))/12)</f>
        <v>3824219.9163816739</v>
      </c>
      <c r="CK13" s="148"/>
      <c r="CL13" s="37"/>
      <c r="CM13" s="31">
        <f>CJ13+(VLOOKUP($C13,'Plant in Service w CIAC'!$C$5:$BK$21,CM$2+1,FALSE)*(VLOOKUP($C13,'Depr Rates'!$A$3:$F$30,$I$2+1,FALSE))/12)</f>
        <v>3871058.0828922279</v>
      </c>
      <c r="CN13" s="148"/>
      <c r="CO13" s="37"/>
      <c r="CP13" s="31">
        <f>CM13+(VLOOKUP($C13,'Plant in Service w CIAC'!$C$5:$BK$21,CP$2+1,FALSE)*(VLOOKUP($C13,'Depr Rates'!$A$3:$F$30,$I$2+1,FALSE))/12)</f>
        <v>3917896.2494027819</v>
      </c>
      <c r="CQ13" s="148"/>
      <c r="CR13" s="37"/>
      <c r="CS13" s="31">
        <f>CP13+(VLOOKUP($C13,'Plant in Service w CIAC'!$C$5:$BK$21,CS$2+1,FALSE)*(VLOOKUP($C13,'Depr Rates'!$A$3:$F$30,$I$2+1,FALSE))/12)</f>
        <v>3964734.415913336</v>
      </c>
      <c r="CT13" s="148"/>
      <c r="CU13" s="37"/>
      <c r="CV13" s="31">
        <f>CS13+(VLOOKUP($C13,'Plant in Service w CIAC'!$C$5:$BK$21,CV$2+1,FALSE)*(VLOOKUP($C13,'Depr Rates'!$A$3:$F$30,$I$2+1,FALSE))/12)</f>
        <v>4011572.58242389</v>
      </c>
      <c r="CW13" s="148"/>
      <c r="CX13" s="37"/>
      <c r="CY13" s="31">
        <f>CV13+(VLOOKUP($C13,'Plant in Service w CIAC'!$C$5:$BK$21,CY$2+1,FALSE)*(VLOOKUP($C13,'Depr Rates'!$A$3:$F$30,$I$2+1,FALSE))/12)</f>
        <v>4058410.748934444</v>
      </c>
      <c r="CZ13" s="148"/>
      <c r="DA13" s="37"/>
      <c r="DB13" s="31">
        <f>CY13+(VLOOKUP($C13,'Plant in Service w CIAC'!$C$5:$BK$21,DB$2+1,FALSE)*(VLOOKUP($C13,'Depr Rates'!$A$3:$F$30,$I$2+1,FALSE))/12)</f>
        <v>4105248.9154449981</v>
      </c>
      <c r="DC13" s="148"/>
      <c r="DD13" s="37"/>
      <c r="DE13" s="31">
        <f>DB13+(VLOOKUP($C13,'Plant in Service w CIAC'!$C$5:$BK$21,DE$2+1,FALSE)*(VLOOKUP($C13,'Depr Rates'!$A$3:$F$30,$I$2+1,FALSE))/12)</f>
        <v>4152087.0819555521</v>
      </c>
      <c r="DF13" s="148"/>
      <c r="DG13" s="37"/>
      <c r="DH13" s="31">
        <f>DE13+(VLOOKUP($C13,'Plant in Service w CIAC'!$C$5:$BK$21,DH$2+1,FALSE)*(VLOOKUP($C13,'Depr Rates'!$A$3:$F$30,$I$2+1,FALSE))/12)</f>
        <v>4198925.2484661061</v>
      </c>
      <c r="DI13" s="148"/>
      <c r="DJ13" s="37"/>
      <c r="DK13" s="31">
        <f>DH13+(VLOOKUP($C13,'Plant in Service w CIAC'!$C$5:$BK$21,DK$2+1,FALSE)*(VLOOKUP($C13,'Depr Rates'!$A$3:$F$30,$I$2+1,FALSE))/12)</f>
        <v>4245763.4149766602</v>
      </c>
      <c r="DL13" s="148"/>
      <c r="DM13" s="37"/>
      <c r="DN13" s="31">
        <f>DK13+(VLOOKUP($C13,'Plant in Service w CIAC'!$C$5:$BK$21,DN$2+1,FALSE)*(VLOOKUP($C13,'Depr Rates'!$A$3:$F$30,$I$2+1,FALSE))/12)</f>
        <v>4292601.5814872142</v>
      </c>
      <c r="DO13" s="148"/>
      <c r="DP13" s="37"/>
      <c r="DQ13" s="31">
        <f>DN13+(VLOOKUP($C13,'Plant in Service w CIAC'!$C$5:$BK$21,DQ$2+1,FALSE)*(VLOOKUP($C13,'Depr Rates'!$A$3:$F$30,$I$2+1,FALSE))/12)</f>
        <v>4339439.7479977682</v>
      </c>
      <c r="DR13" s="148"/>
      <c r="DS13" s="37"/>
      <c r="DT13" s="31">
        <f>DQ13+(VLOOKUP($C13,'Plant in Service w CIAC'!$C$5:$BK$21,DT$2+1,FALSE)*(VLOOKUP($C13,'Depr Rates'!$A$3:$F$30,$I$2+1,FALSE))/12)</f>
        <v>4386277.9145083223</v>
      </c>
      <c r="DU13" s="148"/>
      <c r="DV13" s="37"/>
      <c r="DW13" s="31">
        <f>DT13+(VLOOKUP($C13,'Plant in Service w CIAC'!$C$5:$BK$21,DW$2+1,FALSE)*(VLOOKUP($C13,'Depr Rates'!$A$3:$F$30,$I$2+1,FALSE))/12)</f>
        <v>4433116.0810188763</v>
      </c>
      <c r="DX13" s="148"/>
      <c r="DY13" s="37"/>
      <c r="DZ13" s="31">
        <f>DW13+(VLOOKUP($C13,'Plant in Service w CIAC'!$C$5:$BK$21,DZ$2+1,FALSE)*(VLOOKUP($C13,'Depr Rates'!$A$3:$F$30,$I$2+1,FALSE))/12)</f>
        <v>4479954.2475294303</v>
      </c>
      <c r="EA13" s="148"/>
      <c r="EB13" s="37"/>
      <c r="EC13" s="31">
        <f>DZ13+(VLOOKUP($C13,'Plant in Service w CIAC'!$C$5:$BK$21,EC$2+1,FALSE)*(VLOOKUP($C13,'Depr Rates'!$A$3:$F$30,$I$2+1,FALSE))/12)</f>
        <v>4526792.4140399843</v>
      </c>
      <c r="ED13" s="148"/>
      <c r="EE13" s="37"/>
      <c r="EF13" s="31">
        <f>EC13+(VLOOKUP($C13,'Plant in Service w CIAC'!$C$5:$BK$21,EF$2+1,FALSE)*(VLOOKUP($C13,'Depr Rates'!$A$3:$F$30,$I$2+1,FALSE))/12)</f>
        <v>4573630.5805505384</v>
      </c>
      <c r="EG13" s="148"/>
      <c r="EH13" s="37"/>
      <c r="EI13" s="31">
        <f>EF13+(VLOOKUP($C13,'Plant in Service w CIAC'!$C$5:$BK$21,EI$2+1,FALSE)*(VLOOKUP($C13,'Depr Rates'!$A$3:$F$30,$I$2+1,FALSE))/12)</f>
        <v>4620468.7470610924</v>
      </c>
      <c r="EJ13" s="148"/>
      <c r="EK13" s="37"/>
      <c r="EL13" s="31">
        <f>EI13+(VLOOKUP($C13,'Plant in Service w CIAC'!$C$5:$BK$21,EL$2+1,FALSE)*(VLOOKUP($C13,'Depr Rates'!$A$3:$F$30,$I$2+1,FALSE))/12)</f>
        <v>4667306.9135716464</v>
      </c>
      <c r="EM13" s="148"/>
      <c r="EN13" s="37"/>
      <c r="EO13" s="31">
        <f>EL13+(VLOOKUP($C13,'Plant in Service w CIAC'!$C$5:$BK$21,EO$2+1,FALSE)*(VLOOKUP($C13,'Depr Rates'!$A$3:$F$30,$I$2+1,FALSE))/12)</f>
        <v>4714145.0800822005</v>
      </c>
      <c r="EP13" s="148"/>
      <c r="EQ13" s="37"/>
      <c r="ER13" s="31">
        <f>EO13+(VLOOKUP($C13,'Plant in Service w CIAC'!$C$5:$BK$21,ER$2+1,FALSE)*(VLOOKUP($C13,'Depr Rates'!$A$3:$F$30,$I$2+1,FALSE))/12)</f>
        <v>4760983.2465927545</v>
      </c>
      <c r="ES13" s="148"/>
      <c r="ET13" s="37"/>
      <c r="EU13" s="31">
        <f>ER13+(VLOOKUP($C13,'Plant in Service w CIAC'!$C$5:$BK$21,EU$2+1,FALSE)*(VLOOKUP($C13,'Depr Rates'!$A$3:$F$30,$I$2+1,FALSE))/12)</f>
        <v>4807821.4131033085</v>
      </c>
      <c r="EV13" s="148"/>
      <c r="EW13" s="37"/>
      <c r="EX13" s="31">
        <f>EU13+(VLOOKUP($C13,'Plant in Service w CIAC'!$C$5:$BK$21,EX$2+1,FALSE)*(VLOOKUP($C13,'Depr Rates'!$A$3:$F$30,$I$2+1,FALSE))/12)</f>
        <v>4854659.5796138626</v>
      </c>
      <c r="EY13" s="148"/>
      <c r="EZ13" s="37"/>
      <c r="FA13" s="31">
        <f>EX13+(VLOOKUP($C13,'Plant in Service w CIAC'!$C$5:$BK$21,FA$2+1,FALSE)*(VLOOKUP($C13,'Depr Rates'!$A$3:$F$30,$I$2+1,FALSE))/12)</f>
        <v>4901497.7461244166</v>
      </c>
      <c r="FB13" s="148"/>
      <c r="FC13" s="37"/>
      <c r="FD13" s="31">
        <f>FA13+(VLOOKUP($C13,'Plant in Service w CIAC'!$C$5:$BK$21,FD$2+1,FALSE)*(VLOOKUP($C13,'Depr Rates'!$A$3:$F$30,$I$2+1,FALSE))/12)</f>
        <v>4948335.9126349706</v>
      </c>
      <c r="FG13" s="31">
        <f>FD13+(VLOOKUP($C13,'Plant in Service w CIAC'!$C$5:$BK$21,FG$2+1,FALSE)*(VLOOKUP($C13,'Depr Rates'!$A$3:$F$30,$I$2+1,FALSE))/12)</f>
        <v>4995174.0791455247</v>
      </c>
      <c r="FJ13" s="31">
        <f>FG13+(VLOOKUP($C13,'Plant in Service w CIAC'!$C$5:$BK$21,FJ$2+1,FALSE)*(VLOOKUP($C13,'Depr Rates'!$A$3:$F$30,$I$2+1,FALSE))/12)</f>
        <v>5042012.2456560787</v>
      </c>
    </row>
    <row r="14" spans="1:169" x14ac:dyDescent="0.2">
      <c r="A14" s="155" t="s">
        <v>42</v>
      </c>
      <c r="B14" s="155" t="s">
        <v>51</v>
      </c>
      <c r="C14" s="155">
        <v>13780</v>
      </c>
      <c r="D14" s="27">
        <f>SUMIFS('Deprec Exp w CIAC'!$G$2:$G$15,'Deprec Exp w CIAC'!$B$2:$B$15,'Accum Depr w CIAC'!$A14,'Deprec Exp w CIAC'!$A$2:$A$15,'Accum Depr w CIAC'!$B14)</f>
        <v>72113.542408212787</v>
      </c>
      <c r="E14" s="158"/>
      <c r="F14" s="33"/>
      <c r="G14" s="31">
        <f>D14+(VLOOKUP($C14,'Plant in Service w CIAC'!$C$5:$BK$21,G$2+1,FALSE)*(VLOOKUP($C14,'Depr Rates'!$A$3:$F$30,$I$2,FALSE))/12)</f>
        <v>77766.104560046122</v>
      </c>
      <c r="H14" s="148"/>
      <c r="I14" s="37"/>
      <c r="J14" s="31">
        <f>G14+(VLOOKUP($C14,'Plant in Service w CIAC'!$C$5:$BK$21,J$2+1,FALSE)*(VLOOKUP($C14,'Depr Rates'!$A$3:$F$30,$I$2,FALSE))/12)</f>
        <v>83418.666711879458</v>
      </c>
      <c r="K14" s="148"/>
      <c r="L14" s="37"/>
      <c r="M14" s="31">
        <f>J14+(VLOOKUP($C14,'Plant in Service w CIAC'!$C$5:$BK$21,M$2+1,FALSE)*(VLOOKUP($C14,'Depr Rates'!$A$3:$F$30,$I$2,FALSE))/12)</f>
        <v>89071.228863712793</v>
      </c>
      <c r="N14" s="148"/>
      <c r="O14" s="37"/>
      <c r="P14" s="31">
        <f>M14+(VLOOKUP($C14,'Plant in Service w CIAC'!$C$5:$BK$21,P$2+1,FALSE)*(VLOOKUP($C14,'Depr Rates'!$A$3:$F$30,$I$2,FALSE))/12)</f>
        <v>94723.791015546129</v>
      </c>
      <c r="Q14" s="148"/>
      <c r="R14" s="37"/>
      <c r="S14" s="31">
        <f>P14+(VLOOKUP($C14,'Plant in Service w CIAC'!$C$5:$BK$21,S$2+1,FALSE)*(VLOOKUP($C14,'Depr Rates'!$A$3:$F$30,$I$2,FALSE))/12)</f>
        <v>100376.35316737946</v>
      </c>
      <c r="T14" s="148"/>
      <c r="U14" s="37"/>
      <c r="V14" s="31">
        <f>S14+(VLOOKUP($C14,'Plant in Service w CIAC'!$C$5:$BK$21,V$2+1,FALSE)*(VLOOKUP($C14,'Depr Rates'!$A$3:$F$30,$I$2,FALSE))/12)</f>
        <v>106028.9153192128</v>
      </c>
      <c r="W14" s="148"/>
      <c r="X14" s="37"/>
      <c r="Y14" s="31">
        <f>V14+(VLOOKUP($C14,'Plant in Service w CIAC'!$C$5:$BK$21,Y$2+1,FALSE)*(VLOOKUP($C14,'Depr Rates'!$A$3:$F$30,$I$2,FALSE))/12)</f>
        <v>111681.47747104614</v>
      </c>
      <c r="Z14" s="148"/>
      <c r="AA14" s="37"/>
      <c r="AB14" s="31">
        <f>Y14+(VLOOKUP($C14,'Plant in Service w CIAC'!$C$5:$BK$21,AB$2+1,FALSE)*(VLOOKUP($C14,'Depr Rates'!$A$3:$F$30,$I$2,FALSE))/12)</f>
        <v>117334.03962287947</v>
      </c>
      <c r="AC14" s="148"/>
      <c r="AD14" s="37"/>
      <c r="AE14" s="31">
        <f>AB14+(VLOOKUP($C14,'Plant in Service w CIAC'!$C$5:$BK$21,AE$2+1,FALSE)*(VLOOKUP($C14,'Depr Rates'!$A$3:$F$30,$I$2,FALSE))/12)</f>
        <v>122986.60177471281</v>
      </c>
      <c r="AF14" s="148"/>
      <c r="AG14" s="37"/>
      <c r="AH14" s="31">
        <f>AE14+(VLOOKUP($C14,'Plant in Service w CIAC'!$C$5:$BK$21,AH$2+1,FALSE)*(VLOOKUP($C14,'Depr Rates'!$A$3:$F$30,$I$2,FALSE))/12)</f>
        <v>128639.16392654614</v>
      </c>
      <c r="AI14" s="148"/>
      <c r="AJ14" s="37"/>
      <c r="AK14" s="31">
        <f>AH14+(VLOOKUP($C14,'Plant in Service w CIAC'!$C$5:$BK$21,AK$2+1,FALSE)*(VLOOKUP($C14,'Depr Rates'!$A$3:$F$30,$I$2,FALSE))/12)</f>
        <v>134291.72607837946</v>
      </c>
      <c r="AL14" s="148"/>
      <c r="AM14" s="37"/>
      <c r="AN14" s="31">
        <f>AK14+(VLOOKUP($C14,'Plant in Service w CIAC'!$C$5:$BK$21,AN$2+1,FALSE)*(VLOOKUP($C14,'Depr Rates'!$A$3:$F$30,$I$2,FALSE))/12)</f>
        <v>139944.28823021278</v>
      </c>
      <c r="AO14" s="148"/>
      <c r="AP14" s="37"/>
      <c r="AQ14" s="31">
        <f>AN14+(VLOOKUP($C14,'Plant in Service w CIAC'!$C$5:$BK$21,AQ$2+1,FALSE)*(VLOOKUP($C14,'Depr Rates'!$A$3:$F$30,$I$2,FALSE))/12)</f>
        <v>145596.8503820461</v>
      </c>
      <c r="AR14" s="148"/>
      <c r="AS14" s="37"/>
      <c r="AT14" s="31">
        <f>AQ14+(VLOOKUP($C14,'Plant in Service w CIAC'!$C$5:$BK$21,AT$2+1,FALSE)*(VLOOKUP($C14,'Depr Rates'!$A$3:$F$30,$I$2,FALSE))/12)</f>
        <v>151249.41253387943</v>
      </c>
      <c r="AU14" s="148"/>
      <c r="AV14" s="37"/>
      <c r="AW14" s="31">
        <f>AT14+(VLOOKUP($C14,'Plant in Service w CIAC'!$C$5:$BK$21,AW$2+1,FALSE)*(VLOOKUP($C14,'Depr Rates'!$A$3:$F$30,$I$2,FALSE))/12)</f>
        <v>156901.97468571275</v>
      </c>
      <c r="AX14" s="148"/>
      <c r="AY14" s="37"/>
      <c r="AZ14" s="31">
        <f>AW14+(VLOOKUP($C14,'Plant in Service w CIAC'!$C$5:$BK$21,AZ$2+1,FALSE)*(VLOOKUP($C14,'Depr Rates'!$A$3:$F$30,$I$2+1,FALSE))/12)</f>
        <v>161610.16204704609</v>
      </c>
      <c r="BA14" s="148"/>
      <c r="BB14" s="37"/>
      <c r="BC14" s="31">
        <f>AZ14+(VLOOKUP($C14,'Plant in Service w CIAC'!$C$5:$BK$21,BC$2+1,FALSE)*(VLOOKUP($C14,'Depr Rates'!$A$3:$F$30,$I$2+1,FALSE))/12)</f>
        <v>166318.34940837944</v>
      </c>
      <c r="BD14" s="148"/>
      <c r="BE14" s="37"/>
      <c r="BF14" s="31">
        <f>BC14+(VLOOKUP($C14,'Plant in Service w CIAC'!$C$5:$BK$21,BF$2+1,FALSE)*(VLOOKUP($C14,'Depr Rates'!$A$3:$F$30,$I$2+1,FALSE))/12)</f>
        <v>171026.53676971278</v>
      </c>
      <c r="BG14" s="148"/>
      <c r="BH14" s="37"/>
      <c r="BI14" s="31">
        <f>BF14+(VLOOKUP($C14,'Plant in Service w CIAC'!$C$5:$BK$21,BI$2+1,FALSE)*(VLOOKUP($C14,'Depr Rates'!$A$3:$F$30,$I$2+1,FALSE))/12)</f>
        <v>175734.72413104612</v>
      </c>
      <c r="BJ14" s="148"/>
      <c r="BK14" s="37"/>
      <c r="BL14" s="31">
        <f>BI14+(VLOOKUP($C14,'Plant in Service w CIAC'!$C$5:$BK$21,BL$2+1,FALSE)*(VLOOKUP($C14,'Depr Rates'!$A$3:$F$30,$I$2+1,FALSE))/12)</f>
        <v>180442.91149237947</v>
      </c>
      <c r="BM14" s="148"/>
      <c r="BN14" s="37"/>
      <c r="BO14" s="31">
        <f>BL14+(VLOOKUP($C14,'Plant in Service w CIAC'!$C$5:$BK$21,BO$2+1,FALSE)*(VLOOKUP($C14,'Depr Rates'!$A$3:$F$30,$I$2+1,FALSE))/12)</f>
        <v>185151.09885371281</v>
      </c>
      <c r="BP14" s="148"/>
      <c r="BQ14" s="37"/>
      <c r="BR14" s="31">
        <f>BO14+(VLOOKUP($C14,'Plant in Service w CIAC'!$C$5:$BK$21,BR$2+1,FALSE)*(VLOOKUP($C14,'Depr Rates'!$A$3:$F$30,$I$2+1,FALSE))/12)</f>
        <v>189859.28621504616</v>
      </c>
      <c r="BS14" s="148"/>
      <c r="BT14" s="37"/>
      <c r="BU14" s="31">
        <f>BR14+(VLOOKUP($C14,'Plant in Service w CIAC'!$C$5:$BK$21,BU$2+1,FALSE)*(VLOOKUP($C14,'Depr Rates'!$A$3:$F$30,$I$2+1,FALSE))/12)</f>
        <v>194567.4735763795</v>
      </c>
      <c r="BV14" s="148"/>
      <c r="BW14" s="37"/>
      <c r="BX14" s="31">
        <f>BU14+(VLOOKUP($C14,'Plant in Service w CIAC'!$C$5:$BK$21,BX$2+1,FALSE)*(VLOOKUP($C14,'Depr Rates'!$A$3:$F$30,$I$2+1,FALSE))/12)</f>
        <v>199275.66093771285</v>
      </c>
      <c r="BY14" s="148"/>
      <c r="BZ14" s="37"/>
      <c r="CA14" s="31">
        <f>BX14+(VLOOKUP($C14,'Plant in Service w CIAC'!$C$5:$BK$21,CA$2+1,FALSE)*(VLOOKUP($C14,'Depr Rates'!$A$3:$F$30,$I$2+1,FALSE))/12)</f>
        <v>203983.84829904619</v>
      </c>
      <c r="CB14" s="148"/>
      <c r="CC14" s="37"/>
      <c r="CD14" s="31">
        <f>CA14+(VLOOKUP($C14,'Plant in Service w CIAC'!$C$5:$BK$21,CD$2+1,FALSE)*(VLOOKUP($C14,'Depr Rates'!$A$3:$F$30,$I$2+1,FALSE))/12)</f>
        <v>208692.03566037954</v>
      </c>
      <c r="CE14" s="148"/>
      <c r="CF14" s="37"/>
      <c r="CG14" s="31">
        <f>CD14+(VLOOKUP($C14,'Plant in Service w CIAC'!$C$5:$BK$21,CG$2+1,FALSE)*(VLOOKUP($C14,'Depr Rates'!$A$3:$F$30,$I$2+1,FALSE))/12)</f>
        <v>213400.22302171288</v>
      </c>
      <c r="CH14" s="148"/>
      <c r="CI14" s="37"/>
      <c r="CJ14" s="31">
        <f>CG14+(VLOOKUP($C14,'Plant in Service w CIAC'!$C$5:$BK$21,CJ$2+1,FALSE)*(VLOOKUP($C14,'Depr Rates'!$A$3:$F$30,$I$2+1,FALSE))/12)</f>
        <v>218108.41038304623</v>
      </c>
      <c r="CK14" s="148"/>
      <c r="CL14" s="37"/>
      <c r="CM14" s="31">
        <f>CJ14+(VLOOKUP($C14,'Plant in Service w CIAC'!$C$5:$BK$21,CM$2+1,FALSE)*(VLOOKUP($C14,'Depr Rates'!$A$3:$F$30,$I$2+1,FALSE))/12)</f>
        <v>222816.59774437957</v>
      </c>
      <c r="CN14" s="148"/>
      <c r="CO14" s="37"/>
      <c r="CP14" s="31">
        <f>CM14+(VLOOKUP($C14,'Plant in Service w CIAC'!$C$5:$BK$21,CP$2+1,FALSE)*(VLOOKUP($C14,'Depr Rates'!$A$3:$F$30,$I$2+1,FALSE))/12)</f>
        <v>227524.78510571292</v>
      </c>
      <c r="CQ14" s="148"/>
      <c r="CR14" s="37"/>
      <c r="CS14" s="31">
        <f>CP14+(VLOOKUP($C14,'Plant in Service w CIAC'!$C$5:$BK$21,CS$2+1,FALSE)*(VLOOKUP($C14,'Depr Rates'!$A$3:$F$30,$I$2+1,FALSE))/12)</f>
        <v>232232.97246704626</v>
      </c>
      <c r="CT14" s="148"/>
      <c r="CU14" s="37"/>
      <c r="CV14" s="31">
        <f>CS14+(VLOOKUP($C14,'Plant in Service w CIAC'!$C$5:$BK$21,CV$2+1,FALSE)*(VLOOKUP($C14,'Depr Rates'!$A$3:$F$30,$I$2+1,FALSE))/12)</f>
        <v>236941.1598283796</v>
      </c>
      <c r="CW14" s="148"/>
      <c r="CX14" s="37"/>
      <c r="CY14" s="31">
        <f>CV14+(VLOOKUP($C14,'Plant in Service w CIAC'!$C$5:$BK$21,CY$2+1,FALSE)*(VLOOKUP($C14,'Depr Rates'!$A$3:$F$30,$I$2+1,FALSE))/12)</f>
        <v>241649.34718971295</v>
      </c>
      <c r="CZ14" s="148"/>
      <c r="DA14" s="37"/>
      <c r="DB14" s="31">
        <f>CY14+(VLOOKUP($C14,'Plant in Service w CIAC'!$C$5:$BK$21,DB$2+1,FALSE)*(VLOOKUP($C14,'Depr Rates'!$A$3:$F$30,$I$2+1,FALSE))/12)</f>
        <v>246357.53455104629</v>
      </c>
      <c r="DC14" s="148"/>
      <c r="DD14" s="37"/>
      <c r="DE14" s="31">
        <f>DB14+(VLOOKUP($C14,'Plant in Service w CIAC'!$C$5:$BK$21,DE$2+1,FALSE)*(VLOOKUP($C14,'Depr Rates'!$A$3:$F$30,$I$2+1,FALSE))/12)</f>
        <v>251065.72191237964</v>
      </c>
      <c r="DF14" s="148"/>
      <c r="DG14" s="37"/>
      <c r="DH14" s="31">
        <f>DE14+(VLOOKUP($C14,'Plant in Service w CIAC'!$C$5:$BK$21,DH$2+1,FALSE)*(VLOOKUP($C14,'Depr Rates'!$A$3:$F$30,$I$2+1,FALSE))/12)</f>
        <v>255773.90927371298</v>
      </c>
      <c r="DI14" s="148"/>
      <c r="DJ14" s="37"/>
      <c r="DK14" s="31">
        <f>DH14+(VLOOKUP($C14,'Plant in Service w CIAC'!$C$5:$BK$21,DK$2+1,FALSE)*(VLOOKUP($C14,'Depr Rates'!$A$3:$F$30,$I$2+1,FALSE))/12)</f>
        <v>260482.09663504633</v>
      </c>
      <c r="DL14" s="148"/>
      <c r="DM14" s="37"/>
      <c r="DN14" s="31">
        <f>DK14+(VLOOKUP($C14,'Plant in Service w CIAC'!$C$5:$BK$21,DN$2+1,FALSE)*(VLOOKUP($C14,'Depr Rates'!$A$3:$F$30,$I$2+1,FALSE))/12)</f>
        <v>265190.28399637964</v>
      </c>
      <c r="DO14" s="148"/>
      <c r="DP14" s="37"/>
      <c r="DQ14" s="31">
        <f>DN14+(VLOOKUP($C14,'Plant in Service w CIAC'!$C$5:$BK$21,DQ$2+1,FALSE)*(VLOOKUP($C14,'Depr Rates'!$A$3:$F$30,$I$2+1,FALSE))/12)</f>
        <v>269898.47135771299</v>
      </c>
      <c r="DR14" s="148"/>
      <c r="DS14" s="37"/>
      <c r="DT14" s="31">
        <f>DQ14+(VLOOKUP($C14,'Plant in Service w CIAC'!$C$5:$BK$21,DT$2+1,FALSE)*(VLOOKUP($C14,'Depr Rates'!$A$3:$F$30,$I$2+1,FALSE))/12)</f>
        <v>274606.65871904633</v>
      </c>
      <c r="DU14" s="148"/>
      <c r="DV14" s="37"/>
      <c r="DW14" s="31">
        <f>DT14+(VLOOKUP($C14,'Plant in Service w CIAC'!$C$5:$BK$21,DW$2+1,FALSE)*(VLOOKUP($C14,'Depr Rates'!$A$3:$F$30,$I$2+1,FALSE))/12)</f>
        <v>279314.84608037968</v>
      </c>
      <c r="DX14" s="148"/>
      <c r="DY14" s="37"/>
      <c r="DZ14" s="31">
        <f>DW14+(VLOOKUP($C14,'Plant in Service w CIAC'!$C$5:$BK$21,DZ$2+1,FALSE)*(VLOOKUP($C14,'Depr Rates'!$A$3:$F$30,$I$2+1,FALSE))/12)</f>
        <v>284023.03344171302</v>
      </c>
      <c r="EA14" s="148"/>
      <c r="EB14" s="37"/>
      <c r="EC14" s="31">
        <f>DZ14+(VLOOKUP($C14,'Plant in Service w CIAC'!$C$5:$BK$21,EC$2+1,FALSE)*(VLOOKUP($C14,'Depr Rates'!$A$3:$F$30,$I$2+1,FALSE))/12)</f>
        <v>288731.22080304637</v>
      </c>
      <c r="ED14" s="148"/>
      <c r="EE14" s="37"/>
      <c r="EF14" s="31">
        <f>EC14+(VLOOKUP($C14,'Plant in Service w CIAC'!$C$5:$BK$21,EF$2+1,FALSE)*(VLOOKUP($C14,'Depr Rates'!$A$3:$F$30,$I$2+1,FALSE))/12)</f>
        <v>293439.40816437971</v>
      </c>
      <c r="EG14" s="148"/>
      <c r="EH14" s="37"/>
      <c r="EI14" s="31">
        <f>EF14+(VLOOKUP($C14,'Plant in Service w CIAC'!$C$5:$BK$21,EI$2+1,FALSE)*(VLOOKUP($C14,'Depr Rates'!$A$3:$F$30,$I$2+1,FALSE))/12)</f>
        <v>298147.59552571306</v>
      </c>
      <c r="EJ14" s="148"/>
      <c r="EK14" s="37"/>
      <c r="EL14" s="31">
        <f>EI14+(VLOOKUP($C14,'Plant in Service w CIAC'!$C$5:$BK$21,EL$2+1,FALSE)*(VLOOKUP($C14,'Depr Rates'!$A$3:$F$30,$I$2+1,FALSE))/12)</f>
        <v>302855.7828870464</v>
      </c>
      <c r="EM14" s="148"/>
      <c r="EN14" s="37"/>
      <c r="EO14" s="31">
        <f>EL14+(VLOOKUP($C14,'Plant in Service w CIAC'!$C$5:$BK$21,EO$2+1,FALSE)*(VLOOKUP($C14,'Depr Rates'!$A$3:$F$30,$I$2+1,FALSE))/12)</f>
        <v>307563.97024837974</v>
      </c>
      <c r="EP14" s="148"/>
      <c r="EQ14" s="37"/>
      <c r="ER14" s="31">
        <f>EO14+(VLOOKUP($C14,'Plant in Service w CIAC'!$C$5:$BK$21,ER$2+1,FALSE)*(VLOOKUP($C14,'Depr Rates'!$A$3:$F$30,$I$2+1,FALSE))/12)</f>
        <v>312272.15760971309</v>
      </c>
      <c r="ES14" s="148"/>
      <c r="ET14" s="37"/>
      <c r="EU14" s="31">
        <f>ER14+(VLOOKUP($C14,'Plant in Service w CIAC'!$C$5:$BK$21,EU$2+1,FALSE)*(VLOOKUP($C14,'Depr Rates'!$A$3:$F$30,$I$2+1,FALSE))/12)</f>
        <v>316980.34497104643</v>
      </c>
      <c r="EV14" s="148"/>
      <c r="EW14" s="37"/>
      <c r="EX14" s="31">
        <f>EU14+(VLOOKUP($C14,'Plant in Service w CIAC'!$C$5:$BK$21,EX$2+1,FALSE)*(VLOOKUP($C14,'Depr Rates'!$A$3:$F$30,$I$2+1,FALSE))/12)</f>
        <v>321688.53233237978</v>
      </c>
      <c r="EY14" s="148"/>
      <c r="EZ14" s="37"/>
      <c r="FA14" s="31">
        <f>EX14+(VLOOKUP($C14,'Plant in Service w CIAC'!$C$5:$BK$21,FA$2+1,FALSE)*(VLOOKUP($C14,'Depr Rates'!$A$3:$F$30,$I$2+1,FALSE))/12)</f>
        <v>326396.71969371312</v>
      </c>
      <c r="FB14" s="148"/>
      <c r="FC14" s="37"/>
      <c r="FD14" s="31">
        <f>FA14+(VLOOKUP($C14,'Plant in Service w CIAC'!$C$5:$BK$21,FD$2+1,FALSE)*(VLOOKUP($C14,'Depr Rates'!$A$3:$F$30,$I$2+1,FALSE))/12)</f>
        <v>331104.90705504647</v>
      </c>
      <c r="FG14" s="31">
        <f>FD14+(VLOOKUP($C14,'Plant in Service w CIAC'!$C$5:$BK$21,FG$2+1,FALSE)*(VLOOKUP($C14,'Depr Rates'!$A$3:$F$30,$I$2+1,FALSE))/12)</f>
        <v>335813.09441637981</v>
      </c>
      <c r="FJ14" s="31">
        <f>FG14+(VLOOKUP($C14,'Plant in Service w CIAC'!$C$5:$BK$21,FJ$2+1,FALSE)*(VLOOKUP($C14,'Depr Rates'!$A$3:$F$30,$I$2+1,FALSE))/12)</f>
        <v>340521.28177771316</v>
      </c>
    </row>
    <row r="15" spans="1:169" x14ac:dyDescent="0.2">
      <c r="A15" s="155" t="s">
        <v>46</v>
      </c>
      <c r="B15" s="155" t="s">
        <v>51</v>
      </c>
      <c r="C15" s="155">
        <v>13850</v>
      </c>
      <c r="D15" s="27">
        <f>SUMIFS('Deprec Exp w CIAC'!$G$2:$G$15,'Deprec Exp w CIAC'!$B$2:$B$15,'Accum Depr w CIAC'!$A15,'Deprec Exp w CIAC'!$A$2:$A$15,'Accum Depr w CIAC'!$B15)</f>
        <v>7711.8098538344002</v>
      </c>
      <c r="E15" s="158"/>
      <c r="F15" s="33"/>
      <c r="G15" s="31">
        <f>D15+(VLOOKUP($C15,'Plant in Service w CIAC'!$C$5:$BK$21,G$2+1,FALSE)*(VLOOKUP($C15,'Depr Rates'!$A$3:$F$30,$I$2,FALSE))/12)</f>
        <v>9047.3528696677331</v>
      </c>
      <c r="H15" s="148"/>
      <c r="I15" s="37"/>
      <c r="J15" s="31">
        <f>G15+(VLOOKUP($C15,'Plant in Service w CIAC'!$C$5:$BK$21,J$2+1,FALSE)*(VLOOKUP($C15,'Depr Rates'!$A$3:$F$30,$I$2,FALSE))/12)</f>
        <v>10382.895885501066</v>
      </c>
      <c r="K15" s="148"/>
      <c r="L15" s="37"/>
      <c r="M15" s="31">
        <f>J15+(VLOOKUP($C15,'Plant in Service w CIAC'!$C$5:$BK$21,M$2+1,FALSE)*(VLOOKUP($C15,'Depr Rates'!$A$3:$F$30,$I$2,FALSE))/12)</f>
        <v>11718.438901334399</v>
      </c>
      <c r="N15" s="148"/>
      <c r="O15" s="37"/>
      <c r="P15" s="31">
        <f>M15+(VLOOKUP($C15,'Plant in Service w CIAC'!$C$5:$BK$21,P$2+1,FALSE)*(VLOOKUP($C15,'Depr Rates'!$A$3:$F$30,$I$2,FALSE))/12)</f>
        <v>13053.981917167732</v>
      </c>
      <c r="Q15" s="148"/>
      <c r="R15" s="37"/>
      <c r="S15" s="31">
        <f>P15+(VLOOKUP($C15,'Plant in Service w CIAC'!$C$5:$BK$21,S$2+1,FALSE)*(VLOOKUP($C15,'Depr Rates'!$A$3:$F$30,$I$2,FALSE))/12)</f>
        <v>14389.524933001065</v>
      </c>
      <c r="T15" s="148"/>
      <c r="U15" s="37"/>
      <c r="V15" s="31">
        <f>S15+(VLOOKUP($C15,'Plant in Service w CIAC'!$C$5:$BK$21,V$2+1,FALSE)*(VLOOKUP($C15,'Depr Rates'!$A$3:$F$30,$I$2,FALSE))/12)</f>
        <v>15725.067948834398</v>
      </c>
      <c r="W15" s="148"/>
      <c r="X15" s="37"/>
      <c r="Y15" s="31">
        <f>V15+(VLOOKUP($C15,'Plant in Service w CIAC'!$C$5:$BK$21,Y$2+1,FALSE)*(VLOOKUP($C15,'Depr Rates'!$A$3:$F$30,$I$2,FALSE))/12)</f>
        <v>17060.610964667732</v>
      </c>
      <c r="Z15" s="148"/>
      <c r="AA15" s="37"/>
      <c r="AB15" s="31">
        <f>Y15+(VLOOKUP($C15,'Plant in Service w CIAC'!$C$5:$BK$21,AB$2+1,FALSE)*(VLOOKUP($C15,'Depr Rates'!$A$3:$F$30,$I$2,FALSE))/12)</f>
        <v>18396.153980501065</v>
      </c>
      <c r="AC15" s="148"/>
      <c r="AD15" s="37"/>
      <c r="AE15" s="31">
        <f>AB15+(VLOOKUP($C15,'Plant in Service w CIAC'!$C$5:$BK$21,AE$2+1,FALSE)*(VLOOKUP($C15,'Depr Rates'!$A$3:$F$30,$I$2,FALSE))/12)</f>
        <v>19731.696996334398</v>
      </c>
      <c r="AF15" s="148"/>
      <c r="AG15" s="37"/>
      <c r="AH15" s="31">
        <f>AE15+(VLOOKUP($C15,'Plant in Service w CIAC'!$C$5:$BK$21,AH$2+1,FALSE)*(VLOOKUP($C15,'Depr Rates'!$A$3:$F$30,$I$2,FALSE))/12)</f>
        <v>21067.240012167731</v>
      </c>
      <c r="AI15" s="148"/>
      <c r="AJ15" s="37"/>
      <c r="AK15" s="31">
        <f>AH15+(VLOOKUP($C15,'Plant in Service w CIAC'!$C$5:$BK$21,AK$2+1,FALSE)*(VLOOKUP($C15,'Depr Rates'!$A$3:$F$30,$I$2,FALSE))/12)</f>
        <v>22402.783028001064</v>
      </c>
      <c r="AL15" s="148"/>
      <c r="AM15" s="37"/>
      <c r="AN15" s="31">
        <f>AK15+(VLOOKUP($C15,'Plant in Service w CIAC'!$C$5:$BK$21,AN$2+1,FALSE)*(VLOOKUP($C15,'Depr Rates'!$A$3:$F$30,$I$2,FALSE))/12)</f>
        <v>23738.326043834397</v>
      </c>
      <c r="AO15" s="148"/>
      <c r="AP15" s="37"/>
      <c r="AQ15" s="31">
        <f>AN15+(VLOOKUP($C15,'Plant in Service w CIAC'!$C$5:$BK$21,AQ$2+1,FALSE)*(VLOOKUP($C15,'Depr Rates'!$A$3:$F$30,$I$2,FALSE))/12)</f>
        <v>25073.86905966773</v>
      </c>
      <c r="AR15" s="148"/>
      <c r="AS15" s="37"/>
      <c r="AT15" s="31">
        <f>AQ15+(VLOOKUP($C15,'Plant in Service w CIAC'!$C$5:$BK$21,AT$2+1,FALSE)*(VLOOKUP($C15,'Depr Rates'!$A$3:$F$30,$I$2,FALSE))/12)</f>
        <v>26409.412075501063</v>
      </c>
      <c r="AU15" s="148"/>
      <c r="AV15" s="37"/>
      <c r="AW15" s="31">
        <f>AT15+(VLOOKUP($C15,'Plant in Service w CIAC'!$C$5:$BK$21,AW$2+1,FALSE)*(VLOOKUP($C15,'Depr Rates'!$A$3:$F$30,$I$2,FALSE))/12)</f>
        <v>27744.955091334396</v>
      </c>
      <c r="AX15" s="148"/>
      <c r="AY15" s="37"/>
      <c r="AZ15" s="31">
        <f>AW15+(VLOOKUP($C15,'Plant in Service w CIAC'!$C$5:$BK$21,AZ$2+1,FALSE)*(VLOOKUP($C15,'Depr Rates'!$A$3:$F$30,$I$2+1,FALSE))/12)</f>
        <v>28743.200382001061</v>
      </c>
      <c r="BA15" s="148"/>
      <c r="BB15" s="37"/>
      <c r="BC15" s="31">
        <f>AZ15+(VLOOKUP($C15,'Plant in Service w CIAC'!$C$5:$BK$21,BC$2+1,FALSE)*(VLOOKUP($C15,'Depr Rates'!$A$3:$F$30,$I$2+1,FALSE))/12)</f>
        <v>29741.445672667727</v>
      </c>
      <c r="BD15" s="148"/>
      <c r="BE15" s="37"/>
      <c r="BF15" s="31">
        <f>BC15+(VLOOKUP($C15,'Plant in Service w CIAC'!$C$5:$BK$21,BF$2+1,FALSE)*(VLOOKUP($C15,'Depr Rates'!$A$3:$F$30,$I$2+1,FALSE))/12)</f>
        <v>30739.690963334393</v>
      </c>
      <c r="BG15" s="148"/>
      <c r="BH15" s="37"/>
      <c r="BI15" s="31">
        <f>BF15+(VLOOKUP($C15,'Plant in Service w CIAC'!$C$5:$BK$21,BI$2+1,FALSE)*(VLOOKUP($C15,'Depr Rates'!$A$3:$F$30,$I$2+1,FALSE))/12)</f>
        <v>31737.936254001059</v>
      </c>
      <c r="BJ15" s="148"/>
      <c r="BK15" s="37"/>
      <c r="BL15" s="31">
        <f>BI15+(VLOOKUP($C15,'Plant in Service w CIAC'!$C$5:$BK$21,BL$2+1,FALSE)*(VLOOKUP($C15,'Depr Rates'!$A$3:$F$30,$I$2+1,FALSE))/12)</f>
        <v>32736.181544667725</v>
      </c>
      <c r="BM15" s="148"/>
      <c r="BN15" s="37"/>
      <c r="BO15" s="31">
        <f>BL15+(VLOOKUP($C15,'Plant in Service w CIAC'!$C$5:$BK$21,BO$2+1,FALSE)*(VLOOKUP($C15,'Depr Rates'!$A$3:$F$30,$I$2+1,FALSE))/12)</f>
        <v>33734.426835334394</v>
      </c>
      <c r="BP15" s="148"/>
      <c r="BQ15" s="37"/>
      <c r="BR15" s="31">
        <f>BO15+(VLOOKUP($C15,'Plant in Service w CIAC'!$C$5:$BK$21,BR$2+1,FALSE)*(VLOOKUP($C15,'Depr Rates'!$A$3:$F$30,$I$2+1,FALSE))/12)</f>
        <v>34732.67212600106</v>
      </c>
      <c r="BS15" s="148"/>
      <c r="BT15" s="37"/>
      <c r="BU15" s="31">
        <f>BR15+(VLOOKUP($C15,'Plant in Service w CIAC'!$C$5:$BK$21,BU$2+1,FALSE)*(VLOOKUP($C15,'Depr Rates'!$A$3:$F$30,$I$2+1,FALSE))/12)</f>
        <v>35730.917416667726</v>
      </c>
      <c r="BV15" s="148"/>
      <c r="BW15" s="37"/>
      <c r="BX15" s="31">
        <f>BU15+(VLOOKUP($C15,'Plant in Service w CIAC'!$C$5:$BK$21,BX$2+1,FALSE)*(VLOOKUP($C15,'Depr Rates'!$A$3:$F$30,$I$2+1,FALSE))/12)</f>
        <v>36729.162707334392</v>
      </c>
      <c r="BY15" s="148"/>
      <c r="BZ15" s="37"/>
      <c r="CA15" s="31">
        <f>BX15+(VLOOKUP($C15,'Plant in Service w CIAC'!$C$5:$BK$21,CA$2+1,FALSE)*(VLOOKUP($C15,'Depr Rates'!$A$3:$F$30,$I$2+1,FALSE))/12)</f>
        <v>37727.407998001057</v>
      </c>
      <c r="CB15" s="148"/>
      <c r="CC15" s="37"/>
      <c r="CD15" s="31">
        <f>CA15+(VLOOKUP($C15,'Plant in Service w CIAC'!$C$5:$BK$21,CD$2+1,FALSE)*(VLOOKUP($C15,'Depr Rates'!$A$3:$F$30,$I$2+1,FALSE))/12)</f>
        <v>38725.653288667723</v>
      </c>
      <c r="CE15" s="148"/>
      <c r="CF15" s="37"/>
      <c r="CG15" s="31">
        <f>CD15+(VLOOKUP($C15,'Plant in Service w CIAC'!$C$5:$BK$21,CG$2+1,FALSE)*(VLOOKUP($C15,'Depr Rates'!$A$3:$F$30,$I$2+1,FALSE))/12)</f>
        <v>39723.898579334389</v>
      </c>
      <c r="CH15" s="148"/>
      <c r="CI15" s="37"/>
      <c r="CJ15" s="31">
        <f>CG15+(VLOOKUP($C15,'Plant in Service w CIAC'!$C$5:$BK$21,CJ$2+1,FALSE)*(VLOOKUP($C15,'Depr Rates'!$A$3:$F$30,$I$2+1,FALSE))/12)</f>
        <v>40722.143870001055</v>
      </c>
      <c r="CK15" s="148"/>
      <c r="CL15" s="37"/>
      <c r="CM15" s="31">
        <f>CJ15+(VLOOKUP($C15,'Plant in Service w CIAC'!$C$5:$BK$21,CM$2+1,FALSE)*(VLOOKUP($C15,'Depr Rates'!$A$3:$F$30,$I$2+1,FALSE))/12)</f>
        <v>41720.389160667721</v>
      </c>
      <c r="CN15" s="148"/>
      <c r="CO15" s="37"/>
      <c r="CP15" s="31">
        <f>CM15+(VLOOKUP($C15,'Plant in Service w CIAC'!$C$5:$BK$21,CP$2+1,FALSE)*(VLOOKUP($C15,'Depr Rates'!$A$3:$F$30,$I$2+1,FALSE))/12)</f>
        <v>42718.634451334387</v>
      </c>
      <c r="CQ15" s="148"/>
      <c r="CR15" s="37"/>
      <c r="CS15" s="31">
        <f>CP15+(VLOOKUP($C15,'Plant in Service w CIAC'!$C$5:$BK$21,CS$2+1,FALSE)*(VLOOKUP($C15,'Depr Rates'!$A$3:$F$30,$I$2+1,FALSE))/12)</f>
        <v>43716.879742001052</v>
      </c>
      <c r="CT15" s="148"/>
      <c r="CU15" s="37"/>
      <c r="CV15" s="31">
        <f>CS15+(VLOOKUP($C15,'Plant in Service w CIAC'!$C$5:$BK$21,CV$2+1,FALSE)*(VLOOKUP($C15,'Depr Rates'!$A$3:$F$30,$I$2+1,FALSE))/12)</f>
        <v>44715.125032667718</v>
      </c>
      <c r="CW15" s="148"/>
      <c r="CX15" s="37"/>
      <c r="CY15" s="31">
        <f>CV15+(VLOOKUP($C15,'Plant in Service w CIAC'!$C$5:$BK$21,CY$2+1,FALSE)*(VLOOKUP($C15,'Depr Rates'!$A$3:$F$30,$I$2+1,FALSE))/12)</f>
        <v>45713.370323334384</v>
      </c>
      <c r="CZ15" s="148"/>
      <c r="DA15" s="37"/>
      <c r="DB15" s="31">
        <f>CY15+(VLOOKUP($C15,'Plant in Service w CIAC'!$C$5:$BK$21,DB$2+1,FALSE)*(VLOOKUP($C15,'Depr Rates'!$A$3:$F$30,$I$2+1,FALSE))/12)</f>
        <v>46711.61561400105</v>
      </c>
      <c r="DC15" s="148"/>
      <c r="DD15" s="37"/>
      <c r="DE15" s="31">
        <f>DB15+(VLOOKUP($C15,'Plant in Service w CIAC'!$C$5:$BK$21,DE$2+1,FALSE)*(VLOOKUP($C15,'Depr Rates'!$A$3:$F$30,$I$2+1,FALSE))/12)</f>
        <v>47709.860904667716</v>
      </c>
      <c r="DF15" s="148"/>
      <c r="DG15" s="37"/>
      <c r="DH15" s="31">
        <f>DE15+(VLOOKUP($C15,'Plant in Service w CIAC'!$C$5:$BK$21,DH$2+1,FALSE)*(VLOOKUP($C15,'Depr Rates'!$A$3:$F$30,$I$2+1,FALSE))/12)</f>
        <v>48708.106195334381</v>
      </c>
      <c r="DI15" s="148"/>
      <c r="DJ15" s="37"/>
      <c r="DK15" s="31">
        <f>DH15+(VLOOKUP($C15,'Plant in Service w CIAC'!$C$5:$BK$21,DK$2+1,FALSE)*(VLOOKUP($C15,'Depr Rates'!$A$3:$F$30,$I$2+1,FALSE))/12)</f>
        <v>49706.351486001047</v>
      </c>
      <c r="DL15" s="148"/>
      <c r="DM15" s="37"/>
      <c r="DN15" s="31">
        <f>DK15+(VLOOKUP($C15,'Plant in Service w CIAC'!$C$5:$BK$21,DN$2+1,FALSE)*(VLOOKUP($C15,'Depr Rates'!$A$3:$F$30,$I$2+1,FALSE))/12)</f>
        <v>50704.596776667713</v>
      </c>
      <c r="DO15" s="148"/>
      <c r="DP15" s="37"/>
      <c r="DQ15" s="31">
        <f>DN15+(VLOOKUP($C15,'Plant in Service w CIAC'!$C$5:$BK$21,DQ$2+1,FALSE)*(VLOOKUP($C15,'Depr Rates'!$A$3:$F$30,$I$2+1,FALSE))/12)</f>
        <v>51702.842067334379</v>
      </c>
      <c r="DR15" s="148"/>
      <c r="DS15" s="37"/>
      <c r="DT15" s="31">
        <f>DQ15+(VLOOKUP($C15,'Plant in Service w CIAC'!$C$5:$BK$21,DT$2+1,FALSE)*(VLOOKUP($C15,'Depr Rates'!$A$3:$F$30,$I$2+1,FALSE))/12)</f>
        <v>52701.087358001045</v>
      </c>
      <c r="DU15" s="148"/>
      <c r="DV15" s="37"/>
      <c r="DW15" s="31">
        <f>DT15+(VLOOKUP($C15,'Plant in Service w CIAC'!$C$5:$BK$21,DW$2+1,FALSE)*(VLOOKUP($C15,'Depr Rates'!$A$3:$F$30,$I$2+1,FALSE))/12)</f>
        <v>53699.332648667711</v>
      </c>
      <c r="DX15" s="148"/>
      <c r="DY15" s="37"/>
      <c r="DZ15" s="31">
        <f>DW15+(VLOOKUP($C15,'Plant in Service w CIAC'!$C$5:$BK$21,DZ$2+1,FALSE)*(VLOOKUP($C15,'Depr Rates'!$A$3:$F$30,$I$2+1,FALSE))/12)</f>
        <v>54697.577939334376</v>
      </c>
      <c r="EA15" s="148"/>
      <c r="EB15" s="37"/>
      <c r="EC15" s="31">
        <f>DZ15+(VLOOKUP($C15,'Plant in Service w CIAC'!$C$5:$BK$21,EC$2+1,FALSE)*(VLOOKUP($C15,'Depr Rates'!$A$3:$F$30,$I$2+1,FALSE))/12)</f>
        <v>55695.823230001042</v>
      </c>
      <c r="ED15" s="148"/>
      <c r="EE15" s="37"/>
      <c r="EF15" s="31">
        <f>EC15+(VLOOKUP($C15,'Plant in Service w CIAC'!$C$5:$BK$21,EF$2+1,FALSE)*(VLOOKUP($C15,'Depr Rates'!$A$3:$F$30,$I$2+1,FALSE))/12)</f>
        <v>56694.068520667708</v>
      </c>
      <c r="EG15" s="148"/>
      <c r="EH15" s="37"/>
      <c r="EI15" s="31">
        <f>EF15+(VLOOKUP($C15,'Plant in Service w CIAC'!$C$5:$BK$21,EI$2+1,FALSE)*(VLOOKUP($C15,'Depr Rates'!$A$3:$F$30,$I$2+1,FALSE))/12)</f>
        <v>57692.313811334374</v>
      </c>
      <c r="EJ15" s="148"/>
      <c r="EK15" s="37"/>
      <c r="EL15" s="31">
        <f>EI15+(VLOOKUP($C15,'Plant in Service w CIAC'!$C$5:$BK$21,EL$2+1,FALSE)*(VLOOKUP($C15,'Depr Rates'!$A$3:$F$30,$I$2+1,FALSE))/12)</f>
        <v>58690.55910200104</v>
      </c>
      <c r="EM15" s="148"/>
      <c r="EN15" s="37"/>
      <c r="EO15" s="31">
        <f>EL15+(VLOOKUP($C15,'Plant in Service w CIAC'!$C$5:$BK$21,EO$2+1,FALSE)*(VLOOKUP($C15,'Depr Rates'!$A$3:$F$30,$I$2+1,FALSE))/12)</f>
        <v>59688.804392667706</v>
      </c>
      <c r="EP15" s="148"/>
      <c r="EQ15" s="37"/>
      <c r="ER15" s="31">
        <f>EO15+(VLOOKUP($C15,'Plant in Service w CIAC'!$C$5:$BK$21,ER$2+1,FALSE)*(VLOOKUP($C15,'Depr Rates'!$A$3:$F$30,$I$2+1,FALSE))/12)</f>
        <v>60687.049683334371</v>
      </c>
      <c r="ES15" s="148"/>
      <c r="ET15" s="37"/>
      <c r="EU15" s="31">
        <f>ER15+(VLOOKUP($C15,'Plant in Service w CIAC'!$C$5:$BK$21,EU$2+1,FALSE)*(VLOOKUP($C15,'Depr Rates'!$A$3:$F$30,$I$2+1,FALSE))/12)</f>
        <v>61685.294974001037</v>
      </c>
      <c r="EV15" s="148"/>
      <c r="EW15" s="37"/>
      <c r="EX15" s="31">
        <f>EU15+(VLOOKUP($C15,'Plant in Service w CIAC'!$C$5:$BK$21,EX$2+1,FALSE)*(VLOOKUP($C15,'Depr Rates'!$A$3:$F$30,$I$2+1,FALSE))/12)</f>
        <v>62683.540264667703</v>
      </c>
      <c r="EY15" s="148"/>
      <c r="EZ15" s="37"/>
      <c r="FA15" s="31">
        <f>EX15+(VLOOKUP($C15,'Plant in Service w CIAC'!$C$5:$BK$21,FA$2+1,FALSE)*(VLOOKUP($C15,'Depr Rates'!$A$3:$F$30,$I$2+1,FALSE))/12)</f>
        <v>63681.785555334369</v>
      </c>
      <c r="FB15" s="148"/>
      <c r="FC15" s="37"/>
      <c r="FD15" s="31">
        <f>FA15+(VLOOKUP($C15,'Plant in Service w CIAC'!$C$5:$BK$21,FD$2+1,FALSE)*(VLOOKUP($C15,'Depr Rates'!$A$3:$F$30,$I$2+1,FALSE))/12)</f>
        <v>64680.030846001035</v>
      </c>
      <c r="FG15" s="31">
        <f>FD15+(VLOOKUP($C15,'Plant in Service w CIAC'!$C$5:$BK$21,FG$2+1,FALSE)*(VLOOKUP($C15,'Depr Rates'!$A$3:$F$30,$I$2+1,FALSE))/12)</f>
        <v>65678.2761366677</v>
      </c>
      <c r="FJ15" s="31">
        <f>FG15+(VLOOKUP($C15,'Plant in Service w CIAC'!$C$5:$BK$21,FJ$2+1,FALSE)*(VLOOKUP($C15,'Depr Rates'!$A$3:$F$30,$I$2+1,FALSE))/12)</f>
        <v>66676.521427334374</v>
      </c>
    </row>
    <row r="16" spans="1:169" x14ac:dyDescent="0.2">
      <c r="A16" s="155" t="s">
        <v>48</v>
      </c>
      <c r="B16" s="155" t="s">
        <v>51</v>
      </c>
      <c r="C16" s="155">
        <v>13912</v>
      </c>
      <c r="D16" s="27">
        <f>SUMIFS('Deprec Exp w CIAC'!$G$2:$G$15,'Deprec Exp w CIAC'!$B$2:$B$15,'Accum Depr w CIAC'!$A16,'Deprec Exp w CIAC'!$A$2:$A$15,'Accum Depr w CIAC'!$B16)</f>
        <v>386.14932657420002</v>
      </c>
      <c r="E16" s="158"/>
      <c r="F16" s="33"/>
      <c r="G16" s="31">
        <f>D16+(VLOOKUP($C16,'Plant in Service w CIAC'!$C$5:$BK$21,G$2+1,FALSE)*(VLOOKUP($C16,'Depr Rates'!$A$3:$F$30,$I$2,FALSE))/12)</f>
        <v>473.16982657419999</v>
      </c>
      <c r="H16" s="148"/>
      <c r="I16" s="37"/>
      <c r="J16" s="31">
        <f>G16+(VLOOKUP($C16,'Plant in Service w CIAC'!$C$5:$BK$21,J$2+1,FALSE)*(VLOOKUP($C16,'Depr Rates'!$A$3:$F$30,$I$2,FALSE))/12)</f>
        <v>560.19032657419996</v>
      </c>
      <c r="K16" s="148"/>
      <c r="L16" s="37"/>
      <c r="M16" s="31">
        <f>J16+(VLOOKUP($C16,'Plant in Service w CIAC'!$C$5:$BK$21,M$2+1,FALSE)*(VLOOKUP($C16,'Depr Rates'!$A$3:$F$30,$I$2,FALSE))/12)</f>
        <v>647.21082657419993</v>
      </c>
      <c r="N16" s="148"/>
      <c r="O16" s="37"/>
      <c r="P16" s="31">
        <f>M16+(VLOOKUP($C16,'Plant in Service w CIAC'!$C$5:$BK$21,P$2+1,FALSE)*(VLOOKUP($C16,'Depr Rates'!$A$3:$F$30,$I$2,FALSE))/12)</f>
        <v>734.2313265741999</v>
      </c>
      <c r="Q16" s="148"/>
      <c r="R16" s="37"/>
      <c r="S16" s="31">
        <f>P16+(VLOOKUP($C16,'Plant in Service w CIAC'!$C$5:$BK$21,S$2+1,FALSE)*(VLOOKUP($C16,'Depr Rates'!$A$3:$F$30,$I$2,FALSE))/12)</f>
        <v>821.25182657419987</v>
      </c>
      <c r="T16" s="148"/>
      <c r="U16" s="37"/>
      <c r="V16" s="31">
        <f>S16+(VLOOKUP($C16,'Plant in Service w CIAC'!$C$5:$BK$21,V$2+1,FALSE)*(VLOOKUP($C16,'Depr Rates'!$A$3:$F$30,$I$2,FALSE))/12)</f>
        <v>908.27232657419984</v>
      </c>
      <c r="W16" s="148"/>
      <c r="X16" s="37"/>
      <c r="Y16" s="31">
        <f>V16+(VLOOKUP($C16,'Plant in Service w CIAC'!$C$5:$BK$21,Y$2+1,FALSE)*(VLOOKUP($C16,'Depr Rates'!$A$3:$F$30,$I$2,FALSE))/12)</f>
        <v>995.29282657419981</v>
      </c>
      <c r="Z16" s="148"/>
      <c r="AA16" s="37"/>
      <c r="AB16" s="31">
        <f>Y16+(VLOOKUP($C16,'Plant in Service w CIAC'!$C$5:$BK$21,AB$2+1,FALSE)*(VLOOKUP($C16,'Depr Rates'!$A$3:$F$30,$I$2,FALSE))/12)</f>
        <v>1082.3133265741999</v>
      </c>
      <c r="AC16" s="148"/>
      <c r="AD16" s="37"/>
      <c r="AE16" s="31">
        <f>AB16+(VLOOKUP($C16,'Plant in Service w CIAC'!$C$5:$BK$21,AE$2+1,FALSE)*(VLOOKUP($C16,'Depr Rates'!$A$3:$F$30,$I$2,FALSE))/12)</f>
        <v>1169.3338265742</v>
      </c>
      <c r="AF16" s="148"/>
      <c r="AG16" s="37"/>
      <c r="AH16" s="31">
        <f>AE16+(VLOOKUP($C16,'Plant in Service w CIAC'!$C$5:$BK$21,AH$2+1,FALSE)*(VLOOKUP($C16,'Depr Rates'!$A$3:$F$30,$I$2,FALSE))/12)</f>
        <v>1256.3543265742001</v>
      </c>
      <c r="AI16" s="148"/>
      <c r="AJ16" s="37"/>
      <c r="AK16" s="31">
        <f>AH16+(VLOOKUP($C16,'Plant in Service w CIAC'!$C$5:$BK$21,AK$2+1,FALSE)*(VLOOKUP($C16,'Depr Rates'!$A$3:$F$30,$I$2,FALSE))/12)</f>
        <v>1343.3748265742001</v>
      </c>
      <c r="AL16" s="148"/>
      <c r="AM16" s="37"/>
      <c r="AN16" s="31">
        <f>AK16+(VLOOKUP($C16,'Plant in Service w CIAC'!$C$5:$BK$21,AN$2+1,FALSE)*(VLOOKUP($C16,'Depr Rates'!$A$3:$F$30,$I$2,FALSE))/12)</f>
        <v>1430.3953265742002</v>
      </c>
      <c r="AO16" s="148"/>
      <c r="AP16" s="37"/>
      <c r="AQ16" s="31">
        <f>AN16+(VLOOKUP($C16,'Plant in Service w CIAC'!$C$5:$BK$21,AQ$2+1,FALSE)*(VLOOKUP($C16,'Depr Rates'!$A$3:$F$30,$I$2,FALSE))/12)</f>
        <v>1517.4158265742003</v>
      </c>
      <c r="AR16" s="148"/>
      <c r="AS16" s="37"/>
      <c r="AT16" s="31">
        <f>AQ16+(VLOOKUP($C16,'Plant in Service w CIAC'!$C$5:$BK$21,AT$2+1,FALSE)*(VLOOKUP($C16,'Depr Rates'!$A$3:$F$30,$I$2,FALSE))/12)</f>
        <v>1604.4363265742004</v>
      </c>
      <c r="AU16" s="148"/>
      <c r="AV16" s="37"/>
      <c r="AW16" s="31">
        <f>AT16+(VLOOKUP($C16,'Plant in Service w CIAC'!$C$5:$BK$21,AW$2+1,FALSE)*(VLOOKUP($C16,'Depr Rates'!$A$3:$F$30,$I$2,FALSE))/12)</f>
        <v>1691.4568265742005</v>
      </c>
      <c r="AX16" s="148"/>
      <c r="AY16" s="37"/>
      <c r="AZ16" s="31">
        <f>AW16+(VLOOKUP($C16,'Plant in Service w CIAC'!$C$5:$BK$21,AZ$2+1,FALSE)*(VLOOKUP($C16,'Depr Rates'!$A$3:$F$30,$I$2+1,FALSE))/12)</f>
        <v>1778.4773265742006</v>
      </c>
      <c r="BA16" s="148"/>
      <c r="BB16" s="37"/>
      <c r="BC16" s="31">
        <f>AZ16+(VLOOKUP($C16,'Plant in Service w CIAC'!$C$5:$BK$21,BC$2+1,FALSE)*(VLOOKUP($C16,'Depr Rates'!$A$3:$F$30,$I$2+1,FALSE))/12)</f>
        <v>1865.4978265742006</v>
      </c>
      <c r="BD16" s="148"/>
      <c r="BE16" s="37"/>
      <c r="BF16" s="31">
        <f>BC16+(VLOOKUP($C16,'Plant in Service w CIAC'!$C$5:$BK$21,BF$2+1,FALSE)*(VLOOKUP($C16,'Depr Rates'!$A$3:$F$30,$I$2+1,FALSE))/12)</f>
        <v>1952.5183265742007</v>
      </c>
      <c r="BG16" s="148"/>
      <c r="BH16" s="37"/>
      <c r="BI16" s="31">
        <f>BF16+(VLOOKUP($C16,'Plant in Service w CIAC'!$C$5:$BK$21,BI$2+1,FALSE)*(VLOOKUP($C16,'Depr Rates'!$A$3:$F$30,$I$2+1,FALSE))/12)</f>
        <v>2039.5388265742008</v>
      </c>
      <c r="BJ16" s="148"/>
      <c r="BK16" s="37"/>
      <c r="BL16" s="31">
        <f>BI16+(VLOOKUP($C16,'Plant in Service w CIAC'!$C$5:$BK$21,BL$2+1,FALSE)*(VLOOKUP($C16,'Depr Rates'!$A$3:$F$30,$I$2+1,FALSE))/12)</f>
        <v>2126.5593265742009</v>
      </c>
      <c r="BM16" s="148"/>
      <c r="BN16" s="37"/>
      <c r="BO16" s="31">
        <f>BL16+(VLOOKUP($C16,'Plant in Service w CIAC'!$C$5:$BK$21,BO$2+1,FALSE)*(VLOOKUP($C16,'Depr Rates'!$A$3:$F$30,$I$2+1,FALSE))/12)</f>
        <v>2213.579826574201</v>
      </c>
      <c r="BP16" s="148"/>
      <c r="BQ16" s="37"/>
      <c r="BR16" s="31">
        <f>BO16+(VLOOKUP($C16,'Plant in Service w CIAC'!$C$5:$BK$21,BR$2+1,FALSE)*(VLOOKUP($C16,'Depr Rates'!$A$3:$F$30,$I$2+1,FALSE))/12)</f>
        <v>2300.6003265742011</v>
      </c>
      <c r="BS16" s="148"/>
      <c r="BT16" s="37"/>
      <c r="BU16" s="31">
        <f>BR16+(VLOOKUP($C16,'Plant in Service w CIAC'!$C$5:$BK$21,BU$2+1,FALSE)*(VLOOKUP($C16,'Depr Rates'!$A$3:$F$30,$I$2+1,FALSE))/12)</f>
        <v>2387.6208265742011</v>
      </c>
      <c r="BV16" s="148"/>
      <c r="BW16" s="37"/>
      <c r="BX16" s="31">
        <f>BU16+(VLOOKUP($C16,'Plant in Service w CIAC'!$C$5:$BK$21,BX$2+1,FALSE)*(VLOOKUP($C16,'Depr Rates'!$A$3:$F$30,$I$2+1,FALSE))/12)</f>
        <v>2474.6413265742012</v>
      </c>
      <c r="BY16" s="148"/>
      <c r="BZ16" s="37"/>
      <c r="CA16" s="31">
        <f>BX16+(VLOOKUP($C16,'Plant in Service w CIAC'!$C$5:$BK$21,CA$2+1,FALSE)*(VLOOKUP($C16,'Depr Rates'!$A$3:$F$30,$I$2+1,FALSE))/12)</f>
        <v>2561.6618265742013</v>
      </c>
      <c r="CB16" s="148"/>
      <c r="CC16" s="37"/>
      <c r="CD16" s="31">
        <f>CA16+(VLOOKUP($C16,'Plant in Service w CIAC'!$C$5:$BK$21,CD$2+1,FALSE)*(VLOOKUP($C16,'Depr Rates'!$A$3:$F$30,$I$2+1,FALSE))/12)</f>
        <v>2648.6823265742014</v>
      </c>
      <c r="CE16" s="148"/>
      <c r="CF16" s="37"/>
      <c r="CG16" s="31">
        <f>CD16+(VLOOKUP($C16,'Plant in Service w CIAC'!$C$5:$BK$21,CG$2+1,FALSE)*(VLOOKUP($C16,'Depr Rates'!$A$3:$F$30,$I$2+1,FALSE))/12)</f>
        <v>2735.7028265742015</v>
      </c>
      <c r="CH16" s="148"/>
      <c r="CI16" s="37"/>
      <c r="CJ16" s="31">
        <f>CG16+(VLOOKUP($C16,'Plant in Service w CIAC'!$C$5:$BK$21,CJ$2+1,FALSE)*(VLOOKUP($C16,'Depr Rates'!$A$3:$F$30,$I$2+1,FALSE))/12)</f>
        <v>2822.7233265742016</v>
      </c>
      <c r="CK16" s="148"/>
      <c r="CL16" s="37"/>
      <c r="CM16" s="31">
        <f>CJ16+(VLOOKUP($C16,'Plant in Service w CIAC'!$C$5:$BK$21,CM$2+1,FALSE)*(VLOOKUP($C16,'Depr Rates'!$A$3:$F$30,$I$2+1,FALSE))/12)</f>
        <v>2909.7438265742016</v>
      </c>
      <c r="CN16" s="148"/>
      <c r="CO16" s="37"/>
      <c r="CP16" s="31">
        <f>CM16+(VLOOKUP($C16,'Plant in Service w CIAC'!$C$5:$BK$21,CP$2+1,FALSE)*(VLOOKUP($C16,'Depr Rates'!$A$3:$F$30,$I$2+1,FALSE))/12)</f>
        <v>2996.7643265742017</v>
      </c>
      <c r="CQ16" s="148"/>
      <c r="CR16" s="37"/>
      <c r="CS16" s="31">
        <f>CP16+(VLOOKUP($C16,'Plant in Service w CIAC'!$C$5:$BK$21,CS$2+1,FALSE)*(VLOOKUP($C16,'Depr Rates'!$A$3:$F$30,$I$2+1,FALSE))/12)</f>
        <v>3083.7848265742018</v>
      </c>
      <c r="CT16" s="148"/>
      <c r="CU16" s="37"/>
      <c r="CV16" s="31">
        <f>CS16+(VLOOKUP($C16,'Plant in Service w CIAC'!$C$5:$BK$21,CV$2+1,FALSE)*(VLOOKUP($C16,'Depr Rates'!$A$3:$F$30,$I$2+1,FALSE))/12)</f>
        <v>3170.8053265742019</v>
      </c>
      <c r="CW16" s="148"/>
      <c r="CX16" s="37"/>
      <c r="CY16" s="31">
        <f>CV16+(VLOOKUP($C16,'Plant in Service w CIAC'!$C$5:$BK$21,CY$2+1,FALSE)*(VLOOKUP($C16,'Depr Rates'!$A$3:$F$30,$I$2+1,FALSE))/12)</f>
        <v>3257.825826574202</v>
      </c>
      <c r="CZ16" s="148"/>
      <c r="DA16" s="37"/>
      <c r="DB16" s="31">
        <f>CY16+(VLOOKUP($C16,'Plant in Service w CIAC'!$C$5:$BK$21,DB$2+1,FALSE)*(VLOOKUP($C16,'Depr Rates'!$A$3:$F$30,$I$2+1,FALSE))/12)</f>
        <v>3344.8463265742021</v>
      </c>
      <c r="DC16" s="148"/>
      <c r="DD16" s="37"/>
      <c r="DE16" s="31">
        <f>DB16+(VLOOKUP($C16,'Plant in Service w CIAC'!$C$5:$BK$21,DE$2+1,FALSE)*(VLOOKUP($C16,'Depr Rates'!$A$3:$F$30,$I$2+1,FALSE))/12)</f>
        <v>3431.8668265742022</v>
      </c>
      <c r="DF16" s="148"/>
      <c r="DG16" s="37"/>
      <c r="DH16" s="31">
        <f>DE16+(VLOOKUP($C16,'Plant in Service w CIAC'!$C$5:$BK$21,DH$2+1,FALSE)*(VLOOKUP($C16,'Depr Rates'!$A$3:$F$30,$I$2+1,FALSE))/12)</f>
        <v>3518.8873265742022</v>
      </c>
      <c r="DI16" s="148"/>
      <c r="DJ16" s="37"/>
      <c r="DK16" s="31">
        <f>DH16+(VLOOKUP($C16,'Plant in Service w CIAC'!$C$5:$BK$21,DK$2+1,FALSE)*(VLOOKUP($C16,'Depr Rates'!$A$3:$F$30,$I$2+1,FALSE))/12)</f>
        <v>3605.9078265742023</v>
      </c>
      <c r="DL16" s="148"/>
      <c r="DM16" s="37"/>
      <c r="DN16" s="31">
        <f>DK16+(VLOOKUP($C16,'Plant in Service w CIAC'!$C$5:$BK$21,DN$2+1,FALSE)*(VLOOKUP($C16,'Depr Rates'!$A$3:$F$30,$I$2+1,FALSE))/12)</f>
        <v>3692.9283265742024</v>
      </c>
      <c r="DO16" s="148"/>
      <c r="DP16" s="37"/>
      <c r="DQ16" s="31">
        <f>DN16+(VLOOKUP($C16,'Plant in Service w CIAC'!$C$5:$BK$21,DQ$2+1,FALSE)*(VLOOKUP($C16,'Depr Rates'!$A$3:$F$30,$I$2+1,FALSE))/12)</f>
        <v>3779.9488265742025</v>
      </c>
      <c r="DR16" s="148"/>
      <c r="DS16" s="37"/>
      <c r="DT16" s="31">
        <f>DQ16+(VLOOKUP($C16,'Plant in Service w CIAC'!$C$5:$BK$21,DT$2+1,FALSE)*(VLOOKUP($C16,'Depr Rates'!$A$3:$F$30,$I$2+1,FALSE))/12)</f>
        <v>3866.9693265742026</v>
      </c>
      <c r="DU16" s="148"/>
      <c r="DV16" s="37"/>
      <c r="DW16" s="31">
        <f>DT16+(VLOOKUP($C16,'Plant in Service w CIAC'!$C$5:$BK$21,DW$2+1,FALSE)*(VLOOKUP($C16,'Depr Rates'!$A$3:$F$30,$I$2+1,FALSE))/12)</f>
        <v>3953.9898265742027</v>
      </c>
      <c r="DX16" s="148"/>
      <c r="DY16" s="37"/>
      <c r="DZ16" s="31">
        <f>DW16+(VLOOKUP($C16,'Plant in Service w CIAC'!$C$5:$BK$21,DZ$2+1,FALSE)*(VLOOKUP($C16,'Depr Rates'!$A$3:$F$30,$I$2+1,FALSE))/12)</f>
        <v>4041.0103265742027</v>
      </c>
      <c r="EA16" s="148"/>
      <c r="EB16" s="37"/>
      <c r="EC16" s="31">
        <f>DZ16+(VLOOKUP($C16,'Plant in Service w CIAC'!$C$5:$BK$21,EC$2+1,FALSE)*(VLOOKUP($C16,'Depr Rates'!$A$3:$F$30,$I$2+1,FALSE))/12)</f>
        <v>4128.0308265742024</v>
      </c>
      <c r="ED16" s="148"/>
      <c r="EE16" s="37"/>
      <c r="EF16" s="31">
        <f>EC16+(VLOOKUP($C16,'Plant in Service w CIAC'!$C$5:$BK$21,EF$2+1,FALSE)*(VLOOKUP($C16,'Depr Rates'!$A$3:$F$30,$I$2+1,FALSE))/12)</f>
        <v>4215.051326574202</v>
      </c>
      <c r="EG16" s="148"/>
      <c r="EH16" s="37"/>
      <c r="EI16" s="31">
        <f>EF16+(VLOOKUP($C16,'Plant in Service w CIAC'!$C$5:$BK$21,EI$2+1,FALSE)*(VLOOKUP($C16,'Depr Rates'!$A$3:$F$30,$I$2+1,FALSE))/12)</f>
        <v>4302.0718265742016</v>
      </c>
      <c r="EJ16" s="148"/>
      <c r="EK16" s="37"/>
      <c r="EL16" s="31">
        <f>EI16+(VLOOKUP($C16,'Plant in Service w CIAC'!$C$5:$BK$21,EL$2+1,FALSE)*(VLOOKUP($C16,'Depr Rates'!$A$3:$F$30,$I$2+1,FALSE))/12)</f>
        <v>4389.0923265742013</v>
      </c>
      <c r="EM16" s="148"/>
      <c r="EN16" s="37"/>
      <c r="EO16" s="31">
        <f>EL16+(VLOOKUP($C16,'Plant in Service w CIAC'!$C$5:$BK$21,EO$2+1,FALSE)*(VLOOKUP($C16,'Depr Rates'!$A$3:$F$30,$I$2+1,FALSE))/12)</f>
        <v>4476.1128265742009</v>
      </c>
      <c r="EP16" s="148"/>
      <c r="EQ16" s="37"/>
      <c r="ER16" s="31">
        <f>EO16+(VLOOKUP($C16,'Plant in Service w CIAC'!$C$5:$BK$21,ER$2+1,FALSE)*(VLOOKUP($C16,'Depr Rates'!$A$3:$F$30,$I$2+1,FALSE))/12)</f>
        <v>4563.1333265742005</v>
      </c>
      <c r="ES16" s="148"/>
      <c r="ET16" s="37"/>
      <c r="EU16" s="31">
        <f>ER16+(VLOOKUP($C16,'Plant in Service w CIAC'!$C$5:$BK$21,EU$2+1,FALSE)*(VLOOKUP($C16,'Depr Rates'!$A$3:$F$30,$I$2+1,FALSE))/12)</f>
        <v>4650.1538265742001</v>
      </c>
      <c r="EV16" s="148"/>
      <c r="EW16" s="37"/>
      <c r="EX16" s="31">
        <f>EU16+(VLOOKUP($C16,'Plant in Service w CIAC'!$C$5:$BK$21,EX$2+1,FALSE)*(VLOOKUP($C16,'Depr Rates'!$A$3:$F$30,$I$2+1,FALSE))/12)</f>
        <v>4737.1743265741998</v>
      </c>
      <c r="EY16" s="148"/>
      <c r="EZ16" s="37"/>
      <c r="FA16" s="31">
        <f>EX16+(VLOOKUP($C16,'Plant in Service w CIAC'!$C$5:$BK$21,FA$2+1,FALSE)*(VLOOKUP($C16,'Depr Rates'!$A$3:$F$30,$I$2+1,FALSE))/12)</f>
        <v>4824.1948265741994</v>
      </c>
      <c r="FB16" s="148"/>
      <c r="FC16" s="37"/>
      <c r="FD16" s="31">
        <f>FA16+(VLOOKUP($C16,'Plant in Service w CIAC'!$C$5:$BK$21,FD$2+1,FALSE)*(VLOOKUP($C16,'Depr Rates'!$A$3:$F$30,$I$2+1,FALSE))/12)</f>
        <v>4911.215326574199</v>
      </c>
      <c r="FG16" s="31">
        <f>FD16+(VLOOKUP($C16,'Plant in Service w CIAC'!$C$5:$BK$21,FG$2+1,FALSE)*(VLOOKUP($C16,'Depr Rates'!$A$3:$F$30,$I$2+1,FALSE))/12)</f>
        <v>4998.2358265741987</v>
      </c>
      <c r="FJ16" s="31">
        <f>FG16+(VLOOKUP($C16,'Plant in Service w CIAC'!$C$5:$BK$21,FJ$2+1,FALSE)*(VLOOKUP($C16,'Depr Rates'!$A$3:$F$30,$I$2+1,FALSE))/12)</f>
        <v>5085.2563265741983</v>
      </c>
    </row>
    <row r="17" spans="1:166" x14ac:dyDescent="0.2">
      <c r="A17" s="155" t="s">
        <v>45</v>
      </c>
      <c r="B17" s="155" t="s">
        <v>52</v>
      </c>
      <c r="C17" s="155">
        <v>33762</v>
      </c>
      <c r="D17" s="27">
        <f>SUMIFS('Deprec Exp w CIAC'!$G$2:$G$15,'Deprec Exp w CIAC'!$B$2:$B$15,'Accum Depr w CIAC'!$A17,'Deprec Exp w CIAC'!$A$2:$A$15,'Accum Depr w CIAC'!$B17)</f>
        <v>0</v>
      </c>
      <c r="E17" s="158"/>
      <c r="F17" s="33"/>
      <c r="G17" s="31">
        <f>D17+(VLOOKUP($C17,'Plant in Service w CIAC'!$C$5:$BK$21,G$2+1,FALSE)*(VLOOKUP($C17,'Depr Rates'!$A$3:$F$30,$I$2,FALSE))/12)</f>
        <v>0</v>
      </c>
      <c r="H17" s="148"/>
      <c r="I17" s="37"/>
      <c r="J17" s="31">
        <f>G17+(VLOOKUP($C17,'Plant in Service w CIAC'!$C$5:$BK$21,J$2+1,FALSE)*(VLOOKUP($C17,'Depr Rates'!$A$3:$F$30,$I$2,FALSE))/12)</f>
        <v>0</v>
      </c>
      <c r="K17" s="148"/>
      <c r="L17" s="37"/>
      <c r="M17" s="31">
        <f>J17+(VLOOKUP($C17,'Plant in Service w CIAC'!$C$5:$BK$21,M$2+1,FALSE)*(VLOOKUP($C17,'Depr Rates'!$A$3:$F$30,$I$2,FALSE))/12)</f>
        <v>0</v>
      </c>
      <c r="N17" s="148"/>
      <c r="O17" s="37"/>
      <c r="P17" s="31">
        <f>M17+(VLOOKUP($C17,'Plant in Service w CIAC'!$C$5:$BK$21,P$2+1,FALSE)*(VLOOKUP($C17,'Depr Rates'!$A$3:$F$30,$I$2,FALSE))/12)</f>
        <v>0</v>
      </c>
      <c r="Q17" s="148"/>
      <c r="R17" s="37"/>
      <c r="S17" s="31">
        <f>P17+(VLOOKUP($C17,'Plant in Service w CIAC'!$C$5:$BK$21,S$2+1,FALSE)*(VLOOKUP($C17,'Depr Rates'!$A$3:$F$30,$I$2,FALSE))/12)</f>
        <v>0</v>
      </c>
      <c r="T17" s="148"/>
      <c r="U17" s="37"/>
      <c r="V17" s="31">
        <f>S17+(VLOOKUP($C17,'Plant in Service w CIAC'!$C$5:$BK$21,V$2+1,FALSE)*(VLOOKUP($C17,'Depr Rates'!$A$3:$F$30,$I$2,FALSE))/12)</f>
        <v>0</v>
      </c>
      <c r="W17" s="148"/>
      <c r="X17" s="37"/>
      <c r="Y17" s="31">
        <f>V17+(VLOOKUP($C17,'Plant in Service w CIAC'!$C$5:$BK$21,Y$2+1,FALSE)*(VLOOKUP($C17,'Depr Rates'!$A$3:$F$30,$I$2,FALSE))/12)</f>
        <v>0</v>
      </c>
      <c r="Z17" s="148"/>
      <c r="AA17" s="37"/>
      <c r="AB17" s="31">
        <f>Y17+(VLOOKUP($C17,'Plant in Service w CIAC'!$C$5:$BK$21,AB$2+1,FALSE)*(VLOOKUP($C17,'Depr Rates'!$A$3:$F$30,$I$2,FALSE))/12)</f>
        <v>0</v>
      </c>
      <c r="AC17" s="148"/>
      <c r="AD17" s="37"/>
      <c r="AE17" s="31">
        <f>AB17+(VLOOKUP($C17,'Plant in Service w CIAC'!$C$5:$BK$21,AE$2+1,FALSE)*(VLOOKUP($C17,'Depr Rates'!$A$3:$F$30,$I$2,FALSE))/12)</f>
        <v>0</v>
      </c>
      <c r="AF17" s="148"/>
      <c r="AG17" s="37"/>
      <c r="AH17" s="31">
        <f>AE17+(VLOOKUP($C17,'Plant in Service w CIAC'!$C$5:$BK$21,AH$2+1,FALSE)*(VLOOKUP($C17,'Depr Rates'!$A$3:$F$30,$I$2,FALSE))/12)</f>
        <v>0</v>
      </c>
      <c r="AI17" s="148"/>
      <c r="AJ17" s="37"/>
      <c r="AK17" s="31">
        <f>AH17+(VLOOKUP($C17,'Plant in Service w CIAC'!$C$5:$BK$21,AK$2+1,FALSE)*(VLOOKUP($C17,'Depr Rates'!$A$3:$F$30,$I$2,FALSE))/12)</f>
        <v>0</v>
      </c>
      <c r="AL17" s="148"/>
      <c r="AM17" s="37"/>
      <c r="AN17" s="31">
        <f>AK17+(VLOOKUP($C17,'Plant in Service w CIAC'!$C$5:$BK$21,AN$2+1,FALSE)*(VLOOKUP($C17,'Depr Rates'!$A$3:$F$30,$I$2,FALSE))/12)</f>
        <v>0</v>
      </c>
      <c r="AO17" s="148"/>
      <c r="AP17" s="37"/>
      <c r="AQ17" s="31">
        <f>AN17+(VLOOKUP($C17,'Plant in Service w CIAC'!$C$5:$BK$21,AQ$2+1,FALSE)*(VLOOKUP($C17,'Depr Rates'!$A$3:$F$30,$I$2,FALSE))/12)</f>
        <v>0</v>
      </c>
      <c r="AR17" s="148"/>
      <c r="AS17" s="37"/>
      <c r="AT17" s="31">
        <f>AQ17+(VLOOKUP($C17,'Plant in Service w CIAC'!$C$5:$BK$21,AT$2+1,FALSE)*(VLOOKUP($C17,'Depr Rates'!$A$3:$F$30,$I$2,FALSE))/12)</f>
        <v>0</v>
      </c>
      <c r="AU17" s="148"/>
      <c r="AV17" s="37"/>
      <c r="AW17" s="31">
        <f>AT17+(VLOOKUP($C17,'Plant in Service w CIAC'!$C$5:$BK$21,AW$2+1,FALSE)*(VLOOKUP($C17,'Depr Rates'!$A$3:$F$30,$I$2,FALSE))/12)</f>
        <v>0</v>
      </c>
      <c r="AX17" s="148"/>
      <c r="AY17" s="37"/>
      <c r="AZ17" s="31">
        <f>AW17+(VLOOKUP($C17,'Plant in Service w CIAC'!$C$5:$BK$21,AZ$2+1,FALSE)*(VLOOKUP($C17,'Depr Rates'!$A$3:$F$30,$I$2+1,FALSE))/12)</f>
        <v>0</v>
      </c>
      <c r="BA17" s="148"/>
      <c r="BB17" s="37"/>
      <c r="BC17" s="31">
        <f>AZ17+(VLOOKUP($C17,'Plant in Service w CIAC'!$C$5:$BK$21,BC$2+1,FALSE)*(VLOOKUP($C17,'Depr Rates'!$A$3:$F$30,$I$2+1,FALSE))/12)</f>
        <v>0</v>
      </c>
      <c r="BD17" s="148"/>
      <c r="BE17" s="37"/>
      <c r="BF17" s="31">
        <f>BC17+(VLOOKUP($C17,'Plant in Service w CIAC'!$C$5:$BK$21,BF$2+1,FALSE)*(VLOOKUP($C17,'Depr Rates'!$A$3:$F$30,$I$2+1,FALSE))/12)</f>
        <v>0</v>
      </c>
      <c r="BG17" s="148"/>
      <c r="BH17" s="37"/>
      <c r="BI17" s="31">
        <f>BF17+(VLOOKUP($C17,'Plant in Service w CIAC'!$C$5:$BK$21,BI$2+1,FALSE)*(VLOOKUP($C17,'Depr Rates'!$A$3:$F$30,$I$2+1,FALSE))/12)</f>
        <v>0</v>
      </c>
      <c r="BJ17" s="148"/>
      <c r="BK17" s="37"/>
      <c r="BL17" s="31">
        <f>BI17+(VLOOKUP($C17,'Plant in Service w CIAC'!$C$5:$BK$21,BL$2+1,FALSE)*(VLOOKUP($C17,'Depr Rates'!$A$3:$F$30,$I$2+1,FALSE))/12)</f>
        <v>0</v>
      </c>
      <c r="BM17" s="148"/>
      <c r="BN17" s="37"/>
      <c r="BO17" s="31">
        <f>BL17+(VLOOKUP($C17,'Plant in Service w CIAC'!$C$5:$BK$21,BO$2+1,FALSE)*(VLOOKUP($C17,'Depr Rates'!$A$3:$F$30,$I$2+1,FALSE))/12)</f>
        <v>0</v>
      </c>
      <c r="BP17" s="148"/>
      <c r="BQ17" s="37"/>
      <c r="BR17" s="31">
        <f>BO17+(VLOOKUP($C17,'Plant in Service w CIAC'!$C$5:$BK$21,BR$2+1,FALSE)*(VLOOKUP($C17,'Depr Rates'!$A$3:$F$30,$I$2+1,FALSE))/12)</f>
        <v>0</v>
      </c>
      <c r="BS17" s="148"/>
      <c r="BT17" s="37"/>
      <c r="BU17" s="31">
        <f>BR17+(VLOOKUP($C17,'Plant in Service w CIAC'!$C$5:$BK$21,BU$2+1,FALSE)*(VLOOKUP($C17,'Depr Rates'!$A$3:$F$30,$I$2+1,FALSE))/12)</f>
        <v>0</v>
      </c>
      <c r="BV17" s="148"/>
      <c r="BW17" s="37"/>
      <c r="BX17" s="31">
        <f>BU17+(VLOOKUP($C17,'Plant in Service w CIAC'!$C$5:$BK$21,BX$2+1,FALSE)*(VLOOKUP($C17,'Depr Rates'!$A$3:$F$30,$I$2+1,FALSE))/12)</f>
        <v>0</v>
      </c>
      <c r="BY17" s="148"/>
      <c r="BZ17" s="37"/>
      <c r="CA17" s="31">
        <f>BX17+(VLOOKUP($C17,'Plant in Service w CIAC'!$C$5:$BK$21,CA$2+1,FALSE)*(VLOOKUP($C17,'Depr Rates'!$A$3:$F$30,$I$2+1,FALSE))/12)</f>
        <v>0</v>
      </c>
      <c r="CB17" s="148"/>
      <c r="CC17" s="37"/>
      <c r="CD17" s="31">
        <f>CA17+(VLOOKUP($C17,'Plant in Service w CIAC'!$C$5:$BK$21,CD$2+1,FALSE)*(VLOOKUP($C17,'Depr Rates'!$A$3:$F$30,$I$2+1,FALSE))/12)</f>
        <v>0</v>
      </c>
      <c r="CE17" s="148"/>
      <c r="CF17" s="37"/>
      <c r="CG17" s="31">
        <f>CD17+(VLOOKUP($C17,'Plant in Service w CIAC'!$C$5:$BK$21,CG$2+1,FALSE)*(VLOOKUP($C17,'Depr Rates'!$A$3:$F$30,$I$2+1,FALSE))/12)</f>
        <v>0</v>
      </c>
      <c r="CH17" s="148"/>
      <c r="CI17" s="37"/>
      <c r="CJ17" s="31">
        <f>CG17+(VLOOKUP($C17,'Plant in Service w CIAC'!$C$5:$BK$21,CJ$2+1,FALSE)*(VLOOKUP($C17,'Depr Rates'!$A$3:$F$30,$I$2+1,FALSE))/12)</f>
        <v>0</v>
      </c>
      <c r="CK17" s="148"/>
      <c r="CL17" s="37"/>
      <c r="CM17" s="31">
        <f>CJ17+(VLOOKUP($C17,'Plant in Service w CIAC'!$C$5:$BK$21,CM$2+1,FALSE)*(VLOOKUP($C17,'Depr Rates'!$A$3:$F$30,$I$2+1,FALSE))/12)</f>
        <v>0</v>
      </c>
      <c r="CN17" s="148"/>
      <c r="CO17" s="37"/>
      <c r="CP17" s="31">
        <f>CM17+(VLOOKUP($C17,'Plant in Service w CIAC'!$C$5:$BK$21,CP$2+1,FALSE)*(VLOOKUP($C17,'Depr Rates'!$A$3:$F$30,$I$2+1,FALSE))/12)</f>
        <v>0</v>
      </c>
      <c r="CQ17" s="148"/>
      <c r="CR17" s="37"/>
      <c r="CS17" s="31">
        <f>CP17+(VLOOKUP($C17,'Plant in Service w CIAC'!$C$5:$BK$21,CS$2+1,FALSE)*(VLOOKUP($C17,'Depr Rates'!$A$3:$F$30,$I$2+1,FALSE))/12)</f>
        <v>0</v>
      </c>
      <c r="CT17" s="148"/>
      <c r="CU17" s="37"/>
      <c r="CV17" s="31">
        <f>CS17+(VLOOKUP($C17,'Plant in Service w CIAC'!$C$5:$BK$21,CV$2+1,FALSE)*(VLOOKUP($C17,'Depr Rates'!$A$3:$F$30,$I$2+1,FALSE))/12)</f>
        <v>0</v>
      </c>
      <c r="CW17" s="148"/>
      <c r="CX17" s="37"/>
      <c r="CY17" s="31">
        <f>CV17+(VLOOKUP($C17,'Plant in Service w CIAC'!$C$5:$BK$21,CY$2+1,FALSE)*(VLOOKUP($C17,'Depr Rates'!$A$3:$F$30,$I$2+1,FALSE))/12)</f>
        <v>0</v>
      </c>
      <c r="CZ17" s="148"/>
      <c r="DA17" s="37"/>
      <c r="DB17" s="31">
        <f>CY17+(VLOOKUP($C17,'Plant in Service w CIAC'!$C$5:$BK$21,DB$2+1,FALSE)*(VLOOKUP($C17,'Depr Rates'!$A$3:$F$30,$I$2+1,FALSE))/12)</f>
        <v>0</v>
      </c>
      <c r="DC17" s="148"/>
      <c r="DD17" s="37"/>
      <c r="DE17" s="31">
        <f>DB17+(VLOOKUP($C17,'Plant in Service w CIAC'!$C$5:$BK$21,DE$2+1,FALSE)*(VLOOKUP($C17,'Depr Rates'!$A$3:$F$30,$I$2+1,FALSE))/12)</f>
        <v>0</v>
      </c>
      <c r="DF17" s="148"/>
      <c r="DG17" s="37"/>
      <c r="DH17" s="31">
        <f>DE17+(VLOOKUP($C17,'Plant in Service w CIAC'!$C$5:$BK$21,DH$2+1,FALSE)*(VLOOKUP($C17,'Depr Rates'!$A$3:$F$30,$I$2+1,FALSE))/12)</f>
        <v>0</v>
      </c>
      <c r="DI17" s="148"/>
      <c r="DJ17" s="37"/>
      <c r="DK17" s="31">
        <f>DH17+(VLOOKUP($C17,'Plant in Service w CIAC'!$C$5:$BK$21,DK$2+1,FALSE)*(VLOOKUP($C17,'Depr Rates'!$A$3:$F$30,$I$2+1,FALSE))/12)</f>
        <v>0</v>
      </c>
      <c r="DL17" s="148"/>
      <c r="DM17" s="37"/>
      <c r="DN17" s="31">
        <f>DK17+(VLOOKUP($C17,'Plant in Service w CIAC'!$C$5:$BK$21,DN$2+1,FALSE)*(VLOOKUP($C17,'Depr Rates'!$A$3:$F$30,$I$2+1,FALSE))/12)</f>
        <v>0</v>
      </c>
      <c r="DO17" s="148"/>
      <c r="DP17" s="37"/>
      <c r="DQ17" s="31">
        <f>DN17+(VLOOKUP($C17,'Plant in Service w CIAC'!$C$5:$BK$21,DQ$2+1,FALSE)*(VLOOKUP($C17,'Depr Rates'!$A$3:$F$30,$I$2+1,FALSE))/12)</f>
        <v>0</v>
      </c>
      <c r="DR17" s="148"/>
      <c r="DS17" s="37"/>
      <c r="DT17" s="31">
        <f>DQ17+(VLOOKUP($C17,'Plant in Service w CIAC'!$C$5:$BK$21,DT$2+1,FALSE)*(VLOOKUP($C17,'Depr Rates'!$A$3:$F$30,$I$2+1,FALSE))/12)</f>
        <v>0</v>
      </c>
      <c r="DU17" s="148"/>
      <c r="DV17" s="37"/>
      <c r="DW17" s="31">
        <f>DT17+(VLOOKUP($C17,'Plant in Service w CIAC'!$C$5:$BK$21,DW$2+1,FALSE)*(VLOOKUP($C17,'Depr Rates'!$A$3:$F$30,$I$2+1,FALSE))/12)</f>
        <v>0</v>
      </c>
      <c r="DX17" s="148"/>
      <c r="DY17" s="37"/>
      <c r="DZ17" s="31">
        <f>DW17+(VLOOKUP($C17,'Plant in Service w CIAC'!$C$5:$BK$21,DZ$2+1,FALSE)*(VLOOKUP($C17,'Depr Rates'!$A$3:$F$30,$I$2+1,FALSE))/12)</f>
        <v>0</v>
      </c>
      <c r="EA17" s="148"/>
      <c r="EB17" s="37"/>
      <c r="EC17" s="31">
        <f>DZ17+(VLOOKUP($C17,'Plant in Service w CIAC'!$C$5:$BK$21,EC$2+1,FALSE)*(VLOOKUP($C17,'Depr Rates'!$A$3:$F$30,$I$2+1,FALSE))/12)</f>
        <v>0</v>
      </c>
      <c r="ED17" s="148"/>
      <c r="EE17" s="37"/>
      <c r="EF17" s="31">
        <f>EC17+(VLOOKUP($C17,'Plant in Service w CIAC'!$C$5:$BK$21,EF$2+1,FALSE)*(VLOOKUP($C17,'Depr Rates'!$A$3:$F$30,$I$2+1,FALSE))/12)</f>
        <v>0</v>
      </c>
      <c r="EG17" s="148"/>
      <c r="EH17" s="37"/>
      <c r="EI17" s="31">
        <f>EF17+(VLOOKUP($C17,'Plant in Service w CIAC'!$C$5:$BK$21,EI$2+1,FALSE)*(VLOOKUP($C17,'Depr Rates'!$A$3:$F$30,$I$2+1,FALSE))/12)</f>
        <v>0</v>
      </c>
      <c r="EJ17" s="148"/>
      <c r="EK17" s="37"/>
      <c r="EL17" s="31">
        <f>EI17+(VLOOKUP($C17,'Plant in Service w CIAC'!$C$5:$BK$21,EL$2+1,FALSE)*(VLOOKUP($C17,'Depr Rates'!$A$3:$F$30,$I$2+1,FALSE))/12)</f>
        <v>0</v>
      </c>
      <c r="EM17" s="148"/>
      <c r="EN17" s="37"/>
      <c r="EO17" s="31">
        <f>EL17+(VLOOKUP($C17,'Plant in Service w CIAC'!$C$5:$BK$21,EO$2+1,FALSE)*(VLOOKUP($C17,'Depr Rates'!$A$3:$F$30,$I$2+1,FALSE))/12)</f>
        <v>0</v>
      </c>
      <c r="EP17" s="148"/>
      <c r="EQ17" s="37"/>
      <c r="ER17" s="31">
        <f>EO17+(VLOOKUP($C17,'Plant in Service w CIAC'!$C$5:$BK$21,ER$2+1,FALSE)*(VLOOKUP($C17,'Depr Rates'!$A$3:$F$30,$I$2+1,FALSE))/12)</f>
        <v>0</v>
      </c>
      <c r="ES17" s="148"/>
      <c r="ET17" s="37"/>
      <c r="EU17" s="31">
        <f>ER17+(VLOOKUP($C17,'Plant in Service w CIAC'!$C$5:$BK$21,EU$2+1,FALSE)*(VLOOKUP($C17,'Depr Rates'!$A$3:$F$30,$I$2+1,FALSE))/12)</f>
        <v>0</v>
      </c>
      <c r="EV17" s="148"/>
      <c r="EW17" s="37"/>
      <c r="EX17" s="31">
        <f>EU17+(VLOOKUP($C17,'Plant in Service w CIAC'!$C$5:$BK$21,EX$2+1,FALSE)*(VLOOKUP($C17,'Depr Rates'!$A$3:$F$30,$I$2+1,FALSE))/12)</f>
        <v>0</v>
      </c>
      <c r="EY17" s="148"/>
      <c r="EZ17" s="37"/>
      <c r="FA17" s="31">
        <f>EX17+(VLOOKUP($C17,'Plant in Service w CIAC'!$C$5:$BK$21,FA$2+1,FALSE)*(VLOOKUP($C17,'Depr Rates'!$A$3:$F$30,$I$2+1,FALSE))/12)</f>
        <v>0</v>
      </c>
      <c r="FB17" s="148"/>
      <c r="FC17" s="37"/>
      <c r="FD17" s="31">
        <f>FA17+(VLOOKUP($C17,'Plant in Service w CIAC'!$C$5:$BK$21,FD$2+1,FALSE)*(VLOOKUP($C17,'Depr Rates'!$A$3:$F$30,$I$2+1,FALSE))/12)</f>
        <v>0</v>
      </c>
      <c r="FG17" s="31">
        <f>FD17+(VLOOKUP($C17,'Plant in Service w CIAC'!$C$5:$BK$21,FG$2+1,FALSE)*(VLOOKUP($C17,'Depr Rates'!$A$3:$F$30,$I$2+1,FALSE))/12)</f>
        <v>0</v>
      </c>
      <c r="FJ17" s="31">
        <f>FG17+(VLOOKUP($C17,'Plant in Service w CIAC'!$C$5:$BK$21,FJ$2+1,FALSE)*(VLOOKUP($C17,'Depr Rates'!$A$3:$F$30,$I$2+1,FALSE))/12)</f>
        <v>0</v>
      </c>
    </row>
    <row r="18" spans="1:166" x14ac:dyDescent="0.2">
      <c r="A18" s="155" t="s">
        <v>42</v>
      </c>
      <c r="B18" s="155" t="s">
        <v>52</v>
      </c>
      <c r="C18" s="155">
        <v>33780</v>
      </c>
      <c r="D18" s="27">
        <f>SUMIFS('Deprec Exp w CIAC'!$G$2:$G$15,'Deprec Exp w CIAC'!$B$2:$B$15,'Accum Depr w CIAC'!$A18,'Deprec Exp w CIAC'!$A$2:$A$15,'Accum Depr w CIAC'!$B18)</f>
        <v>0</v>
      </c>
      <c r="E18" s="158"/>
      <c r="F18" s="33"/>
      <c r="G18" s="31">
        <f>D18+(VLOOKUP($C18,'Plant in Service w CIAC'!$C$5:$BK$21,G$2+1,FALSE)*(VLOOKUP($C18,'Depr Rates'!$A$3:$F$30,$I$2,FALSE))/12)</f>
        <v>0</v>
      </c>
      <c r="H18" s="148"/>
      <c r="I18" s="37"/>
      <c r="J18" s="31">
        <f>G18+(VLOOKUP($C18,'Plant in Service w CIAC'!$C$5:$BK$21,J$2+1,FALSE)*(VLOOKUP($C18,'Depr Rates'!$A$3:$F$30,$I$2,FALSE))/12)</f>
        <v>0</v>
      </c>
      <c r="K18" s="148"/>
      <c r="L18" s="37"/>
      <c r="M18" s="31">
        <f>J18+(VLOOKUP($C18,'Plant in Service w CIAC'!$C$5:$BK$21,M$2+1,FALSE)*(VLOOKUP($C18,'Depr Rates'!$A$3:$F$30,$I$2,FALSE))/12)</f>
        <v>0</v>
      </c>
      <c r="N18" s="148"/>
      <c r="O18" s="37"/>
      <c r="P18" s="31">
        <f>M18+(VLOOKUP($C18,'Plant in Service w CIAC'!$C$5:$BK$21,P$2+1,FALSE)*(VLOOKUP($C18,'Depr Rates'!$A$3:$F$30,$I$2,FALSE))/12)</f>
        <v>0</v>
      </c>
      <c r="Q18" s="148"/>
      <c r="R18" s="37"/>
      <c r="S18" s="31">
        <f>P18+(VLOOKUP($C18,'Plant in Service w CIAC'!$C$5:$BK$21,S$2+1,FALSE)*(VLOOKUP($C18,'Depr Rates'!$A$3:$F$30,$I$2,FALSE))/12)</f>
        <v>0</v>
      </c>
      <c r="T18" s="148"/>
      <c r="U18" s="37"/>
      <c r="V18" s="31">
        <f>S18+(VLOOKUP($C18,'Plant in Service w CIAC'!$C$5:$BK$21,V$2+1,FALSE)*(VLOOKUP($C18,'Depr Rates'!$A$3:$F$30,$I$2,FALSE))/12)</f>
        <v>0</v>
      </c>
      <c r="W18" s="148"/>
      <c r="X18" s="37"/>
      <c r="Y18" s="31">
        <f>V18+(VLOOKUP($C18,'Plant in Service w CIAC'!$C$5:$BK$21,Y$2+1,FALSE)*(VLOOKUP($C18,'Depr Rates'!$A$3:$F$30,$I$2,FALSE))/12)</f>
        <v>0</v>
      </c>
      <c r="Z18" s="148"/>
      <c r="AA18" s="37"/>
      <c r="AB18" s="31">
        <f>Y18+(VLOOKUP($C18,'Plant in Service w CIAC'!$C$5:$BK$21,AB$2+1,FALSE)*(VLOOKUP($C18,'Depr Rates'!$A$3:$F$30,$I$2,FALSE))/12)</f>
        <v>0</v>
      </c>
      <c r="AC18" s="148"/>
      <c r="AD18" s="37"/>
      <c r="AE18" s="31">
        <f>AB18+(VLOOKUP($C18,'Plant in Service w CIAC'!$C$5:$BK$21,AE$2+1,FALSE)*(VLOOKUP($C18,'Depr Rates'!$A$3:$F$30,$I$2,FALSE))/12)</f>
        <v>0</v>
      </c>
      <c r="AF18" s="148"/>
      <c r="AG18" s="37"/>
      <c r="AH18" s="31">
        <f>AE18+(VLOOKUP($C18,'Plant in Service w CIAC'!$C$5:$BK$21,AH$2+1,FALSE)*(VLOOKUP($C18,'Depr Rates'!$A$3:$F$30,$I$2,FALSE))/12)</f>
        <v>0</v>
      </c>
      <c r="AI18" s="148"/>
      <c r="AJ18" s="37"/>
      <c r="AK18" s="31">
        <f>AH18+(VLOOKUP($C18,'Plant in Service w CIAC'!$C$5:$BK$21,AK$2+1,FALSE)*(VLOOKUP($C18,'Depr Rates'!$A$3:$F$30,$I$2,FALSE))/12)</f>
        <v>0</v>
      </c>
      <c r="AL18" s="148"/>
      <c r="AM18" s="37"/>
      <c r="AN18" s="31">
        <f>AK18+(VLOOKUP($C18,'Plant in Service w CIAC'!$C$5:$BK$21,AN$2+1,FALSE)*(VLOOKUP($C18,'Depr Rates'!$A$3:$F$30,$I$2,FALSE))/12)</f>
        <v>0</v>
      </c>
      <c r="AO18" s="148"/>
      <c r="AP18" s="37"/>
      <c r="AQ18" s="31">
        <f>AN18+(VLOOKUP($C18,'Plant in Service w CIAC'!$C$5:$BK$21,AQ$2+1,FALSE)*(VLOOKUP($C18,'Depr Rates'!$A$3:$F$30,$I$2,FALSE))/12)</f>
        <v>0</v>
      </c>
      <c r="AR18" s="148"/>
      <c r="AS18" s="37"/>
      <c r="AT18" s="31">
        <f>AQ18+(VLOOKUP($C18,'Plant in Service w CIAC'!$C$5:$BK$21,AT$2+1,FALSE)*(VLOOKUP($C18,'Depr Rates'!$A$3:$F$30,$I$2,FALSE))/12)</f>
        <v>0</v>
      </c>
      <c r="AU18" s="148"/>
      <c r="AV18" s="37"/>
      <c r="AW18" s="31">
        <f>AT18+(VLOOKUP($C18,'Plant in Service w CIAC'!$C$5:$BK$21,AW$2+1,FALSE)*(VLOOKUP($C18,'Depr Rates'!$A$3:$F$30,$I$2,FALSE))/12)</f>
        <v>0</v>
      </c>
      <c r="AX18" s="148"/>
      <c r="AY18" s="37"/>
      <c r="AZ18" s="31">
        <f>AW18+(VLOOKUP($C18,'Plant in Service w CIAC'!$C$5:$BK$21,AZ$2+1,FALSE)*(VLOOKUP($C18,'Depr Rates'!$A$3:$F$30,$I$2+1,FALSE))/12)</f>
        <v>0</v>
      </c>
      <c r="BA18" s="148"/>
      <c r="BB18" s="37"/>
      <c r="BC18" s="31">
        <f>AZ18+(VLOOKUP($C18,'Plant in Service w CIAC'!$C$5:$BK$21,BC$2+1,FALSE)*(VLOOKUP($C18,'Depr Rates'!$A$3:$F$30,$I$2+1,FALSE))/12)</f>
        <v>0</v>
      </c>
      <c r="BD18" s="148"/>
      <c r="BE18" s="37"/>
      <c r="BF18" s="31">
        <f>BC18+(VLOOKUP($C18,'Plant in Service w CIAC'!$C$5:$BK$21,BF$2+1,FALSE)*(VLOOKUP($C18,'Depr Rates'!$A$3:$F$30,$I$2+1,FALSE))/12)</f>
        <v>0</v>
      </c>
      <c r="BG18" s="148"/>
      <c r="BH18" s="37"/>
      <c r="BI18" s="31">
        <f>BF18+(VLOOKUP($C18,'Plant in Service w CIAC'!$C$5:$BK$21,BI$2+1,FALSE)*(VLOOKUP($C18,'Depr Rates'!$A$3:$F$30,$I$2+1,FALSE))/12)</f>
        <v>0</v>
      </c>
      <c r="BJ18" s="148"/>
      <c r="BK18" s="37"/>
      <c r="BL18" s="31">
        <f>BI18+(VLOOKUP($C18,'Plant in Service w CIAC'!$C$5:$BK$21,BL$2+1,FALSE)*(VLOOKUP($C18,'Depr Rates'!$A$3:$F$30,$I$2+1,FALSE))/12)</f>
        <v>0</v>
      </c>
      <c r="BM18" s="148"/>
      <c r="BN18" s="37"/>
      <c r="BO18" s="31">
        <f>BL18+(VLOOKUP($C18,'Plant in Service w CIAC'!$C$5:$BK$21,BO$2+1,FALSE)*(VLOOKUP($C18,'Depr Rates'!$A$3:$F$30,$I$2+1,FALSE))/12)</f>
        <v>0</v>
      </c>
      <c r="BP18" s="148"/>
      <c r="BQ18" s="37"/>
      <c r="BR18" s="31">
        <f>BO18+(VLOOKUP($C18,'Plant in Service w CIAC'!$C$5:$BK$21,BR$2+1,FALSE)*(VLOOKUP($C18,'Depr Rates'!$A$3:$F$30,$I$2+1,FALSE))/12)</f>
        <v>0</v>
      </c>
      <c r="BS18" s="148"/>
      <c r="BT18" s="37"/>
      <c r="BU18" s="31">
        <f>BR18+(VLOOKUP($C18,'Plant in Service w CIAC'!$C$5:$BK$21,BU$2+1,FALSE)*(VLOOKUP($C18,'Depr Rates'!$A$3:$F$30,$I$2+1,FALSE))/12)</f>
        <v>0</v>
      </c>
      <c r="BV18" s="148"/>
      <c r="BW18" s="37"/>
      <c r="BX18" s="31">
        <f>BU18+(VLOOKUP($C18,'Plant in Service w CIAC'!$C$5:$BK$21,BX$2+1,FALSE)*(VLOOKUP($C18,'Depr Rates'!$A$3:$F$30,$I$2+1,FALSE))/12)</f>
        <v>0</v>
      </c>
      <c r="BY18" s="148"/>
      <c r="BZ18" s="37"/>
      <c r="CA18" s="31">
        <f>BX18+(VLOOKUP($C18,'Plant in Service w CIAC'!$C$5:$BK$21,CA$2+1,FALSE)*(VLOOKUP($C18,'Depr Rates'!$A$3:$F$30,$I$2+1,FALSE))/12)</f>
        <v>0</v>
      </c>
      <c r="CB18" s="148"/>
      <c r="CC18" s="37"/>
      <c r="CD18" s="31">
        <f>CA18+(VLOOKUP($C18,'Plant in Service w CIAC'!$C$5:$BK$21,CD$2+1,FALSE)*(VLOOKUP($C18,'Depr Rates'!$A$3:$F$30,$I$2+1,FALSE))/12)</f>
        <v>0</v>
      </c>
      <c r="CE18" s="148"/>
      <c r="CF18" s="37"/>
      <c r="CG18" s="31">
        <f>CD18+(VLOOKUP($C18,'Plant in Service w CIAC'!$C$5:$BK$21,CG$2+1,FALSE)*(VLOOKUP($C18,'Depr Rates'!$A$3:$F$30,$I$2+1,FALSE))/12)</f>
        <v>0</v>
      </c>
      <c r="CH18" s="148"/>
      <c r="CI18" s="37"/>
      <c r="CJ18" s="31">
        <f>CG18+(VLOOKUP($C18,'Plant in Service w CIAC'!$C$5:$BK$21,CJ$2+1,FALSE)*(VLOOKUP($C18,'Depr Rates'!$A$3:$F$30,$I$2+1,FALSE))/12)</f>
        <v>0</v>
      </c>
      <c r="CK18" s="148"/>
      <c r="CL18" s="37"/>
      <c r="CM18" s="31">
        <f>CJ18+(VLOOKUP($C18,'Plant in Service w CIAC'!$C$5:$BK$21,CM$2+1,FALSE)*(VLOOKUP($C18,'Depr Rates'!$A$3:$F$30,$I$2+1,FALSE))/12)</f>
        <v>0</v>
      </c>
      <c r="CN18" s="148"/>
      <c r="CO18" s="37"/>
      <c r="CP18" s="31">
        <f>CM18+(VLOOKUP($C18,'Plant in Service w CIAC'!$C$5:$BK$21,CP$2+1,FALSE)*(VLOOKUP($C18,'Depr Rates'!$A$3:$F$30,$I$2+1,FALSE))/12)</f>
        <v>0</v>
      </c>
      <c r="CQ18" s="148"/>
      <c r="CR18" s="37"/>
      <c r="CS18" s="31">
        <f>CP18+(VLOOKUP($C18,'Plant in Service w CIAC'!$C$5:$BK$21,CS$2+1,FALSE)*(VLOOKUP($C18,'Depr Rates'!$A$3:$F$30,$I$2+1,FALSE))/12)</f>
        <v>0</v>
      </c>
      <c r="CT18" s="148"/>
      <c r="CU18" s="37"/>
      <c r="CV18" s="31">
        <f>CS18+(VLOOKUP($C18,'Plant in Service w CIAC'!$C$5:$BK$21,CV$2+1,FALSE)*(VLOOKUP($C18,'Depr Rates'!$A$3:$F$30,$I$2+1,FALSE))/12)</f>
        <v>0</v>
      </c>
      <c r="CW18" s="148"/>
      <c r="CX18" s="37"/>
      <c r="CY18" s="31">
        <f>CV18+(VLOOKUP($C18,'Plant in Service w CIAC'!$C$5:$BK$21,CY$2+1,FALSE)*(VLOOKUP($C18,'Depr Rates'!$A$3:$F$30,$I$2+1,FALSE))/12)</f>
        <v>0</v>
      </c>
      <c r="CZ18" s="148"/>
      <c r="DA18" s="37"/>
      <c r="DB18" s="31">
        <f>CY18+(VLOOKUP($C18,'Plant in Service w CIAC'!$C$5:$BK$21,DB$2+1,FALSE)*(VLOOKUP($C18,'Depr Rates'!$A$3:$F$30,$I$2+1,FALSE))/12)</f>
        <v>0</v>
      </c>
      <c r="DC18" s="148"/>
      <c r="DD18" s="37"/>
      <c r="DE18" s="31">
        <f>DB18+(VLOOKUP($C18,'Plant in Service w CIAC'!$C$5:$BK$21,DE$2+1,FALSE)*(VLOOKUP($C18,'Depr Rates'!$A$3:$F$30,$I$2+1,FALSE))/12)</f>
        <v>0</v>
      </c>
      <c r="DF18" s="148"/>
      <c r="DG18" s="37"/>
      <c r="DH18" s="31">
        <f>DE18+(VLOOKUP($C18,'Plant in Service w CIAC'!$C$5:$BK$21,DH$2+1,FALSE)*(VLOOKUP($C18,'Depr Rates'!$A$3:$F$30,$I$2+1,FALSE))/12)</f>
        <v>0</v>
      </c>
      <c r="DI18" s="148"/>
      <c r="DJ18" s="37"/>
      <c r="DK18" s="31">
        <f>DH18+(VLOOKUP($C18,'Plant in Service w CIAC'!$C$5:$BK$21,DK$2+1,FALSE)*(VLOOKUP($C18,'Depr Rates'!$A$3:$F$30,$I$2+1,FALSE))/12)</f>
        <v>0</v>
      </c>
      <c r="DL18" s="148"/>
      <c r="DM18" s="37"/>
      <c r="DN18" s="31">
        <f>DK18+(VLOOKUP($C18,'Plant in Service w CIAC'!$C$5:$BK$21,DN$2+1,FALSE)*(VLOOKUP($C18,'Depr Rates'!$A$3:$F$30,$I$2+1,FALSE))/12)</f>
        <v>0</v>
      </c>
      <c r="DO18" s="148"/>
      <c r="DP18" s="37"/>
      <c r="DQ18" s="31">
        <f>DN18+(VLOOKUP($C18,'Plant in Service w CIAC'!$C$5:$BK$21,DQ$2+1,FALSE)*(VLOOKUP($C18,'Depr Rates'!$A$3:$F$30,$I$2+1,FALSE))/12)</f>
        <v>0</v>
      </c>
      <c r="DR18" s="148"/>
      <c r="DS18" s="37"/>
      <c r="DT18" s="31">
        <f>DQ18+(VLOOKUP($C18,'Plant in Service w CIAC'!$C$5:$BK$21,DT$2+1,FALSE)*(VLOOKUP($C18,'Depr Rates'!$A$3:$F$30,$I$2+1,FALSE))/12)</f>
        <v>0</v>
      </c>
      <c r="DU18" s="148"/>
      <c r="DV18" s="37"/>
      <c r="DW18" s="31">
        <f>DT18+(VLOOKUP($C18,'Plant in Service w CIAC'!$C$5:$BK$21,DW$2+1,FALSE)*(VLOOKUP($C18,'Depr Rates'!$A$3:$F$30,$I$2+1,FALSE))/12)</f>
        <v>0</v>
      </c>
      <c r="DX18" s="148"/>
      <c r="DY18" s="37"/>
      <c r="DZ18" s="31">
        <f>DW18+(VLOOKUP($C18,'Plant in Service w CIAC'!$C$5:$BK$21,DZ$2+1,FALSE)*(VLOOKUP($C18,'Depr Rates'!$A$3:$F$30,$I$2+1,FALSE))/12)</f>
        <v>0</v>
      </c>
      <c r="EA18" s="148"/>
      <c r="EB18" s="37"/>
      <c r="EC18" s="31">
        <f>DZ18+(VLOOKUP($C18,'Plant in Service w CIAC'!$C$5:$BK$21,EC$2+1,FALSE)*(VLOOKUP($C18,'Depr Rates'!$A$3:$F$30,$I$2+1,FALSE))/12)</f>
        <v>0</v>
      </c>
      <c r="ED18" s="148"/>
      <c r="EE18" s="37"/>
      <c r="EF18" s="31">
        <f>EC18+(VLOOKUP($C18,'Plant in Service w CIAC'!$C$5:$BK$21,EF$2+1,FALSE)*(VLOOKUP($C18,'Depr Rates'!$A$3:$F$30,$I$2+1,FALSE))/12)</f>
        <v>0</v>
      </c>
      <c r="EG18" s="148"/>
      <c r="EH18" s="37"/>
      <c r="EI18" s="31">
        <f>EF18+(VLOOKUP($C18,'Plant in Service w CIAC'!$C$5:$BK$21,EI$2+1,FALSE)*(VLOOKUP($C18,'Depr Rates'!$A$3:$F$30,$I$2+1,FALSE))/12)</f>
        <v>0</v>
      </c>
      <c r="EJ18" s="148"/>
      <c r="EK18" s="37"/>
      <c r="EL18" s="31">
        <f>EI18+(VLOOKUP($C18,'Plant in Service w CIAC'!$C$5:$BK$21,EL$2+1,FALSE)*(VLOOKUP($C18,'Depr Rates'!$A$3:$F$30,$I$2+1,FALSE))/12)</f>
        <v>0</v>
      </c>
      <c r="EM18" s="148"/>
      <c r="EN18" s="37"/>
      <c r="EO18" s="31">
        <f>EL18+(VLOOKUP($C18,'Plant in Service w CIAC'!$C$5:$BK$21,EO$2+1,FALSE)*(VLOOKUP($C18,'Depr Rates'!$A$3:$F$30,$I$2+1,FALSE))/12)</f>
        <v>0</v>
      </c>
      <c r="EP18" s="148"/>
      <c r="EQ18" s="37"/>
      <c r="ER18" s="31">
        <f>EO18+(VLOOKUP($C18,'Plant in Service w CIAC'!$C$5:$BK$21,ER$2+1,FALSE)*(VLOOKUP($C18,'Depr Rates'!$A$3:$F$30,$I$2+1,FALSE))/12)</f>
        <v>0</v>
      </c>
      <c r="ES18" s="148"/>
      <c r="ET18" s="37"/>
      <c r="EU18" s="31">
        <f>ER18+(VLOOKUP($C18,'Plant in Service w CIAC'!$C$5:$BK$21,EU$2+1,FALSE)*(VLOOKUP($C18,'Depr Rates'!$A$3:$F$30,$I$2+1,FALSE))/12)</f>
        <v>0</v>
      </c>
      <c r="EV18" s="148"/>
      <c r="EW18" s="37"/>
      <c r="EX18" s="31">
        <f>EU18+(VLOOKUP($C18,'Plant in Service w CIAC'!$C$5:$BK$21,EX$2+1,FALSE)*(VLOOKUP($C18,'Depr Rates'!$A$3:$F$30,$I$2+1,FALSE))/12)</f>
        <v>0</v>
      </c>
      <c r="EY18" s="148"/>
      <c r="EZ18" s="37"/>
      <c r="FA18" s="31">
        <f>EX18+(VLOOKUP($C18,'Plant in Service w CIAC'!$C$5:$BK$21,FA$2+1,FALSE)*(VLOOKUP($C18,'Depr Rates'!$A$3:$F$30,$I$2+1,FALSE))/12)</f>
        <v>0</v>
      </c>
      <c r="FB18" s="148"/>
      <c r="FC18" s="37"/>
      <c r="FD18" s="31">
        <f>FA18+(VLOOKUP($C18,'Plant in Service w CIAC'!$C$5:$BK$21,FD$2+1,FALSE)*(VLOOKUP($C18,'Depr Rates'!$A$3:$F$30,$I$2+1,FALSE))/12)</f>
        <v>0</v>
      </c>
      <c r="FG18" s="31">
        <f>FD18+(VLOOKUP($C18,'Plant in Service w CIAC'!$C$5:$BK$21,FG$2+1,FALSE)*(VLOOKUP($C18,'Depr Rates'!$A$3:$F$30,$I$2+1,FALSE))/12)</f>
        <v>0</v>
      </c>
      <c r="FJ18" s="31">
        <f>FG18+(VLOOKUP($C18,'Plant in Service w CIAC'!$C$5:$BK$21,FJ$2+1,FALSE)*(VLOOKUP($C18,'Depr Rates'!$A$3:$F$30,$I$2+1,FALSE))/12)</f>
        <v>0</v>
      </c>
    </row>
    <row r="19" spans="1:166" x14ac:dyDescent="0.2">
      <c r="A19" s="10"/>
      <c r="B19" s="10"/>
      <c r="D19" s="27"/>
      <c r="E19" s="158"/>
      <c r="F19" s="33"/>
      <c r="G19" s="31"/>
      <c r="H19" s="148"/>
      <c r="I19" s="37"/>
      <c r="J19" s="31"/>
      <c r="K19" s="148"/>
      <c r="L19" s="37"/>
      <c r="M19" s="31"/>
      <c r="N19" s="148"/>
      <c r="O19" s="37"/>
      <c r="P19" s="31"/>
      <c r="Q19" s="148"/>
      <c r="R19" s="37"/>
      <c r="S19" s="31"/>
      <c r="T19" s="148"/>
      <c r="U19" s="37"/>
      <c r="V19" s="31"/>
      <c r="W19" s="148"/>
      <c r="X19" s="37"/>
      <c r="Y19" s="31"/>
      <c r="Z19" s="148"/>
      <c r="AA19" s="37"/>
      <c r="AB19" s="31"/>
      <c r="AC19" s="148"/>
      <c r="AD19" s="37"/>
      <c r="AE19" s="31"/>
      <c r="AF19" s="148"/>
      <c r="AG19" s="37"/>
      <c r="AH19" s="31"/>
      <c r="AI19" s="148"/>
      <c r="AJ19" s="37"/>
      <c r="AK19" s="31"/>
      <c r="AL19" s="148"/>
      <c r="AM19" s="37"/>
      <c r="AN19" s="31"/>
      <c r="AO19" s="148"/>
      <c r="AP19" s="37"/>
      <c r="AQ19" s="31"/>
      <c r="AR19" s="148"/>
      <c r="AS19" s="37"/>
      <c r="AT19" s="31"/>
      <c r="AU19" s="148"/>
      <c r="AV19" s="37"/>
      <c r="AW19" s="31"/>
      <c r="AX19" s="148"/>
      <c r="AY19" s="37"/>
      <c r="AZ19" s="31"/>
      <c r="BA19" s="148"/>
      <c r="BB19" s="37"/>
      <c r="BC19" s="31"/>
      <c r="BD19" s="148"/>
      <c r="BE19" s="37"/>
      <c r="BF19" s="31"/>
      <c r="BG19" s="148"/>
      <c r="BH19" s="37"/>
      <c r="BI19" s="31"/>
      <c r="BJ19" s="148"/>
      <c r="BK19" s="37"/>
      <c r="BL19" s="31"/>
      <c r="BM19" s="148"/>
      <c r="BN19" s="37"/>
      <c r="BO19" s="31"/>
      <c r="BP19" s="148"/>
      <c r="BQ19" s="37"/>
      <c r="BR19" s="31"/>
      <c r="BS19" s="148"/>
      <c r="BT19" s="37"/>
      <c r="BU19" s="31"/>
      <c r="BV19" s="148"/>
      <c r="BW19" s="37"/>
      <c r="BX19" s="31"/>
      <c r="BY19" s="148"/>
      <c r="BZ19" s="37"/>
      <c r="CA19" s="31"/>
      <c r="CB19" s="148"/>
      <c r="CC19" s="37"/>
      <c r="CD19" s="31"/>
      <c r="CE19" s="148"/>
      <c r="CF19" s="37"/>
      <c r="CG19" s="31"/>
      <c r="CH19" s="148"/>
      <c r="CI19" s="37"/>
      <c r="CJ19" s="31"/>
      <c r="CK19" s="148"/>
      <c r="CL19" s="37"/>
      <c r="CM19" s="31"/>
      <c r="CN19" s="148"/>
      <c r="CO19" s="37"/>
      <c r="CP19" s="31"/>
      <c r="CQ19" s="148"/>
      <c r="CR19" s="37"/>
      <c r="CS19" s="31"/>
      <c r="CT19" s="148"/>
      <c r="CU19" s="37"/>
      <c r="CV19" s="31"/>
      <c r="CW19" s="148"/>
      <c r="CX19" s="37"/>
      <c r="CY19" s="31"/>
      <c r="CZ19" s="148"/>
      <c r="DA19" s="37"/>
      <c r="DB19" s="31"/>
      <c r="DC19" s="148"/>
      <c r="DD19" s="37"/>
      <c r="DE19" s="31"/>
      <c r="DF19" s="148"/>
      <c r="DG19" s="37"/>
      <c r="DH19" s="31"/>
      <c r="DI19" s="148"/>
      <c r="DJ19" s="37"/>
      <c r="DK19" s="31"/>
      <c r="DL19" s="148"/>
      <c r="DM19" s="37"/>
      <c r="DN19" s="31"/>
      <c r="DO19" s="148"/>
      <c r="DP19" s="37"/>
      <c r="DQ19" s="31"/>
      <c r="DR19" s="148"/>
      <c r="DS19" s="37"/>
      <c r="DT19" s="31"/>
      <c r="DU19" s="148"/>
      <c r="DV19" s="37"/>
      <c r="DW19" s="31"/>
      <c r="DX19" s="148"/>
      <c r="DY19" s="37"/>
      <c r="DZ19" s="31"/>
      <c r="EA19" s="148"/>
      <c r="EB19" s="37"/>
      <c r="EC19" s="31"/>
      <c r="ED19" s="148"/>
      <c r="EE19" s="37"/>
      <c r="EF19" s="31"/>
      <c r="EG19" s="148"/>
      <c r="EH19" s="37"/>
      <c r="EI19" s="31"/>
      <c r="EJ19" s="148"/>
      <c r="EK19" s="37"/>
      <c r="EL19" s="31"/>
      <c r="EM19" s="148"/>
      <c r="EN19" s="37"/>
      <c r="EO19" s="31"/>
      <c r="EP19" s="148"/>
      <c r="EQ19" s="37"/>
      <c r="ER19" s="31"/>
      <c r="ES19" s="148"/>
      <c r="ET19" s="37"/>
      <c r="EU19" s="31"/>
      <c r="EV19" s="148"/>
      <c r="EW19" s="37"/>
      <c r="EX19" s="31"/>
      <c r="EY19" s="148"/>
      <c r="EZ19" s="37"/>
      <c r="FA19" s="31"/>
      <c r="FB19" s="148"/>
      <c r="FC19" s="37"/>
    </row>
    <row r="20" spans="1:166" x14ac:dyDescent="0.2">
      <c r="A20" s="10"/>
      <c r="B20" s="10"/>
      <c r="D20" s="27"/>
      <c r="E20" s="158"/>
      <c r="F20" s="33"/>
      <c r="G20" s="31"/>
      <c r="H20" s="148"/>
      <c r="I20" s="37"/>
      <c r="J20" s="31"/>
      <c r="K20" s="148"/>
      <c r="L20" s="37"/>
      <c r="M20" s="31"/>
      <c r="N20" s="148"/>
      <c r="O20" s="37"/>
      <c r="P20" s="31"/>
      <c r="Q20" s="148"/>
      <c r="R20" s="37"/>
      <c r="S20" s="31"/>
      <c r="T20" s="148"/>
      <c r="U20" s="37"/>
      <c r="V20" s="31"/>
      <c r="W20" s="148"/>
      <c r="X20" s="37"/>
      <c r="Y20" s="31"/>
      <c r="Z20" s="148"/>
      <c r="AA20" s="37"/>
      <c r="AB20" s="31"/>
      <c r="AC20" s="148"/>
      <c r="AD20" s="37"/>
      <c r="AE20" s="31"/>
      <c r="AF20" s="148"/>
      <c r="AG20" s="37"/>
      <c r="AH20" s="31"/>
      <c r="AI20" s="148"/>
      <c r="AJ20" s="37"/>
      <c r="AK20" s="31"/>
      <c r="AL20" s="148"/>
      <c r="AM20" s="37"/>
      <c r="AN20" s="31"/>
      <c r="AO20" s="148"/>
      <c r="AP20" s="37"/>
      <c r="AQ20" s="31"/>
      <c r="AR20" s="148"/>
      <c r="AS20" s="37"/>
      <c r="AT20" s="31"/>
      <c r="AU20" s="148"/>
      <c r="AV20" s="37"/>
      <c r="AW20" s="31"/>
      <c r="AX20" s="148"/>
      <c r="AY20" s="37"/>
      <c r="AZ20" s="31"/>
      <c r="BA20" s="148"/>
      <c r="BB20" s="37"/>
      <c r="BC20" s="31"/>
      <c r="BD20" s="148"/>
      <c r="BE20" s="37"/>
      <c r="BF20" s="31"/>
      <c r="BG20" s="148"/>
      <c r="BH20" s="37"/>
      <c r="BI20" s="31"/>
      <c r="BJ20" s="148"/>
      <c r="BK20" s="37"/>
      <c r="BL20" s="31"/>
      <c r="BM20" s="148"/>
      <c r="BN20" s="37"/>
      <c r="BO20" s="31"/>
      <c r="BP20" s="148"/>
      <c r="BQ20" s="37"/>
      <c r="BR20" s="31"/>
      <c r="BS20" s="148"/>
      <c r="BT20" s="37"/>
      <c r="BU20" s="31"/>
      <c r="BV20" s="148"/>
      <c r="BW20" s="37"/>
      <c r="BX20" s="31"/>
      <c r="BY20" s="148"/>
      <c r="BZ20" s="37"/>
      <c r="CA20" s="31"/>
      <c r="CB20" s="148"/>
      <c r="CC20" s="37"/>
      <c r="CD20" s="31"/>
      <c r="CE20" s="148"/>
      <c r="CF20" s="37"/>
      <c r="CG20" s="31"/>
      <c r="CH20" s="148"/>
      <c r="CI20" s="37"/>
      <c r="CJ20" s="31"/>
      <c r="CK20" s="148"/>
      <c r="CL20" s="37"/>
      <c r="CM20" s="31"/>
      <c r="CN20" s="148"/>
      <c r="CO20" s="37"/>
      <c r="CP20" s="31"/>
      <c r="CQ20" s="148"/>
      <c r="CR20" s="37"/>
      <c r="CS20" s="31"/>
      <c r="CT20" s="148"/>
      <c r="CU20" s="37"/>
      <c r="CV20" s="31"/>
      <c r="CW20" s="148"/>
      <c r="CX20" s="37"/>
      <c r="CY20" s="31"/>
      <c r="CZ20" s="148"/>
      <c r="DA20" s="37"/>
      <c r="DB20" s="31"/>
      <c r="DC20" s="148"/>
      <c r="DD20" s="37"/>
      <c r="DE20" s="31"/>
      <c r="DF20" s="148"/>
      <c r="DG20" s="37"/>
      <c r="DH20" s="31"/>
      <c r="DI20" s="148"/>
      <c r="DJ20" s="37"/>
      <c r="DK20" s="31"/>
      <c r="DL20" s="148"/>
      <c r="DM20" s="37"/>
      <c r="DN20" s="31"/>
      <c r="DO20" s="148"/>
      <c r="DP20" s="37"/>
      <c r="DQ20" s="31"/>
      <c r="DR20" s="148"/>
      <c r="DS20" s="37"/>
      <c r="DT20" s="31"/>
      <c r="DU20" s="148"/>
      <c r="DV20" s="37"/>
      <c r="DW20" s="31"/>
      <c r="DX20" s="148"/>
      <c r="DY20" s="37"/>
      <c r="DZ20" s="31"/>
      <c r="EA20" s="148"/>
      <c r="EB20" s="37"/>
      <c r="EC20" s="31"/>
      <c r="ED20" s="148"/>
      <c r="EE20" s="37"/>
      <c r="EF20" s="31"/>
      <c r="EG20" s="148"/>
      <c r="EH20" s="37"/>
      <c r="EI20" s="31"/>
      <c r="EJ20" s="148"/>
      <c r="EK20" s="37"/>
      <c r="EL20" s="31"/>
      <c r="EM20" s="148"/>
      <c r="EN20" s="37"/>
      <c r="EO20" s="31"/>
      <c r="EP20" s="148"/>
      <c r="EQ20" s="37"/>
      <c r="ER20" s="31"/>
      <c r="ES20" s="148"/>
      <c r="ET20" s="37"/>
      <c r="EU20" s="31"/>
      <c r="EV20" s="148"/>
      <c r="EW20" s="37"/>
      <c r="EX20" s="31"/>
      <c r="EY20" s="148"/>
      <c r="EZ20" s="37"/>
      <c r="FA20" s="31"/>
      <c r="FB20" s="148"/>
      <c r="FC20" s="37"/>
    </row>
    <row r="21" spans="1:166" x14ac:dyDescent="0.2">
      <c r="A21" s="10"/>
      <c r="B21" s="10"/>
      <c r="C21" s="10"/>
      <c r="D21" s="27"/>
      <c r="E21" s="158"/>
      <c r="F21" s="33"/>
      <c r="G21" s="31"/>
      <c r="H21" s="148"/>
      <c r="I21" s="37"/>
      <c r="J21" s="31"/>
      <c r="K21" s="148"/>
      <c r="L21" s="37"/>
      <c r="M21" s="31"/>
      <c r="N21" s="148"/>
      <c r="O21" s="37"/>
      <c r="P21" s="31"/>
      <c r="Q21" s="148"/>
      <c r="R21" s="37"/>
      <c r="S21" s="31"/>
      <c r="T21" s="148"/>
      <c r="U21" s="37"/>
      <c r="V21" s="31"/>
      <c r="W21" s="148"/>
      <c r="X21" s="37"/>
      <c r="Y21" s="31"/>
      <c r="Z21" s="148"/>
      <c r="AA21" s="37"/>
      <c r="AB21" s="31"/>
      <c r="AC21" s="148"/>
      <c r="AD21" s="37"/>
      <c r="AE21" s="31"/>
      <c r="AF21" s="148"/>
      <c r="AG21" s="37"/>
      <c r="AH21" s="31"/>
      <c r="AI21" s="148"/>
      <c r="AJ21" s="37"/>
      <c r="AK21" s="31"/>
      <c r="AL21" s="148"/>
      <c r="AM21" s="37"/>
      <c r="AN21" s="31"/>
      <c r="AO21" s="148"/>
      <c r="AP21" s="37"/>
      <c r="AQ21" s="31"/>
      <c r="AR21" s="148"/>
      <c r="AS21" s="37"/>
      <c r="AT21" s="31"/>
      <c r="AU21" s="148"/>
      <c r="AV21" s="37"/>
      <c r="AW21" s="31"/>
      <c r="AX21" s="148"/>
      <c r="AY21" s="37"/>
      <c r="AZ21" s="31"/>
      <c r="BA21" s="148"/>
      <c r="BB21" s="37"/>
      <c r="BC21" s="31"/>
      <c r="BD21" s="148"/>
      <c r="BE21" s="37"/>
      <c r="BF21" s="31"/>
      <c r="BG21" s="148"/>
      <c r="BH21" s="37"/>
      <c r="BI21" s="31"/>
      <c r="BJ21" s="148"/>
      <c r="BK21" s="37"/>
      <c r="BL21" s="31"/>
      <c r="BM21" s="148"/>
      <c r="BN21" s="37"/>
      <c r="BO21" s="31"/>
      <c r="BP21" s="148"/>
      <c r="BQ21" s="37"/>
      <c r="BR21" s="31"/>
      <c r="BS21" s="148"/>
      <c r="BT21" s="37"/>
      <c r="BU21" s="31"/>
      <c r="BV21" s="148"/>
      <c r="BW21" s="37"/>
      <c r="BX21" s="31"/>
      <c r="BY21" s="148"/>
      <c r="BZ21" s="37"/>
      <c r="CA21" s="31"/>
      <c r="CB21" s="148"/>
      <c r="CC21" s="37"/>
      <c r="CD21" s="31"/>
      <c r="CE21" s="148"/>
      <c r="CF21" s="37"/>
      <c r="CG21" s="31"/>
      <c r="CH21" s="148"/>
      <c r="CI21" s="37"/>
      <c r="CJ21" s="31"/>
      <c r="CK21" s="148"/>
      <c r="CL21" s="37"/>
      <c r="CM21" s="31"/>
      <c r="CN21" s="148"/>
      <c r="CO21" s="37"/>
      <c r="CP21" s="31"/>
      <c r="CQ21" s="148"/>
      <c r="CR21" s="37"/>
      <c r="CS21" s="31"/>
      <c r="CT21" s="148"/>
      <c r="CU21" s="37"/>
      <c r="CV21" s="31"/>
      <c r="CW21" s="148"/>
      <c r="CX21" s="37"/>
      <c r="CY21" s="31"/>
      <c r="CZ21" s="148"/>
      <c r="DA21" s="37"/>
      <c r="DB21" s="31"/>
      <c r="DC21" s="148"/>
      <c r="DD21" s="37"/>
      <c r="DE21" s="31"/>
      <c r="DF21" s="148"/>
      <c r="DG21" s="37"/>
      <c r="DH21" s="31"/>
      <c r="DI21" s="148"/>
      <c r="DJ21" s="37"/>
      <c r="DK21" s="31"/>
      <c r="DL21" s="148"/>
      <c r="DM21" s="37"/>
      <c r="DN21" s="31"/>
      <c r="DO21" s="148"/>
      <c r="DP21" s="37"/>
      <c r="DQ21" s="31"/>
      <c r="DR21" s="148"/>
      <c r="DS21" s="37"/>
      <c r="DT21" s="31"/>
      <c r="DU21" s="148"/>
      <c r="DV21" s="37"/>
      <c r="DW21" s="31"/>
      <c r="DX21" s="148"/>
      <c r="DY21" s="37"/>
      <c r="DZ21" s="31"/>
      <c r="EA21" s="148"/>
      <c r="EB21" s="37"/>
      <c r="EC21" s="31"/>
      <c r="ED21" s="148"/>
      <c r="EE21" s="37"/>
      <c r="EF21" s="31"/>
      <c r="EG21" s="148"/>
      <c r="EH21" s="37"/>
      <c r="EI21" s="31"/>
      <c r="EJ21" s="148"/>
      <c r="EK21" s="37"/>
      <c r="EL21" s="31"/>
      <c r="EM21" s="148"/>
      <c r="EN21" s="37"/>
      <c r="EO21" s="31"/>
      <c r="EP21" s="148"/>
      <c r="EQ21" s="37"/>
      <c r="ER21" s="31"/>
      <c r="ES21" s="148"/>
      <c r="ET21" s="37"/>
      <c r="EU21" s="31"/>
      <c r="EV21" s="148"/>
      <c r="EW21" s="37"/>
      <c r="EX21" s="31"/>
      <c r="EY21" s="148"/>
      <c r="EZ21" s="37"/>
      <c r="FA21" s="31"/>
      <c r="FB21" s="148"/>
      <c r="FC21" s="37"/>
    </row>
    <row r="22" spans="1:166" x14ac:dyDescent="0.2">
      <c r="A22" s="12"/>
      <c r="B22" s="13"/>
      <c r="C22" s="13"/>
      <c r="D22" s="28"/>
      <c r="E22" s="7"/>
      <c r="F22" s="34"/>
      <c r="G22" s="28"/>
      <c r="H22" s="23"/>
      <c r="I22" s="34"/>
      <c r="J22" s="28"/>
      <c r="K22" s="7"/>
      <c r="L22" s="34"/>
      <c r="M22" s="28"/>
      <c r="N22" s="7"/>
      <c r="O22" s="34"/>
      <c r="P22" s="28"/>
      <c r="Q22" s="7"/>
      <c r="R22" s="34"/>
      <c r="S22" s="28"/>
      <c r="T22" s="7"/>
      <c r="U22" s="34"/>
      <c r="V22" s="28"/>
      <c r="W22" s="7"/>
      <c r="X22" s="34"/>
      <c r="Y22" s="28"/>
      <c r="Z22" s="7"/>
      <c r="AA22" s="34"/>
      <c r="AB22" s="28"/>
      <c r="AC22" s="7"/>
      <c r="AD22" s="34"/>
      <c r="AE22" s="28"/>
      <c r="AF22" s="7"/>
      <c r="AG22" s="34"/>
      <c r="AH22" s="28"/>
      <c r="AI22" s="7"/>
      <c r="AJ22" s="34"/>
      <c r="AK22" s="28"/>
      <c r="AL22" s="7"/>
      <c r="AM22" s="34"/>
      <c r="AN22" s="28"/>
      <c r="AO22" s="7"/>
      <c r="AP22" s="34"/>
      <c r="AQ22" s="28"/>
      <c r="AR22" s="7"/>
      <c r="AS22" s="34"/>
      <c r="AT22" s="28"/>
      <c r="AU22" s="7"/>
      <c r="AV22" s="34"/>
      <c r="AW22" s="28"/>
      <c r="AX22" s="7"/>
      <c r="AY22" s="34"/>
      <c r="AZ22" s="28"/>
      <c r="BA22" s="7"/>
      <c r="BB22" s="34"/>
      <c r="BC22" s="28"/>
      <c r="BD22" s="7"/>
      <c r="BE22" s="34"/>
      <c r="BF22" s="28"/>
      <c r="BG22" s="7"/>
      <c r="BH22" s="34"/>
      <c r="BI22" s="28"/>
      <c r="BJ22" s="7"/>
      <c r="BK22" s="34"/>
      <c r="BL22" s="28"/>
      <c r="BM22" s="7"/>
      <c r="BN22" s="34"/>
      <c r="BO22" s="28"/>
      <c r="BP22" s="7"/>
      <c r="BQ22" s="34"/>
      <c r="BR22" s="28"/>
      <c r="BS22" s="7"/>
      <c r="BT22" s="34"/>
      <c r="BU22" s="28"/>
      <c r="BV22" s="7"/>
      <c r="BW22" s="34"/>
      <c r="BX22" s="28"/>
      <c r="BY22" s="7"/>
      <c r="BZ22" s="34"/>
      <c r="CA22" s="28"/>
      <c r="CB22" s="7"/>
      <c r="CC22" s="34"/>
      <c r="CD22" s="28"/>
      <c r="CE22" s="7"/>
      <c r="CF22" s="34"/>
      <c r="CG22" s="28"/>
      <c r="CH22" s="7"/>
      <c r="CI22" s="34"/>
      <c r="CJ22" s="28"/>
      <c r="CK22" s="7"/>
      <c r="CL22" s="34"/>
      <c r="CM22" s="28"/>
      <c r="CN22" s="7"/>
      <c r="CO22" s="34"/>
      <c r="CP22" s="28"/>
      <c r="CQ22" s="7"/>
      <c r="CR22" s="34"/>
      <c r="CS22" s="28"/>
      <c r="CT22" s="7"/>
      <c r="CU22" s="34"/>
      <c r="CV22" s="28"/>
      <c r="CW22" s="7"/>
      <c r="CX22" s="34"/>
      <c r="CY22" s="28"/>
      <c r="CZ22" s="7"/>
      <c r="DA22" s="34"/>
      <c r="DB22" s="28"/>
      <c r="DC22" s="7"/>
      <c r="DD22" s="34"/>
      <c r="DE22" s="28"/>
      <c r="DF22" s="7"/>
      <c r="DG22" s="34"/>
      <c r="DH22" s="28"/>
      <c r="DI22" s="7"/>
      <c r="DJ22" s="34"/>
      <c r="DK22" s="28"/>
      <c r="DL22" s="7"/>
      <c r="DM22" s="34"/>
      <c r="DN22" s="28"/>
      <c r="DO22" s="7"/>
      <c r="DP22" s="34"/>
      <c r="DQ22" s="28"/>
      <c r="DR22" s="7"/>
      <c r="DS22" s="34"/>
      <c r="DT22" s="28"/>
      <c r="DU22" s="7"/>
      <c r="DV22" s="34"/>
      <c r="DW22" s="28"/>
      <c r="DX22" s="7"/>
      <c r="DY22" s="34"/>
      <c r="DZ22" s="28"/>
      <c r="EA22" s="7"/>
      <c r="EB22" s="34"/>
      <c r="EC22" s="28"/>
      <c r="ED22" s="7"/>
      <c r="EE22" s="34"/>
      <c r="EF22" s="28"/>
      <c r="EG22" s="7"/>
      <c r="EH22" s="34"/>
      <c r="EI22" s="28"/>
      <c r="EJ22" s="7"/>
      <c r="EK22" s="34"/>
      <c r="EL22" s="28"/>
      <c r="EM22" s="7"/>
      <c r="EN22" s="34"/>
      <c r="EO22" s="28"/>
      <c r="EP22" s="7"/>
      <c r="EQ22" s="34"/>
      <c r="ER22" s="28"/>
      <c r="ES22" s="7"/>
      <c r="ET22" s="34"/>
      <c r="EU22" s="28"/>
      <c r="EV22" s="7"/>
      <c r="EW22" s="34"/>
      <c r="EX22" s="28"/>
      <c r="EY22" s="7"/>
      <c r="EZ22" s="34"/>
      <c r="FA22" s="28"/>
      <c r="FB22" s="7"/>
      <c r="FC22" s="34"/>
    </row>
    <row r="23" spans="1:166" x14ac:dyDescent="0.2">
      <c r="A23" s="14" t="s">
        <v>24</v>
      </c>
      <c r="B23" s="24"/>
      <c r="C23" s="15"/>
      <c r="D23" s="27">
        <f t="shared" ref="D23:AI23" si="50">SUM(D5:D21)</f>
        <v>2706582.3447256587</v>
      </c>
      <c r="E23" s="158">
        <f t="shared" si="50"/>
        <v>0</v>
      </c>
      <c r="F23" s="33">
        <f t="shared" si="50"/>
        <v>0</v>
      </c>
      <c r="G23" s="27">
        <f t="shared" si="50"/>
        <v>2772099.951442135</v>
      </c>
      <c r="H23" s="158">
        <f t="shared" si="50"/>
        <v>0</v>
      </c>
      <c r="I23" s="33">
        <f t="shared" si="50"/>
        <v>0</v>
      </c>
      <c r="J23" s="27">
        <f t="shared" si="50"/>
        <v>2837617.5581586128</v>
      </c>
      <c r="K23" s="158">
        <f t="shared" si="50"/>
        <v>0</v>
      </c>
      <c r="L23" s="33">
        <f t="shared" si="50"/>
        <v>0</v>
      </c>
      <c r="M23" s="27">
        <f t="shared" si="50"/>
        <v>2903135.1648750906</v>
      </c>
      <c r="N23" s="158">
        <f t="shared" si="50"/>
        <v>0</v>
      </c>
      <c r="O23" s="33">
        <f t="shared" si="50"/>
        <v>0</v>
      </c>
      <c r="P23" s="27">
        <f t="shared" si="50"/>
        <v>2968652.771591567</v>
      </c>
      <c r="Q23" s="158">
        <f t="shared" si="50"/>
        <v>0</v>
      </c>
      <c r="R23" s="33">
        <f t="shared" si="50"/>
        <v>0</v>
      </c>
      <c r="S23" s="27">
        <f t="shared" si="50"/>
        <v>3034170.3783080443</v>
      </c>
      <c r="T23" s="158">
        <f t="shared" si="50"/>
        <v>0</v>
      </c>
      <c r="U23" s="33">
        <f t="shared" si="50"/>
        <v>0</v>
      </c>
      <c r="V23" s="27">
        <f t="shared" si="50"/>
        <v>3099687.9850245216</v>
      </c>
      <c r="W23" s="158">
        <f t="shared" si="50"/>
        <v>0</v>
      </c>
      <c r="X23" s="33">
        <f t="shared" si="50"/>
        <v>0</v>
      </c>
      <c r="Y23" s="27">
        <f t="shared" si="50"/>
        <v>3165205.5917409989</v>
      </c>
      <c r="Z23" s="158">
        <f t="shared" si="50"/>
        <v>0</v>
      </c>
      <c r="AA23" s="33">
        <f t="shared" si="50"/>
        <v>0</v>
      </c>
      <c r="AB23" s="27">
        <f t="shared" si="50"/>
        <v>3230723.1984574767</v>
      </c>
      <c r="AC23" s="158">
        <f t="shared" si="50"/>
        <v>0</v>
      </c>
      <c r="AD23" s="33">
        <f t="shared" si="50"/>
        <v>0</v>
      </c>
      <c r="AE23" s="27">
        <f t="shared" si="50"/>
        <v>3296240.8051739535</v>
      </c>
      <c r="AF23" s="158">
        <f t="shared" si="50"/>
        <v>0</v>
      </c>
      <c r="AG23" s="33">
        <f t="shared" si="50"/>
        <v>0</v>
      </c>
      <c r="AH23" s="27">
        <f t="shared" si="50"/>
        <v>3361758.4118904308</v>
      </c>
      <c r="AI23" s="158">
        <f t="shared" si="50"/>
        <v>0</v>
      </c>
      <c r="AJ23" s="33">
        <f t="shared" ref="AJ23:CU23" si="51">SUM(AJ5:AJ21)</f>
        <v>0</v>
      </c>
      <c r="AK23" s="27">
        <f t="shared" si="51"/>
        <v>3427276.0186069077</v>
      </c>
      <c r="AL23" s="158">
        <f t="shared" si="51"/>
        <v>0</v>
      </c>
      <c r="AM23" s="33">
        <f t="shared" si="51"/>
        <v>0</v>
      </c>
      <c r="AN23" s="27">
        <f t="shared" si="51"/>
        <v>3492793.6253233855</v>
      </c>
      <c r="AO23" s="158">
        <f t="shared" si="51"/>
        <v>0</v>
      </c>
      <c r="AP23" s="33">
        <f t="shared" si="51"/>
        <v>0</v>
      </c>
      <c r="AQ23" s="27">
        <f t="shared" si="51"/>
        <v>3558311.2320398628</v>
      </c>
      <c r="AR23" s="158">
        <f t="shared" si="51"/>
        <v>0</v>
      </c>
      <c r="AS23" s="33">
        <f t="shared" si="51"/>
        <v>0</v>
      </c>
      <c r="AT23" s="27">
        <f t="shared" si="51"/>
        <v>3623828.8387563392</v>
      </c>
      <c r="AU23" s="158">
        <f t="shared" si="51"/>
        <v>0</v>
      </c>
      <c r="AV23" s="33">
        <f t="shared" si="51"/>
        <v>0</v>
      </c>
      <c r="AW23" s="27">
        <f t="shared" si="51"/>
        <v>3689346.4454728169</v>
      </c>
      <c r="AX23" s="158">
        <f t="shared" si="51"/>
        <v>0</v>
      </c>
      <c r="AY23" s="33">
        <f t="shared" si="51"/>
        <v>0</v>
      </c>
      <c r="AZ23" s="27">
        <f t="shared" si="51"/>
        <v>3754415.0064720376</v>
      </c>
      <c r="BA23" s="158">
        <f t="shared" si="51"/>
        <v>0</v>
      </c>
      <c r="BB23" s="33">
        <f t="shared" si="51"/>
        <v>0</v>
      </c>
      <c r="BC23" s="27">
        <f t="shared" si="51"/>
        <v>3819483.5674712579</v>
      </c>
      <c r="BD23" s="158">
        <f t="shared" si="51"/>
        <v>0</v>
      </c>
      <c r="BE23" s="33">
        <f t="shared" si="51"/>
        <v>0</v>
      </c>
      <c r="BF23" s="27">
        <f t="shared" si="51"/>
        <v>3884552.1284704786</v>
      </c>
      <c r="BG23" s="158">
        <f t="shared" si="51"/>
        <v>0</v>
      </c>
      <c r="BH23" s="33">
        <f t="shared" si="51"/>
        <v>0</v>
      </c>
      <c r="BI23" s="27">
        <f t="shared" si="51"/>
        <v>3949620.6894696997</v>
      </c>
      <c r="BJ23" s="158">
        <f t="shared" si="51"/>
        <v>0</v>
      </c>
      <c r="BK23" s="33">
        <f t="shared" si="51"/>
        <v>0</v>
      </c>
      <c r="BL23" s="27">
        <f t="shared" si="51"/>
        <v>4014689.25046892</v>
      </c>
      <c r="BM23" s="158">
        <f t="shared" si="51"/>
        <v>0</v>
      </c>
      <c r="BN23" s="33">
        <f t="shared" si="51"/>
        <v>0</v>
      </c>
      <c r="BO23" s="27">
        <f t="shared" si="51"/>
        <v>4079757.8114681412</v>
      </c>
      <c r="BP23" s="158">
        <f t="shared" si="51"/>
        <v>0</v>
      </c>
      <c r="BQ23" s="33">
        <f t="shared" si="51"/>
        <v>0</v>
      </c>
      <c r="BR23" s="27">
        <f t="shared" si="51"/>
        <v>4144826.3724673619</v>
      </c>
      <c r="BS23" s="158">
        <f t="shared" si="51"/>
        <v>0</v>
      </c>
      <c r="BT23" s="33">
        <f t="shared" si="51"/>
        <v>0</v>
      </c>
      <c r="BU23" s="27">
        <f t="shared" si="51"/>
        <v>4209894.9334665826</v>
      </c>
      <c r="BV23" s="158">
        <f t="shared" si="51"/>
        <v>0</v>
      </c>
      <c r="BW23" s="33">
        <f t="shared" si="51"/>
        <v>0</v>
      </c>
      <c r="BX23" s="27">
        <f t="shared" si="51"/>
        <v>4274963.4944658028</v>
      </c>
      <c r="BY23" s="158">
        <f t="shared" si="51"/>
        <v>0</v>
      </c>
      <c r="BZ23" s="33">
        <f t="shared" si="51"/>
        <v>0</v>
      </c>
      <c r="CA23" s="27">
        <f t="shared" si="51"/>
        <v>4340032.055465024</v>
      </c>
      <c r="CB23" s="158">
        <f t="shared" si="51"/>
        <v>0</v>
      </c>
      <c r="CC23" s="33">
        <f t="shared" si="51"/>
        <v>0</v>
      </c>
      <c r="CD23" s="27">
        <f t="shared" si="51"/>
        <v>4405100.6164642442</v>
      </c>
      <c r="CE23" s="158">
        <f t="shared" si="51"/>
        <v>0</v>
      </c>
      <c r="CF23" s="33">
        <f t="shared" si="51"/>
        <v>0</v>
      </c>
      <c r="CG23" s="27">
        <f t="shared" si="51"/>
        <v>4470169.1774634663</v>
      </c>
      <c r="CH23" s="158">
        <f t="shared" si="51"/>
        <v>0</v>
      </c>
      <c r="CI23" s="33">
        <f t="shared" si="51"/>
        <v>0</v>
      </c>
      <c r="CJ23" s="27">
        <f t="shared" si="51"/>
        <v>4535237.7384626856</v>
      </c>
      <c r="CK23" s="158">
        <f t="shared" si="51"/>
        <v>0</v>
      </c>
      <c r="CL23" s="33">
        <f t="shared" si="51"/>
        <v>0</v>
      </c>
      <c r="CM23" s="27">
        <f t="shared" si="51"/>
        <v>4600306.2994619058</v>
      </c>
      <c r="CN23" s="158">
        <f t="shared" si="51"/>
        <v>0</v>
      </c>
      <c r="CO23" s="33">
        <f t="shared" si="51"/>
        <v>0</v>
      </c>
      <c r="CP23" s="27">
        <f t="shared" si="51"/>
        <v>4665374.860461127</v>
      </c>
      <c r="CQ23" s="158">
        <f t="shared" si="51"/>
        <v>0</v>
      </c>
      <c r="CR23" s="33">
        <f t="shared" si="51"/>
        <v>0</v>
      </c>
      <c r="CS23" s="27">
        <f t="shared" si="51"/>
        <v>4730443.4214603473</v>
      </c>
      <c r="CT23" s="158">
        <f t="shared" si="51"/>
        <v>0</v>
      </c>
      <c r="CU23" s="33">
        <f t="shared" si="51"/>
        <v>0</v>
      </c>
      <c r="CV23" s="27">
        <f t="shared" ref="CV23:FD23" si="52">SUM(CV5:CV21)</f>
        <v>4795511.9824595693</v>
      </c>
      <c r="CW23" s="158">
        <f t="shared" si="52"/>
        <v>0</v>
      </c>
      <c r="CX23" s="33">
        <f t="shared" si="52"/>
        <v>0</v>
      </c>
      <c r="CY23" s="27">
        <f t="shared" si="52"/>
        <v>4860580.5434587896</v>
      </c>
      <c r="CZ23" s="158">
        <f t="shared" si="52"/>
        <v>0</v>
      </c>
      <c r="DA23" s="33">
        <f t="shared" si="52"/>
        <v>0</v>
      </c>
      <c r="DB23" s="27">
        <f t="shared" si="52"/>
        <v>4925649.1044580089</v>
      </c>
      <c r="DC23" s="158">
        <f t="shared" si="52"/>
        <v>0</v>
      </c>
      <c r="DD23" s="33">
        <f t="shared" si="52"/>
        <v>0</v>
      </c>
      <c r="DE23" s="27">
        <f t="shared" si="52"/>
        <v>4990717.6654572301</v>
      </c>
      <c r="DF23" s="158">
        <f t="shared" si="52"/>
        <v>0</v>
      </c>
      <c r="DG23" s="33">
        <f t="shared" si="52"/>
        <v>0</v>
      </c>
      <c r="DH23" s="27">
        <f t="shared" si="52"/>
        <v>5055786.2264564512</v>
      </c>
      <c r="DI23" s="158">
        <f t="shared" si="52"/>
        <v>0</v>
      </c>
      <c r="DJ23" s="33">
        <f t="shared" si="52"/>
        <v>0</v>
      </c>
      <c r="DK23" s="27">
        <f t="shared" si="52"/>
        <v>5120854.7874556724</v>
      </c>
      <c r="DL23" s="158">
        <f t="shared" si="52"/>
        <v>0</v>
      </c>
      <c r="DM23" s="33">
        <f t="shared" si="52"/>
        <v>0</v>
      </c>
      <c r="DN23" s="27">
        <f t="shared" si="52"/>
        <v>5185923.3484548936</v>
      </c>
      <c r="DO23" s="158">
        <f t="shared" si="52"/>
        <v>0</v>
      </c>
      <c r="DP23" s="33">
        <f t="shared" si="52"/>
        <v>0</v>
      </c>
      <c r="DQ23" s="27">
        <f t="shared" si="52"/>
        <v>5250991.9094541129</v>
      </c>
      <c r="DR23" s="158">
        <f t="shared" si="52"/>
        <v>0</v>
      </c>
      <c r="DS23" s="33">
        <f t="shared" si="52"/>
        <v>0</v>
      </c>
      <c r="DT23" s="27">
        <f t="shared" si="52"/>
        <v>5316060.470453334</v>
      </c>
      <c r="DU23" s="158">
        <f t="shared" si="52"/>
        <v>0</v>
      </c>
      <c r="DV23" s="33">
        <f t="shared" si="52"/>
        <v>0</v>
      </c>
      <c r="DW23" s="27">
        <f t="shared" si="52"/>
        <v>5381129.0314525543</v>
      </c>
      <c r="DX23" s="158">
        <f t="shared" si="52"/>
        <v>0</v>
      </c>
      <c r="DY23" s="33">
        <f t="shared" si="52"/>
        <v>0</v>
      </c>
      <c r="DZ23" s="27">
        <f t="shared" si="52"/>
        <v>5446197.5924517764</v>
      </c>
      <c r="EA23" s="158">
        <f t="shared" si="52"/>
        <v>0</v>
      </c>
      <c r="EB23" s="33">
        <f t="shared" si="52"/>
        <v>0</v>
      </c>
      <c r="EC23" s="27">
        <f t="shared" si="52"/>
        <v>5511266.1534509966</v>
      </c>
      <c r="ED23" s="158">
        <f t="shared" si="52"/>
        <v>0</v>
      </c>
      <c r="EE23" s="33">
        <f t="shared" si="52"/>
        <v>0</v>
      </c>
      <c r="EF23" s="27">
        <f t="shared" si="52"/>
        <v>5576334.7144502178</v>
      </c>
      <c r="EG23" s="158">
        <f t="shared" si="52"/>
        <v>0</v>
      </c>
      <c r="EH23" s="33">
        <f t="shared" si="52"/>
        <v>0</v>
      </c>
      <c r="EI23" s="27">
        <f t="shared" si="52"/>
        <v>5641403.275449438</v>
      </c>
      <c r="EJ23" s="158">
        <f t="shared" si="52"/>
        <v>0</v>
      </c>
      <c r="EK23" s="33">
        <f t="shared" si="52"/>
        <v>0</v>
      </c>
      <c r="EL23" s="27">
        <f t="shared" si="52"/>
        <v>5706471.8364486583</v>
      </c>
      <c r="EM23" s="158">
        <f t="shared" si="52"/>
        <v>0</v>
      </c>
      <c r="EN23" s="33">
        <f t="shared" si="52"/>
        <v>0</v>
      </c>
      <c r="EO23" s="27">
        <f t="shared" si="52"/>
        <v>5771540.3974478794</v>
      </c>
      <c r="EP23" s="158">
        <f t="shared" si="52"/>
        <v>0</v>
      </c>
      <c r="EQ23" s="33">
        <f t="shared" si="52"/>
        <v>0</v>
      </c>
      <c r="ER23" s="27">
        <f t="shared" si="52"/>
        <v>5836608.9584471006</v>
      </c>
      <c r="ES23" s="158">
        <f t="shared" si="52"/>
        <v>0</v>
      </c>
      <c r="ET23" s="33">
        <f t="shared" si="52"/>
        <v>0</v>
      </c>
      <c r="EU23" s="27">
        <f t="shared" si="52"/>
        <v>5901677.5194463208</v>
      </c>
      <c r="EV23" s="158">
        <f t="shared" si="52"/>
        <v>0</v>
      </c>
      <c r="EW23" s="33">
        <f t="shared" si="52"/>
        <v>0</v>
      </c>
      <c r="EX23" s="27">
        <f t="shared" si="52"/>
        <v>5966746.080445542</v>
      </c>
      <c r="EY23" s="158">
        <f t="shared" si="52"/>
        <v>0</v>
      </c>
      <c r="EZ23" s="33">
        <f t="shared" si="52"/>
        <v>0</v>
      </c>
      <c r="FA23" s="27">
        <f t="shared" si="52"/>
        <v>6031814.6414447622</v>
      </c>
      <c r="FB23" s="158">
        <f t="shared" si="52"/>
        <v>0</v>
      </c>
      <c r="FC23" s="33">
        <f t="shared" si="52"/>
        <v>0</v>
      </c>
      <c r="FD23" s="27">
        <f t="shared" si="52"/>
        <v>6096883.2024439834</v>
      </c>
      <c r="FG23" s="27">
        <f t="shared" ref="FG23" si="53">SUM(FG5:FG21)</f>
        <v>6161951.7634432036</v>
      </c>
      <c r="FJ23" s="27">
        <f t="shared" ref="FJ23" si="54">SUM(FJ5:FJ21)</f>
        <v>6227020.3244424248</v>
      </c>
    </row>
    <row r="24" spans="1:166" x14ac:dyDescent="0.2">
      <c r="A24" s="20" t="s">
        <v>20</v>
      </c>
      <c r="B24" s="15"/>
      <c r="C24" s="15"/>
      <c r="D24" s="29">
        <f>D23-'Deprec Exp w CIAC'!G21</f>
        <v>0</v>
      </c>
      <c r="E24" s="21">
        <f>E23-'Deprec Exp w CIAC'!N21</f>
        <v>0</v>
      </c>
      <c r="F24" s="35">
        <f>F23-'Deprec Exp w CIAC'!M21</f>
        <v>0</v>
      </c>
      <c r="G24" s="21"/>
      <c r="H24" s="21"/>
      <c r="I24" s="35"/>
      <c r="J24" s="21"/>
      <c r="K24" s="21"/>
      <c r="L24" s="35"/>
      <c r="M24" s="21"/>
      <c r="N24" s="21"/>
      <c r="O24" s="35"/>
      <c r="P24" s="21"/>
      <c r="Q24" s="21"/>
      <c r="R24" s="35"/>
      <c r="S24" s="21"/>
      <c r="T24" s="21"/>
      <c r="U24" s="35"/>
      <c r="V24" s="21"/>
      <c r="W24" s="21"/>
      <c r="X24" s="35"/>
      <c r="Y24" s="21"/>
      <c r="Z24" s="21"/>
      <c r="AA24" s="35"/>
      <c r="AB24" s="21"/>
      <c r="AC24" s="21"/>
      <c r="AD24" s="35"/>
      <c r="AE24" s="21"/>
      <c r="AF24" s="21"/>
      <c r="AG24" s="35"/>
      <c r="AH24" s="21"/>
      <c r="AI24" s="21"/>
      <c r="AJ24" s="35"/>
      <c r="AK24" s="21"/>
      <c r="AL24" s="21"/>
      <c r="AM24" s="35"/>
      <c r="AN24" s="21"/>
      <c r="AO24" s="21"/>
      <c r="AP24" s="35"/>
      <c r="AQ24" s="21"/>
      <c r="AR24" s="21"/>
      <c r="AS24" s="35"/>
      <c r="AT24" s="21"/>
      <c r="AU24" s="21"/>
      <c r="AV24" s="35"/>
      <c r="AW24" s="21"/>
      <c r="AX24" s="21"/>
      <c r="AY24" s="35"/>
      <c r="AZ24" s="21"/>
      <c r="BA24" s="21"/>
      <c r="BB24" s="35"/>
      <c r="BC24" s="21"/>
      <c r="BD24" s="21"/>
      <c r="BE24" s="35"/>
      <c r="BF24" s="21"/>
      <c r="BG24" s="21"/>
      <c r="BH24" s="35"/>
      <c r="BI24" s="21"/>
      <c r="BJ24" s="21"/>
      <c r="BK24" s="35"/>
      <c r="BL24" s="21"/>
      <c r="BM24" s="21"/>
      <c r="BN24" s="35"/>
      <c r="BO24" s="21"/>
      <c r="BP24" s="21"/>
      <c r="BQ24" s="35"/>
      <c r="BR24" s="21"/>
      <c r="BS24" s="21"/>
      <c r="BT24" s="35"/>
      <c r="BU24" s="21"/>
      <c r="BV24" s="21"/>
      <c r="BW24" s="35"/>
      <c r="BX24" s="21"/>
      <c r="BY24" s="21"/>
      <c r="BZ24" s="35"/>
      <c r="CA24" s="21"/>
      <c r="CB24" s="21"/>
      <c r="CC24" s="35"/>
      <c r="CD24" s="21"/>
      <c r="CE24" s="21"/>
      <c r="CF24" s="35"/>
      <c r="CG24" s="21"/>
      <c r="CH24" s="21"/>
      <c r="CI24" s="35"/>
      <c r="CJ24" s="21"/>
      <c r="CK24" s="21"/>
      <c r="CL24" s="35"/>
      <c r="CM24" s="21"/>
      <c r="CN24" s="21"/>
      <c r="CO24" s="35"/>
      <c r="CP24" s="21"/>
      <c r="CQ24" s="21"/>
      <c r="CR24" s="35"/>
      <c r="CS24" s="21"/>
      <c r="CT24" s="21"/>
      <c r="CU24" s="35"/>
      <c r="CV24" s="21"/>
      <c r="CW24" s="21"/>
      <c r="CX24" s="35"/>
      <c r="CY24" s="21"/>
      <c r="CZ24" s="21"/>
      <c r="DA24" s="35"/>
      <c r="DB24" s="21"/>
      <c r="DC24" s="21"/>
      <c r="DD24" s="35"/>
      <c r="DE24" s="21"/>
      <c r="DF24" s="21"/>
      <c r="DG24" s="35"/>
      <c r="DH24" s="21"/>
      <c r="DI24" s="21"/>
      <c r="DJ24" s="35"/>
      <c r="DK24" s="21"/>
      <c r="DL24" s="21"/>
      <c r="DM24" s="35"/>
      <c r="DN24" s="21"/>
      <c r="DO24" s="21"/>
      <c r="DP24" s="35"/>
      <c r="DQ24" s="21"/>
      <c r="DR24" s="21"/>
      <c r="DS24" s="35"/>
      <c r="DT24" s="21"/>
      <c r="DU24" s="21"/>
      <c r="DV24" s="35"/>
      <c r="DW24" s="21"/>
      <c r="DX24" s="21"/>
      <c r="DY24" s="35"/>
      <c r="DZ24" s="21"/>
      <c r="EA24" s="21"/>
      <c r="EB24" s="35"/>
      <c r="EC24" s="21"/>
      <c r="ED24" s="21"/>
      <c r="EE24" s="35"/>
      <c r="EF24" s="21"/>
      <c r="EG24" s="21"/>
      <c r="EH24" s="35"/>
      <c r="EI24" s="21"/>
      <c r="EJ24" s="21"/>
      <c r="EK24" s="35"/>
      <c r="EL24" s="21"/>
      <c r="EM24" s="21"/>
      <c r="EN24" s="35"/>
      <c r="EO24" s="21"/>
      <c r="EP24" s="21"/>
      <c r="EQ24" s="35"/>
      <c r="ER24" s="21"/>
      <c r="ES24" s="21"/>
      <c r="ET24" s="35"/>
      <c r="EU24" s="21"/>
      <c r="EV24" s="21"/>
      <c r="EW24" s="35"/>
      <c r="EX24" s="21"/>
      <c r="EY24" s="21"/>
      <c r="EZ24" s="35"/>
      <c r="FA24" s="21"/>
      <c r="FB24" s="21"/>
      <c r="FC24" s="35"/>
      <c r="FD24" s="21"/>
      <c r="FG24" s="21"/>
      <c r="FJ24" s="21"/>
    </row>
    <row r="25" spans="1:166" x14ac:dyDescent="0.2">
      <c r="A25" s="14"/>
      <c r="B25" s="25"/>
      <c r="C25" s="25"/>
      <c r="D25" s="30"/>
      <c r="F25" s="36"/>
      <c r="G25" s="148"/>
      <c r="H25" s="148"/>
      <c r="I25" s="37"/>
      <c r="J25" s="158"/>
      <c r="K25" s="158"/>
      <c r="L25" s="33"/>
      <c r="O25" s="36"/>
      <c r="R25" s="36"/>
      <c r="U25" s="36"/>
      <c r="X25" s="36"/>
      <c r="AA25" s="36"/>
      <c r="AD25" s="36"/>
      <c r="AG25" s="36"/>
      <c r="AJ25" s="36"/>
      <c r="AM25" s="36"/>
      <c r="AP25" s="36"/>
      <c r="AS25" s="36"/>
      <c r="AV25" s="36"/>
      <c r="AY25" s="36"/>
      <c r="BB25" s="36"/>
      <c r="BE25" s="36"/>
      <c r="BH25" s="36"/>
      <c r="BK25" s="36"/>
      <c r="BN25" s="36"/>
      <c r="BQ25" s="36"/>
      <c r="BT25" s="36"/>
      <c r="BW25" s="36"/>
      <c r="BZ25" s="36"/>
      <c r="CC25" s="36"/>
      <c r="CF25" s="36"/>
      <c r="CI25" s="36"/>
      <c r="CL25" s="36"/>
      <c r="CO25" s="36"/>
      <c r="CR25" s="36"/>
      <c r="CU25" s="36"/>
      <c r="CX25" s="36"/>
      <c r="DA25" s="36"/>
      <c r="DD25" s="36"/>
      <c r="DG25" s="36"/>
      <c r="DJ25" s="36"/>
      <c r="DM25" s="36"/>
      <c r="DP25" s="36"/>
      <c r="DS25" s="36"/>
      <c r="DV25" s="36"/>
      <c r="DY25" s="36"/>
      <c r="EB25" s="36"/>
      <c r="EE25" s="36"/>
      <c r="EH25" s="36"/>
      <c r="EK25" s="36"/>
      <c r="EN25" s="36"/>
      <c r="EQ25" s="36"/>
      <c r="ET25" s="36"/>
      <c r="EW25" s="36"/>
      <c r="EZ25" s="36"/>
      <c r="FC25" s="36"/>
    </row>
    <row r="26" spans="1:166" x14ac:dyDescent="0.2">
      <c r="A26" s="10"/>
      <c r="B26" s="15"/>
      <c r="C26" s="15"/>
      <c r="D26" s="30"/>
      <c r="F26" s="36"/>
      <c r="I26" s="36"/>
      <c r="L26" s="36"/>
      <c r="O26" s="36"/>
      <c r="R26" s="36"/>
      <c r="U26" s="36"/>
      <c r="X26" s="36"/>
      <c r="AA26" s="36"/>
      <c r="AD26" s="36"/>
      <c r="AG26" s="36"/>
      <c r="AJ26" s="36"/>
      <c r="AM26" s="36"/>
      <c r="AP26" s="36"/>
      <c r="AS26" s="36"/>
      <c r="AV26" s="36"/>
      <c r="AY26" s="36"/>
      <c r="BB26" s="36"/>
      <c r="BE26" s="36"/>
      <c r="BH26" s="36"/>
      <c r="BK26" s="36"/>
      <c r="BN26" s="36"/>
      <c r="BQ26" s="36"/>
      <c r="BT26" s="36"/>
      <c r="BW26" s="36"/>
      <c r="BZ26" s="36"/>
      <c r="CC26" s="36"/>
      <c r="CF26" s="36"/>
      <c r="CI26" s="36"/>
      <c r="CL26" s="36"/>
      <c r="CO26" s="36"/>
      <c r="CR26" s="36"/>
      <c r="CU26" s="36"/>
      <c r="CX26" s="36"/>
      <c r="DA26" s="36"/>
      <c r="DD26" s="36"/>
      <c r="DG26" s="36"/>
      <c r="DJ26" s="36"/>
      <c r="DM26" s="36"/>
      <c r="DP26" s="36"/>
      <c r="DS26" s="36"/>
      <c r="DV26" s="36"/>
      <c r="DY26" s="36"/>
      <c r="EB26" s="36"/>
      <c r="EE26" s="36"/>
      <c r="EH26" s="36"/>
      <c r="EK26" s="36"/>
      <c r="EN26" s="36"/>
      <c r="EQ26" s="36"/>
      <c r="ET26" s="36"/>
      <c r="EW26" s="36"/>
      <c r="EZ26" s="36"/>
      <c r="FC26" s="36"/>
    </row>
    <row r="27" spans="1:166" x14ac:dyDescent="0.2">
      <c r="A27" s="155" t="s">
        <v>55</v>
      </c>
      <c r="B27" s="155" t="s">
        <v>51</v>
      </c>
      <c r="C27" s="15"/>
      <c r="D27" s="31">
        <f t="shared" ref="D27:S29" si="55">SUMIF($B$5:$B$21,$B27,D$5:D$21)</f>
        <v>2706582.3447256587</v>
      </c>
      <c r="E27" s="148">
        <f t="shared" si="55"/>
        <v>0</v>
      </c>
      <c r="F27" s="37">
        <f t="shared" si="55"/>
        <v>0</v>
      </c>
      <c r="G27" s="31">
        <f t="shared" si="55"/>
        <v>2772099.951442135</v>
      </c>
      <c r="H27" s="148">
        <f t="shared" si="55"/>
        <v>0</v>
      </c>
      <c r="I27" s="37">
        <f t="shared" si="55"/>
        <v>0</v>
      </c>
      <c r="J27" s="31">
        <f t="shared" si="55"/>
        <v>2837617.5581586128</v>
      </c>
      <c r="K27" s="148">
        <f t="shared" si="55"/>
        <v>0</v>
      </c>
      <c r="L27" s="37">
        <f t="shared" si="55"/>
        <v>0</v>
      </c>
      <c r="M27" s="31">
        <f t="shared" si="55"/>
        <v>2903135.1648750906</v>
      </c>
      <c r="N27" s="148">
        <f t="shared" si="55"/>
        <v>0</v>
      </c>
      <c r="O27" s="37">
        <f t="shared" si="55"/>
        <v>0</v>
      </c>
      <c r="P27" s="31">
        <f t="shared" si="55"/>
        <v>2968652.771591567</v>
      </c>
      <c r="Q27" s="148">
        <f t="shared" si="55"/>
        <v>0</v>
      </c>
      <c r="R27" s="37">
        <f t="shared" si="55"/>
        <v>0</v>
      </c>
      <c r="S27" s="31">
        <f t="shared" si="55"/>
        <v>3034170.3783080443</v>
      </c>
      <c r="T27" s="148">
        <f t="shared" ref="T27:AI29" si="56">SUMIF($B$5:$B$21,$B27,T$5:T$21)</f>
        <v>0</v>
      </c>
      <c r="U27" s="37">
        <f t="shared" si="56"/>
        <v>0</v>
      </c>
      <c r="V27" s="31">
        <f t="shared" si="56"/>
        <v>3099687.9850245216</v>
      </c>
      <c r="W27" s="148">
        <f t="shared" si="56"/>
        <v>0</v>
      </c>
      <c r="X27" s="37">
        <f t="shared" si="56"/>
        <v>0</v>
      </c>
      <c r="Y27" s="31">
        <f t="shared" si="56"/>
        <v>3165205.5917409989</v>
      </c>
      <c r="Z27" s="148">
        <f t="shared" si="56"/>
        <v>0</v>
      </c>
      <c r="AA27" s="37">
        <f t="shared" si="56"/>
        <v>0</v>
      </c>
      <c r="AB27" s="31">
        <f t="shared" si="56"/>
        <v>3230723.1984574767</v>
      </c>
      <c r="AC27" s="148">
        <f t="shared" si="56"/>
        <v>0</v>
      </c>
      <c r="AD27" s="37">
        <f t="shared" si="56"/>
        <v>0</v>
      </c>
      <c r="AE27" s="31">
        <f t="shared" si="56"/>
        <v>3296240.8051739535</v>
      </c>
      <c r="AF27" s="148">
        <f t="shared" si="56"/>
        <v>0</v>
      </c>
      <c r="AG27" s="37">
        <f t="shared" si="56"/>
        <v>0</v>
      </c>
      <c r="AH27" s="31">
        <f t="shared" si="56"/>
        <v>3361758.4118904308</v>
      </c>
      <c r="AI27" s="148">
        <f t="shared" si="56"/>
        <v>0</v>
      </c>
      <c r="AJ27" s="37">
        <f t="shared" ref="AJ27:AY29" si="57">SUMIF($B$5:$B$21,$B27,AJ$5:AJ$21)</f>
        <v>0</v>
      </c>
      <c r="AK27" s="31">
        <f t="shared" si="57"/>
        <v>3427276.0186069077</v>
      </c>
      <c r="AL27" s="148">
        <f t="shared" si="57"/>
        <v>0</v>
      </c>
      <c r="AM27" s="37">
        <f t="shared" si="57"/>
        <v>0</v>
      </c>
      <c r="AN27" s="31">
        <f t="shared" si="57"/>
        <v>3492793.6253233855</v>
      </c>
      <c r="AO27" s="148">
        <f t="shared" si="57"/>
        <v>0</v>
      </c>
      <c r="AP27" s="37">
        <f t="shared" si="57"/>
        <v>0</v>
      </c>
      <c r="AQ27" s="31">
        <f t="shared" si="57"/>
        <v>3558311.2320398628</v>
      </c>
      <c r="AR27" s="148">
        <f t="shared" si="57"/>
        <v>0</v>
      </c>
      <c r="AS27" s="37">
        <f t="shared" si="57"/>
        <v>0</v>
      </c>
      <c r="AT27" s="31">
        <f t="shared" si="57"/>
        <v>3623828.8387563392</v>
      </c>
      <c r="AU27" s="148">
        <f t="shared" si="57"/>
        <v>0</v>
      </c>
      <c r="AV27" s="37">
        <f t="shared" si="57"/>
        <v>0</v>
      </c>
      <c r="AW27" s="31">
        <f t="shared" si="57"/>
        <v>3689346.4454728169</v>
      </c>
      <c r="AX27" s="148">
        <f t="shared" si="57"/>
        <v>0</v>
      </c>
      <c r="AY27" s="37">
        <f t="shared" si="57"/>
        <v>0</v>
      </c>
      <c r="AZ27" s="31">
        <f t="shared" ref="AZ27:BO29" si="58">SUMIF($B$5:$B$21,$B27,AZ$5:AZ$21)</f>
        <v>3754415.0064720376</v>
      </c>
      <c r="BA27" s="148">
        <f t="shared" si="58"/>
        <v>0</v>
      </c>
      <c r="BB27" s="37">
        <f t="shared" si="58"/>
        <v>0</v>
      </c>
      <c r="BC27" s="31">
        <f t="shared" si="58"/>
        <v>3819483.5674712579</v>
      </c>
      <c r="BD27" s="148">
        <f t="shared" si="58"/>
        <v>0</v>
      </c>
      <c r="BE27" s="37">
        <f t="shared" si="58"/>
        <v>0</v>
      </c>
      <c r="BF27" s="31">
        <f t="shared" si="58"/>
        <v>3884552.1284704786</v>
      </c>
      <c r="BG27" s="148">
        <f t="shared" si="58"/>
        <v>0</v>
      </c>
      <c r="BH27" s="37">
        <f t="shared" si="58"/>
        <v>0</v>
      </c>
      <c r="BI27" s="31">
        <f t="shared" si="58"/>
        <v>3949620.6894696997</v>
      </c>
      <c r="BJ27" s="148">
        <f t="shared" si="58"/>
        <v>0</v>
      </c>
      <c r="BK27" s="37">
        <f t="shared" si="58"/>
        <v>0</v>
      </c>
      <c r="BL27" s="31">
        <f t="shared" si="58"/>
        <v>4014689.25046892</v>
      </c>
      <c r="BM27" s="148">
        <f t="shared" si="58"/>
        <v>0</v>
      </c>
      <c r="BN27" s="37">
        <f t="shared" si="58"/>
        <v>0</v>
      </c>
      <c r="BO27" s="31">
        <f t="shared" si="58"/>
        <v>4079757.8114681412</v>
      </c>
      <c r="BP27" s="148">
        <f t="shared" ref="BP27:CE29" si="59">SUMIF($B$5:$B$21,$B27,BP$5:BP$21)</f>
        <v>0</v>
      </c>
      <c r="BQ27" s="37">
        <f t="shared" si="59"/>
        <v>0</v>
      </c>
      <c r="BR27" s="31">
        <f t="shared" si="59"/>
        <v>4144826.3724673619</v>
      </c>
      <c r="BS27" s="148">
        <f t="shared" si="59"/>
        <v>0</v>
      </c>
      <c r="BT27" s="37">
        <f t="shared" si="59"/>
        <v>0</v>
      </c>
      <c r="BU27" s="31">
        <f t="shared" si="59"/>
        <v>4209894.9334665826</v>
      </c>
      <c r="BV27" s="148">
        <f t="shared" si="59"/>
        <v>0</v>
      </c>
      <c r="BW27" s="37">
        <f t="shared" si="59"/>
        <v>0</v>
      </c>
      <c r="BX27" s="31">
        <f t="shared" si="59"/>
        <v>4274963.4944658028</v>
      </c>
      <c r="BY27" s="148">
        <f t="shared" si="59"/>
        <v>0</v>
      </c>
      <c r="BZ27" s="37">
        <f t="shared" si="59"/>
        <v>0</v>
      </c>
      <c r="CA27" s="31">
        <f t="shared" si="59"/>
        <v>4340032.055465024</v>
      </c>
      <c r="CB27" s="148">
        <f t="shared" si="59"/>
        <v>0</v>
      </c>
      <c r="CC27" s="37">
        <f t="shared" si="59"/>
        <v>0</v>
      </c>
      <c r="CD27" s="31">
        <f t="shared" si="59"/>
        <v>4405100.6164642442</v>
      </c>
      <c r="CE27" s="148">
        <f t="shared" si="59"/>
        <v>0</v>
      </c>
      <c r="CF27" s="37">
        <f t="shared" ref="CF27:CU29" si="60">SUMIF($B$5:$B$21,$B27,CF$5:CF$21)</f>
        <v>0</v>
      </c>
      <c r="CG27" s="31">
        <f t="shared" si="60"/>
        <v>4470169.1774634663</v>
      </c>
      <c r="CH27" s="148">
        <f t="shared" si="60"/>
        <v>0</v>
      </c>
      <c r="CI27" s="37">
        <f t="shared" si="60"/>
        <v>0</v>
      </c>
      <c r="CJ27" s="31">
        <f t="shared" si="60"/>
        <v>4535237.7384626856</v>
      </c>
      <c r="CK27" s="148">
        <f t="shared" si="60"/>
        <v>0</v>
      </c>
      <c r="CL27" s="37">
        <f t="shared" si="60"/>
        <v>0</v>
      </c>
      <c r="CM27" s="31">
        <f t="shared" si="60"/>
        <v>4600306.2994619058</v>
      </c>
      <c r="CN27" s="148">
        <f t="shared" si="60"/>
        <v>0</v>
      </c>
      <c r="CO27" s="37">
        <f t="shared" si="60"/>
        <v>0</v>
      </c>
      <c r="CP27" s="31">
        <f t="shared" si="60"/>
        <v>4665374.860461127</v>
      </c>
      <c r="CQ27" s="148">
        <f t="shared" si="60"/>
        <v>0</v>
      </c>
      <c r="CR27" s="37">
        <f t="shared" si="60"/>
        <v>0</v>
      </c>
      <c r="CS27" s="31">
        <f t="shared" si="60"/>
        <v>4730443.4214603473</v>
      </c>
      <c r="CT27" s="148">
        <f t="shared" si="60"/>
        <v>0</v>
      </c>
      <c r="CU27" s="37">
        <f t="shared" si="60"/>
        <v>0</v>
      </c>
      <c r="CV27" s="31">
        <f t="shared" ref="CV27:DK29" si="61">SUMIF($B$5:$B$21,$B27,CV$5:CV$21)</f>
        <v>4795511.9824595693</v>
      </c>
      <c r="CW27" s="148">
        <f t="shared" si="61"/>
        <v>0</v>
      </c>
      <c r="CX27" s="37">
        <f t="shared" si="61"/>
        <v>0</v>
      </c>
      <c r="CY27" s="31">
        <f t="shared" si="61"/>
        <v>4860580.5434587896</v>
      </c>
      <c r="CZ27" s="148">
        <f t="shared" si="61"/>
        <v>0</v>
      </c>
      <c r="DA27" s="37">
        <f t="shared" si="61"/>
        <v>0</v>
      </c>
      <c r="DB27" s="31">
        <f t="shared" si="61"/>
        <v>4925649.1044580089</v>
      </c>
      <c r="DC27" s="148">
        <f t="shared" si="61"/>
        <v>0</v>
      </c>
      <c r="DD27" s="37">
        <f t="shared" si="61"/>
        <v>0</v>
      </c>
      <c r="DE27" s="31">
        <f t="shared" si="61"/>
        <v>4990717.6654572301</v>
      </c>
      <c r="DF27" s="148">
        <f t="shared" si="61"/>
        <v>0</v>
      </c>
      <c r="DG27" s="37">
        <f t="shared" si="61"/>
        <v>0</v>
      </c>
      <c r="DH27" s="31">
        <f t="shared" si="61"/>
        <v>5055786.2264564512</v>
      </c>
      <c r="DI27" s="148">
        <f t="shared" si="61"/>
        <v>0</v>
      </c>
      <c r="DJ27" s="37">
        <f t="shared" si="61"/>
        <v>0</v>
      </c>
      <c r="DK27" s="31">
        <f t="shared" si="61"/>
        <v>5120854.7874556724</v>
      </c>
      <c r="DL27" s="148">
        <f t="shared" ref="DL27:EA29" si="62">SUMIF($B$5:$B$21,$B27,DL$5:DL$21)</f>
        <v>0</v>
      </c>
      <c r="DM27" s="37">
        <f t="shared" si="62"/>
        <v>0</v>
      </c>
      <c r="DN27" s="31">
        <f t="shared" si="62"/>
        <v>5185923.3484548936</v>
      </c>
      <c r="DO27" s="148">
        <f t="shared" si="62"/>
        <v>0</v>
      </c>
      <c r="DP27" s="37">
        <f t="shared" si="62"/>
        <v>0</v>
      </c>
      <c r="DQ27" s="31">
        <f t="shared" si="62"/>
        <v>5250991.9094541129</v>
      </c>
      <c r="DR27" s="148">
        <f t="shared" si="62"/>
        <v>0</v>
      </c>
      <c r="DS27" s="37">
        <f t="shared" si="62"/>
        <v>0</v>
      </c>
      <c r="DT27" s="31">
        <f t="shared" si="62"/>
        <v>5316060.470453334</v>
      </c>
      <c r="DU27" s="148">
        <f t="shared" si="62"/>
        <v>0</v>
      </c>
      <c r="DV27" s="37">
        <f t="shared" si="62"/>
        <v>0</v>
      </c>
      <c r="DW27" s="31">
        <f t="shared" si="62"/>
        <v>5381129.0314525543</v>
      </c>
      <c r="DX27" s="148">
        <f t="shared" si="62"/>
        <v>0</v>
      </c>
      <c r="DY27" s="37">
        <f t="shared" si="62"/>
        <v>0</v>
      </c>
      <c r="DZ27" s="31">
        <f t="shared" si="62"/>
        <v>5446197.5924517764</v>
      </c>
      <c r="EA27" s="148">
        <f t="shared" si="62"/>
        <v>0</v>
      </c>
      <c r="EB27" s="37">
        <f t="shared" ref="EB27:EQ29" si="63">SUMIF($B$5:$B$21,$B27,EB$5:EB$21)</f>
        <v>0</v>
      </c>
      <c r="EC27" s="31">
        <f t="shared" si="63"/>
        <v>5511266.1534509966</v>
      </c>
      <c r="ED27" s="148">
        <f t="shared" si="63"/>
        <v>0</v>
      </c>
      <c r="EE27" s="37">
        <f t="shared" si="63"/>
        <v>0</v>
      </c>
      <c r="EF27" s="31">
        <f t="shared" si="63"/>
        <v>5576334.7144502178</v>
      </c>
      <c r="EG27" s="148">
        <f t="shared" si="63"/>
        <v>0</v>
      </c>
      <c r="EH27" s="37">
        <f t="shared" si="63"/>
        <v>0</v>
      </c>
      <c r="EI27" s="31">
        <f t="shared" si="63"/>
        <v>5641403.275449438</v>
      </c>
      <c r="EJ27" s="148">
        <f t="shared" si="63"/>
        <v>0</v>
      </c>
      <c r="EK27" s="37">
        <f t="shared" si="63"/>
        <v>0</v>
      </c>
      <c r="EL27" s="31">
        <f t="shared" si="63"/>
        <v>5706471.8364486583</v>
      </c>
      <c r="EM27" s="148">
        <f t="shared" si="63"/>
        <v>0</v>
      </c>
      <c r="EN27" s="37">
        <f t="shared" si="63"/>
        <v>0</v>
      </c>
      <c r="EO27" s="31">
        <f t="shared" si="63"/>
        <v>5771540.3974478794</v>
      </c>
      <c r="EP27" s="148">
        <f t="shared" si="63"/>
        <v>0</v>
      </c>
      <c r="EQ27" s="37">
        <f t="shared" si="63"/>
        <v>0</v>
      </c>
      <c r="ER27" s="31">
        <f t="shared" ref="ER27:FD29" si="64">SUMIF($B$5:$B$21,$B27,ER$5:ER$21)</f>
        <v>5836608.9584471006</v>
      </c>
      <c r="ES27" s="148">
        <f t="shared" si="64"/>
        <v>0</v>
      </c>
      <c r="ET27" s="37">
        <f t="shared" si="64"/>
        <v>0</v>
      </c>
      <c r="EU27" s="31">
        <f t="shared" si="64"/>
        <v>5901677.5194463208</v>
      </c>
      <c r="EV27" s="148">
        <f t="shared" si="64"/>
        <v>0</v>
      </c>
      <c r="EW27" s="37">
        <f t="shared" si="64"/>
        <v>0</v>
      </c>
      <c r="EX27" s="31">
        <f t="shared" si="64"/>
        <v>5966746.080445542</v>
      </c>
      <c r="EY27" s="148">
        <f t="shared" si="64"/>
        <v>0</v>
      </c>
      <c r="EZ27" s="37">
        <f t="shared" si="64"/>
        <v>0</v>
      </c>
      <c r="FA27" s="31">
        <f t="shared" si="64"/>
        <v>6031814.6414447622</v>
      </c>
      <c r="FB27" s="148">
        <f t="shared" si="64"/>
        <v>0</v>
      </c>
      <c r="FC27" s="37">
        <f t="shared" si="64"/>
        <v>0</v>
      </c>
      <c r="FD27" s="31">
        <f t="shared" si="64"/>
        <v>6096883.2024439834</v>
      </c>
      <c r="FG27" s="31">
        <f t="shared" ref="FG27:FG29" si="65">SUMIF($B$5:$B$21,$B27,FG$5:FG$21)</f>
        <v>6161951.7634432036</v>
      </c>
      <c r="FJ27" s="31">
        <f t="shared" ref="FJ27:FJ29" si="66">SUMIF($B$5:$B$21,$B27,FJ$5:FJ$21)</f>
        <v>6227020.3244424248</v>
      </c>
    </row>
    <row r="28" spans="1:166" x14ac:dyDescent="0.2">
      <c r="A28" s="10"/>
      <c r="B28" s="155" t="s">
        <v>50</v>
      </c>
      <c r="C28" s="15"/>
      <c r="D28" s="31">
        <f t="shared" si="55"/>
        <v>0</v>
      </c>
      <c r="E28" s="148">
        <f t="shared" si="55"/>
        <v>0</v>
      </c>
      <c r="F28" s="37">
        <f t="shared" si="55"/>
        <v>0</v>
      </c>
      <c r="G28" s="31">
        <f t="shared" si="55"/>
        <v>0</v>
      </c>
      <c r="H28" s="148">
        <f t="shared" si="55"/>
        <v>0</v>
      </c>
      <c r="I28" s="37">
        <f t="shared" si="55"/>
        <v>0</v>
      </c>
      <c r="J28" s="31">
        <f t="shared" si="55"/>
        <v>0</v>
      </c>
      <c r="K28" s="148">
        <f t="shared" si="55"/>
        <v>0</v>
      </c>
      <c r="L28" s="37">
        <f t="shared" si="55"/>
        <v>0</v>
      </c>
      <c r="M28" s="31">
        <f t="shared" si="55"/>
        <v>0</v>
      </c>
      <c r="N28" s="148">
        <f t="shared" si="55"/>
        <v>0</v>
      </c>
      <c r="O28" s="37">
        <f t="shared" si="55"/>
        <v>0</v>
      </c>
      <c r="P28" s="31">
        <f t="shared" si="55"/>
        <v>0</v>
      </c>
      <c r="Q28" s="148">
        <f t="shared" si="55"/>
        <v>0</v>
      </c>
      <c r="R28" s="37">
        <f t="shared" si="55"/>
        <v>0</v>
      </c>
      <c r="S28" s="31">
        <f t="shared" si="55"/>
        <v>0</v>
      </c>
      <c r="T28" s="148">
        <f t="shared" si="56"/>
        <v>0</v>
      </c>
      <c r="U28" s="37">
        <f t="shared" si="56"/>
        <v>0</v>
      </c>
      <c r="V28" s="31">
        <f t="shared" si="56"/>
        <v>0</v>
      </c>
      <c r="W28" s="148">
        <f t="shared" si="56"/>
        <v>0</v>
      </c>
      <c r="X28" s="37">
        <f t="shared" si="56"/>
        <v>0</v>
      </c>
      <c r="Y28" s="31">
        <f t="shared" si="56"/>
        <v>0</v>
      </c>
      <c r="Z28" s="148">
        <f t="shared" si="56"/>
        <v>0</v>
      </c>
      <c r="AA28" s="37">
        <f t="shared" si="56"/>
        <v>0</v>
      </c>
      <c r="AB28" s="31">
        <f t="shared" si="56"/>
        <v>0</v>
      </c>
      <c r="AC28" s="148">
        <f t="shared" si="56"/>
        <v>0</v>
      </c>
      <c r="AD28" s="37">
        <f t="shared" si="56"/>
        <v>0</v>
      </c>
      <c r="AE28" s="31">
        <f t="shared" si="56"/>
        <v>0</v>
      </c>
      <c r="AF28" s="148">
        <f t="shared" si="56"/>
        <v>0</v>
      </c>
      <c r="AG28" s="37">
        <f t="shared" si="56"/>
        <v>0</v>
      </c>
      <c r="AH28" s="31">
        <f t="shared" si="56"/>
        <v>0</v>
      </c>
      <c r="AI28" s="148">
        <f t="shared" si="56"/>
        <v>0</v>
      </c>
      <c r="AJ28" s="37">
        <f t="shared" si="57"/>
        <v>0</v>
      </c>
      <c r="AK28" s="31">
        <f t="shared" si="57"/>
        <v>0</v>
      </c>
      <c r="AL28" s="148">
        <f t="shared" si="57"/>
        <v>0</v>
      </c>
      <c r="AM28" s="37">
        <f t="shared" si="57"/>
        <v>0</v>
      </c>
      <c r="AN28" s="31">
        <f t="shared" si="57"/>
        <v>0</v>
      </c>
      <c r="AO28" s="148">
        <f t="shared" si="57"/>
        <v>0</v>
      </c>
      <c r="AP28" s="37">
        <f t="shared" si="57"/>
        <v>0</v>
      </c>
      <c r="AQ28" s="31">
        <f t="shared" si="57"/>
        <v>0</v>
      </c>
      <c r="AR28" s="148">
        <f t="shared" si="57"/>
        <v>0</v>
      </c>
      <c r="AS28" s="37">
        <f t="shared" si="57"/>
        <v>0</v>
      </c>
      <c r="AT28" s="31">
        <f t="shared" si="57"/>
        <v>0</v>
      </c>
      <c r="AU28" s="148">
        <f t="shared" si="57"/>
        <v>0</v>
      </c>
      <c r="AV28" s="37">
        <f t="shared" si="57"/>
        <v>0</v>
      </c>
      <c r="AW28" s="31">
        <f t="shared" si="57"/>
        <v>0</v>
      </c>
      <c r="AX28" s="148">
        <f t="shared" si="57"/>
        <v>0</v>
      </c>
      <c r="AY28" s="37">
        <f t="shared" si="57"/>
        <v>0</v>
      </c>
      <c r="AZ28" s="31">
        <f t="shared" si="58"/>
        <v>0</v>
      </c>
      <c r="BA28" s="148">
        <f t="shared" si="58"/>
        <v>0</v>
      </c>
      <c r="BB28" s="37">
        <f t="shared" si="58"/>
        <v>0</v>
      </c>
      <c r="BC28" s="31">
        <f t="shared" si="58"/>
        <v>0</v>
      </c>
      <c r="BD28" s="148">
        <f t="shared" si="58"/>
        <v>0</v>
      </c>
      <c r="BE28" s="37">
        <f t="shared" si="58"/>
        <v>0</v>
      </c>
      <c r="BF28" s="31">
        <f t="shared" si="58"/>
        <v>0</v>
      </c>
      <c r="BG28" s="148">
        <f t="shared" si="58"/>
        <v>0</v>
      </c>
      <c r="BH28" s="37">
        <f t="shared" si="58"/>
        <v>0</v>
      </c>
      <c r="BI28" s="31">
        <f t="shared" si="58"/>
        <v>0</v>
      </c>
      <c r="BJ28" s="148">
        <f t="shared" si="58"/>
        <v>0</v>
      </c>
      <c r="BK28" s="37">
        <f t="shared" si="58"/>
        <v>0</v>
      </c>
      <c r="BL28" s="31">
        <f t="shared" si="58"/>
        <v>0</v>
      </c>
      <c r="BM28" s="148">
        <f t="shared" si="58"/>
        <v>0</v>
      </c>
      <c r="BN28" s="37">
        <f t="shared" si="58"/>
        <v>0</v>
      </c>
      <c r="BO28" s="31">
        <f t="shared" si="58"/>
        <v>0</v>
      </c>
      <c r="BP28" s="148">
        <f t="shared" si="59"/>
        <v>0</v>
      </c>
      <c r="BQ28" s="37">
        <f t="shared" si="59"/>
        <v>0</v>
      </c>
      <c r="BR28" s="31">
        <f t="shared" si="59"/>
        <v>0</v>
      </c>
      <c r="BS28" s="148">
        <f t="shared" si="59"/>
        <v>0</v>
      </c>
      <c r="BT28" s="37">
        <f t="shared" si="59"/>
        <v>0</v>
      </c>
      <c r="BU28" s="31">
        <f t="shared" si="59"/>
        <v>0</v>
      </c>
      <c r="BV28" s="148">
        <f t="shared" si="59"/>
        <v>0</v>
      </c>
      <c r="BW28" s="37">
        <f t="shared" si="59"/>
        <v>0</v>
      </c>
      <c r="BX28" s="31">
        <f t="shared" si="59"/>
        <v>0</v>
      </c>
      <c r="BY28" s="148">
        <f t="shared" si="59"/>
        <v>0</v>
      </c>
      <c r="BZ28" s="37">
        <f t="shared" si="59"/>
        <v>0</v>
      </c>
      <c r="CA28" s="31">
        <f t="shared" si="59"/>
        <v>0</v>
      </c>
      <c r="CB28" s="148">
        <f t="shared" si="59"/>
        <v>0</v>
      </c>
      <c r="CC28" s="37">
        <f t="shared" si="59"/>
        <v>0</v>
      </c>
      <c r="CD28" s="31">
        <f t="shared" si="59"/>
        <v>0</v>
      </c>
      <c r="CE28" s="148">
        <f t="shared" si="59"/>
        <v>0</v>
      </c>
      <c r="CF28" s="37">
        <f t="shared" si="60"/>
        <v>0</v>
      </c>
      <c r="CG28" s="31">
        <f t="shared" si="60"/>
        <v>0</v>
      </c>
      <c r="CH28" s="148">
        <f t="shared" si="60"/>
        <v>0</v>
      </c>
      <c r="CI28" s="37">
        <f t="shared" si="60"/>
        <v>0</v>
      </c>
      <c r="CJ28" s="31">
        <f t="shared" si="60"/>
        <v>0</v>
      </c>
      <c r="CK28" s="148">
        <f t="shared" si="60"/>
        <v>0</v>
      </c>
      <c r="CL28" s="37">
        <f t="shared" si="60"/>
        <v>0</v>
      </c>
      <c r="CM28" s="31">
        <f t="shared" si="60"/>
        <v>0</v>
      </c>
      <c r="CN28" s="148">
        <f t="shared" si="60"/>
        <v>0</v>
      </c>
      <c r="CO28" s="37">
        <f t="shared" si="60"/>
        <v>0</v>
      </c>
      <c r="CP28" s="31">
        <f t="shared" si="60"/>
        <v>0</v>
      </c>
      <c r="CQ28" s="148">
        <f t="shared" si="60"/>
        <v>0</v>
      </c>
      <c r="CR28" s="37">
        <f t="shared" si="60"/>
        <v>0</v>
      </c>
      <c r="CS28" s="31">
        <f t="shared" si="60"/>
        <v>0</v>
      </c>
      <c r="CT28" s="148">
        <f t="shared" si="60"/>
        <v>0</v>
      </c>
      <c r="CU28" s="37">
        <f t="shared" si="60"/>
        <v>0</v>
      </c>
      <c r="CV28" s="31">
        <f t="shared" si="61"/>
        <v>0</v>
      </c>
      <c r="CW28" s="148">
        <f t="shared" si="61"/>
        <v>0</v>
      </c>
      <c r="CX28" s="37">
        <f t="shared" si="61"/>
        <v>0</v>
      </c>
      <c r="CY28" s="31">
        <f t="shared" si="61"/>
        <v>0</v>
      </c>
      <c r="CZ28" s="148">
        <f t="shared" si="61"/>
        <v>0</v>
      </c>
      <c r="DA28" s="37">
        <f t="shared" si="61"/>
        <v>0</v>
      </c>
      <c r="DB28" s="31">
        <f t="shared" si="61"/>
        <v>0</v>
      </c>
      <c r="DC28" s="148">
        <f t="shared" si="61"/>
        <v>0</v>
      </c>
      <c r="DD28" s="37">
        <f t="shared" si="61"/>
        <v>0</v>
      </c>
      <c r="DE28" s="31">
        <f t="shared" si="61"/>
        <v>0</v>
      </c>
      <c r="DF28" s="148">
        <f t="shared" si="61"/>
        <v>0</v>
      </c>
      <c r="DG28" s="37">
        <f t="shared" si="61"/>
        <v>0</v>
      </c>
      <c r="DH28" s="31">
        <f t="shared" si="61"/>
        <v>0</v>
      </c>
      <c r="DI28" s="148">
        <f t="shared" si="61"/>
        <v>0</v>
      </c>
      <c r="DJ28" s="37">
        <f t="shared" si="61"/>
        <v>0</v>
      </c>
      <c r="DK28" s="31">
        <f t="shared" si="61"/>
        <v>0</v>
      </c>
      <c r="DL28" s="148">
        <f t="shared" si="62"/>
        <v>0</v>
      </c>
      <c r="DM28" s="37">
        <f t="shared" si="62"/>
        <v>0</v>
      </c>
      <c r="DN28" s="31">
        <f t="shared" si="62"/>
        <v>0</v>
      </c>
      <c r="DO28" s="148">
        <f t="shared" si="62"/>
        <v>0</v>
      </c>
      <c r="DP28" s="37">
        <f t="shared" si="62"/>
        <v>0</v>
      </c>
      <c r="DQ28" s="31">
        <f t="shared" si="62"/>
        <v>0</v>
      </c>
      <c r="DR28" s="148">
        <f t="shared" si="62"/>
        <v>0</v>
      </c>
      <c r="DS28" s="37">
        <f t="shared" si="62"/>
        <v>0</v>
      </c>
      <c r="DT28" s="31">
        <f t="shared" si="62"/>
        <v>0</v>
      </c>
      <c r="DU28" s="148">
        <f t="shared" si="62"/>
        <v>0</v>
      </c>
      <c r="DV28" s="37">
        <f t="shared" si="62"/>
        <v>0</v>
      </c>
      <c r="DW28" s="31">
        <f t="shared" si="62"/>
        <v>0</v>
      </c>
      <c r="DX28" s="148">
        <f t="shared" si="62"/>
        <v>0</v>
      </c>
      <c r="DY28" s="37">
        <f t="shared" si="62"/>
        <v>0</v>
      </c>
      <c r="DZ28" s="31">
        <f t="shared" si="62"/>
        <v>0</v>
      </c>
      <c r="EA28" s="148">
        <f t="shared" si="62"/>
        <v>0</v>
      </c>
      <c r="EB28" s="37">
        <f t="shared" si="63"/>
        <v>0</v>
      </c>
      <c r="EC28" s="31">
        <f t="shared" si="63"/>
        <v>0</v>
      </c>
      <c r="ED28" s="148">
        <f t="shared" si="63"/>
        <v>0</v>
      </c>
      <c r="EE28" s="37">
        <f t="shared" si="63"/>
        <v>0</v>
      </c>
      <c r="EF28" s="31">
        <f t="shared" si="63"/>
        <v>0</v>
      </c>
      <c r="EG28" s="148">
        <f t="shared" si="63"/>
        <v>0</v>
      </c>
      <c r="EH28" s="37">
        <f t="shared" si="63"/>
        <v>0</v>
      </c>
      <c r="EI28" s="31">
        <f t="shared" si="63"/>
        <v>0</v>
      </c>
      <c r="EJ28" s="148">
        <f t="shared" si="63"/>
        <v>0</v>
      </c>
      <c r="EK28" s="37">
        <f t="shared" si="63"/>
        <v>0</v>
      </c>
      <c r="EL28" s="31">
        <f t="shared" si="63"/>
        <v>0</v>
      </c>
      <c r="EM28" s="148">
        <f t="shared" si="63"/>
        <v>0</v>
      </c>
      <c r="EN28" s="37">
        <f t="shared" si="63"/>
        <v>0</v>
      </c>
      <c r="EO28" s="31">
        <f t="shared" si="63"/>
        <v>0</v>
      </c>
      <c r="EP28" s="148">
        <f t="shared" si="63"/>
        <v>0</v>
      </c>
      <c r="EQ28" s="37">
        <f t="shared" si="63"/>
        <v>0</v>
      </c>
      <c r="ER28" s="31">
        <f t="shared" si="64"/>
        <v>0</v>
      </c>
      <c r="ES28" s="148">
        <f t="shared" si="64"/>
        <v>0</v>
      </c>
      <c r="ET28" s="37">
        <f t="shared" si="64"/>
        <v>0</v>
      </c>
      <c r="EU28" s="31">
        <f t="shared" si="64"/>
        <v>0</v>
      </c>
      <c r="EV28" s="148">
        <f t="shared" si="64"/>
        <v>0</v>
      </c>
      <c r="EW28" s="37">
        <f t="shared" si="64"/>
        <v>0</v>
      </c>
      <c r="EX28" s="31">
        <f t="shared" si="64"/>
        <v>0</v>
      </c>
      <c r="EY28" s="148">
        <f t="shared" si="64"/>
        <v>0</v>
      </c>
      <c r="EZ28" s="37">
        <f t="shared" si="64"/>
        <v>0</v>
      </c>
      <c r="FA28" s="31">
        <f t="shared" si="64"/>
        <v>0</v>
      </c>
      <c r="FB28" s="148">
        <f t="shared" si="64"/>
        <v>0</v>
      </c>
      <c r="FC28" s="37">
        <f t="shared" si="64"/>
        <v>0</v>
      </c>
      <c r="FD28" s="31">
        <f t="shared" si="64"/>
        <v>0</v>
      </c>
      <c r="FG28" s="31">
        <f t="shared" si="65"/>
        <v>0</v>
      </c>
      <c r="FJ28" s="31">
        <f t="shared" si="66"/>
        <v>0</v>
      </c>
    </row>
    <row r="29" spans="1:166" x14ac:dyDescent="0.2">
      <c r="A29" s="10"/>
      <c r="B29" s="7" t="s">
        <v>52</v>
      </c>
      <c r="C29" s="13"/>
      <c r="D29" s="22">
        <f t="shared" si="55"/>
        <v>0</v>
      </c>
      <c r="E29" s="8">
        <f t="shared" si="55"/>
        <v>0</v>
      </c>
      <c r="F29" s="38">
        <f t="shared" si="55"/>
        <v>0</v>
      </c>
      <c r="G29" s="22">
        <f t="shared" si="55"/>
        <v>0</v>
      </c>
      <c r="H29" s="8">
        <f t="shared" si="55"/>
        <v>0</v>
      </c>
      <c r="I29" s="38">
        <f t="shared" si="55"/>
        <v>0</v>
      </c>
      <c r="J29" s="22">
        <f t="shared" si="55"/>
        <v>0</v>
      </c>
      <c r="K29" s="8">
        <f t="shared" si="55"/>
        <v>0</v>
      </c>
      <c r="L29" s="38">
        <f t="shared" si="55"/>
        <v>0</v>
      </c>
      <c r="M29" s="22">
        <f t="shared" si="55"/>
        <v>0</v>
      </c>
      <c r="N29" s="8">
        <f t="shared" si="55"/>
        <v>0</v>
      </c>
      <c r="O29" s="38">
        <f t="shared" si="55"/>
        <v>0</v>
      </c>
      <c r="P29" s="22">
        <f t="shared" si="55"/>
        <v>0</v>
      </c>
      <c r="Q29" s="8">
        <f t="shared" si="55"/>
        <v>0</v>
      </c>
      <c r="R29" s="38">
        <f t="shared" si="55"/>
        <v>0</v>
      </c>
      <c r="S29" s="22">
        <f t="shared" si="55"/>
        <v>0</v>
      </c>
      <c r="T29" s="8">
        <f t="shared" si="56"/>
        <v>0</v>
      </c>
      <c r="U29" s="38">
        <f t="shared" si="56"/>
        <v>0</v>
      </c>
      <c r="V29" s="22">
        <f t="shared" si="56"/>
        <v>0</v>
      </c>
      <c r="W29" s="8">
        <f t="shared" si="56"/>
        <v>0</v>
      </c>
      <c r="X29" s="38">
        <f t="shared" si="56"/>
        <v>0</v>
      </c>
      <c r="Y29" s="22">
        <f t="shared" si="56"/>
        <v>0</v>
      </c>
      <c r="Z29" s="8">
        <f t="shared" si="56"/>
        <v>0</v>
      </c>
      <c r="AA29" s="38">
        <f t="shared" si="56"/>
        <v>0</v>
      </c>
      <c r="AB29" s="22">
        <f t="shared" si="56"/>
        <v>0</v>
      </c>
      <c r="AC29" s="8">
        <f t="shared" si="56"/>
        <v>0</v>
      </c>
      <c r="AD29" s="38">
        <f t="shared" si="56"/>
        <v>0</v>
      </c>
      <c r="AE29" s="22">
        <f t="shared" si="56"/>
        <v>0</v>
      </c>
      <c r="AF29" s="8">
        <f t="shared" si="56"/>
        <v>0</v>
      </c>
      <c r="AG29" s="38">
        <f t="shared" si="56"/>
        <v>0</v>
      </c>
      <c r="AH29" s="22">
        <f t="shared" si="56"/>
        <v>0</v>
      </c>
      <c r="AI29" s="8">
        <f t="shared" si="56"/>
        <v>0</v>
      </c>
      <c r="AJ29" s="38">
        <f t="shared" si="57"/>
        <v>0</v>
      </c>
      <c r="AK29" s="22">
        <f t="shared" si="57"/>
        <v>0</v>
      </c>
      <c r="AL29" s="8">
        <f t="shared" si="57"/>
        <v>0</v>
      </c>
      <c r="AM29" s="38">
        <f t="shared" si="57"/>
        <v>0</v>
      </c>
      <c r="AN29" s="22">
        <f t="shared" si="57"/>
        <v>0</v>
      </c>
      <c r="AO29" s="8">
        <f t="shared" si="57"/>
        <v>0</v>
      </c>
      <c r="AP29" s="38">
        <f t="shared" si="57"/>
        <v>0</v>
      </c>
      <c r="AQ29" s="22">
        <f t="shared" si="57"/>
        <v>0</v>
      </c>
      <c r="AR29" s="8">
        <f t="shared" si="57"/>
        <v>0</v>
      </c>
      <c r="AS29" s="38">
        <f t="shared" si="57"/>
        <v>0</v>
      </c>
      <c r="AT29" s="22">
        <f t="shared" si="57"/>
        <v>0</v>
      </c>
      <c r="AU29" s="8">
        <f t="shared" si="57"/>
        <v>0</v>
      </c>
      <c r="AV29" s="38">
        <f t="shared" si="57"/>
        <v>0</v>
      </c>
      <c r="AW29" s="22">
        <f t="shared" si="57"/>
        <v>0</v>
      </c>
      <c r="AX29" s="8">
        <f t="shared" si="57"/>
        <v>0</v>
      </c>
      <c r="AY29" s="38">
        <f t="shared" si="57"/>
        <v>0</v>
      </c>
      <c r="AZ29" s="22">
        <f t="shared" si="58"/>
        <v>0</v>
      </c>
      <c r="BA29" s="8">
        <f t="shared" si="58"/>
        <v>0</v>
      </c>
      <c r="BB29" s="38">
        <f t="shared" si="58"/>
        <v>0</v>
      </c>
      <c r="BC29" s="22">
        <f t="shared" si="58"/>
        <v>0</v>
      </c>
      <c r="BD29" s="8">
        <f t="shared" si="58"/>
        <v>0</v>
      </c>
      <c r="BE29" s="38">
        <f t="shared" si="58"/>
        <v>0</v>
      </c>
      <c r="BF29" s="22">
        <f t="shared" si="58"/>
        <v>0</v>
      </c>
      <c r="BG29" s="8">
        <f t="shared" si="58"/>
        <v>0</v>
      </c>
      <c r="BH29" s="38">
        <f t="shared" si="58"/>
        <v>0</v>
      </c>
      <c r="BI29" s="22">
        <f t="shared" si="58"/>
        <v>0</v>
      </c>
      <c r="BJ29" s="8">
        <f t="shared" si="58"/>
        <v>0</v>
      </c>
      <c r="BK29" s="38">
        <f t="shared" si="58"/>
        <v>0</v>
      </c>
      <c r="BL29" s="22">
        <f t="shared" si="58"/>
        <v>0</v>
      </c>
      <c r="BM29" s="8">
        <f t="shared" si="58"/>
        <v>0</v>
      </c>
      <c r="BN29" s="38">
        <f t="shared" si="58"/>
        <v>0</v>
      </c>
      <c r="BO29" s="22">
        <f t="shared" si="58"/>
        <v>0</v>
      </c>
      <c r="BP29" s="8">
        <f t="shared" si="59"/>
        <v>0</v>
      </c>
      <c r="BQ29" s="38">
        <f t="shared" si="59"/>
        <v>0</v>
      </c>
      <c r="BR29" s="22">
        <f t="shared" si="59"/>
        <v>0</v>
      </c>
      <c r="BS29" s="8">
        <f t="shared" si="59"/>
        <v>0</v>
      </c>
      <c r="BT29" s="38">
        <f t="shared" si="59"/>
        <v>0</v>
      </c>
      <c r="BU29" s="22">
        <f t="shared" si="59"/>
        <v>0</v>
      </c>
      <c r="BV29" s="8">
        <f t="shared" si="59"/>
        <v>0</v>
      </c>
      <c r="BW29" s="38">
        <f t="shared" si="59"/>
        <v>0</v>
      </c>
      <c r="BX29" s="22">
        <f t="shared" si="59"/>
        <v>0</v>
      </c>
      <c r="BY29" s="8">
        <f t="shared" si="59"/>
        <v>0</v>
      </c>
      <c r="BZ29" s="38">
        <f t="shared" si="59"/>
        <v>0</v>
      </c>
      <c r="CA29" s="22">
        <f t="shared" si="59"/>
        <v>0</v>
      </c>
      <c r="CB29" s="8">
        <f t="shared" si="59"/>
        <v>0</v>
      </c>
      <c r="CC29" s="38">
        <f t="shared" si="59"/>
        <v>0</v>
      </c>
      <c r="CD29" s="22">
        <f t="shared" si="59"/>
        <v>0</v>
      </c>
      <c r="CE29" s="8">
        <f t="shared" si="59"/>
        <v>0</v>
      </c>
      <c r="CF29" s="38">
        <f t="shared" si="60"/>
        <v>0</v>
      </c>
      <c r="CG29" s="22">
        <f t="shared" si="60"/>
        <v>0</v>
      </c>
      <c r="CH29" s="8">
        <f t="shared" si="60"/>
        <v>0</v>
      </c>
      <c r="CI29" s="38">
        <f t="shared" si="60"/>
        <v>0</v>
      </c>
      <c r="CJ29" s="22">
        <f t="shared" si="60"/>
        <v>0</v>
      </c>
      <c r="CK29" s="8">
        <f t="shared" si="60"/>
        <v>0</v>
      </c>
      <c r="CL29" s="38">
        <f t="shared" si="60"/>
        <v>0</v>
      </c>
      <c r="CM29" s="22">
        <f t="shared" si="60"/>
        <v>0</v>
      </c>
      <c r="CN29" s="8">
        <f t="shared" si="60"/>
        <v>0</v>
      </c>
      <c r="CO29" s="38">
        <f t="shared" si="60"/>
        <v>0</v>
      </c>
      <c r="CP29" s="22">
        <f t="shared" si="60"/>
        <v>0</v>
      </c>
      <c r="CQ29" s="8">
        <f t="shared" si="60"/>
        <v>0</v>
      </c>
      <c r="CR29" s="38">
        <f t="shared" si="60"/>
        <v>0</v>
      </c>
      <c r="CS29" s="22">
        <f t="shared" si="60"/>
        <v>0</v>
      </c>
      <c r="CT29" s="8">
        <f t="shared" si="60"/>
        <v>0</v>
      </c>
      <c r="CU29" s="38">
        <f t="shared" si="60"/>
        <v>0</v>
      </c>
      <c r="CV29" s="22">
        <f t="shared" si="61"/>
        <v>0</v>
      </c>
      <c r="CW29" s="8">
        <f t="shared" si="61"/>
        <v>0</v>
      </c>
      <c r="CX29" s="38">
        <f t="shared" si="61"/>
        <v>0</v>
      </c>
      <c r="CY29" s="22">
        <f t="shared" si="61"/>
        <v>0</v>
      </c>
      <c r="CZ29" s="8">
        <f t="shared" si="61"/>
        <v>0</v>
      </c>
      <c r="DA29" s="38">
        <f t="shared" si="61"/>
        <v>0</v>
      </c>
      <c r="DB29" s="22">
        <f t="shared" si="61"/>
        <v>0</v>
      </c>
      <c r="DC29" s="8">
        <f t="shared" si="61"/>
        <v>0</v>
      </c>
      <c r="DD29" s="38">
        <f t="shared" si="61"/>
        <v>0</v>
      </c>
      <c r="DE29" s="22">
        <f t="shared" si="61"/>
        <v>0</v>
      </c>
      <c r="DF29" s="8">
        <f t="shared" si="61"/>
        <v>0</v>
      </c>
      <c r="DG29" s="38">
        <f t="shared" si="61"/>
        <v>0</v>
      </c>
      <c r="DH29" s="22">
        <f t="shared" si="61"/>
        <v>0</v>
      </c>
      <c r="DI29" s="8">
        <f t="shared" si="61"/>
        <v>0</v>
      </c>
      <c r="DJ29" s="38">
        <f t="shared" si="61"/>
        <v>0</v>
      </c>
      <c r="DK29" s="22">
        <f t="shared" si="61"/>
        <v>0</v>
      </c>
      <c r="DL29" s="8">
        <f t="shared" si="62"/>
        <v>0</v>
      </c>
      <c r="DM29" s="38">
        <f t="shared" si="62"/>
        <v>0</v>
      </c>
      <c r="DN29" s="22">
        <f t="shared" si="62"/>
        <v>0</v>
      </c>
      <c r="DO29" s="8">
        <f t="shared" si="62"/>
        <v>0</v>
      </c>
      <c r="DP29" s="38">
        <f t="shared" si="62"/>
        <v>0</v>
      </c>
      <c r="DQ29" s="22">
        <f t="shared" si="62"/>
        <v>0</v>
      </c>
      <c r="DR29" s="8">
        <f t="shared" si="62"/>
        <v>0</v>
      </c>
      <c r="DS29" s="38">
        <f t="shared" si="62"/>
        <v>0</v>
      </c>
      <c r="DT29" s="22">
        <f t="shared" si="62"/>
        <v>0</v>
      </c>
      <c r="DU29" s="8">
        <f t="shared" si="62"/>
        <v>0</v>
      </c>
      <c r="DV29" s="38">
        <f t="shared" si="62"/>
        <v>0</v>
      </c>
      <c r="DW29" s="22">
        <f t="shared" si="62"/>
        <v>0</v>
      </c>
      <c r="DX29" s="8">
        <f t="shared" si="62"/>
        <v>0</v>
      </c>
      <c r="DY29" s="38">
        <f t="shared" si="62"/>
        <v>0</v>
      </c>
      <c r="DZ29" s="22">
        <f t="shared" si="62"/>
        <v>0</v>
      </c>
      <c r="EA29" s="8">
        <f t="shared" si="62"/>
        <v>0</v>
      </c>
      <c r="EB29" s="38">
        <f t="shared" si="63"/>
        <v>0</v>
      </c>
      <c r="EC29" s="22">
        <f t="shared" si="63"/>
        <v>0</v>
      </c>
      <c r="ED29" s="8">
        <f t="shared" si="63"/>
        <v>0</v>
      </c>
      <c r="EE29" s="38">
        <f t="shared" si="63"/>
        <v>0</v>
      </c>
      <c r="EF29" s="22">
        <f t="shared" si="63"/>
        <v>0</v>
      </c>
      <c r="EG29" s="8">
        <f t="shared" si="63"/>
        <v>0</v>
      </c>
      <c r="EH29" s="38">
        <f t="shared" si="63"/>
        <v>0</v>
      </c>
      <c r="EI29" s="22">
        <f t="shared" si="63"/>
        <v>0</v>
      </c>
      <c r="EJ29" s="8">
        <f t="shared" si="63"/>
        <v>0</v>
      </c>
      <c r="EK29" s="38">
        <f t="shared" si="63"/>
        <v>0</v>
      </c>
      <c r="EL29" s="22">
        <f t="shared" si="63"/>
        <v>0</v>
      </c>
      <c r="EM29" s="8">
        <f t="shared" si="63"/>
        <v>0</v>
      </c>
      <c r="EN29" s="38">
        <f t="shared" si="63"/>
        <v>0</v>
      </c>
      <c r="EO29" s="22">
        <f t="shared" si="63"/>
        <v>0</v>
      </c>
      <c r="EP29" s="8">
        <f t="shared" si="63"/>
        <v>0</v>
      </c>
      <c r="EQ29" s="38">
        <f t="shared" si="63"/>
        <v>0</v>
      </c>
      <c r="ER29" s="22">
        <f t="shared" si="64"/>
        <v>0</v>
      </c>
      <c r="ES29" s="8">
        <f t="shared" si="64"/>
        <v>0</v>
      </c>
      <c r="ET29" s="38">
        <f t="shared" si="64"/>
        <v>0</v>
      </c>
      <c r="EU29" s="22">
        <f t="shared" si="64"/>
        <v>0</v>
      </c>
      <c r="EV29" s="8">
        <f t="shared" si="64"/>
        <v>0</v>
      </c>
      <c r="EW29" s="38">
        <f t="shared" si="64"/>
        <v>0</v>
      </c>
      <c r="EX29" s="22">
        <f t="shared" si="64"/>
        <v>0</v>
      </c>
      <c r="EY29" s="8">
        <f t="shared" si="64"/>
        <v>0</v>
      </c>
      <c r="EZ29" s="38">
        <f t="shared" si="64"/>
        <v>0</v>
      </c>
      <c r="FA29" s="22">
        <f t="shared" si="64"/>
        <v>0</v>
      </c>
      <c r="FB29" s="8">
        <f t="shared" si="64"/>
        <v>0</v>
      </c>
      <c r="FC29" s="38">
        <f t="shared" si="64"/>
        <v>0</v>
      </c>
      <c r="FD29" s="22">
        <f t="shared" si="64"/>
        <v>0</v>
      </c>
      <c r="FG29" s="22">
        <f t="shared" si="65"/>
        <v>0</v>
      </c>
      <c r="FJ29" s="22">
        <f t="shared" si="66"/>
        <v>0</v>
      </c>
    </row>
    <row r="30" spans="1:166" x14ac:dyDescent="0.2">
      <c r="A30" s="10"/>
      <c r="B30" s="15" t="s">
        <v>22</v>
      </c>
      <c r="C30" s="15"/>
      <c r="D30" s="27">
        <f>SUM(D27:D29)</f>
        <v>2706582.3447256587</v>
      </c>
      <c r="E30" s="158">
        <f t="shared" ref="E30:F30" si="67">SUM(E27:E29)</f>
        <v>0</v>
      </c>
      <c r="F30" s="33">
        <f t="shared" si="67"/>
        <v>0</v>
      </c>
      <c r="G30" s="27">
        <f>SUM(G27:G29)</f>
        <v>2772099.951442135</v>
      </c>
      <c r="H30" s="158">
        <f t="shared" ref="H30:I30" si="68">SUM(H27:H29)</f>
        <v>0</v>
      </c>
      <c r="I30" s="33">
        <f t="shared" si="68"/>
        <v>0</v>
      </c>
      <c r="J30" s="27">
        <f>SUM(J27:J29)</f>
        <v>2837617.5581586128</v>
      </c>
      <c r="K30" s="158">
        <f t="shared" ref="K30:L30" si="69">SUM(K27:K29)</f>
        <v>0</v>
      </c>
      <c r="L30" s="33">
        <f t="shared" si="69"/>
        <v>0</v>
      </c>
      <c r="M30" s="27">
        <f>SUM(M27:M29)</f>
        <v>2903135.1648750906</v>
      </c>
      <c r="N30" s="158">
        <f t="shared" ref="N30:BY30" si="70">SUM(N27:N29)</f>
        <v>0</v>
      </c>
      <c r="O30" s="33">
        <f t="shared" si="70"/>
        <v>0</v>
      </c>
      <c r="P30" s="27">
        <f t="shared" si="70"/>
        <v>2968652.771591567</v>
      </c>
      <c r="Q30" s="158">
        <f t="shared" si="70"/>
        <v>0</v>
      </c>
      <c r="R30" s="33">
        <f t="shared" si="70"/>
        <v>0</v>
      </c>
      <c r="S30" s="27">
        <f t="shared" si="70"/>
        <v>3034170.3783080443</v>
      </c>
      <c r="T30" s="158">
        <f t="shared" si="70"/>
        <v>0</v>
      </c>
      <c r="U30" s="33">
        <f t="shared" si="70"/>
        <v>0</v>
      </c>
      <c r="V30" s="27">
        <f t="shared" si="70"/>
        <v>3099687.9850245216</v>
      </c>
      <c r="W30" s="158">
        <f t="shared" si="70"/>
        <v>0</v>
      </c>
      <c r="X30" s="33">
        <f t="shared" si="70"/>
        <v>0</v>
      </c>
      <c r="Y30" s="27">
        <f t="shared" si="70"/>
        <v>3165205.5917409989</v>
      </c>
      <c r="Z30" s="158">
        <f t="shared" si="70"/>
        <v>0</v>
      </c>
      <c r="AA30" s="33">
        <f t="shared" si="70"/>
        <v>0</v>
      </c>
      <c r="AB30" s="27">
        <f t="shared" si="70"/>
        <v>3230723.1984574767</v>
      </c>
      <c r="AC30" s="158">
        <f t="shared" si="70"/>
        <v>0</v>
      </c>
      <c r="AD30" s="33">
        <f t="shared" si="70"/>
        <v>0</v>
      </c>
      <c r="AE30" s="27">
        <f t="shared" si="70"/>
        <v>3296240.8051739535</v>
      </c>
      <c r="AF30" s="158">
        <f t="shared" si="70"/>
        <v>0</v>
      </c>
      <c r="AG30" s="33">
        <f t="shared" si="70"/>
        <v>0</v>
      </c>
      <c r="AH30" s="27">
        <f t="shared" si="70"/>
        <v>3361758.4118904308</v>
      </c>
      <c r="AI30" s="158">
        <f t="shared" si="70"/>
        <v>0</v>
      </c>
      <c r="AJ30" s="33">
        <f t="shared" si="70"/>
        <v>0</v>
      </c>
      <c r="AK30" s="27">
        <f t="shared" si="70"/>
        <v>3427276.0186069077</v>
      </c>
      <c r="AL30" s="158">
        <f t="shared" si="70"/>
        <v>0</v>
      </c>
      <c r="AM30" s="33">
        <f t="shared" si="70"/>
        <v>0</v>
      </c>
      <c r="AN30" s="27">
        <f t="shared" si="70"/>
        <v>3492793.6253233855</v>
      </c>
      <c r="AO30" s="158">
        <f t="shared" si="70"/>
        <v>0</v>
      </c>
      <c r="AP30" s="33">
        <f t="shared" si="70"/>
        <v>0</v>
      </c>
      <c r="AQ30" s="27">
        <f t="shared" si="70"/>
        <v>3558311.2320398628</v>
      </c>
      <c r="AR30" s="158">
        <f t="shared" si="70"/>
        <v>0</v>
      </c>
      <c r="AS30" s="33">
        <f t="shared" si="70"/>
        <v>0</v>
      </c>
      <c r="AT30" s="27">
        <f t="shared" si="70"/>
        <v>3623828.8387563392</v>
      </c>
      <c r="AU30" s="158">
        <f t="shared" si="70"/>
        <v>0</v>
      </c>
      <c r="AV30" s="33">
        <f t="shared" si="70"/>
        <v>0</v>
      </c>
      <c r="AW30" s="27">
        <f t="shared" si="70"/>
        <v>3689346.4454728169</v>
      </c>
      <c r="AX30" s="158">
        <f t="shared" si="70"/>
        <v>0</v>
      </c>
      <c r="AY30" s="33">
        <f t="shared" si="70"/>
        <v>0</v>
      </c>
      <c r="AZ30" s="27">
        <f t="shared" si="70"/>
        <v>3754415.0064720376</v>
      </c>
      <c r="BA30" s="158">
        <f t="shared" si="70"/>
        <v>0</v>
      </c>
      <c r="BB30" s="33">
        <f t="shared" si="70"/>
        <v>0</v>
      </c>
      <c r="BC30" s="27">
        <f t="shared" si="70"/>
        <v>3819483.5674712579</v>
      </c>
      <c r="BD30" s="158">
        <f t="shared" si="70"/>
        <v>0</v>
      </c>
      <c r="BE30" s="33">
        <f t="shared" si="70"/>
        <v>0</v>
      </c>
      <c r="BF30" s="27">
        <f t="shared" si="70"/>
        <v>3884552.1284704786</v>
      </c>
      <c r="BG30" s="158">
        <f t="shared" si="70"/>
        <v>0</v>
      </c>
      <c r="BH30" s="33">
        <f t="shared" si="70"/>
        <v>0</v>
      </c>
      <c r="BI30" s="27">
        <f t="shared" si="70"/>
        <v>3949620.6894696997</v>
      </c>
      <c r="BJ30" s="158">
        <f t="shared" si="70"/>
        <v>0</v>
      </c>
      <c r="BK30" s="33">
        <f t="shared" si="70"/>
        <v>0</v>
      </c>
      <c r="BL30" s="27">
        <f t="shared" si="70"/>
        <v>4014689.25046892</v>
      </c>
      <c r="BM30" s="158">
        <f t="shared" si="70"/>
        <v>0</v>
      </c>
      <c r="BN30" s="33">
        <f t="shared" si="70"/>
        <v>0</v>
      </c>
      <c r="BO30" s="27">
        <f t="shared" si="70"/>
        <v>4079757.8114681412</v>
      </c>
      <c r="BP30" s="158">
        <f t="shared" si="70"/>
        <v>0</v>
      </c>
      <c r="BQ30" s="33">
        <f t="shared" si="70"/>
        <v>0</v>
      </c>
      <c r="BR30" s="27">
        <f t="shared" si="70"/>
        <v>4144826.3724673619</v>
      </c>
      <c r="BS30" s="158">
        <f t="shared" si="70"/>
        <v>0</v>
      </c>
      <c r="BT30" s="33">
        <f t="shared" si="70"/>
        <v>0</v>
      </c>
      <c r="BU30" s="27">
        <f t="shared" si="70"/>
        <v>4209894.9334665826</v>
      </c>
      <c r="BV30" s="158">
        <f t="shared" si="70"/>
        <v>0</v>
      </c>
      <c r="BW30" s="33">
        <f t="shared" si="70"/>
        <v>0</v>
      </c>
      <c r="BX30" s="27">
        <f t="shared" si="70"/>
        <v>4274963.4944658028</v>
      </c>
      <c r="BY30" s="158">
        <f t="shared" si="70"/>
        <v>0</v>
      </c>
      <c r="BZ30" s="33">
        <f t="shared" ref="BZ30:EK30" si="71">SUM(BZ27:BZ29)</f>
        <v>0</v>
      </c>
      <c r="CA30" s="27">
        <f t="shared" si="71"/>
        <v>4340032.055465024</v>
      </c>
      <c r="CB30" s="158">
        <f t="shared" si="71"/>
        <v>0</v>
      </c>
      <c r="CC30" s="33">
        <f t="shared" si="71"/>
        <v>0</v>
      </c>
      <c r="CD30" s="27">
        <f t="shared" si="71"/>
        <v>4405100.6164642442</v>
      </c>
      <c r="CE30" s="158">
        <f t="shared" si="71"/>
        <v>0</v>
      </c>
      <c r="CF30" s="33">
        <f t="shared" si="71"/>
        <v>0</v>
      </c>
      <c r="CG30" s="27">
        <f t="shared" si="71"/>
        <v>4470169.1774634663</v>
      </c>
      <c r="CH30" s="158">
        <f t="shared" si="71"/>
        <v>0</v>
      </c>
      <c r="CI30" s="33">
        <f t="shared" si="71"/>
        <v>0</v>
      </c>
      <c r="CJ30" s="27">
        <f t="shared" si="71"/>
        <v>4535237.7384626856</v>
      </c>
      <c r="CK30" s="158">
        <f t="shared" si="71"/>
        <v>0</v>
      </c>
      <c r="CL30" s="33">
        <f t="shared" si="71"/>
        <v>0</v>
      </c>
      <c r="CM30" s="27">
        <f t="shared" si="71"/>
        <v>4600306.2994619058</v>
      </c>
      <c r="CN30" s="158">
        <f t="shared" si="71"/>
        <v>0</v>
      </c>
      <c r="CO30" s="33">
        <f t="shared" si="71"/>
        <v>0</v>
      </c>
      <c r="CP30" s="27">
        <f t="shared" si="71"/>
        <v>4665374.860461127</v>
      </c>
      <c r="CQ30" s="158">
        <f t="shared" si="71"/>
        <v>0</v>
      </c>
      <c r="CR30" s="33">
        <f t="shared" si="71"/>
        <v>0</v>
      </c>
      <c r="CS30" s="27">
        <f t="shared" si="71"/>
        <v>4730443.4214603473</v>
      </c>
      <c r="CT30" s="158">
        <f t="shared" si="71"/>
        <v>0</v>
      </c>
      <c r="CU30" s="33">
        <f t="shared" si="71"/>
        <v>0</v>
      </c>
      <c r="CV30" s="27">
        <f t="shared" si="71"/>
        <v>4795511.9824595693</v>
      </c>
      <c r="CW30" s="158">
        <f t="shared" si="71"/>
        <v>0</v>
      </c>
      <c r="CX30" s="33">
        <f t="shared" si="71"/>
        <v>0</v>
      </c>
      <c r="CY30" s="27">
        <f t="shared" si="71"/>
        <v>4860580.5434587896</v>
      </c>
      <c r="CZ30" s="158">
        <f t="shared" si="71"/>
        <v>0</v>
      </c>
      <c r="DA30" s="33">
        <f t="shared" si="71"/>
        <v>0</v>
      </c>
      <c r="DB30" s="27">
        <f t="shared" si="71"/>
        <v>4925649.1044580089</v>
      </c>
      <c r="DC30" s="158">
        <f t="shared" si="71"/>
        <v>0</v>
      </c>
      <c r="DD30" s="33">
        <f t="shared" si="71"/>
        <v>0</v>
      </c>
      <c r="DE30" s="27">
        <f t="shared" si="71"/>
        <v>4990717.6654572301</v>
      </c>
      <c r="DF30" s="158">
        <f t="shared" si="71"/>
        <v>0</v>
      </c>
      <c r="DG30" s="33">
        <f t="shared" si="71"/>
        <v>0</v>
      </c>
      <c r="DH30" s="27">
        <f t="shared" si="71"/>
        <v>5055786.2264564512</v>
      </c>
      <c r="DI30" s="158">
        <f t="shared" si="71"/>
        <v>0</v>
      </c>
      <c r="DJ30" s="33">
        <f t="shared" si="71"/>
        <v>0</v>
      </c>
      <c r="DK30" s="27">
        <f t="shared" si="71"/>
        <v>5120854.7874556724</v>
      </c>
      <c r="DL30" s="158">
        <f t="shared" si="71"/>
        <v>0</v>
      </c>
      <c r="DM30" s="33">
        <f t="shared" si="71"/>
        <v>0</v>
      </c>
      <c r="DN30" s="27">
        <f t="shared" si="71"/>
        <v>5185923.3484548936</v>
      </c>
      <c r="DO30" s="158">
        <f t="shared" si="71"/>
        <v>0</v>
      </c>
      <c r="DP30" s="33">
        <f t="shared" si="71"/>
        <v>0</v>
      </c>
      <c r="DQ30" s="27">
        <f t="shared" si="71"/>
        <v>5250991.9094541129</v>
      </c>
      <c r="DR30" s="158">
        <f t="shared" si="71"/>
        <v>0</v>
      </c>
      <c r="DS30" s="33">
        <f t="shared" si="71"/>
        <v>0</v>
      </c>
      <c r="DT30" s="27">
        <f t="shared" si="71"/>
        <v>5316060.470453334</v>
      </c>
      <c r="DU30" s="158">
        <f t="shared" si="71"/>
        <v>0</v>
      </c>
      <c r="DV30" s="33">
        <f t="shared" si="71"/>
        <v>0</v>
      </c>
      <c r="DW30" s="27">
        <f t="shared" si="71"/>
        <v>5381129.0314525543</v>
      </c>
      <c r="DX30" s="158">
        <f t="shared" si="71"/>
        <v>0</v>
      </c>
      <c r="DY30" s="33">
        <f t="shared" si="71"/>
        <v>0</v>
      </c>
      <c r="DZ30" s="27">
        <f t="shared" si="71"/>
        <v>5446197.5924517764</v>
      </c>
      <c r="EA30" s="158">
        <f t="shared" si="71"/>
        <v>0</v>
      </c>
      <c r="EB30" s="33">
        <f t="shared" si="71"/>
        <v>0</v>
      </c>
      <c r="EC30" s="27">
        <f t="shared" si="71"/>
        <v>5511266.1534509966</v>
      </c>
      <c r="ED30" s="158">
        <f t="shared" si="71"/>
        <v>0</v>
      </c>
      <c r="EE30" s="33">
        <f t="shared" si="71"/>
        <v>0</v>
      </c>
      <c r="EF30" s="27">
        <f t="shared" si="71"/>
        <v>5576334.7144502178</v>
      </c>
      <c r="EG30" s="158">
        <f t="shared" si="71"/>
        <v>0</v>
      </c>
      <c r="EH30" s="33">
        <f t="shared" si="71"/>
        <v>0</v>
      </c>
      <c r="EI30" s="27">
        <f t="shared" si="71"/>
        <v>5641403.275449438</v>
      </c>
      <c r="EJ30" s="158">
        <f t="shared" si="71"/>
        <v>0</v>
      </c>
      <c r="EK30" s="33">
        <f t="shared" si="71"/>
        <v>0</v>
      </c>
      <c r="EL30" s="27">
        <f t="shared" ref="EL30:FD30" si="72">SUM(EL27:EL29)</f>
        <v>5706471.8364486583</v>
      </c>
      <c r="EM30" s="158">
        <f t="shared" si="72"/>
        <v>0</v>
      </c>
      <c r="EN30" s="33">
        <f t="shared" si="72"/>
        <v>0</v>
      </c>
      <c r="EO30" s="27">
        <f t="shared" si="72"/>
        <v>5771540.3974478794</v>
      </c>
      <c r="EP30" s="158">
        <f t="shared" si="72"/>
        <v>0</v>
      </c>
      <c r="EQ30" s="33">
        <f t="shared" si="72"/>
        <v>0</v>
      </c>
      <c r="ER30" s="27">
        <f t="shared" si="72"/>
        <v>5836608.9584471006</v>
      </c>
      <c r="ES30" s="158">
        <f t="shared" si="72"/>
        <v>0</v>
      </c>
      <c r="ET30" s="33">
        <f t="shared" si="72"/>
        <v>0</v>
      </c>
      <c r="EU30" s="27">
        <f t="shared" si="72"/>
        <v>5901677.5194463208</v>
      </c>
      <c r="EV30" s="158">
        <f t="shared" si="72"/>
        <v>0</v>
      </c>
      <c r="EW30" s="33">
        <f t="shared" si="72"/>
        <v>0</v>
      </c>
      <c r="EX30" s="27">
        <f t="shared" si="72"/>
        <v>5966746.080445542</v>
      </c>
      <c r="EY30" s="158">
        <f t="shared" si="72"/>
        <v>0</v>
      </c>
      <c r="EZ30" s="33">
        <f t="shared" si="72"/>
        <v>0</v>
      </c>
      <c r="FA30" s="27">
        <f t="shared" si="72"/>
        <v>6031814.6414447622</v>
      </c>
      <c r="FB30" s="158">
        <f t="shared" si="72"/>
        <v>0</v>
      </c>
      <c r="FC30" s="33">
        <f t="shared" si="72"/>
        <v>0</v>
      </c>
      <c r="FD30" s="27">
        <f t="shared" si="72"/>
        <v>6096883.2024439834</v>
      </c>
      <c r="FG30" s="27">
        <f t="shared" ref="FG30" si="73">SUM(FG27:FG29)</f>
        <v>6161951.7634432036</v>
      </c>
      <c r="FJ30" s="27">
        <f t="shared" ref="FJ30" si="74">SUM(FJ27:FJ29)</f>
        <v>6227020.3244424248</v>
      </c>
    </row>
    <row r="31" spans="1:166" x14ac:dyDescent="0.2">
      <c r="A31" s="14"/>
      <c r="B31" s="15"/>
      <c r="C31" s="15"/>
      <c r="D31" s="30"/>
      <c r="F31" s="36"/>
      <c r="G31" s="30"/>
      <c r="I31" s="36"/>
      <c r="J31" s="30"/>
      <c r="L31" s="36"/>
      <c r="M31" s="30"/>
      <c r="O31" s="36"/>
      <c r="P31" s="30"/>
      <c r="R31" s="36"/>
      <c r="S31" s="30"/>
      <c r="U31" s="36"/>
      <c r="V31" s="30"/>
      <c r="X31" s="36"/>
      <c r="Y31" s="30"/>
      <c r="AA31" s="36"/>
      <c r="AB31" s="30"/>
      <c r="AD31" s="36"/>
      <c r="AE31" s="30"/>
      <c r="AG31" s="36"/>
      <c r="AH31" s="30"/>
      <c r="AJ31" s="36"/>
      <c r="AK31" s="30"/>
      <c r="AM31" s="36"/>
      <c r="AN31" s="30"/>
      <c r="AP31" s="36"/>
      <c r="AQ31" s="30"/>
      <c r="AS31" s="36"/>
      <c r="AT31" s="30"/>
      <c r="AV31" s="36"/>
      <c r="AW31" s="30"/>
      <c r="AY31" s="36"/>
      <c r="AZ31" s="30"/>
      <c r="BB31" s="36"/>
      <c r="BC31" s="30"/>
      <c r="BE31" s="36"/>
      <c r="BF31" s="30"/>
      <c r="BH31" s="36"/>
      <c r="BI31" s="30"/>
      <c r="BK31" s="36"/>
      <c r="BL31" s="30"/>
      <c r="BN31" s="36"/>
      <c r="BO31" s="30"/>
      <c r="BQ31" s="36"/>
      <c r="BR31" s="30"/>
      <c r="BT31" s="36"/>
      <c r="BU31" s="30"/>
      <c r="BW31" s="36"/>
      <c r="BX31" s="30"/>
      <c r="BZ31" s="36"/>
      <c r="CA31" s="30"/>
      <c r="CC31" s="36"/>
      <c r="CD31" s="30"/>
      <c r="CF31" s="36"/>
      <c r="CG31" s="30"/>
      <c r="CI31" s="36"/>
      <c r="CJ31" s="30"/>
      <c r="CL31" s="36"/>
      <c r="CM31" s="30"/>
      <c r="CO31" s="36"/>
      <c r="CP31" s="30"/>
      <c r="CR31" s="36"/>
      <c r="CS31" s="30"/>
      <c r="CU31" s="36"/>
      <c r="CV31" s="30"/>
      <c r="CX31" s="36"/>
      <c r="CY31" s="30"/>
      <c r="DA31" s="36"/>
      <c r="DB31" s="30"/>
      <c r="DD31" s="36"/>
      <c r="DE31" s="30"/>
      <c r="DG31" s="36"/>
      <c r="DH31" s="30"/>
      <c r="DJ31" s="36"/>
      <c r="DK31" s="30"/>
      <c r="DM31" s="36"/>
      <c r="DN31" s="30"/>
      <c r="DP31" s="36"/>
      <c r="DQ31" s="30"/>
      <c r="DS31" s="36"/>
      <c r="DT31" s="30"/>
      <c r="DV31" s="36"/>
      <c r="DW31" s="30"/>
      <c r="DY31" s="36"/>
      <c r="DZ31" s="30"/>
      <c r="EB31" s="36"/>
      <c r="EC31" s="30"/>
      <c r="EE31" s="36"/>
      <c r="EF31" s="30"/>
      <c r="EH31" s="36"/>
      <c r="EI31" s="30"/>
      <c r="EK31" s="36"/>
      <c r="EL31" s="30"/>
      <c r="EN31" s="36"/>
      <c r="EO31" s="30"/>
      <c r="EQ31" s="36"/>
      <c r="ER31" s="30"/>
      <c r="ET31" s="36"/>
      <c r="EU31" s="30"/>
      <c r="EW31" s="36"/>
      <c r="EX31" s="30"/>
      <c r="EZ31" s="36"/>
      <c r="FA31" s="30"/>
      <c r="FC31" s="36"/>
    </row>
    <row r="32" spans="1:166" x14ac:dyDescent="0.2">
      <c r="A32" s="10"/>
      <c r="B32" s="15"/>
      <c r="C32" s="15"/>
      <c r="D32" s="30"/>
      <c r="F32" s="36"/>
      <c r="G32" s="30"/>
      <c r="I32" s="36"/>
      <c r="J32" s="30"/>
      <c r="L32" s="36"/>
      <c r="M32" s="30"/>
      <c r="O32" s="36"/>
      <c r="P32" s="30"/>
      <c r="R32" s="36"/>
      <c r="S32" s="30"/>
      <c r="U32" s="36"/>
      <c r="V32" s="30"/>
      <c r="X32" s="36"/>
      <c r="Y32" s="30"/>
      <c r="AA32" s="36"/>
      <c r="AB32" s="30"/>
      <c r="AD32" s="36"/>
      <c r="AE32" s="30"/>
      <c r="AG32" s="36"/>
      <c r="AH32" s="30"/>
      <c r="AJ32" s="36"/>
      <c r="AK32" s="30"/>
      <c r="AM32" s="36"/>
      <c r="AN32" s="30"/>
      <c r="AP32" s="36"/>
      <c r="AQ32" s="30"/>
      <c r="AS32" s="36"/>
      <c r="AT32" s="30"/>
      <c r="AV32" s="36"/>
      <c r="AW32" s="30"/>
      <c r="AY32" s="36"/>
      <c r="AZ32" s="30"/>
      <c r="BB32" s="36"/>
      <c r="BC32" s="30"/>
      <c r="BE32" s="36"/>
      <c r="BF32" s="30"/>
      <c r="BH32" s="36"/>
      <c r="BI32" s="30"/>
      <c r="BK32" s="36"/>
      <c r="BL32" s="30"/>
      <c r="BN32" s="36"/>
      <c r="BO32" s="30"/>
      <c r="BQ32" s="36"/>
      <c r="BR32" s="30"/>
      <c r="BT32" s="36"/>
      <c r="BU32" s="30"/>
      <c r="BW32" s="36"/>
      <c r="BX32" s="30"/>
      <c r="BZ32" s="36"/>
      <c r="CA32" s="30"/>
      <c r="CC32" s="36"/>
      <c r="CD32" s="30"/>
      <c r="CF32" s="36"/>
      <c r="CG32" s="30"/>
      <c r="CI32" s="36"/>
      <c r="CJ32" s="30"/>
      <c r="CL32" s="36"/>
      <c r="CM32" s="30"/>
      <c r="CO32" s="36"/>
      <c r="CP32" s="30"/>
      <c r="CR32" s="36"/>
      <c r="CS32" s="30"/>
      <c r="CU32" s="36"/>
      <c r="CV32" s="30"/>
      <c r="CX32" s="36"/>
      <c r="CY32" s="30"/>
      <c r="DA32" s="36"/>
      <c r="DB32" s="30"/>
      <c r="DD32" s="36"/>
      <c r="DE32" s="30"/>
      <c r="DG32" s="36"/>
      <c r="DH32" s="30"/>
      <c r="DJ32" s="36"/>
      <c r="DK32" s="30"/>
      <c r="DM32" s="36"/>
      <c r="DN32" s="30"/>
      <c r="DP32" s="36"/>
      <c r="DQ32" s="30"/>
      <c r="DS32" s="36"/>
      <c r="DT32" s="30"/>
      <c r="DV32" s="36"/>
      <c r="DW32" s="30"/>
      <c r="DY32" s="36"/>
      <c r="DZ32" s="30"/>
      <c r="EB32" s="36"/>
      <c r="EC32" s="30"/>
      <c r="EE32" s="36"/>
      <c r="EF32" s="30"/>
      <c r="EH32" s="36"/>
      <c r="EI32" s="30"/>
      <c r="EK32" s="36"/>
      <c r="EL32" s="30"/>
      <c r="EN32" s="36"/>
      <c r="EO32" s="30"/>
      <c r="EQ32" s="36"/>
      <c r="ER32" s="30"/>
      <c r="ET32" s="36"/>
      <c r="EU32" s="30"/>
      <c r="EW32" s="36"/>
      <c r="EX32" s="30"/>
      <c r="EZ32" s="36"/>
      <c r="FA32" s="30"/>
      <c r="FC32" s="36"/>
    </row>
    <row r="33" spans="2:166" x14ac:dyDescent="0.2">
      <c r="P33" s="88" t="s">
        <v>90</v>
      </c>
      <c r="AB33" s="88" t="s">
        <v>91</v>
      </c>
      <c r="BL33" s="155" t="s">
        <v>92</v>
      </c>
      <c r="CV33" s="155" t="s">
        <v>93</v>
      </c>
      <c r="EF33" s="155" t="s">
        <v>94</v>
      </c>
    </row>
    <row r="34" spans="2:166" x14ac:dyDescent="0.2">
      <c r="B34" s="77"/>
      <c r="C34" s="77"/>
      <c r="D34" s="84"/>
      <c r="P34" s="158">
        <f>P6-M6</f>
        <v>0</v>
      </c>
      <c r="AB34" s="158">
        <f>AB6-Y6</f>
        <v>0</v>
      </c>
      <c r="BL34" s="158">
        <f>BL6-BI6</f>
        <v>0</v>
      </c>
      <c r="CV34" s="158">
        <f>CV6-CS6</f>
        <v>0</v>
      </c>
      <c r="EF34" s="158">
        <f>EF6-EC6</f>
        <v>0</v>
      </c>
      <c r="FJ34" s="158"/>
    </row>
    <row r="35" spans="2:166" x14ac:dyDescent="0.2">
      <c r="B35" s="77"/>
      <c r="C35" s="77"/>
      <c r="D35" s="80"/>
      <c r="P35" s="158">
        <f t="shared" ref="P35:P46" si="75">P7-M7</f>
        <v>0</v>
      </c>
      <c r="AB35" s="158">
        <f t="shared" ref="AB35:AB46" si="76">AB7-Y7</f>
        <v>0</v>
      </c>
      <c r="BL35" s="158">
        <f t="shared" ref="BL35:BL46" si="77">BL7-BI7</f>
        <v>0</v>
      </c>
      <c r="CV35" s="158">
        <f t="shared" ref="CV35:CV46" si="78">CV7-CS7</f>
        <v>0</v>
      </c>
      <c r="EF35" s="158">
        <f t="shared" ref="EF35:EF46" si="79">EF7-EC7</f>
        <v>0</v>
      </c>
      <c r="FJ35" s="158"/>
    </row>
    <row r="36" spans="2:166" x14ac:dyDescent="0.2">
      <c r="B36" s="77"/>
      <c r="C36" s="77"/>
      <c r="D36" s="77"/>
      <c r="P36" s="158">
        <f t="shared" si="75"/>
        <v>0</v>
      </c>
      <c r="AB36" s="158">
        <f t="shared" si="76"/>
        <v>0</v>
      </c>
      <c r="BL36" s="158">
        <f t="shared" si="77"/>
        <v>0</v>
      </c>
      <c r="CV36" s="158">
        <f t="shared" si="78"/>
        <v>0</v>
      </c>
      <c r="EF36" s="158">
        <f t="shared" si="79"/>
        <v>0</v>
      </c>
      <c r="FJ36" s="158"/>
    </row>
    <row r="37" spans="2:166" x14ac:dyDescent="0.2">
      <c r="B37" s="77"/>
      <c r="C37" s="85"/>
      <c r="D37" s="84"/>
      <c r="P37" s="158">
        <f t="shared" si="75"/>
        <v>0</v>
      </c>
      <c r="AB37" s="158">
        <f t="shared" si="76"/>
        <v>0</v>
      </c>
      <c r="BL37" s="158">
        <f t="shared" si="77"/>
        <v>0</v>
      </c>
      <c r="CV37" s="158">
        <f t="shared" si="78"/>
        <v>0</v>
      </c>
      <c r="EF37" s="158">
        <f t="shared" si="79"/>
        <v>0</v>
      </c>
      <c r="FJ37" s="158"/>
    </row>
    <row r="38" spans="2:166" x14ac:dyDescent="0.2">
      <c r="B38" s="77"/>
      <c r="C38" s="85"/>
      <c r="D38" s="87"/>
      <c r="E38" s="86"/>
      <c r="F38" s="86"/>
      <c r="P38" s="158">
        <f t="shared" si="75"/>
        <v>12437.385166666674</v>
      </c>
      <c r="AB38" s="158">
        <f t="shared" si="76"/>
        <v>12437.385166666674</v>
      </c>
      <c r="BL38" s="158">
        <f t="shared" si="77"/>
        <v>12437.385166666645</v>
      </c>
      <c r="CV38" s="158">
        <f t="shared" si="78"/>
        <v>12437.385166666645</v>
      </c>
      <c r="EF38" s="158">
        <f t="shared" si="79"/>
        <v>12437.385166666703</v>
      </c>
      <c r="FJ38" s="158"/>
    </row>
    <row r="39" spans="2:166" x14ac:dyDescent="0.2">
      <c r="B39" s="77"/>
      <c r="C39" s="85"/>
      <c r="D39" s="84"/>
      <c r="P39" s="158">
        <f t="shared" si="75"/>
        <v>1.0119999999999999E-3</v>
      </c>
      <c r="AB39" s="158">
        <f t="shared" si="76"/>
        <v>1.011999999999999E-3</v>
      </c>
      <c r="BL39" s="158">
        <f t="shared" si="77"/>
        <v>8.5199999999999859E-4</v>
      </c>
      <c r="CV39" s="158">
        <f t="shared" si="78"/>
        <v>8.5199999999999859E-4</v>
      </c>
      <c r="EF39" s="158">
        <f t="shared" si="79"/>
        <v>8.5199999999999859E-4</v>
      </c>
      <c r="FJ39" s="158"/>
    </row>
    <row r="40" spans="2:166" x14ac:dyDescent="0.2">
      <c r="B40" s="77"/>
      <c r="C40" s="85"/>
      <c r="D40" s="77"/>
      <c r="P40" s="158">
        <f t="shared" si="75"/>
        <v>-0.39312466666666523</v>
      </c>
      <c r="AB40" s="158">
        <f t="shared" si="76"/>
        <v>-0.39312466666666523</v>
      </c>
      <c r="BL40" s="158">
        <f t="shared" si="77"/>
        <v>-0.44468200000000024</v>
      </c>
      <c r="CV40" s="158">
        <f t="shared" si="78"/>
        <v>-0.44468200000000024</v>
      </c>
      <c r="EF40" s="158">
        <f t="shared" si="79"/>
        <v>-0.44468200000000024</v>
      </c>
      <c r="FJ40" s="158"/>
    </row>
    <row r="41" spans="2:166" x14ac:dyDescent="0.2">
      <c r="B41" s="77"/>
      <c r="C41" s="77"/>
      <c r="D41" s="77"/>
      <c r="P41" s="158">
        <f t="shared" si="75"/>
        <v>46005.487994810566</v>
      </c>
      <c r="AB41" s="158">
        <f t="shared" si="76"/>
        <v>46005.487994810566</v>
      </c>
      <c r="BL41" s="158">
        <f t="shared" si="77"/>
        <v>46838.166510554031</v>
      </c>
      <c r="CV41" s="158">
        <f t="shared" si="78"/>
        <v>46838.166510554031</v>
      </c>
      <c r="EF41" s="158">
        <f t="shared" si="79"/>
        <v>46838.166510554031</v>
      </c>
      <c r="FJ41" s="158"/>
    </row>
    <row r="42" spans="2:166" x14ac:dyDescent="0.2">
      <c r="P42" s="158">
        <f t="shared" si="75"/>
        <v>5652.5621518333355</v>
      </c>
      <c r="AB42" s="158">
        <f t="shared" si="76"/>
        <v>5652.5621518333355</v>
      </c>
      <c r="BL42" s="158">
        <f t="shared" si="77"/>
        <v>4708.1873613333446</v>
      </c>
      <c r="CV42" s="158">
        <f t="shared" si="78"/>
        <v>4708.1873613333446</v>
      </c>
      <c r="EF42" s="158">
        <f t="shared" si="79"/>
        <v>4708.1873613333446</v>
      </c>
      <c r="FJ42" s="158"/>
    </row>
    <row r="43" spans="2:166" x14ac:dyDescent="0.2">
      <c r="P43" s="158">
        <f t="shared" si="75"/>
        <v>1335.5430158333329</v>
      </c>
      <c r="AB43" s="158">
        <f t="shared" si="76"/>
        <v>1335.5430158333329</v>
      </c>
      <c r="BL43" s="158">
        <f t="shared" si="77"/>
        <v>998.24529066666582</v>
      </c>
      <c r="CV43" s="158">
        <f t="shared" si="78"/>
        <v>998.24529066666582</v>
      </c>
      <c r="EF43" s="158">
        <f t="shared" si="79"/>
        <v>998.24529066666582</v>
      </c>
      <c r="FJ43" s="158"/>
    </row>
    <row r="44" spans="2:166" x14ac:dyDescent="0.2">
      <c r="P44" s="158">
        <f t="shared" si="75"/>
        <v>87.02049999999997</v>
      </c>
      <c r="AB44" s="158">
        <f t="shared" si="76"/>
        <v>87.020500000000084</v>
      </c>
      <c r="BL44" s="158">
        <f t="shared" si="77"/>
        <v>87.020500000000084</v>
      </c>
      <c r="CV44" s="158">
        <f t="shared" si="78"/>
        <v>87.020500000000084</v>
      </c>
      <c r="EF44" s="158">
        <f t="shared" si="79"/>
        <v>87.020499999999629</v>
      </c>
      <c r="FJ44" s="158"/>
    </row>
    <row r="45" spans="2:166" x14ac:dyDescent="0.2">
      <c r="P45" s="158">
        <f>P17-M17</f>
        <v>0</v>
      </c>
      <c r="AB45" s="158">
        <f t="shared" si="76"/>
        <v>0</v>
      </c>
      <c r="BL45" s="158">
        <f t="shared" si="77"/>
        <v>0</v>
      </c>
      <c r="CV45" s="158">
        <f t="shared" si="78"/>
        <v>0</v>
      </c>
      <c r="EF45" s="158">
        <f t="shared" si="79"/>
        <v>0</v>
      </c>
      <c r="FJ45" s="158"/>
    </row>
    <row r="46" spans="2:166" x14ac:dyDescent="0.2">
      <c r="P46" s="158">
        <f t="shared" si="75"/>
        <v>0</v>
      </c>
      <c r="AB46" s="158">
        <f t="shared" si="76"/>
        <v>0</v>
      </c>
      <c r="BL46" s="158">
        <f t="shared" si="77"/>
        <v>0</v>
      </c>
      <c r="CV46" s="158">
        <f t="shared" si="78"/>
        <v>0</v>
      </c>
      <c r="EF46" s="158">
        <f t="shared" si="79"/>
        <v>0</v>
      </c>
      <c r="FJ46" s="158"/>
    </row>
    <row r="47" spans="2:166" x14ac:dyDescent="0.2">
      <c r="P47" s="158">
        <f>SUM(P34:P46)</f>
        <v>65517.606716477239</v>
      </c>
      <c r="AB47" s="158">
        <f>SUM(AB34:AB46)</f>
        <v>65517.606716477239</v>
      </c>
      <c r="BL47" s="158">
        <f>SUM(BL34:BL46)</f>
        <v>65068.560999220681</v>
      </c>
      <c r="CV47" s="158">
        <f>SUM(CV34:CV46)</f>
        <v>65068.560999220681</v>
      </c>
      <c r="EF47" s="158">
        <f>SUM(EF34:EF46)</f>
        <v>65068.560999220739</v>
      </c>
      <c r="FJ47" s="158"/>
    </row>
  </sheetData>
  <mergeCells count="52">
    <mergeCell ref="ER3:ET3"/>
    <mergeCell ref="EU3:EW3"/>
    <mergeCell ref="EX3:EZ3"/>
    <mergeCell ref="FA3:FC3"/>
    <mergeCell ref="DZ3:EB3"/>
    <mergeCell ref="EC3:EE3"/>
    <mergeCell ref="EF3:EH3"/>
    <mergeCell ref="EI3:EK3"/>
    <mergeCell ref="EL3:EN3"/>
    <mergeCell ref="EO3:EQ3"/>
    <mergeCell ref="DW3:DY3"/>
    <mergeCell ref="CP3:CR3"/>
    <mergeCell ref="CS3:CU3"/>
    <mergeCell ref="CV3:CX3"/>
    <mergeCell ref="CY3:DA3"/>
    <mergeCell ref="DB3:DD3"/>
    <mergeCell ref="DE3:DG3"/>
    <mergeCell ref="DH3:DJ3"/>
    <mergeCell ref="DK3:DM3"/>
    <mergeCell ref="DN3:DP3"/>
    <mergeCell ref="DQ3:DS3"/>
    <mergeCell ref="DT3:DV3"/>
    <mergeCell ref="CM3:CO3"/>
    <mergeCell ref="BF3:BH3"/>
    <mergeCell ref="BI3:BK3"/>
    <mergeCell ref="BL3:BN3"/>
    <mergeCell ref="BO3:BQ3"/>
    <mergeCell ref="BR3:BT3"/>
    <mergeCell ref="BU3:BW3"/>
    <mergeCell ref="BX3:BZ3"/>
    <mergeCell ref="CA3:CC3"/>
    <mergeCell ref="CD3:CF3"/>
    <mergeCell ref="CG3:CI3"/>
    <mergeCell ref="CJ3:CL3"/>
    <mergeCell ref="BC3:BE3"/>
    <mergeCell ref="V3:X3"/>
    <mergeCell ref="Y3:AA3"/>
    <mergeCell ref="AB3:AD3"/>
    <mergeCell ref="AE3:AG3"/>
    <mergeCell ref="AH3:AJ3"/>
    <mergeCell ref="AK3:AM3"/>
    <mergeCell ref="AN3:AP3"/>
    <mergeCell ref="AQ3:AS3"/>
    <mergeCell ref="AT3:AV3"/>
    <mergeCell ref="AW3:AY3"/>
    <mergeCell ref="AZ3:BB3"/>
    <mergeCell ref="S3:U3"/>
    <mergeCell ref="D3:F3"/>
    <mergeCell ref="G3:I3"/>
    <mergeCell ref="J3:L3"/>
    <mergeCell ref="M3:O3"/>
    <mergeCell ref="P3:R3"/>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workbookViewId="0">
      <selection activeCell="E2" sqref="E2"/>
    </sheetView>
  </sheetViews>
  <sheetFormatPr defaultRowHeight="12.75" x14ac:dyDescent="0.2"/>
  <cols>
    <col min="1" max="1" width="18.42578125" style="155" bestFit="1" customWidth="1"/>
    <col min="2" max="2" width="33" style="155" bestFit="1" customWidth="1"/>
    <col min="3" max="3" width="26.5703125" style="155" bestFit="1" customWidth="1"/>
    <col min="4" max="4" width="16.5703125" style="155" bestFit="1" customWidth="1"/>
    <col min="5" max="5" width="9.7109375" style="155" customWidth="1"/>
    <col min="6" max="6" width="16.28515625" style="155" bestFit="1" customWidth="1"/>
    <col min="7" max="7" width="20" style="155" bestFit="1" customWidth="1"/>
    <col min="8" max="8" width="9.28515625" style="155" bestFit="1" customWidth="1"/>
    <col min="9" max="9" width="12.42578125" style="155" bestFit="1" customWidth="1"/>
    <col min="10" max="10" width="21.42578125" style="155" bestFit="1" customWidth="1"/>
    <col min="11" max="11" width="17.42578125" style="155" bestFit="1" customWidth="1"/>
    <col min="12" max="12" width="22" style="155" bestFit="1" customWidth="1"/>
    <col min="13" max="13" width="28.42578125" style="155" bestFit="1" customWidth="1"/>
    <col min="14" max="14" width="23.7109375" style="155" bestFit="1" customWidth="1"/>
    <col min="15" max="15" width="12.7109375" style="155" customWidth="1"/>
    <col min="16" max="16" width="14.42578125" style="155" bestFit="1" customWidth="1"/>
    <col min="17" max="17" width="3.42578125" style="155" customWidth="1"/>
    <col min="18" max="18" width="46.28515625" style="155" bestFit="1" customWidth="1"/>
    <col min="19" max="19" width="10.5703125" style="155" customWidth="1"/>
    <col min="20" max="21" width="9.42578125" style="155" bestFit="1" customWidth="1"/>
    <col min="22" max="22" width="12" style="155" bestFit="1" customWidth="1"/>
    <col min="23" max="16384" width="9.140625" style="155"/>
  </cols>
  <sheetData>
    <row r="1" spans="1:22" s="4" customFormat="1" ht="25.5" x14ac:dyDescent="0.2">
      <c r="A1" s="4" t="s">
        <v>56</v>
      </c>
      <c r="B1" s="4" t="s">
        <v>17</v>
      </c>
      <c r="C1" s="4" t="s">
        <v>53</v>
      </c>
      <c r="D1" s="4" t="s">
        <v>18</v>
      </c>
      <c r="E1" s="4" t="s">
        <v>59</v>
      </c>
      <c r="F1" s="4" t="s">
        <v>60</v>
      </c>
      <c r="G1" s="4" t="s">
        <v>61</v>
      </c>
      <c r="S1" s="4" t="s">
        <v>62</v>
      </c>
    </row>
    <row r="2" spans="1:22" x14ac:dyDescent="0.2">
      <c r="A2" s="155" t="s">
        <v>50</v>
      </c>
      <c r="B2" s="155" t="s">
        <v>43</v>
      </c>
      <c r="C2" s="148">
        <f>SUMIFS(Pivot_1124!$C$4:$C$17,Pivot_1124!$A$4:$A$17,'Deprec Exp w CIAC'!$A2,Pivot_1124!$B$4:$B$17,'Deprec Exp w CIAC'!$B2)</f>
        <v>0</v>
      </c>
      <c r="D2" s="148">
        <f>C2</f>
        <v>0</v>
      </c>
      <c r="E2" s="5">
        <f t="shared" ref="E2:E15" si="0">VLOOKUP(B2,$R$3:$V$38,2,FALSE)</f>
        <v>0</v>
      </c>
      <c r="F2" s="148">
        <f t="shared" ref="F2:F15" si="1">D2*E2/12</f>
        <v>0</v>
      </c>
      <c r="G2" s="148">
        <f>SUMIFS(Pivot_1124!$D$4:$D$17,Pivot_1124!$A$4:$A$17,'Deprec Exp w CIAC'!$A2,Pivot_1124!$B$4:$B$17,'Deprec Exp w CIAC'!$B2)</f>
        <v>0</v>
      </c>
      <c r="H2" s="5"/>
      <c r="I2" s="158"/>
      <c r="J2" s="158"/>
      <c r="L2" s="148"/>
      <c r="M2" s="158"/>
      <c r="S2" s="46" t="s">
        <v>65</v>
      </c>
      <c r="T2" s="46"/>
      <c r="U2" s="46"/>
    </row>
    <row r="3" spans="1:22" x14ac:dyDescent="0.2">
      <c r="A3" s="155" t="s">
        <v>50</v>
      </c>
      <c r="B3" s="155" t="s">
        <v>44</v>
      </c>
      <c r="C3" s="148">
        <f>SUMIFS(Pivot_1124!$C$4:$C$17,Pivot_1124!$A$4:$A$17,'Deprec Exp w CIAC'!$A3,Pivot_1124!$B$4:$B$17,'Deprec Exp w CIAC'!$B3)</f>
        <v>0</v>
      </c>
      <c r="D3" s="148">
        <f t="shared" ref="D3:D15" si="2">C3</f>
        <v>0</v>
      </c>
      <c r="E3" s="5">
        <f t="shared" si="0"/>
        <v>2.4399999999999998E-2</v>
      </c>
      <c r="F3" s="148">
        <f t="shared" si="1"/>
        <v>0</v>
      </c>
      <c r="G3" s="148">
        <f>SUMIFS(Pivot_1124!$D$4:$D$17,Pivot_1124!$A$4:$A$17,'Deprec Exp w CIAC'!$A3,Pivot_1124!$B$4:$B$17,'Deprec Exp w CIAC'!$B3)</f>
        <v>0</v>
      </c>
      <c r="H3" s="5"/>
      <c r="I3" s="158"/>
      <c r="J3" s="158"/>
      <c r="L3" s="148"/>
      <c r="M3" s="158"/>
      <c r="O3" s="148"/>
      <c r="P3" s="47"/>
      <c r="R3" s="155" t="s">
        <v>43</v>
      </c>
      <c r="S3" s="5">
        <v>0</v>
      </c>
      <c r="T3" s="5"/>
      <c r="U3" s="5"/>
      <c r="V3" s="5"/>
    </row>
    <row r="4" spans="1:22" x14ac:dyDescent="0.2">
      <c r="A4" s="155" t="s">
        <v>50</v>
      </c>
      <c r="B4" s="155" t="s">
        <v>45</v>
      </c>
      <c r="C4" s="148">
        <f>SUMIFS(Pivot_1124!$C$4:$C$17,Pivot_1124!$A$4:$A$17,'Deprec Exp w CIAC'!$A4,Pivot_1124!$B$4:$B$17,'Deprec Exp w CIAC'!$B4)</f>
        <v>0</v>
      </c>
      <c r="D4" s="148">
        <f t="shared" si="2"/>
        <v>0</v>
      </c>
      <c r="E4" s="5">
        <f t="shared" si="0"/>
        <v>2.2100000000000002E-2</v>
      </c>
      <c r="F4" s="148">
        <f t="shared" si="1"/>
        <v>0</v>
      </c>
      <c r="G4" s="148">
        <f>SUMIFS(Pivot_1124!$D$4:$D$17,Pivot_1124!$A$4:$A$17,'Deprec Exp w CIAC'!$A4,Pivot_1124!$B$4:$B$17,'Deprec Exp w CIAC'!$B4)</f>
        <v>0</v>
      </c>
      <c r="H4" s="5"/>
      <c r="I4" s="158"/>
      <c r="J4" s="158"/>
      <c r="L4" s="148"/>
      <c r="M4" s="158"/>
      <c r="R4" s="155" t="s">
        <v>44</v>
      </c>
      <c r="S4" s="5">
        <v>2.4399999999999998E-2</v>
      </c>
      <c r="T4" s="5"/>
      <c r="U4" s="5"/>
      <c r="V4" s="5"/>
    </row>
    <row r="5" spans="1:22" x14ac:dyDescent="0.2">
      <c r="A5" s="155" t="s">
        <v>50</v>
      </c>
      <c r="B5" s="155" t="s">
        <v>42</v>
      </c>
      <c r="C5" s="148">
        <f>SUMIFS(Pivot_1124!$C$4:$C$17,Pivot_1124!$A$4:$A$17,'Deprec Exp w CIAC'!$A5,Pivot_1124!$B$4:$B$17,'Deprec Exp w CIAC'!$B5)</f>
        <v>0</v>
      </c>
      <c r="D5" s="148">
        <f t="shared" si="2"/>
        <v>0</v>
      </c>
      <c r="E5" s="5">
        <f t="shared" si="0"/>
        <v>4.1300000000000003E-2</v>
      </c>
      <c r="F5" s="148">
        <f t="shared" si="1"/>
        <v>0</v>
      </c>
      <c r="G5" s="148">
        <f>SUMIFS(Pivot_1124!$D$4:$D$17,Pivot_1124!$A$4:$A$17,'Deprec Exp w CIAC'!$A5,Pivot_1124!$B$4:$B$17,'Deprec Exp w CIAC'!$B5)</f>
        <v>0</v>
      </c>
      <c r="H5" s="5"/>
      <c r="I5" s="158"/>
      <c r="J5" s="158"/>
      <c r="L5" s="148"/>
      <c r="M5" s="158"/>
      <c r="R5" s="155" t="s">
        <v>45</v>
      </c>
      <c r="S5" s="5">
        <v>2.2100000000000002E-2</v>
      </c>
      <c r="T5" s="5"/>
      <c r="U5" s="5"/>
      <c r="V5" s="5"/>
    </row>
    <row r="6" spans="1:22" x14ac:dyDescent="0.2">
      <c r="A6" s="155" t="s">
        <v>50</v>
      </c>
      <c r="B6" s="155" t="s">
        <v>49</v>
      </c>
      <c r="C6" s="148">
        <f>SUMIFS(Pivot_1124!$C$4:$C$17,Pivot_1124!$A$4:$A$17,'Deprec Exp w CIAC'!$A6,Pivot_1124!$B$4:$B$17,'Deprec Exp w CIAC'!$B6)</f>
        <v>0</v>
      </c>
      <c r="D6" s="148">
        <f t="shared" si="2"/>
        <v>0</v>
      </c>
      <c r="E6" s="5">
        <f t="shared" si="0"/>
        <v>6.6666666666666666E-2</v>
      </c>
      <c r="F6" s="148">
        <f t="shared" si="1"/>
        <v>0</v>
      </c>
      <c r="G6" s="148">
        <f>SUMIFS(Pivot_1124!$D$4:$D$17,Pivot_1124!$A$4:$A$17,'Deprec Exp w CIAC'!$A6,Pivot_1124!$B$4:$B$17,'Deprec Exp w CIAC'!$B6)</f>
        <v>0</v>
      </c>
      <c r="H6" s="5"/>
      <c r="I6" s="158"/>
      <c r="J6" s="158"/>
      <c r="L6" s="148"/>
      <c r="M6" s="158"/>
      <c r="R6" s="155" t="s">
        <v>42</v>
      </c>
      <c r="S6" s="5">
        <v>4.1300000000000003E-2</v>
      </c>
      <c r="T6" s="5"/>
      <c r="U6" s="5"/>
      <c r="V6" s="5"/>
    </row>
    <row r="7" spans="1:22" x14ac:dyDescent="0.2">
      <c r="A7" s="155" t="s">
        <v>51</v>
      </c>
      <c r="B7" s="155" t="s">
        <v>41</v>
      </c>
      <c r="C7" s="148">
        <f>SUMIFS(Pivot_1124!$C$4:$C$17,Pivot_1124!$A$4:$A$17,'Deprec Exp w CIAC'!$A7,Pivot_1124!$B$4:$B$17,'Deprec Exp w CIAC'!$B7)</f>
        <v>746243.11</v>
      </c>
      <c r="D7" s="148">
        <f t="shared" si="2"/>
        <v>746243.11</v>
      </c>
      <c r="E7" s="5">
        <f t="shared" si="0"/>
        <v>0.2</v>
      </c>
      <c r="F7" s="148">
        <f t="shared" si="1"/>
        <v>12437.385166666667</v>
      </c>
      <c r="G7" s="148">
        <f>SUMIFS(Pivot_1124!$D$4:$D$17,Pivot_1124!$A$4:$A$17,'Deprec Exp w CIAC'!$A7,Pivot_1124!$B$4:$B$17,'Deprec Exp w CIAC'!$B7)</f>
        <v>101144.99264927232</v>
      </c>
      <c r="H7" s="5"/>
      <c r="I7" s="158"/>
      <c r="J7" s="158"/>
      <c r="L7" s="148"/>
      <c r="M7" s="158"/>
      <c r="R7" s="155" t="s">
        <v>46</v>
      </c>
      <c r="S7" s="5">
        <v>6.8500000000000005E-2</v>
      </c>
      <c r="T7" s="5"/>
      <c r="U7" s="5"/>
      <c r="V7" s="5"/>
    </row>
    <row r="8" spans="1:22" x14ac:dyDescent="0.2">
      <c r="A8" s="155" t="s">
        <v>51</v>
      </c>
      <c r="B8" s="155" t="s">
        <v>47</v>
      </c>
      <c r="C8" s="148">
        <f>SUMIFS(Pivot_1124!$C$4:$C$17,Pivot_1124!$A$4:$A$17,'Deprec Exp w CIAC'!$A8,Pivot_1124!$B$4:$B$17,'Deprec Exp w CIAC'!$B8)</f>
        <v>0.48</v>
      </c>
      <c r="D8" s="148">
        <f t="shared" si="2"/>
        <v>0.48</v>
      </c>
      <c r="E8" s="5">
        <f t="shared" si="0"/>
        <v>2.53E-2</v>
      </c>
      <c r="F8" s="148">
        <f t="shared" si="1"/>
        <v>1.0119999999999999E-3</v>
      </c>
      <c r="G8" s="148">
        <f>SUMIFS(Pivot_1124!$D$4:$D$17,Pivot_1124!$A$4:$A$17,'Deprec Exp w CIAC'!$A8,Pivot_1124!$B$4:$B$17,'Deprec Exp w CIAC'!$B8)</f>
        <v>4.1160624000000003E-3</v>
      </c>
      <c r="H8" s="5"/>
      <c r="I8" s="158"/>
      <c r="J8" s="158"/>
      <c r="L8" s="148"/>
      <c r="M8" s="158"/>
      <c r="R8" s="155" t="s">
        <v>47</v>
      </c>
      <c r="S8" s="5">
        <v>2.53E-2</v>
      </c>
      <c r="T8" s="5"/>
      <c r="U8" s="5"/>
      <c r="V8" s="5"/>
    </row>
    <row r="9" spans="1:22" x14ac:dyDescent="0.2">
      <c r="A9" s="155" t="s">
        <v>51</v>
      </c>
      <c r="B9" s="155" t="s">
        <v>44</v>
      </c>
      <c r="C9" s="148">
        <f>SUMIFS(Pivot_1124!$C$4:$C$17,Pivot_1124!$A$4:$A$17,'Deprec Exp w CIAC'!$A9,Pivot_1124!$B$4:$B$17,'Deprec Exp w CIAC'!$B9)</f>
        <v>-193.34</v>
      </c>
      <c r="D9" s="148">
        <f t="shared" si="2"/>
        <v>-193.34</v>
      </c>
      <c r="E9" s="5">
        <f t="shared" si="0"/>
        <v>2.4399999999999998E-2</v>
      </c>
      <c r="F9" s="148">
        <f t="shared" si="1"/>
        <v>-0.39312466666666662</v>
      </c>
      <c r="G9" s="148">
        <f>SUMIFS(Pivot_1124!$D$4:$D$17,Pivot_1124!$A$4:$A$17,'Deprec Exp w CIAC'!$A9,Pivot_1124!$B$4:$B$17,'Deprec Exp w CIAC'!$B9)</f>
        <v>-15.585450610800001</v>
      </c>
      <c r="H9" s="5"/>
      <c r="I9" s="158"/>
      <c r="J9" s="158"/>
      <c r="L9" s="148"/>
      <c r="M9" s="158"/>
      <c r="R9" s="155" t="s">
        <v>48</v>
      </c>
      <c r="S9" s="5">
        <v>0.2</v>
      </c>
      <c r="T9" s="5"/>
      <c r="U9" s="5"/>
      <c r="V9" s="5"/>
    </row>
    <row r="10" spans="1:22" x14ac:dyDescent="0.2">
      <c r="A10" s="155" t="s">
        <v>51</v>
      </c>
      <c r="B10" s="155" t="s">
        <v>45</v>
      </c>
      <c r="C10" s="148">
        <f>SUMIFS(Pivot_1124!$C$4:$C$17,Pivot_1124!$A$4:$A$17,'Deprec Exp w CIAC'!$A10,Pivot_1124!$B$4:$B$17,'Deprec Exp w CIAC'!$B10)+'Plant in Service w CIAC'!I2</f>
        <v>24980355.47229543</v>
      </c>
      <c r="D10" s="148">
        <f t="shared" si="2"/>
        <v>24980355.47229543</v>
      </c>
      <c r="E10" s="5">
        <f t="shared" si="0"/>
        <v>2.2100000000000002E-2</v>
      </c>
      <c r="F10" s="148">
        <f t="shared" si="1"/>
        <v>46005.487994810748</v>
      </c>
      <c r="G10" s="148">
        <f>SUMIFS(Pivot_1124!$D$4:$D$17,Pivot_1124!$A$4:$A$17,'Deprec Exp w CIAC'!$A10,Pivot_1124!$B$4:$B$17,'Deprec Exp w CIAC'!$B10)+G28</f>
        <v>2525241.431822313</v>
      </c>
      <c r="H10" s="5"/>
      <c r="I10" s="158"/>
      <c r="J10" s="158"/>
      <c r="L10" s="148"/>
      <c r="M10" s="158"/>
      <c r="R10" s="155" t="s">
        <v>49</v>
      </c>
      <c r="S10" s="5">
        <v>6.6666666666666666E-2</v>
      </c>
      <c r="T10" s="5"/>
      <c r="U10" s="5"/>
      <c r="V10" s="5"/>
    </row>
    <row r="11" spans="1:22" x14ac:dyDescent="0.2">
      <c r="A11" s="155" t="s">
        <v>51</v>
      </c>
      <c r="B11" s="155" t="s">
        <v>42</v>
      </c>
      <c r="C11" s="148">
        <f>SUMIFS(Pivot_1124!$C$4:$C$17,Pivot_1124!$A$4:$A$17,'Deprec Exp w CIAC'!$A11,Pivot_1124!$B$4:$B$17,'Deprec Exp w CIAC'!$B11)</f>
        <v>1642390.94</v>
      </c>
      <c r="D11" s="148">
        <f t="shared" si="2"/>
        <v>1642390.94</v>
      </c>
      <c r="E11" s="5">
        <f t="shared" si="0"/>
        <v>4.1300000000000003E-2</v>
      </c>
      <c r="F11" s="148">
        <f t="shared" si="1"/>
        <v>5652.5621518333328</v>
      </c>
      <c r="G11" s="148">
        <f>SUMIFS(Pivot_1124!$D$4:$D$17,Pivot_1124!$A$4:$A$17,'Deprec Exp w CIAC'!$A11,Pivot_1124!$B$4:$B$17,'Deprec Exp w CIAC'!$B11)</f>
        <v>72113.542408212787</v>
      </c>
      <c r="H11" s="5"/>
      <c r="I11" s="158"/>
      <c r="J11" s="158"/>
      <c r="L11" s="148"/>
      <c r="M11" s="158"/>
      <c r="R11" s="155" t="s">
        <v>41</v>
      </c>
      <c r="S11" s="5">
        <v>0.2</v>
      </c>
      <c r="T11" s="5"/>
      <c r="U11" s="5"/>
      <c r="V11" s="5"/>
    </row>
    <row r="12" spans="1:22" x14ac:dyDescent="0.2">
      <c r="A12" s="155" t="s">
        <v>51</v>
      </c>
      <c r="B12" s="155" t="s">
        <v>46</v>
      </c>
      <c r="C12" s="148">
        <f>SUMIFS(Pivot_1124!$C$4:$C$17,Pivot_1124!$A$4:$A$17,'Deprec Exp w CIAC'!$A12,Pivot_1124!$B$4:$B$17,'Deprec Exp w CIAC'!$B12)</f>
        <v>233963.74</v>
      </c>
      <c r="D12" s="148">
        <f t="shared" si="2"/>
        <v>233963.74</v>
      </c>
      <c r="E12" s="5">
        <f t="shared" si="0"/>
        <v>6.8500000000000005E-2</v>
      </c>
      <c r="F12" s="148">
        <f t="shared" si="1"/>
        <v>1335.5430158333334</v>
      </c>
      <c r="G12" s="148">
        <f>SUMIFS(Pivot_1124!$D$4:$D$17,Pivot_1124!$A$4:$A$17,'Deprec Exp w CIAC'!$A12,Pivot_1124!$B$4:$B$17,'Deprec Exp w CIAC'!$B12)</f>
        <v>7711.8098538344002</v>
      </c>
      <c r="H12" s="5"/>
      <c r="I12" s="158"/>
      <c r="J12" s="158"/>
      <c r="L12" s="148"/>
      <c r="M12" s="158"/>
      <c r="S12" s="5"/>
      <c r="T12" s="5"/>
      <c r="U12" s="5"/>
      <c r="V12" s="5"/>
    </row>
    <row r="13" spans="1:22" x14ac:dyDescent="0.2">
      <c r="A13" s="155" t="s">
        <v>51</v>
      </c>
      <c r="B13" s="155" t="s">
        <v>48</v>
      </c>
      <c r="C13" s="148">
        <f>SUMIFS(Pivot_1124!$C$4:$C$17,Pivot_1124!$A$4:$A$17,'Deprec Exp w CIAC'!$A13,Pivot_1124!$B$4:$B$17,'Deprec Exp w CIAC'!$B13)</f>
        <v>5221.2299999999996</v>
      </c>
      <c r="D13" s="148">
        <f t="shared" si="2"/>
        <v>5221.2299999999996</v>
      </c>
      <c r="E13" s="5">
        <f t="shared" si="0"/>
        <v>0.2</v>
      </c>
      <c r="F13" s="148">
        <f t="shared" si="1"/>
        <v>87.020499999999984</v>
      </c>
      <c r="G13" s="148">
        <f>SUMIFS(Pivot_1124!$D$4:$D$17,Pivot_1124!$A$4:$A$17,'Deprec Exp w CIAC'!$A13,Pivot_1124!$B$4:$B$17,'Deprec Exp w CIAC'!$B13)</f>
        <v>386.14932657420002</v>
      </c>
      <c r="H13" s="5"/>
      <c r="I13" s="158"/>
      <c r="J13" s="158"/>
      <c r="L13" s="148"/>
      <c r="M13" s="158"/>
      <c r="S13" s="5"/>
      <c r="T13" s="5"/>
      <c r="U13" s="5"/>
      <c r="V13" s="5"/>
    </row>
    <row r="14" spans="1:22" x14ac:dyDescent="0.2">
      <c r="A14" s="155" t="s">
        <v>52</v>
      </c>
      <c r="B14" s="155" t="s">
        <v>45</v>
      </c>
      <c r="C14" s="148">
        <f>SUMIFS(Pivot_1124!$C$4:$C$17,Pivot_1124!$A$4:$A$17,'Deprec Exp w CIAC'!$A14,Pivot_1124!$B$4:$B$17,'Deprec Exp w CIAC'!$B14)</f>
        <v>0</v>
      </c>
      <c r="D14" s="148">
        <f t="shared" si="2"/>
        <v>0</v>
      </c>
      <c r="E14" s="5">
        <f t="shared" si="0"/>
        <v>2.2100000000000002E-2</v>
      </c>
      <c r="F14" s="148">
        <f t="shared" si="1"/>
        <v>0</v>
      </c>
      <c r="G14" s="148">
        <f>SUMIFS(Pivot_1124!$D$4:$D$17,Pivot_1124!$A$4:$A$17,'Deprec Exp w CIAC'!$A14,Pivot_1124!$B$4:$B$17,'Deprec Exp w CIAC'!$B14)</f>
        <v>0</v>
      </c>
      <c r="H14" s="5"/>
      <c r="I14" s="158"/>
      <c r="J14" s="158"/>
      <c r="L14" s="148"/>
      <c r="M14" s="158"/>
      <c r="S14" s="5"/>
      <c r="T14" s="5"/>
      <c r="U14" s="5"/>
      <c r="V14" s="5"/>
    </row>
    <row r="15" spans="1:22" x14ac:dyDescent="0.2">
      <c r="A15" s="155" t="s">
        <v>52</v>
      </c>
      <c r="B15" s="155" t="s">
        <v>42</v>
      </c>
      <c r="C15" s="148">
        <f>SUMIFS(Pivot_1124!$C$4:$C$17,Pivot_1124!$A$4:$A$17,'Deprec Exp w CIAC'!$A15,Pivot_1124!$B$4:$B$17,'Deprec Exp w CIAC'!$B15)</f>
        <v>0</v>
      </c>
      <c r="D15" s="148">
        <f t="shared" si="2"/>
        <v>0</v>
      </c>
      <c r="E15" s="5">
        <f t="shared" si="0"/>
        <v>4.1300000000000003E-2</v>
      </c>
      <c r="F15" s="148">
        <f t="shared" si="1"/>
        <v>0</v>
      </c>
      <c r="G15" s="148">
        <f>SUMIFS(Pivot_1124!$D$4:$D$17,Pivot_1124!$A$4:$A$17,'Deprec Exp w CIAC'!$A15,Pivot_1124!$B$4:$B$17,'Deprec Exp w CIAC'!$B15)</f>
        <v>0</v>
      </c>
      <c r="H15" s="5"/>
      <c r="I15" s="158"/>
      <c r="J15" s="158"/>
      <c r="L15" s="148"/>
      <c r="M15" s="158"/>
      <c r="S15" s="5"/>
      <c r="T15" s="5"/>
      <c r="U15" s="5"/>
      <c r="V15" s="5"/>
    </row>
    <row r="16" spans="1:22" x14ac:dyDescent="0.2">
      <c r="C16" s="148"/>
      <c r="D16" s="148"/>
      <c r="E16" s="5"/>
      <c r="F16" s="148"/>
      <c r="G16" s="148"/>
      <c r="H16" s="5"/>
      <c r="I16" s="158"/>
      <c r="J16" s="158"/>
      <c r="L16" s="148"/>
      <c r="M16" s="158"/>
      <c r="S16" s="5"/>
      <c r="T16" s="5"/>
      <c r="U16" s="5"/>
      <c r="V16" s="5"/>
    </row>
    <row r="17" spans="2:22" x14ac:dyDescent="0.2">
      <c r="C17" s="148"/>
      <c r="D17" s="148"/>
      <c r="E17" s="5"/>
      <c r="F17" s="148"/>
      <c r="G17" s="148"/>
      <c r="H17" s="5"/>
      <c r="I17" s="158"/>
      <c r="J17" s="158"/>
      <c r="L17" s="148"/>
      <c r="M17" s="158"/>
      <c r="S17" s="5"/>
      <c r="T17" s="5"/>
      <c r="U17" s="5"/>
      <c r="V17" s="5"/>
    </row>
    <row r="18" spans="2:22" x14ac:dyDescent="0.2">
      <c r="C18" s="148"/>
      <c r="D18" s="148"/>
      <c r="E18" s="5"/>
      <c r="F18" s="148"/>
      <c r="G18" s="148"/>
      <c r="H18" s="5"/>
      <c r="I18" s="158"/>
      <c r="J18" s="158"/>
      <c r="L18" s="148"/>
      <c r="M18" s="158"/>
      <c r="S18" s="5"/>
      <c r="T18" s="5"/>
      <c r="U18" s="5"/>
      <c r="V18" s="5"/>
    </row>
    <row r="19" spans="2:22" x14ac:dyDescent="0.2">
      <c r="C19" s="148"/>
      <c r="D19" s="148"/>
      <c r="F19" s="158"/>
      <c r="G19" s="148"/>
      <c r="K19" s="49"/>
      <c r="N19" s="158"/>
      <c r="O19" s="158"/>
      <c r="P19" s="158"/>
      <c r="S19" s="5"/>
      <c r="T19" s="5"/>
      <c r="U19" s="5"/>
      <c r="V19" s="5"/>
    </row>
    <row r="20" spans="2:22" x14ac:dyDescent="0.2">
      <c r="D20" s="148"/>
      <c r="K20" s="49"/>
      <c r="S20" s="5"/>
      <c r="T20" s="5"/>
      <c r="U20" s="5"/>
      <c r="V20" s="5"/>
    </row>
    <row r="21" spans="2:22" ht="13.5" thickBot="1" x14ac:dyDescent="0.25">
      <c r="B21" s="39" t="s">
        <v>58</v>
      </c>
      <c r="C21" s="40">
        <f>SUM(C2:C20)</f>
        <v>27607981.63229543</v>
      </c>
      <c r="D21" s="40">
        <f>SUM(D2:D20)</f>
        <v>27607981.63229543</v>
      </c>
      <c r="E21" s="39"/>
      <c r="F21" s="40">
        <f>SUM(F2:F20)</f>
        <v>65517.606716477414</v>
      </c>
      <c r="G21" s="40">
        <f>SUM(G2:G20)</f>
        <v>2706582.3447256587</v>
      </c>
      <c r="H21" s="39"/>
      <c r="I21" s="40">
        <f t="shared" ref="I21:N21" si="3">SUM(I2:I20)</f>
        <v>0</v>
      </c>
      <c r="J21" s="40">
        <f t="shared" si="3"/>
        <v>0</v>
      </c>
      <c r="K21" s="40">
        <f t="shared" si="3"/>
        <v>0</v>
      </c>
      <c r="L21" s="40">
        <f t="shared" si="3"/>
        <v>0</v>
      </c>
      <c r="M21" s="40">
        <f t="shared" si="3"/>
        <v>0</v>
      </c>
      <c r="N21" s="40">
        <f t="shared" si="3"/>
        <v>0</v>
      </c>
      <c r="O21" s="43"/>
      <c r="P21" s="43"/>
      <c r="S21" s="5"/>
      <c r="T21" s="5"/>
      <c r="U21" s="5"/>
      <c r="V21" s="5"/>
    </row>
    <row r="22" spans="2:22" ht="13.5" thickTop="1" x14ac:dyDescent="0.2">
      <c r="S22" s="5"/>
      <c r="T22" s="5"/>
      <c r="U22" s="5"/>
      <c r="V22" s="5"/>
    </row>
    <row r="23" spans="2:22" x14ac:dyDescent="0.2">
      <c r="J23" s="6"/>
      <c r="K23" s="148"/>
      <c r="S23" s="5"/>
      <c r="T23" s="5"/>
      <c r="U23" s="5"/>
      <c r="V23" s="5"/>
    </row>
    <row r="24" spans="2:22" x14ac:dyDescent="0.2">
      <c r="C24" s="148"/>
      <c r="F24" s="155" t="s">
        <v>175</v>
      </c>
      <c r="G24" s="158">
        <f>'Deprec Exp no CIAC'!F10</f>
        <v>50567.43851900001</v>
      </c>
      <c r="S24" s="5"/>
      <c r="T24" s="5"/>
      <c r="U24" s="5"/>
      <c r="V24" s="5"/>
    </row>
    <row r="25" spans="2:22" x14ac:dyDescent="0.2">
      <c r="C25" s="148"/>
      <c r="F25" s="155" t="s">
        <v>176</v>
      </c>
      <c r="G25" s="158">
        <f>F10</f>
        <v>46005.487994810748</v>
      </c>
      <c r="S25" s="5"/>
      <c r="T25" s="5"/>
      <c r="U25" s="5"/>
      <c r="V25" s="5"/>
    </row>
    <row r="26" spans="2:22" x14ac:dyDescent="0.2">
      <c r="C26" s="148"/>
      <c r="F26" s="155" t="s">
        <v>178</v>
      </c>
      <c r="G26" s="158">
        <f>G25-G24</f>
        <v>-4561.9505241892621</v>
      </c>
      <c r="S26" s="5"/>
      <c r="T26" s="5"/>
      <c r="U26" s="5"/>
      <c r="V26" s="5"/>
    </row>
    <row r="27" spans="2:22" x14ac:dyDescent="0.2">
      <c r="C27" s="148"/>
      <c r="F27" s="155" t="s">
        <v>177</v>
      </c>
      <c r="G27" s="158">
        <f>'Deprec Exp no CIAC'!G25</f>
        <v>55</v>
      </c>
      <c r="S27" s="5"/>
      <c r="T27" s="5"/>
      <c r="U27" s="5"/>
      <c r="V27" s="5"/>
    </row>
    <row r="28" spans="2:22" x14ac:dyDescent="0.2">
      <c r="F28" s="174" t="s">
        <v>173</v>
      </c>
      <c r="G28" s="148">
        <f>G26*G27</f>
        <v>-250907.2788304094</v>
      </c>
      <c r="S28" s="5"/>
      <c r="T28" s="5"/>
      <c r="U28" s="5"/>
      <c r="V28" s="5"/>
    </row>
    <row r="29" spans="2:22" x14ac:dyDescent="0.2">
      <c r="S29" s="5"/>
      <c r="T29" s="5"/>
      <c r="U29" s="5"/>
      <c r="V29" s="5"/>
    </row>
    <row r="30" spans="2:22" x14ac:dyDescent="0.2">
      <c r="S30" s="5"/>
      <c r="T30" s="5"/>
      <c r="U30" s="5"/>
      <c r="V30" s="5"/>
    </row>
    <row r="31" spans="2:22" x14ac:dyDescent="0.2">
      <c r="S31" s="5"/>
      <c r="T31" s="5"/>
      <c r="U31" s="5"/>
      <c r="V31" s="5"/>
    </row>
    <row r="32" spans="2:22" x14ac:dyDescent="0.2">
      <c r="S32" s="5"/>
      <c r="T32" s="5"/>
      <c r="U32" s="5"/>
      <c r="V32" s="5"/>
    </row>
    <row r="33" spans="12:22" x14ac:dyDescent="0.2">
      <c r="S33" s="5"/>
      <c r="T33" s="5"/>
      <c r="U33" s="5"/>
      <c r="V33" s="5"/>
    </row>
    <row r="34" spans="12:22" x14ac:dyDescent="0.2">
      <c r="S34" s="5"/>
      <c r="T34" s="5"/>
      <c r="U34" s="5"/>
      <c r="V34" s="5"/>
    </row>
    <row r="35" spans="12:22" x14ac:dyDescent="0.2">
      <c r="S35" s="5"/>
      <c r="T35" s="5"/>
      <c r="U35" s="5"/>
      <c r="V35" s="5"/>
    </row>
    <row r="36" spans="12:22" x14ac:dyDescent="0.2">
      <c r="S36" s="5"/>
      <c r="T36" s="5"/>
      <c r="U36" s="5"/>
      <c r="V36" s="5"/>
    </row>
    <row r="37" spans="12:22" x14ac:dyDescent="0.2">
      <c r="L37" s="9"/>
      <c r="M37" s="48"/>
      <c r="N37" s="158"/>
      <c r="S37" s="5"/>
      <c r="T37" s="5"/>
      <c r="U37" s="5"/>
      <c r="V37" s="5"/>
    </row>
    <row r="38" spans="12:22" x14ac:dyDescent="0.2">
      <c r="S38" s="5"/>
      <c r="T38" s="5"/>
      <c r="U38" s="5"/>
      <c r="V38" s="5"/>
    </row>
    <row r="39" spans="12:22" x14ac:dyDescent="0.2">
      <c r="S39" s="5"/>
      <c r="T39" s="5"/>
      <c r="U39" s="5"/>
      <c r="V39" s="5"/>
    </row>
    <row r="40" spans="12:22" x14ac:dyDescent="0.2">
      <c r="S40" s="5"/>
      <c r="T40" s="5"/>
      <c r="U40" s="5"/>
      <c r="V40" s="5"/>
    </row>
    <row r="41" spans="12:22" x14ac:dyDescent="0.2">
      <c r="S41" s="5"/>
      <c r="T41" s="5"/>
      <c r="U41" s="5"/>
      <c r="V41" s="5"/>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workbookViewId="0"/>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N12" sqref="N12"/>
    </sheetView>
  </sheetViews>
  <sheetFormatPr defaultRowHeight="12.75" x14ac:dyDescent="0.2"/>
  <cols>
    <col min="1" max="1" width="2.5703125" style="155" customWidth="1"/>
    <col min="2" max="2" width="41.28515625" style="155" customWidth="1"/>
    <col min="3" max="3" width="16.7109375" style="155" bestFit="1" customWidth="1"/>
    <col min="4" max="4" width="15.140625" style="155" bestFit="1" customWidth="1"/>
    <col min="5" max="5" width="15.140625" style="155" customWidth="1"/>
    <col min="6" max="6" width="15.140625" style="155" bestFit="1" customWidth="1"/>
    <col min="7" max="7" width="18.7109375" style="155" bestFit="1" customWidth="1"/>
    <col min="8" max="9" width="15.140625" style="155" bestFit="1" customWidth="1"/>
    <col min="10" max="10" width="15.140625" style="155" customWidth="1"/>
    <col min="11" max="11" width="15.140625" style="155" bestFit="1" customWidth="1"/>
    <col min="12" max="12" width="18.7109375" style="155" bestFit="1" customWidth="1"/>
    <col min="13" max="56" width="15.140625" style="155" bestFit="1" customWidth="1"/>
    <col min="57" max="16365" width="9.140625" style="155"/>
    <col min="16366" max="16366" width="11.28515625" style="155" bestFit="1" customWidth="1"/>
    <col min="16367" max="16384" width="9.140625" style="155"/>
  </cols>
  <sheetData>
    <row r="1" spans="1:15" ht="15.75" x14ac:dyDescent="0.25">
      <c r="A1" s="57" t="s">
        <v>73</v>
      </c>
      <c r="B1" s="9"/>
      <c r="C1" s="53">
        <v>45291</v>
      </c>
      <c r="D1" s="51"/>
      <c r="E1" s="51"/>
      <c r="F1" s="51"/>
      <c r="G1" s="66"/>
      <c r="H1" s="63">
        <v>45657</v>
      </c>
      <c r="I1" s="51"/>
      <c r="J1" s="51"/>
      <c r="K1" s="51"/>
      <c r="L1" s="66"/>
    </row>
    <row r="2" spans="1:15" x14ac:dyDescent="0.2">
      <c r="B2" s="9"/>
      <c r="C2" s="54" t="s">
        <v>66</v>
      </c>
      <c r="D2" s="51"/>
      <c r="E2" s="51"/>
      <c r="F2" s="52"/>
      <c r="G2" s="67" t="s">
        <v>75</v>
      </c>
      <c r="H2" s="64" t="s">
        <v>66</v>
      </c>
      <c r="I2" s="51"/>
      <c r="J2" s="51"/>
      <c r="K2" s="52"/>
      <c r="L2" s="67" t="s">
        <v>76</v>
      </c>
    </row>
    <row r="3" spans="1:15" x14ac:dyDescent="0.2">
      <c r="B3" s="9"/>
      <c r="C3" s="55" t="s">
        <v>21</v>
      </c>
      <c r="D3" s="108" t="s">
        <v>67</v>
      </c>
      <c r="E3" s="108" t="s">
        <v>74</v>
      </c>
      <c r="F3" s="109" t="s">
        <v>26</v>
      </c>
      <c r="G3" s="110" t="s">
        <v>68</v>
      </c>
      <c r="H3" s="45" t="s">
        <v>21</v>
      </c>
      <c r="I3" s="108" t="s">
        <v>67</v>
      </c>
      <c r="J3" s="108" t="s">
        <v>74</v>
      </c>
      <c r="K3" s="109" t="s">
        <v>26</v>
      </c>
      <c r="L3" s="110" t="s">
        <v>68</v>
      </c>
    </row>
    <row r="4" spans="1:15" x14ac:dyDescent="0.2">
      <c r="B4" s="9"/>
      <c r="C4" s="30"/>
      <c r="F4" s="36"/>
      <c r="G4" s="68"/>
      <c r="H4" s="9"/>
      <c r="K4" s="36"/>
      <c r="L4" s="68"/>
    </row>
    <row r="5" spans="1:15" x14ac:dyDescent="0.2">
      <c r="A5" s="56" t="s">
        <v>70</v>
      </c>
      <c r="C5" s="30"/>
      <c r="F5" s="36"/>
      <c r="G5" s="68"/>
      <c r="H5" s="9"/>
      <c r="K5" s="36"/>
      <c r="L5" s="68"/>
    </row>
    <row r="6" spans="1:15" x14ac:dyDescent="0.2">
      <c r="A6" s="56"/>
      <c r="C6" s="30"/>
      <c r="D6" s="111" t="s">
        <v>107</v>
      </c>
      <c r="E6" s="112" t="s">
        <v>108</v>
      </c>
      <c r="F6" s="36"/>
      <c r="G6" s="113" t="s">
        <v>109</v>
      </c>
      <c r="H6" s="9"/>
      <c r="I6" s="111" t="s">
        <v>107</v>
      </c>
      <c r="J6" s="112" t="s">
        <v>108</v>
      </c>
      <c r="K6" s="36"/>
      <c r="L6" s="113" t="s">
        <v>109</v>
      </c>
    </row>
    <row r="7" spans="1:15" x14ac:dyDescent="0.2">
      <c r="B7" s="9" t="s">
        <v>41</v>
      </c>
      <c r="C7" s="31">
        <f>'RB by FERC w CIAC'!C7-'RB by FERC no CIAC'!C7</f>
        <v>0</v>
      </c>
      <c r="D7" s="117">
        <f>'RB by FERC w CIAC'!D7-'RB by FERC no CIAC'!D7</f>
        <v>0</v>
      </c>
      <c r="E7" s="118">
        <f>'RB by FERC w CIAC'!E7-'RB by FERC no CIAC'!E7</f>
        <v>0</v>
      </c>
      <c r="F7" s="33">
        <f>'RB by FERC w CIAC'!F7-'RB by FERC no CIAC'!F7</f>
        <v>0</v>
      </c>
      <c r="G7" s="119">
        <f>'RB by FERC w CIAC'!G7-'RB by FERC no CIAC'!G7</f>
        <v>0</v>
      </c>
      <c r="H7" s="65">
        <f>'RB by FERC w CIAC'!H7-'RB by FERC no CIAC'!H7</f>
        <v>0</v>
      </c>
      <c r="I7" s="117">
        <f>'RB by FERC w CIAC'!I7-'RB by FERC no CIAC'!I7</f>
        <v>0</v>
      </c>
      <c r="J7" s="118">
        <f>'RB by FERC w CIAC'!J7-'RB by FERC no CIAC'!J7</f>
        <v>0</v>
      </c>
      <c r="K7" s="33">
        <f>'RB by FERC w CIAC'!K7-'RB by FERC no CIAC'!K7</f>
        <v>0</v>
      </c>
      <c r="L7" s="119">
        <f>'RB by FERC w CIAC'!L7-'RB by FERC no CIAC'!L7</f>
        <v>0</v>
      </c>
    </row>
    <row r="8" spans="1:15" x14ac:dyDescent="0.2">
      <c r="B8" s="9"/>
      <c r="C8" s="31"/>
      <c r="D8" s="148"/>
      <c r="E8" s="148"/>
      <c r="F8" s="33"/>
      <c r="G8" s="69"/>
      <c r="H8" s="65"/>
      <c r="I8" s="148"/>
      <c r="J8" s="148"/>
      <c r="K8" s="33"/>
      <c r="L8" s="69"/>
    </row>
    <row r="9" spans="1:15" x14ac:dyDescent="0.2">
      <c r="B9" s="9"/>
      <c r="C9" s="31"/>
      <c r="D9" s="114" t="s">
        <v>110</v>
      </c>
      <c r="E9" s="115" t="s">
        <v>108</v>
      </c>
      <c r="F9" s="33"/>
      <c r="G9" s="116" t="s">
        <v>111</v>
      </c>
      <c r="H9" s="65"/>
      <c r="I9" s="114" t="s">
        <v>110</v>
      </c>
      <c r="J9" s="115" t="s">
        <v>108</v>
      </c>
      <c r="K9" s="33"/>
      <c r="L9" s="116" t="s">
        <v>111</v>
      </c>
    </row>
    <row r="10" spans="1:15" x14ac:dyDescent="0.2">
      <c r="B10" s="9" t="s">
        <v>47</v>
      </c>
      <c r="C10" s="31">
        <f>'RB by FERC w CIAC'!C10-'RB by FERC no CIAC'!C10</f>
        <v>0</v>
      </c>
      <c r="D10" s="120">
        <f>'RB by FERC w CIAC'!D10-'RB by FERC no CIAC'!D10</f>
        <v>0</v>
      </c>
      <c r="E10" s="122">
        <f>'RB by FERC w CIAC'!E10-'RB by FERC no CIAC'!E10</f>
        <v>0</v>
      </c>
      <c r="F10" s="33">
        <f>'RB by FERC w CIAC'!F10-'RB by FERC no CIAC'!F10</f>
        <v>0</v>
      </c>
      <c r="G10" s="116">
        <f>'RB by FERC w CIAC'!G10-'RB by FERC no CIAC'!G10</f>
        <v>0</v>
      </c>
      <c r="H10" s="65">
        <f>'RB by FERC w CIAC'!H10-'RB by FERC no CIAC'!H10</f>
        <v>0</v>
      </c>
      <c r="I10" s="120">
        <f>'RB by FERC w CIAC'!I10-'RB by FERC no CIAC'!I10</f>
        <v>0</v>
      </c>
      <c r="J10" s="122">
        <f>'RB by FERC w CIAC'!J10-'RB by FERC no CIAC'!J10</f>
        <v>0</v>
      </c>
      <c r="K10" s="33">
        <f>'RB by FERC w CIAC'!K10-'RB by FERC no CIAC'!K10</f>
        <v>0</v>
      </c>
      <c r="L10" s="116">
        <f>'RB by FERC w CIAC'!L10-'RB by FERC no CIAC'!L10</f>
        <v>0</v>
      </c>
    </row>
    <row r="11" spans="1:15" x14ac:dyDescent="0.2">
      <c r="B11" s="9" t="s">
        <v>44</v>
      </c>
      <c r="C11" s="31">
        <f>'RB by FERC w CIAC'!C11-'RB by FERC no CIAC'!C11</f>
        <v>0</v>
      </c>
      <c r="D11" s="120">
        <f>'RB by FERC w CIAC'!D11-'RB by FERC no CIAC'!D11</f>
        <v>0</v>
      </c>
      <c r="E11" s="122">
        <f>'RB by FERC w CIAC'!E11-'RB by FERC no CIAC'!E11</f>
        <v>0</v>
      </c>
      <c r="F11" s="33">
        <f>'RB by FERC w CIAC'!F11-'RB by FERC no CIAC'!F11</f>
        <v>0</v>
      </c>
      <c r="G11" s="116">
        <f>'RB by FERC w CIAC'!G11-'RB by FERC no CIAC'!G11</f>
        <v>0</v>
      </c>
      <c r="H11" s="65">
        <f>'RB by FERC w CIAC'!H11-'RB by FERC no CIAC'!H11</f>
        <v>0</v>
      </c>
      <c r="I11" s="120">
        <f>'RB by FERC w CIAC'!I11-'RB by FERC no CIAC'!I11</f>
        <v>0</v>
      </c>
      <c r="J11" s="122">
        <f>'RB by FERC w CIAC'!J11-'RB by FERC no CIAC'!J11</f>
        <v>0</v>
      </c>
      <c r="K11" s="33">
        <f>'RB by FERC w CIAC'!K11-'RB by FERC no CIAC'!K11</f>
        <v>0</v>
      </c>
      <c r="L11" s="116">
        <f>'RB by FERC w CIAC'!L11-'RB by FERC no CIAC'!L11</f>
        <v>0</v>
      </c>
    </row>
    <row r="12" spans="1:15" x14ac:dyDescent="0.2">
      <c r="B12" s="9" t="s">
        <v>45</v>
      </c>
      <c r="C12" s="31">
        <f>'RB by FERC w CIAC'!C12-'RB by FERC no CIAC'!C12</f>
        <v>-2477077.2077045739</v>
      </c>
      <c r="D12" s="120">
        <f>'RB by FERC w CIAC'!D12-'RB by FERC no CIAC'!D12</f>
        <v>347203.65527992882</v>
      </c>
      <c r="E12" s="122">
        <f>'RB by FERC w CIAC'!E12-'RB by FERC no CIAC'!E12</f>
        <v>133939.28023639647</v>
      </c>
      <c r="F12" s="33">
        <f>'RB by FERC w CIAC'!F12-'RB by FERC no CIAC'!F12</f>
        <v>-1995934.27218825</v>
      </c>
      <c r="G12" s="116">
        <f>'RB by FERC w CIAC'!G12-'RB by FERC no CIAC'!G12</f>
        <v>-55734.237173354253</v>
      </c>
      <c r="H12" s="65">
        <f>'RB by FERC w CIAC'!H12-'RB by FERC no CIAC'!H12</f>
        <v>-2477077.2077045739</v>
      </c>
      <c r="I12" s="120">
        <f>'RB by FERC w CIAC'!I12-'RB by FERC no CIAC'!I12</f>
        <v>402937.89245328121</v>
      </c>
      <c r="J12" s="122">
        <f>'RB by FERC w CIAC'!J12-'RB by FERC no CIAC'!J12</f>
        <v>146709.85178071819</v>
      </c>
      <c r="K12" s="33">
        <f>'RB by FERC w CIAC'!K12-'RB by FERC no CIAC'!K12</f>
        <v>-1927429.4634705745</v>
      </c>
      <c r="L12" s="116">
        <f>'RB by FERC w CIAC'!L12-'RB by FERC no CIAC'!L12</f>
        <v>-55734.237173349131</v>
      </c>
      <c r="M12" s="173">
        <f>G12/C12</f>
        <v>2.250000000000054E-2</v>
      </c>
      <c r="N12" s="173">
        <f>'Deprec Exp w CIAC'!E10</f>
        <v>2.2100000000000002E-2</v>
      </c>
      <c r="O12" s="170" t="s">
        <v>171</v>
      </c>
    </row>
    <row r="13" spans="1:15" x14ac:dyDescent="0.2">
      <c r="B13" s="9" t="s">
        <v>42</v>
      </c>
      <c r="C13" s="31">
        <f>'RB by FERC w CIAC'!C13-'RB by FERC no CIAC'!C13</f>
        <v>0</v>
      </c>
      <c r="D13" s="120">
        <f>'RB by FERC w CIAC'!D13-'RB by FERC no CIAC'!D13</f>
        <v>0</v>
      </c>
      <c r="E13" s="122">
        <f>'RB by FERC w CIAC'!E13-'RB by FERC no CIAC'!E13</f>
        <v>0</v>
      </c>
      <c r="F13" s="33">
        <f>'RB by FERC w CIAC'!F13-'RB by FERC no CIAC'!F13</f>
        <v>0</v>
      </c>
      <c r="G13" s="116">
        <f>'RB by FERC w CIAC'!G13-'RB by FERC no CIAC'!G13</f>
        <v>0</v>
      </c>
      <c r="H13" s="65">
        <f>'RB by FERC w CIAC'!H13-'RB by FERC no CIAC'!H13</f>
        <v>0</v>
      </c>
      <c r="I13" s="120">
        <f>'RB by FERC w CIAC'!I13-'RB by FERC no CIAC'!I13</f>
        <v>0</v>
      </c>
      <c r="J13" s="122">
        <f>'RB by FERC w CIAC'!J13-'RB by FERC no CIAC'!J13</f>
        <v>0</v>
      </c>
      <c r="K13" s="33">
        <f>'RB by FERC w CIAC'!K13-'RB by FERC no CIAC'!K13</f>
        <v>0</v>
      </c>
      <c r="L13" s="116">
        <f>'RB by FERC w CIAC'!L13-'RB by FERC no CIAC'!L13</f>
        <v>0</v>
      </c>
      <c r="N13" s="158">
        <f>C12*N12-L12</f>
        <v>990.83088307804428</v>
      </c>
      <c r="O13" s="170" t="s">
        <v>171</v>
      </c>
    </row>
    <row r="14" spans="1:15" x14ac:dyDescent="0.2">
      <c r="B14" s="9" t="s">
        <v>46</v>
      </c>
      <c r="C14" s="31">
        <f>'RB by FERC w CIAC'!C14-'RB by FERC no CIAC'!C14</f>
        <v>0</v>
      </c>
      <c r="D14" s="120">
        <f>'RB by FERC w CIAC'!D14-'RB by FERC no CIAC'!D14</f>
        <v>0</v>
      </c>
      <c r="E14" s="122">
        <f>'RB by FERC w CIAC'!E14-'RB by FERC no CIAC'!E14</f>
        <v>0</v>
      </c>
      <c r="F14" s="33">
        <f>'RB by FERC w CIAC'!F14-'RB by FERC no CIAC'!F14</f>
        <v>0</v>
      </c>
      <c r="G14" s="116">
        <f>'RB by FERC w CIAC'!G14-'RB by FERC no CIAC'!G14</f>
        <v>0</v>
      </c>
      <c r="H14" s="65">
        <f>'RB by FERC w CIAC'!H14-'RB by FERC no CIAC'!H14</f>
        <v>0</v>
      </c>
      <c r="I14" s="120">
        <f>'RB by FERC w CIAC'!I14-'RB by FERC no CIAC'!I14</f>
        <v>0</v>
      </c>
      <c r="J14" s="122">
        <f>'RB by FERC w CIAC'!J14-'RB by FERC no CIAC'!J14</f>
        <v>0</v>
      </c>
      <c r="K14" s="33">
        <f>'RB by FERC w CIAC'!K14-'RB by FERC no CIAC'!K14</f>
        <v>0</v>
      </c>
      <c r="L14" s="116">
        <f>'RB by FERC w CIAC'!L14-'RB by FERC no CIAC'!L14</f>
        <v>0</v>
      </c>
    </row>
    <row r="15" spans="1:15" x14ac:dyDescent="0.2">
      <c r="B15" s="9" t="s">
        <v>48</v>
      </c>
      <c r="C15" s="31">
        <f>'RB by FERC w CIAC'!C15-'RB by FERC no CIAC'!C15</f>
        <v>0</v>
      </c>
      <c r="D15" s="120">
        <f>'RB by FERC w CIAC'!D15-'RB by FERC no CIAC'!D15</f>
        <v>0</v>
      </c>
      <c r="E15" s="122">
        <f>'RB by FERC w CIAC'!E15-'RB by FERC no CIAC'!E15</f>
        <v>0</v>
      </c>
      <c r="F15" s="33">
        <f>'RB by FERC w CIAC'!F15-'RB by FERC no CIAC'!F15</f>
        <v>0</v>
      </c>
      <c r="G15" s="116">
        <f>'RB by FERC w CIAC'!G15-'RB by FERC no CIAC'!G15</f>
        <v>0</v>
      </c>
      <c r="H15" s="65">
        <f>'RB by FERC w CIAC'!H15-'RB by FERC no CIAC'!H15</f>
        <v>0</v>
      </c>
      <c r="I15" s="120">
        <f>'RB by FERC w CIAC'!I15-'RB by FERC no CIAC'!I15</f>
        <v>0</v>
      </c>
      <c r="J15" s="122">
        <f>'RB by FERC w CIAC'!J15-'RB by FERC no CIAC'!J15</f>
        <v>0</v>
      </c>
      <c r="K15" s="33">
        <f>'RB by FERC w CIAC'!K15-'RB by FERC no CIAC'!K15</f>
        <v>0</v>
      </c>
      <c r="L15" s="116">
        <f>'RB by FERC w CIAC'!L15-'RB by FERC no CIAC'!L15</f>
        <v>0</v>
      </c>
    </row>
    <row r="16" spans="1:15" x14ac:dyDescent="0.2">
      <c r="B16" s="9"/>
      <c r="C16" s="30"/>
      <c r="D16" s="121"/>
      <c r="E16" s="115"/>
      <c r="F16" s="36"/>
      <c r="G16" s="123"/>
      <c r="H16" s="9"/>
      <c r="I16" s="121"/>
      <c r="J16" s="115"/>
      <c r="K16" s="36"/>
      <c r="L16" s="123"/>
    </row>
    <row r="17" spans="1:12" x14ac:dyDescent="0.2">
      <c r="A17" s="56" t="s">
        <v>71</v>
      </c>
      <c r="C17" s="30"/>
      <c r="D17" s="121"/>
      <c r="E17" s="115"/>
      <c r="F17" s="36"/>
      <c r="G17" s="123"/>
      <c r="H17" s="9"/>
      <c r="I17" s="121"/>
      <c r="J17" s="115"/>
      <c r="K17" s="36"/>
      <c r="L17" s="123"/>
    </row>
    <row r="18" spans="1:12" x14ac:dyDescent="0.2">
      <c r="A18" s="56"/>
      <c r="C18" s="30"/>
      <c r="D18" s="121"/>
      <c r="E18" s="115"/>
      <c r="F18" s="36"/>
      <c r="G18" s="123"/>
      <c r="H18" s="9"/>
      <c r="I18" s="121"/>
      <c r="J18" s="115"/>
      <c r="K18" s="36"/>
      <c r="L18" s="123"/>
    </row>
    <row r="19" spans="1:12" x14ac:dyDescent="0.2">
      <c r="B19" s="9" t="s">
        <v>43</v>
      </c>
      <c r="C19" s="31">
        <f>(('Plant in Service Diff'!X5+'Plant in Service Diff'!AJ5)+(2*SUM('Plant in Service Diff'!Y5:AI5)))/24</f>
        <v>0</v>
      </c>
      <c r="D19" s="120">
        <f>-(('Accum Depr Diff'!AW5+'Accum Depr Diff'!CG5)+(2*SUM('Accum Depr Diff'!AZ5:'Accum Depr Diff'!CD5)))/24</f>
        <v>0</v>
      </c>
      <c r="E19" s="122">
        <f>(('Plant in Service Diff'!X132+'Plant in Service Diff'!AJ132)+2*SUM('Plant in Service Diff'!Y132:AI132))/24</f>
        <v>0</v>
      </c>
      <c r="F19" s="33">
        <f t="shared" ref="F19:F23" si="0">C19+D19+E19</f>
        <v>0</v>
      </c>
      <c r="G19" s="116">
        <f>'Accum Depr Diff'!CG5-'Accum Depr Diff'!AW5</f>
        <v>0</v>
      </c>
      <c r="H19" s="65">
        <f>(('Plant in Service Diff'!AJ5+'Plant in Service Diff'!AV5)+(2*SUM('Plant in Service Diff'!AK5:AU5)))/24</f>
        <v>0</v>
      </c>
      <c r="I19" s="120">
        <f>-(('Accum Depr Diff'!CG5+'Accum Depr Diff'!DQ5)+(2*SUM('Accum Depr Diff'!CH5:'Accum Depr Diff'!DN5)))/24</f>
        <v>0</v>
      </c>
      <c r="J19" s="122">
        <f>(('Plant in Service Diff'!AJ132+'Plant in Service Diff'!AV132)+2*SUM('Plant in Service Diff'!AK132:AU132))/24</f>
        <v>0</v>
      </c>
      <c r="K19" s="33">
        <f t="shared" ref="K19:K23" si="1">H19+I19+J19</f>
        <v>0</v>
      </c>
      <c r="L19" s="116">
        <f>'Accum Depr Diff'!DQ5-'Accum Depr Diff'!CG5</f>
        <v>0</v>
      </c>
    </row>
    <row r="20" spans="1:12" x14ac:dyDescent="0.2">
      <c r="B20" s="9" t="s">
        <v>44</v>
      </c>
      <c r="C20" s="31">
        <f>(('Plant in Service Diff'!X6+'Plant in Service Diff'!AJ6)+(2*SUM('Plant in Service Diff'!Y6:AI6)))/24</f>
        <v>0</v>
      </c>
      <c r="D20" s="120">
        <f>-(('Accum Depr Diff'!AW6+'Accum Depr Diff'!CG6)+(2*SUM('Accum Depr Diff'!AZ6:'Accum Depr Diff'!CD6)))/24</f>
        <v>0</v>
      </c>
      <c r="E20" s="122">
        <f>(('Plant in Service Diff'!X133+'Plant in Service Diff'!AJ133)+2*SUM('Plant in Service Diff'!Y133:AI133))/24</f>
        <v>0</v>
      </c>
      <c r="F20" s="33">
        <f t="shared" si="0"/>
        <v>0</v>
      </c>
      <c r="G20" s="116">
        <f>'Accum Depr Diff'!CG6-'Accum Depr Diff'!AW6</f>
        <v>0</v>
      </c>
      <c r="H20" s="65">
        <f>(('Plant in Service Diff'!AJ6+'Plant in Service Diff'!AV6)+(2*SUM('Plant in Service Diff'!AK6:AU6)))/24</f>
        <v>0</v>
      </c>
      <c r="I20" s="120">
        <f>-(('Accum Depr Diff'!CG6+'Accum Depr Diff'!DQ6)+(2*SUM('Accum Depr Diff'!CH6:'Accum Depr Diff'!DN6)))/24</f>
        <v>0</v>
      </c>
      <c r="J20" s="122">
        <f>(('Plant in Service Diff'!AJ133+'Plant in Service Diff'!AV133)+2*SUM('Plant in Service Diff'!AK133:AU133))/24</f>
        <v>0</v>
      </c>
      <c r="K20" s="33">
        <f t="shared" si="1"/>
        <v>0</v>
      </c>
      <c r="L20" s="116">
        <f>'Accum Depr Diff'!DQ6-'Accum Depr Diff'!CG6</f>
        <v>0</v>
      </c>
    </row>
    <row r="21" spans="1:12" x14ac:dyDescent="0.2">
      <c r="B21" s="9" t="s">
        <v>45</v>
      </c>
      <c r="C21" s="31">
        <f>(('Plant in Service Diff'!X7+'Plant in Service Diff'!AJ7)+(2*SUM('Plant in Service Diff'!Y7:AI7)))/24</f>
        <v>0</v>
      </c>
      <c r="D21" s="120">
        <f>-(('Accum Depr Diff'!AW7+'Accum Depr Diff'!CG7)+(2*SUM('Accum Depr Diff'!AZ7:'Accum Depr Diff'!CD7)))/24</f>
        <v>0</v>
      </c>
      <c r="E21" s="122">
        <f>(('Plant in Service Diff'!X134+'Plant in Service Diff'!AJ134)+2*SUM('Plant in Service Diff'!Y134:AI134))/24</f>
        <v>0</v>
      </c>
      <c r="F21" s="33">
        <f t="shared" si="0"/>
        <v>0</v>
      </c>
      <c r="G21" s="116">
        <f>'Accum Depr Diff'!CG7-'Accum Depr Diff'!AW7</f>
        <v>0</v>
      </c>
      <c r="H21" s="65">
        <f>(('Plant in Service Diff'!AJ7+'Plant in Service Diff'!AV7)+(2*SUM('Plant in Service Diff'!AK7:AU7)))/24</f>
        <v>0</v>
      </c>
      <c r="I21" s="120">
        <f>-(('Accum Depr Diff'!CG7+'Accum Depr Diff'!DQ7)+(2*SUM('Accum Depr Diff'!CH7:'Accum Depr Diff'!DN7)))/24</f>
        <v>0</v>
      </c>
      <c r="J21" s="122">
        <f>(('Plant in Service Diff'!AJ134+'Plant in Service Diff'!AV134)+2*SUM('Plant in Service Diff'!AK134:AU134))/24</f>
        <v>0</v>
      </c>
      <c r="K21" s="33">
        <f t="shared" si="1"/>
        <v>0</v>
      </c>
      <c r="L21" s="116">
        <f>'Accum Depr Diff'!DQ7-'Accum Depr Diff'!CG7</f>
        <v>0</v>
      </c>
    </row>
    <row r="22" spans="1:12" x14ac:dyDescent="0.2">
      <c r="B22" s="9" t="s">
        <v>42</v>
      </c>
      <c r="C22" s="31">
        <f>(('Plant in Service Diff'!X8+'Plant in Service Diff'!AJ8)+(2*SUM('Plant in Service Diff'!Y8:AI8)))/24</f>
        <v>0</v>
      </c>
      <c r="D22" s="120">
        <f>-(('Accum Depr Diff'!AW8+'Accum Depr Diff'!CG8)+(2*SUM('Accum Depr Diff'!AZ8:'Accum Depr Diff'!CD8)))/24</f>
        <v>0</v>
      </c>
      <c r="E22" s="122">
        <f>(('Plant in Service Diff'!X135+'Plant in Service Diff'!AJ135)+2*SUM('Plant in Service Diff'!Y135:AI135))/24</f>
        <v>0</v>
      </c>
      <c r="F22" s="33">
        <f t="shared" si="0"/>
        <v>0</v>
      </c>
      <c r="G22" s="116">
        <f>'Accum Depr Diff'!CG8-'Accum Depr Diff'!AW8</f>
        <v>0</v>
      </c>
      <c r="H22" s="65">
        <f>(('Plant in Service Diff'!AJ8+'Plant in Service Diff'!AV8)+(2*SUM('Plant in Service Diff'!AK8:AU8)))/24</f>
        <v>0</v>
      </c>
      <c r="I22" s="120">
        <f>-(('Accum Depr Diff'!CG8+'Accum Depr Diff'!DQ8)+(2*SUM('Accum Depr Diff'!CH8:'Accum Depr Diff'!DN8)))/24</f>
        <v>0</v>
      </c>
      <c r="J22" s="122">
        <f>(('Plant in Service Diff'!AJ135+'Plant in Service Diff'!AV135)+2*SUM('Plant in Service Diff'!AK135:AU135))/24</f>
        <v>0</v>
      </c>
      <c r="K22" s="33">
        <f t="shared" si="1"/>
        <v>0</v>
      </c>
      <c r="L22" s="116">
        <f>'Accum Depr Diff'!DQ8-'Accum Depr Diff'!CG8</f>
        <v>0</v>
      </c>
    </row>
    <row r="23" spans="1:12" x14ac:dyDescent="0.2">
      <c r="B23" s="9" t="s">
        <v>49</v>
      </c>
      <c r="C23" s="31">
        <f>(('Plant in Service Diff'!X9+'Plant in Service Diff'!AJ9)+(2*SUM('Plant in Service Diff'!Y9:AI9)))/24</f>
        <v>0</v>
      </c>
      <c r="D23" s="120">
        <f>-(('Accum Depr Diff'!AW9+'Accum Depr Diff'!CG9)+(2*SUM('Accum Depr Diff'!AZ9:'Accum Depr Diff'!CD9)))/24</f>
        <v>0</v>
      </c>
      <c r="E23" s="122">
        <f>(('Plant in Service Diff'!X136+'Plant in Service Diff'!AJ136)+2*SUM('Plant in Service Diff'!Y136:AI136))/24</f>
        <v>0</v>
      </c>
      <c r="F23" s="33">
        <f t="shared" si="0"/>
        <v>0</v>
      </c>
      <c r="G23" s="116">
        <f>'Accum Depr Diff'!CG9-'Accum Depr Diff'!AW9</f>
        <v>0</v>
      </c>
      <c r="H23" s="65">
        <f>(('Plant in Service Diff'!AJ9+'Plant in Service Diff'!AV9)+(2*SUM('Plant in Service Diff'!AK9:AU9)))/24</f>
        <v>0</v>
      </c>
      <c r="I23" s="120">
        <f>-(('Accum Depr Diff'!CG9+'Accum Depr Diff'!DQ9)+(2*SUM('Accum Depr Diff'!CH9:'Accum Depr Diff'!DN9)))/24</f>
        <v>0</v>
      </c>
      <c r="J23" s="122">
        <f>(('Plant in Service Diff'!AJ136+'Plant in Service Diff'!AV136)+2*SUM('Plant in Service Diff'!AK136:AU136))/24</f>
        <v>0</v>
      </c>
      <c r="K23" s="33">
        <f t="shared" si="1"/>
        <v>0</v>
      </c>
      <c r="L23" s="116">
        <f>'Accum Depr Diff'!DQ9-'Accum Depr Diff'!CG9</f>
        <v>0</v>
      </c>
    </row>
    <row r="24" spans="1:12" x14ac:dyDescent="0.2">
      <c r="B24" s="9"/>
      <c r="C24" s="30"/>
      <c r="D24" s="121"/>
      <c r="E24" s="115"/>
      <c r="F24" s="36"/>
      <c r="G24" s="123"/>
      <c r="H24" s="9"/>
      <c r="I24" s="121"/>
      <c r="J24" s="115"/>
      <c r="K24" s="36"/>
      <c r="L24" s="123"/>
    </row>
    <row r="25" spans="1:12" x14ac:dyDescent="0.2">
      <c r="A25" s="56" t="s">
        <v>72</v>
      </c>
      <c r="C25" s="30"/>
      <c r="D25" s="121"/>
      <c r="E25" s="115"/>
      <c r="F25" s="36"/>
      <c r="G25" s="123"/>
      <c r="H25" s="9"/>
      <c r="I25" s="121"/>
      <c r="J25" s="115"/>
      <c r="K25" s="36"/>
      <c r="L25" s="123"/>
    </row>
    <row r="26" spans="1:12" x14ac:dyDescent="0.2">
      <c r="A26" s="56"/>
      <c r="C26" s="30"/>
      <c r="D26" s="121"/>
      <c r="E26" s="115"/>
      <c r="F26" s="36"/>
      <c r="G26" s="123"/>
      <c r="H26" s="9"/>
      <c r="I26" s="121"/>
      <c r="J26" s="115"/>
      <c r="K26" s="36"/>
      <c r="L26" s="123"/>
    </row>
    <row r="27" spans="1:12" x14ac:dyDescent="0.2">
      <c r="B27" s="9" t="s">
        <v>45</v>
      </c>
      <c r="C27" s="31">
        <f>(('Plant in Service Diff'!X17+'Plant in Service Diff'!AJ17)+(2*SUM('Plant in Service Diff'!Y17:AI17)))/24</f>
        <v>0</v>
      </c>
      <c r="D27" s="120">
        <f>-(('Accum Depr Diff'!AW17+'Accum Depr Diff'!CG17)+(2*SUM('Accum Depr Diff'!AZ17:'Accum Depr Diff'!CD17)))/24</f>
        <v>0</v>
      </c>
      <c r="E27" s="122">
        <f>(('Plant in Service Diff'!X144+'Plant in Service Diff'!AJ144)+2*SUM('Plant in Service Diff'!Y144:AI144))/24</f>
        <v>0</v>
      </c>
      <c r="F27" s="33">
        <f t="shared" ref="F27:F28" si="2">C27+D27+E27</f>
        <v>0</v>
      </c>
      <c r="G27" s="116">
        <f>'Accum Depr Diff'!CG17-'Accum Depr Diff'!AW17</f>
        <v>0</v>
      </c>
      <c r="H27" s="65">
        <f>(('Plant in Service Diff'!AJ17+'Plant in Service Diff'!AV17)+(2*SUM('Plant in Service Diff'!AK17:AU17)))/24</f>
        <v>0</v>
      </c>
      <c r="I27" s="120">
        <f>-(('Accum Depr Diff'!CG17+'Accum Depr Diff'!DQ17)+(2*SUM('Accum Depr Diff'!CH17:'Accum Depr Diff'!DN17)))/24</f>
        <v>0</v>
      </c>
      <c r="J27" s="122">
        <f>(('Plant in Service Diff'!AJ144+'Plant in Service Diff'!AV144)+2*SUM('Plant in Service Diff'!AK144:AU144))/24</f>
        <v>0</v>
      </c>
      <c r="K27" s="33">
        <f t="shared" ref="K27:K28" si="3">H27+I27+J27</f>
        <v>0</v>
      </c>
      <c r="L27" s="116">
        <f>'Accum Depr Diff'!DQ17-'Accum Depr Diff'!CG17</f>
        <v>0</v>
      </c>
    </row>
    <row r="28" spans="1:12" x14ac:dyDescent="0.2">
      <c r="B28" s="9" t="s">
        <v>42</v>
      </c>
      <c r="C28" s="31">
        <f>(('Plant in Service Diff'!X18+'Plant in Service Diff'!AJ18)+(2*SUM('Plant in Service Diff'!Y18:AI18)))/24</f>
        <v>0</v>
      </c>
      <c r="D28" s="120">
        <f>-(('Accum Depr Diff'!AW18+'Accum Depr Diff'!CG18)+(2*SUM('Accum Depr Diff'!AZ18:'Accum Depr Diff'!CD18)))/24</f>
        <v>0</v>
      </c>
      <c r="E28" s="122">
        <f>(('Plant in Service Diff'!X145+'Plant in Service Diff'!AJ145)+2*SUM('Plant in Service Diff'!Y145:AI145))/24</f>
        <v>0</v>
      </c>
      <c r="F28" s="33">
        <f t="shared" si="2"/>
        <v>0</v>
      </c>
      <c r="G28" s="116">
        <f>'Accum Depr Diff'!CG18-'Accum Depr Diff'!AW18</f>
        <v>0</v>
      </c>
      <c r="H28" s="65">
        <f>(('Plant in Service Diff'!AJ18+'Plant in Service Diff'!AV18)+(2*SUM('Plant in Service Diff'!AK18:AU18)))/24</f>
        <v>0</v>
      </c>
      <c r="I28" s="120">
        <f>-(('Accum Depr Diff'!CG18+'Accum Depr Diff'!DQ18)+(2*SUM('Accum Depr Diff'!CH18:'Accum Depr Diff'!DN18)))/24</f>
        <v>0</v>
      </c>
      <c r="J28" s="122">
        <f>(('Plant in Service Diff'!AJ145+'Plant in Service Diff'!AV145)+2*SUM('Plant in Service Diff'!AK145:AU145))/24</f>
        <v>0</v>
      </c>
      <c r="K28" s="33">
        <f t="shared" si="3"/>
        <v>0</v>
      </c>
      <c r="L28" s="116">
        <f>'Accum Depr Diff'!DQ18-'Accum Depr Diff'!CG18</f>
        <v>0</v>
      </c>
    </row>
    <row r="29" spans="1:12" x14ac:dyDescent="0.2">
      <c r="B29" s="9"/>
      <c r="C29" s="30"/>
      <c r="F29" s="36"/>
      <c r="G29" s="68"/>
      <c r="H29" s="9"/>
      <c r="K29" s="36"/>
      <c r="L29" s="68"/>
    </row>
    <row r="30" spans="1:12" ht="13.5" thickBot="1" x14ac:dyDescent="0.25">
      <c r="A30" s="59" t="s">
        <v>69</v>
      </c>
      <c r="B30" s="58"/>
      <c r="C30" s="60">
        <f t="shared" ref="C30:L30" si="4">SUM(C7:C28)</f>
        <v>-2477077.2077045739</v>
      </c>
      <c r="D30" s="61">
        <f t="shared" si="4"/>
        <v>347203.65527992882</v>
      </c>
      <c r="E30" s="61">
        <f t="shared" si="4"/>
        <v>133939.28023639647</v>
      </c>
      <c r="F30" s="62">
        <f t="shared" si="4"/>
        <v>-1995934.27218825</v>
      </c>
      <c r="G30" s="70">
        <f t="shared" si="4"/>
        <v>-55734.237173354253</v>
      </c>
      <c r="H30" s="61">
        <f t="shared" si="4"/>
        <v>-2477077.2077045739</v>
      </c>
      <c r="I30" s="61">
        <f t="shared" si="4"/>
        <v>402937.89245328121</v>
      </c>
      <c r="J30" s="61">
        <f t="shared" si="4"/>
        <v>146709.85178071819</v>
      </c>
      <c r="K30" s="62">
        <f t="shared" si="4"/>
        <v>-1927429.4634705745</v>
      </c>
      <c r="L30" s="70">
        <f t="shared" si="4"/>
        <v>-55734.237173349131</v>
      </c>
    </row>
    <row r="31" spans="1:12" ht="13.5" thickTop="1" x14ac:dyDescent="0.2"/>
    <row r="33" spans="2:2" x14ac:dyDescent="0.2">
      <c r="B33" s="145" t="s">
        <v>144</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48"/>
  <sheetViews>
    <sheetView workbookViewId="0">
      <pane xSplit="4" ySplit="4" topLeftCell="E123" activePane="bottomRight" state="frozen"/>
      <selection activeCell="G12" sqref="G12"/>
      <selection pane="topRight" activeCell="G12" sqref="G12"/>
      <selection pane="bottomLeft" activeCell="G12" sqref="G12"/>
      <selection pane="bottomRight" activeCell="E2" sqref="E2"/>
    </sheetView>
  </sheetViews>
  <sheetFormatPr defaultRowHeight="12.75" x14ac:dyDescent="0.2"/>
  <cols>
    <col min="1" max="1" width="35.28515625" style="155" customWidth="1"/>
    <col min="2" max="2" width="16.28515625" style="155" bestFit="1" customWidth="1"/>
    <col min="3" max="3" width="6" style="155" bestFit="1" customWidth="1"/>
    <col min="4" max="4" width="9.28515625" style="155" bestFit="1" customWidth="1"/>
    <col min="5" max="8" width="14" style="155" bestFit="1" customWidth="1"/>
    <col min="9" max="63" width="15.28515625" style="155" bestFit="1" customWidth="1"/>
    <col min="64" max="16384" width="9.140625" style="155"/>
  </cols>
  <sheetData>
    <row r="1" spans="1:60" x14ac:dyDescent="0.2">
      <c r="A1" s="10"/>
      <c r="B1" s="10"/>
      <c r="C1" s="10"/>
      <c r="D1" s="168" t="s">
        <v>168</v>
      </c>
      <c r="E1" s="169">
        <f>I1</f>
        <v>27457432.68</v>
      </c>
      <c r="F1" s="169">
        <f>E1</f>
        <v>27457432.68</v>
      </c>
      <c r="G1" s="169">
        <f t="shared" ref="G1:V2" si="0">F1</f>
        <v>27457432.68</v>
      </c>
      <c r="H1" s="169">
        <f t="shared" si="0"/>
        <v>27457432.68</v>
      </c>
      <c r="I1" s="169">
        <f>SUMIFS('Deprec Exp no CIAC'!$C$2:$C$15,'Deprec Exp no CIAC'!$B$2:$B$15,'Accum Depr Diff'!$A13,'Deprec Exp Diff'!$A$2:$A$15,'Accum Depr no CIAC'!$B13)</f>
        <v>27457432.68</v>
      </c>
      <c r="J1" s="169">
        <f t="shared" ref="J1:BH2" si="1">I1</f>
        <v>27457432.68</v>
      </c>
      <c r="K1" s="169">
        <f t="shared" si="1"/>
        <v>27457432.68</v>
      </c>
      <c r="L1" s="169">
        <f t="shared" si="1"/>
        <v>27457432.68</v>
      </c>
      <c r="M1" s="169">
        <f t="shared" si="1"/>
        <v>27457432.68</v>
      </c>
      <c r="N1" s="169">
        <f t="shared" si="1"/>
        <v>27457432.68</v>
      </c>
      <c r="O1" s="169">
        <f t="shared" si="1"/>
        <v>27457432.68</v>
      </c>
      <c r="P1" s="169">
        <f t="shared" si="1"/>
        <v>27457432.68</v>
      </c>
      <c r="Q1" s="169">
        <f t="shared" si="1"/>
        <v>27457432.68</v>
      </c>
      <c r="R1" s="169">
        <f t="shared" si="1"/>
        <v>27457432.68</v>
      </c>
      <c r="S1" s="169">
        <f t="shared" si="1"/>
        <v>27457432.68</v>
      </c>
      <c r="T1" s="169">
        <f t="shared" si="1"/>
        <v>27457432.68</v>
      </c>
      <c r="U1" s="169">
        <f t="shared" si="1"/>
        <v>27457432.68</v>
      </c>
      <c r="V1" s="169">
        <f t="shared" si="1"/>
        <v>27457432.68</v>
      </c>
      <c r="W1" s="169">
        <f t="shared" si="1"/>
        <v>27457432.68</v>
      </c>
      <c r="X1" s="169">
        <f t="shared" si="1"/>
        <v>27457432.68</v>
      </c>
      <c r="Y1" s="169">
        <f t="shared" si="1"/>
        <v>27457432.68</v>
      </c>
      <c r="Z1" s="169">
        <f t="shared" si="1"/>
        <v>27457432.68</v>
      </c>
      <c r="AA1" s="169">
        <f t="shared" si="1"/>
        <v>27457432.68</v>
      </c>
      <c r="AB1" s="169">
        <f t="shared" si="1"/>
        <v>27457432.68</v>
      </c>
      <c r="AC1" s="169">
        <f t="shared" si="1"/>
        <v>27457432.68</v>
      </c>
      <c r="AD1" s="169">
        <f t="shared" si="1"/>
        <v>27457432.68</v>
      </c>
      <c r="AE1" s="169">
        <f t="shared" si="1"/>
        <v>27457432.68</v>
      </c>
      <c r="AF1" s="169">
        <f t="shared" si="1"/>
        <v>27457432.68</v>
      </c>
      <c r="AG1" s="169">
        <f t="shared" si="1"/>
        <v>27457432.68</v>
      </c>
      <c r="AH1" s="169">
        <f t="shared" si="1"/>
        <v>27457432.68</v>
      </c>
      <c r="AI1" s="169">
        <f t="shared" si="1"/>
        <v>27457432.68</v>
      </c>
      <c r="AJ1" s="169">
        <f t="shared" si="1"/>
        <v>27457432.68</v>
      </c>
      <c r="AK1" s="169">
        <f t="shared" si="1"/>
        <v>27457432.68</v>
      </c>
      <c r="AL1" s="169">
        <f t="shared" si="1"/>
        <v>27457432.68</v>
      </c>
      <c r="AM1" s="169">
        <f t="shared" si="1"/>
        <v>27457432.68</v>
      </c>
      <c r="AN1" s="169">
        <f t="shared" si="1"/>
        <v>27457432.68</v>
      </c>
      <c r="AO1" s="169">
        <f t="shared" si="1"/>
        <v>27457432.68</v>
      </c>
      <c r="AP1" s="169">
        <f t="shared" si="1"/>
        <v>27457432.68</v>
      </c>
      <c r="AQ1" s="169">
        <f t="shared" si="1"/>
        <v>27457432.68</v>
      </c>
      <c r="AR1" s="169">
        <f t="shared" si="1"/>
        <v>27457432.68</v>
      </c>
      <c r="AS1" s="169">
        <f t="shared" si="1"/>
        <v>27457432.68</v>
      </c>
      <c r="AT1" s="169">
        <f t="shared" si="1"/>
        <v>27457432.68</v>
      </c>
      <c r="AU1" s="169">
        <f t="shared" si="1"/>
        <v>27457432.68</v>
      </c>
      <c r="AV1" s="169">
        <f t="shared" si="1"/>
        <v>27457432.68</v>
      </c>
      <c r="AW1" s="169">
        <f t="shared" si="1"/>
        <v>27457432.68</v>
      </c>
      <c r="AX1" s="169">
        <f t="shared" si="1"/>
        <v>27457432.68</v>
      </c>
      <c r="AY1" s="169">
        <f t="shared" si="1"/>
        <v>27457432.68</v>
      </c>
      <c r="AZ1" s="169">
        <f t="shared" si="1"/>
        <v>27457432.68</v>
      </c>
      <c r="BA1" s="169">
        <f t="shared" si="1"/>
        <v>27457432.68</v>
      </c>
      <c r="BB1" s="169">
        <f t="shared" si="1"/>
        <v>27457432.68</v>
      </c>
      <c r="BC1" s="169">
        <f t="shared" si="1"/>
        <v>27457432.68</v>
      </c>
      <c r="BD1" s="169">
        <f t="shared" si="1"/>
        <v>27457432.68</v>
      </c>
      <c r="BE1" s="169">
        <f t="shared" si="1"/>
        <v>27457432.68</v>
      </c>
      <c r="BF1" s="169">
        <f t="shared" si="1"/>
        <v>27457432.68</v>
      </c>
      <c r="BG1" s="169">
        <f t="shared" si="1"/>
        <v>27457432.68</v>
      </c>
      <c r="BH1" s="169">
        <f t="shared" si="1"/>
        <v>27457432.68</v>
      </c>
    </row>
    <row r="2" spans="1:60" x14ac:dyDescent="0.2">
      <c r="A2" s="10"/>
      <c r="B2" s="10"/>
      <c r="C2" s="10"/>
      <c r="D2" s="168" t="s">
        <v>169</v>
      </c>
      <c r="E2" s="169">
        <f>-'Ordered CIAC Calc'!M4</f>
        <v>-2477077.2077045701</v>
      </c>
      <c r="F2" s="169">
        <f>E2</f>
        <v>-2477077.2077045701</v>
      </c>
      <c r="G2" s="169">
        <f t="shared" si="0"/>
        <v>-2477077.2077045701</v>
      </c>
      <c r="H2" s="169">
        <f t="shared" si="0"/>
        <v>-2477077.2077045701</v>
      </c>
      <c r="I2" s="169">
        <f t="shared" si="0"/>
        <v>-2477077.2077045701</v>
      </c>
      <c r="J2" s="169">
        <f t="shared" si="0"/>
        <v>-2477077.2077045701</v>
      </c>
      <c r="K2" s="169">
        <f t="shared" si="0"/>
        <v>-2477077.2077045701</v>
      </c>
      <c r="L2" s="169">
        <f t="shared" si="0"/>
        <v>-2477077.2077045701</v>
      </c>
      <c r="M2" s="169">
        <f t="shared" si="0"/>
        <v>-2477077.2077045701</v>
      </c>
      <c r="N2" s="169">
        <f t="shared" si="0"/>
        <v>-2477077.2077045701</v>
      </c>
      <c r="O2" s="169">
        <f t="shared" si="0"/>
        <v>-2477077.2077045701</v>
      </c>
      <c r="P2" s="169">
        <f t="shared" si="0"/>
        <v>-2477077.2077045701</v>
      </c>
      <c r="Q2" s="169">
        <f t="shared" si="0"/>
        <v>-2477077.2077045701</v>
      </c>
      <c r="R2" s="169">
        <f t="shared" si="0"/>
        <v>-2477077.2077045701</v>
      </c>
      <c r="S2" s="169">
        <f t="shared" si="0"/>
        <v>-2477077.2077045701</v>
      </c>
      <c r="T2" s="169">
        <f t="shared" si="0"/>
        <v>-2477077.2077045701</v>
      </c>
      <c r="U2" s="169">
        <f t="shared" si="0"/>
        <v>-2477077.2077045701</v>
      </c>
      <c r="V2" s="169">
        <f t="shared" si="0"/>
        <v>-2477077.2077045701</v>
      </c>
      <c r="W2" s="169">
        <f t="shared" si="1"/>
        <v>-2477077.2077045701</v>
      </c>
      <c r="X2" s="169">
        <f t="shared" si="1"/>
        <v>-2477077.2077045701</v>
      </c>
      <c r="Y2" s="169">
        <f t="shared" si="1"/>
        <v>-2477077.2077045701</v>
      </c>
      <c r="Z2" s="169">
        <f t="shared" si="1"/>
        <v>-2477077.2077045701</v>
      </c>
      <c r="AA2" s="169">
        <f t="shared" si="1"/>
        <v>-2477077.2077045701</v>
      </c>
      <c r="AB2" s="169">
        <f t="shared" si="1"/>
        <v>-2477077.2077045701</v>
      </c>
      <c r="AC2" s="169">
        <f t="shared" si="1"/>
        <v>-2477077.2077045701</v>
      </c>
      <c r="AD2" s="169">
        <f t="shared" si="1"/>
        <v>-2477077.2077045701</v>
      </c>
      <c r="AE2" s="169">
        <f t="shared" si="1"/>
        <v>-2477077.2077045701</v>
      </c>
      <c r="AF2" s="169">
        <f t="shared" si="1"/>
        <v>-2477077.2077045701</v>
      </c>
      <c r="AG2" s="169">
        <f t="shared" si="1"/>
        <v>-2477077.2077045701</v>
      </c>
      <c r="AH2" s="169">
        <f t="shared" si="1"/>
        <v>-2477077.2077045701</v>
      </c>
      <c r="AI2" s="169">
        <f t="shared" si="1"/>
        <v>-2477077.2077045701</v>
      </c>
      <c r="AJ2" s="169">
        <f t="shared" si="1"/>
        <v>-2477077.2077045701</v>
      </c>
      <c r="AK2" s="169">
        <f t="shared" si="1"/>
        <v>-2477077.2077045701</v>
      </c>
      <c r="AL2" s="169">
        <f t="shared" si="1"/>
        <v>-2477077.2077045701</v>
      </c>
      <c r="AM2" s="169">
        <f t="shared" si="1"/>
        <v>-2477077.2077045701</v>
      </c>
      <c r="AN2" s="169">
        <f t="shared" si="1"/>
        <v>-2477077.2077045701</v>
      </c>
      <c r="AO2" s="169">
        <f t="shared" si="1"/>
        <v>-2477077.2077045701</v>
      </c>
      <c r="AP2" s="169">
        <f t="shared" si="1"/>
        <v>-2477077.2077045701</v>
      </c>
      <c r="AQ2" s="169">
        <f t="shared" si="1"/>
        <v>-2477077.2077045701</v>
      </c>
      <c r="AR2" s="169">
        <f t="shared" si="1"/>
        <v>-2477077.2077045701</v>
      </c>
      <c r="AS2" s="169">
        <f t="shared" si="1"/>
        <v>-2477077.2077045701</v>
      </c>
      <c r="AT2" s="169">
        <f t="shared" si="1"/>
        <v>-2477077.2077045701</v>
      </c>
      <c r="AU2" s="169">
        <f t="shared" si="1"/>
        <v>-2477077.2077045701</v>
      </c>
      <c r="AV2" s="169">
        <f t="shared" si="1"/>
        <v>-2477077.2077045701</v>
      </c>
      <c r="AW2" s="169">
        <f t="shared" si="1"/>
        <v>-2477077.2077045701</v>
      </c>
      <c r="AX2" s="169">
        <f t="shared" si="1"/>
        <v>-2477077.2077045701</v>
      </c>
      <c r="AY2" s="169">
        <f t="shared" si="1"/>
        <v>-2477077.2077045701</v>
      </c>
      <c r="AZ2" s="169">
        <f t="shared" si="1"/>
        <v>-2477077.2077045701</v>
      </c>
      <c r="BA2" s="169">
        <f t="shared" si="1"/>
        <v>-2477077.2077045701</v>
      </c>
      <c r="BB2" s="169">
        <f t="shared" si="1"/>
        <v>-2477077.2077045701</v>
      </c>
      <c r="BC2" s="169">
        <f t="shared" si="1"/>
        <v>-2477077.2077045701</v>
      </c>
      <c r="BD2" s="169">
        <f t="shared" si="1"/>
        <v>-2477077.2077045701</v>
      </c>
      <c r="BE2" s="169">
        <f t="shared" si="1"/>
        <v>-2477077.2077045701</v>
      </c>
      <c r="BF2" s="169">
        <f t="shared" si="1"/>
        <v>-2477077.2077045701</v>
      </c>
      <c r="BG2" s="169">
        <f t="shared" si="1"/>
        <v>-2477077.2077045701</v>
      </c>
      <c r="BH2" s="169">
        <f t="shared" si="1"/>
        <v>-2477077.2077045701</v>
      </c>
    </row>
    <row r="3" spans="1:60" x14ac:dyDescent="0.2">
      <c r="A3" s="2"/>
      <c r="B3" s="2"/>
      <c r="C3" s="2"/>
      <c r="D3" s="171" t="s">
        <v>170</v>
      </c>
      <c r="E3" s="172">
        <f>SUM(E1:E2)</f>
        <v>24980355.47229543</v>
      </c>
      <c r="F3" s="172">
        <f t="shared" ref="F3:BH3" si="2">SUM(F1:F2)</f>
        <v>24980355.47229543</v>
      </c>
      <c r="G3" s="172">
        <f t="shared" si="2"/>
        <v>24980355.47229543</v>
      </c>
      <c r="H3" s="172">
        <f t="shared" si="2"/>
        <v>24980355.47229543</v>
      </c>
      <c r="I3" s="172">
        <f t="shared" si="2"/>
        <v>24980355.47229543</v>
      </c>
      <c r="J3" s="172">
        <f t="shared" si="2"/>
        <v>24980355.47229543</v>
      </c>
      <c r="K3" s="172">
        <f t="shared" si="2"/>
        <v>24980355.47229543</v>
      </c>
      <c r="L3" s="172">
        <f t="shared" si="2"/>
        <v>24980355.47229543</v>
      </c>
      <c r="M3" s="172">
        <f t="shared" si="2"/>
        <v>24980355.47229543</v>
      </c>
      <c r="N3" s="172">
        <f t="shared" si="2"/>
        <v>24980355.47229543</v>
      </c>
      <c r="O3" s="172">
        <f t="shared" si="2"/>
        <v>24980355.47229543</v>
      </c>
      <c r="P3" s="172">
        <f t="shared" si="2"/>
        <v>24980355.47229543</v>
      </c>
      <c r="Q3" s="172">
        <f t="shared" si="2"/>
        <v>24980355.47229543</v>
      </c>
      <c r="R3" s="172">
        <f t="shared" si="2"/>
        <v>24980355.47229543</v>
      </c>
      <c r="S3" s="172">
        <f t="shared" si="2"/>
        <v>24980355.47229543</v>
      </c>
      <c r="T3" s="172">
        <f t="shared" si="2"/>
        <v>24980355.47229543</v>
      </c>
      <c r="U3" s="172">
        <f t="shared" si="2"/>
        <v>24980355.47229543</v>
      </c>
      <c r="V3" s="172">
        <f t="shared" si="2"/>
        <v>24980355.47229543</v>
      </c>
      <c r="W3" s="172">
        <f t="shared" si="2"/>
        <v>24980355.47229543</v>
      </c>
      <c r="X3" s="172">
        <f t="shared" si="2"/>
        <v>24980355.47229543</v>
      </c>
      <c r="Y3" s="172">
        <f t="shared" si="2"/>
        <v>24980355.47229543</v>
      </c>
      <c r="Z3" s="172">
        <f t="shared" si="2"/>
        <v>24980355.47229543</v>
      </c>
      <c r="AA3" s="172">
        <f t="shared" si="2"/>
        <v>24980355.47229543</v>
      </c>
      <c r="AB3" s="172">
        <f t="shared" si="2"/>
        <v>24980355.47229543</v>
      </c>
      <c r="AC3" s="172">
        <f t="shared" si="2"/>
        <v>24980355.47229543</v>
      </c>
      <c r="AD3" s="172">
        <f t="shared" si="2"/>
        <v>24980355.47229543</v>
      </c>
      <c r="AE3" s="172">
        <f t="shared" si="2"/>
        <v>24980355.47229543</v>
      </c>
      <c r="AF3" s="172">
        <f t="shared" si="2"/>
        <v>24980355.47229543</v>
      </c>
      <c r="AG3" s="172">
        <f t="shared" si="2"/>
        <v>24980355.47229543</v>
      </c>
      <c r="AH3" s="172">
        <f t="shared" si="2"/>
        <v>24980355.47229543</v>
      </c>
      <c r="AI3" s="172">
        <f t="shared" si="2"/>
        <v>24980355.47229543</v>
      </c>
      <c r="AJ3" s="172">
        <f t="shared" si="2"/>
        <v>24980355.47229543</v>
      </c>
      <c r="AK3" s="172">
        <f t="shared" si="2"/>
        <v>24980355.47229543</v>
      </c>
      <c r="AL3" s="172">
        <f t="shared" si="2"/>
        <v>24980355.47229543</v>
      </c>
      <c r="AM3" s="172">
        <f t="shared" si="2"/>
        <v>24980355.47229543</v>
      </c>
      <c r="AN3" s="172">
        <f t="shared" si="2"/>
        <v>24980355.47229543</v>
      </c>
      <c r="AO3" s="172">
        <f t="shared" si="2"/>
        <v>24980355.47229543</v>
      </c>
      <c r="AP3" s="172">
        <f t="shared" si="2"/>
        <v>24980355.47229543</v>
      </c>
      <c r="AQ3" s="172">
        <f t="shared" si="2"/>
        <v>24980355.47229543</v>
      </c>
      <c r="AR3" s="172">
        <f t="shared" si="2"/>
        <v>24980355.47229543</v>
      </c>
      <c r="AS3" s="172">
        <f t="shared" si="2"/>
        <v>24980355.47229543</v>
      </c>
      <c r="AT3" s="172">
        <f t="shared" si="2"/>
        <v>24980355.47229543</v>
      </c>
      <c r="AU3" s="172">
        <f t="shared" si="2"/>
        <v>24980355.47229543</v>
      </c>
      <c r="AV3" s="172">
        <f t="shared" si="2"/>
        <v>24980355.47229543</v>
      </c>
      <c r="AW3" s="172">
        <f t="shared" si="2"/>
        <v>24980355.47229543</v>
      </c>
      <c r="AX3" s="172">
        <f t="shared" si="2"/>
        <v>24980355.47229543</v>
      </c>
      <c r="AY3" s="172">
        <f t="shared" si="2"/>
        <v>24980355.47229543</v>
      </c>
      <c r="AZ3" s="172">
        <f t="shared" si="2"/>
        <v>24980355.47229543</v>
      </c>
      <c r="BA3" s="172">
        <f t="shared" si="2"/>
        <v>24980355.47229543</v>
      </c>
      <c r="BB3" s="172">
        <f t="shared" si="2"/>
        <v>24980355.47229543</v>
      </c>
      <c r="BC3" s="172">
        <f t="shared" si="2"/>
        <v>24980355.47229543</v>
      </c>
      <c r="BD3" s="172">
        <f t="shared" si="2"/>
        <v>24980355.47229543</v>
      </c>
      <c r="BE3" s="172">
        <f t="shared" si="2"/>
        <v>24980355.47229543</v>
      </c>
      <c r="BF3" s="172">
        <f t="shared" si="2"/>
        <v>24980355.47229543</v>
      </c>
      <c r="BG3" s="172">
        <f t="shared" si="2"/>
        <v>24980355.47229543</v>
      </c>
      <c r="BH3" s="172">
        <f t="shared" si="2"/>
        <v>24980355.47229543</v>
      </c>
    </row>
    <row r="4" spans="1:60" s="92" customFormat="1" x14ac:dyDescent="0.2">
      <c r="A4" s="89" t="s">
        <v>23</v>
      </c>
      <c r="B4" s="89" t="s">
        <v>56</v>
      </c>
      <c r="C4" s="89" t="s">
        <v>28</v>
      </c>
      <c r="D4" s="89" t="s">
        <v>89</v>
      </c>
      <c r="E4" s="95">
        <v>2017</v>
      </c>
      <c r="F4" s="89">
        <v>2018</v>
      </c>
      <c r="G4" s="89">
        <v>2019</v>
      </c>
      <c r="H4" s="97">
        <v>2020</v>
      </c>
      <c r="I4" s="90">
        <v>44469</v>
      </c>
      <c r="J4" s="91">
        <v>44500</v>
      </c>
      <c r="K4" s="91">
        <v>44530</v>
      </c>
      <c r="L4" s="91">
        <v>44561</v>
      </c>
      <c r="M4" s="91">
        <v>44592</v>
      </c>
      <c r="N4" s="91">
        <v>44620</v>
      </c>
      <c r="O4" s="91">
        <v>44651</v>
      </c>
      <c r="P4" s="91">
        <v>44681</v>
      </c>
      <c r="Q4" s="91">
        <v>44712</v>
      </c>
      <c r="R4" s="91">
        <v>44742</v>
      </c>
      <c r="S4" s="91">
        <v>44773</v>
      </c>
      <c r="T4" s="91">
        <v>44804</v>
      </c>
      <c r="U4" s="91">
        <v>44834</v>
      </c>
      <c r="V4" s="91">
        <v>44865</v>
      </c>
      <c r="W4" s="91">
        <v>44895</v>
      </c>
      <c r="X4" s="91">
        <v>44926</v>
      </c>
      <c r="Y4" s="91">
        <v>44957</v>
      </c>
      <c r="Z4" s="91">
        <v>44985</v>
      </c>
      <c r="AA4" s="91">
        <v>45016</v>
      </c>
      <c r="AB4" s="91">
        <v>45046</v>
      </c>
      <c r="AC4" s="91">
        <v>45077</v>
      </c>
      <c r="AD4" s="91">
        <v>45107</v>
      </c>
      <c r="AE4" s="91">
        <v>45138</v>
      </c>
      <c r="AF4" s="91">
        <v>45169</v>
      </c>
      <c r="AG4" s="91">
        <v>45199</v>
      </c>
      <c r="AH4" s="91">
        <v>45230</v>
      </c>
      <c r="AI4" s="91">
        <v>45260</v>
      </c>
      <c r="AJ4" s="91">
        <v>45291</v>
      </c>
      <c r="AK4" s="91">
        <v>45322</v>
      </c>
      <c r="AL4" s="91">
        <v>45351</v>
      </c>
      <c r="AM4" s="91">
        <v>45382</v>
      </c>
      <c r="AN4" s="91">
        <v>45412</v>
      </c>
      <c r="AO4" s="91">
        <v>45443</v>
      </c>
      <c r="AP4" s="91">
        <v>45473</v>
      </c>
      <c r="AQ4" s="91">
        <v>45504</v>
      </c>
      <c r="AR4" s="91">
        <v>45535</v>
      </c>
      <c r="AS4" s="91">
        <v>45565</v>
      </c>
      <c r="AT4" s="91">
        <v>45596</v>
      </c>
      <c r="AU4" s="91">
        <v>45626</v>
      </c>
      <c r="AV4" s="91">
        <v>45657</v>
      </c>
      <c r="AW4" s="91">
        <v>45688</v>
      </c>
      <c r="AX4" s="91">
        <v>45716</v>
      </c>
      <c r="AY4" s="91">
        <v>45747</v>
      </c>
      <c r="AZ4" s="91">
        <v>45777</v>
      </c>
      <c r="BA4" s="91">
        <v>45808</v>
      </c>
      <c r="BB4" s="91">
        <v>45838</v>
      </c>
      <c r="BC4" s="91">
        <v>45869</v>
      </c>
      <c r="BD4" s="91">
        <v>45900</v>
      </c>
      <c r="BE4" s="91">
        <v>45930</v>
      </c>
      <c r="BF4" s="91">
        <v>45961</v>
      </c>
      <c r="BG4" s="91">
        <v>45991</v>
      </c>
      <c r="BH4" s="91">
        <v>46022</v>
      </c>
    </row>
    <row r="5" spans="1:60" s="92" customFormat="1" x14ac:dyDescent="0.2">
      <c r="A5" s="92" t="s">
        <v>43</v>
      </c>
      <c r="B5" s="92" t="s">
        <v>50</v>
      </c>
      <c r="C5" s="92">
        <v>23740</v>
      </c>
      <c r="D5" s="92">
        <v>2020</v>
      </c>
      <c r="E5" s="92">
        <f>'Plant in Service w CIAC'!E5-'Plant in Service no CIAC'!E5</f>
        <v>0</v>
      </c>
      <c r="F5" s="92">
        <f>'Plant in Service w CIAC'!F5-'Plant in Service no CIAC'!F5</f>
        <v>0</v>
      </c>
      <c r="G5" s="92">
        <f>'Plant in Service w CIAC'!G5-'Plant in Service no CIAC'!G5</f>
        <v>0</v>
      </c>
      <c r="H5" s="98">
        <f>'Plant in Service w CIAC'!H5-'Plant in Service no CIAC'!H5</f>
        <v>0</v>
      </c>
      <c r="I5" s="94">
        <f>'Plant in Service w CIAC'!I5-'Plant in Service no CIAC'!I5</f>
        <v>0</v>
      </c>
      <c r="J5" s="93">
        <f>'Plant in Service w CIAC'!J5-'Plant in Service no CIAC'!J5</f>
        <v>0</v>
      </c>
      <c r="K5" s="93">
        <f>'Plant in Service w CIAC'!K5-'Plant in Service no CIAC'!K5</f>
        <v>0</v>
      </c>
      <c r="L5" s="93">
        <f>'Plant in Service w CIAC'!L5-'Plant in Service no CIAC'!L5</f>
        <v>0</v>
      </c>
      <c r="M5" s="93">
        <f>'Plant in Service w CIAC'!M5-'Plant in Service no CIAC'!M5</f>
        <v>0</v>
      </c>
      <c r="N5" s="93">
        <f>'Plant in Service w CIAC'!N5-'Plant in Service no CIAC'!N5</f>
        <v>0</v>
      </c>
      <c r="O5" s="93">
        <f>'Plant in Service w CIAC'!O5-'Plant in Service no CIAC'!O5</f>
        <v>0</v>
      </c>
      <c r="P5" s="93">
        <f>'Plant in Service w CIAC'!P5-'Plant in Service no CIAC'!P5</f>
        <v>0</v>
      </c>
      <c r="Q5" s="93">
        <f>'Plant in Service w CIAC'!Q5-'Plant in Service no CIAC'!Q5</f>
        <v>0</v>
      </c>
      <c r="R5" s="93">
        <f>'Plant in Service w CIAC'!R5-'Plant in Service no CIAC'!R5</f>
        <v>0</v>
      </c>
      <c r="S5" s="93">
        <f>'Plant in Service w CIAC'!S5-'Plant in Service no CIAC'!S5</f>
        <v>0</v>
      </c>
      <c r="T5" s="93">
        <f>'Plant in Service w CIAC'!T5-'Plant in Service no CIAC'!T5</f>
        <v>0</v>
      </c>
      <c r="U5" s="93">
        <f>'Plant in Service w CIAC'!U5-'Plant in Service no CIAC'!U5</f>
        <v>0</v>
      </c>
      <c r="V5" s="93">
        <f>'Plant in Service w CIAC'!V5-'Plant in Service no CIAC'!V5</f>
        <v>0</v>
      </c>
      <c r="W5" s="93">
        <f>'Plant in Service w CIAC'!W5-'Plant in Service no CIAC'!W5</f>
        <v>0</v>
      </c>
      <c r="X5" s="93">
        <f>'Plant in Service w CIAC'!X5-'Plant in Service no CIAC'!X5</f>
        <v>0</v>
      </c>
      <c r="Y5" s="93">
        <f>'Plant in Service w CIAC'!Y5-'Plant in Service no CIAC'!Y5</f>
        <v>0</v>
      </c>
      <c r="Z5" s="93">
        <f>'Plant in Service w CIAC'!Z5-'Plant in Service no CIAC'!Z5</f>
        <v>0</v>
      </c>
      <c r="AA5" s="93">
        <f>'Plant in Service w CIAC'!AA5-'Plant in Service no CIAC'!AA5</f>
        <v>0</v>
      </c>
      <c r="AB5" s="93">
        <f>'Plant in Service w CIAC'!AB5-'Plant in Service no CIAC'!AB5</f>
        <v>0</v>
      </c>
      <c r="AC5" s="93">
        <f>'Plant in Service w CIAC'!AC5-'Plant in Service no CIAC'!AC5</f>
        <v>0</v>
      </c>
      <c r="AD5" s="93">
        <f>'Plant in Service w CIAC'!AD5-'Plant in Service no CIAC'!AD5</f>
        <v>0</v>
      </c>
      <c r="AE5" s="93">
        <f>'Plant in Service w CIAC'!AE5-'Plant in Service no CIAC'!AE5</f>
        <v>0</v>
      </c>
      <c r="AF5" s="93">
        <f>'Plant in Service w CIAC'!AF5-'Plant in Service no CIAC'!AF5</f>
        <v>0</v>
      </c>
      <c r="AG5" s="93">
        <f>'Plant in Service w CIAC'!AG5-'Plant in Service no CIAC'!AG5</f>
        <v>0</v>
      </c>
      <c r="AH5" s="93">
        <f>'Plant in Service w CIAC'!AH5-'Plant in Service no CIAC'!AH5</f>
        <v>0</v>
      </c>
      <c r="AI5" s="93">
        <f>'Plant in Service w CIAC'!AI5-'Plant in Service no CIAC'!AI5</f>
        <v>0</v>
      </c>
      <c r="AJ5" s="93">
        <f>'Plant in Service w CIAC'!AJ5-'Plant in Service no CIAC'!AJ5</f>
        <v>0</v>
      </c>
      <c r="AK5" s="93">
        <f>'Plant in Service w CIAC'!AK5-'Plant in Service no CIAC'!AK5</f>
        <v>0</v>
      </c>
      <c r="AL5" s="93">
        <f>'Plant in Service w CIAC'!AL5-'Plant in Service no CIAC'!AL5</f>
        <v>0</v>
      </c>
      <c r="AM5" s="93">
        <f>'Plant in Service w CIAC'!AM5-'Plant in Service no CIAC'!AM5</f>
        <v>0</v>
      </c>
      <c r="AN5" s="93">
        <f>'Plant in Service w CIAC'!AN5-'Plant in Service no CIAC'!AN5</f>
        <v>0</v>
      </c>
      <c r="AO5" s="93">
        <f>'Plant in Service w CIAC'!AO5-'Plant in Service no CIAC'!AO5</f>
        <v>0</v>
      </c>
      <c r="AP5" s="93">
        <f>'Plant in Service w CIAC'!AP5-'Plant in Service no CIAC'!AP5</f>
        <v>0</v>
      </c>
      <c r="AQ5" s="93">
        <f>'Plant in Service w CIAC'!AQ5-'Plant in Service no CIAC'!AQ5</f>
        <v>0</v>
      </c>
      <c r="AR5" s="93">
        <f>'Plant in Service w CIAC'!AR5-'Plant in Service no CIAC'!AR5</f>
        <v>0</v>
      </c>
      <c r="AS5" s="93">
        <f>'Plant in Service w CIAC'!AS5-'Plant in Service no CIAC'!AS5</f>
        <v>0</v>
      </c>
      <c r="AT5" s="93">
        <f>'Plant in Service w CIAC'!AT5-'Plant in Service no CIAC'!AT5</f>
        <v>0</v>
      </c>
      <c r="AU5" s="93">
        <f>'Plant in Service w CIAC'!AU5-'Plant in Service no CIAC'!AU5</f>
        <v>0</v>
      </c>
      <c r="AV5" s="93">
        <f>'Plant in Service w CIAC'!AV5-'Plant in Service no CIAC'!AV5</f>
        <v>0</v>
      </c>
      <c r="AW5" s="93">
        <f>'Plant in Service w CIAC'!AW5-'Plant in Service no CIAC'!AW5</f>
        <v>0</v>
      </c>
      <c r="AX5" s="93">
        <f>'Plant in Service w CIAC'!AX5-'Plant in Service no CIAC'!AX5</f>
        <v>0</v>
      </c>
      <c r="AY5" s="93">
        <f>'Plant in Service w CIAC'!AY5-'Plant in Service no CIAC'!AY5</f>
        <v>0</v>
      </c>
      <c r="AZ5" s="93">
        <f>'Plant in Service w CIAC'!AZ5-'Plant in Service no CIAC'!AZ5</f>
        <v>0</v>
      </c>
      <c r="BA5" s="93">
        <f>'Plant in Service w CIAC'!BA5-'Plant in Service no CIAC'!BA5</f>
        <v>0</v>
      </c>
      <c r="BB5" s="93">
        <f>'Plant in Service w CIAC'!BB5-'Plant in Service no CIAC'!BB5</f>
        <v>0</v>
      </c>
      <c r="BC5" s="93">
        <f>'Plant in Service w CIAC'!BC5-'Plant in Service no CIAC'!BC5</f>
        <v>0</v>
      </c>
      <c r="BD5" s="93">
        <f>'Plant in Service w CIAC'!BD5-'Plant in Service no CIAC'!BD5</f>
        <v>0</v>
      </c>
      <c r="BE5" s="93">
        <f>'Plant in Service w CIAC'!BE5-'Plant in Service no CIAC'!BE5</f>
        <v>0</v>
      </c>
      <c r="BF5" s="93">
        <f>'Plant in Service w CIAC'!BF5-'Plant in Service no CIAC'!BF5</f>
        <v>0</v>
      </c>
      <c r="BG5" s="93">
        <f>'Plant in Service w CIAC'!BG5-'Plant in Service no CIAC'!BG5</f>
        <v>0</v>
      </c>
      <c r="BH5" s="93">
        <f>'Plant in Service w CIAC'!BH5-'Plant in Service no CIAC'!BH5</f>
        <v>0</v>
      </c>
    </row>
    <row r="6" spans="1:60" s="92" customFormat="1" x14ac:dyDescent="0.2">
      <c r="A6" s="92" t="s">
        <v>44</v>
      </c>
      <c r="B6" s="92" t="s">
        <v>50</v>
      </c>
      <c r="C6" s="92">
        <v>23761</v>
      </c>
      <c r="D6" s="92">
        <v>2020</v>
      </c>
      <c r="E6" s="92">
        <f>'Plant in Service w CIAC'!E6-'Plant in Service no CIAC'!E6</f>
        <v>0</v>
      </c>
      <c r="F6" s="92">
        <f>'Plant in Service w CIAC'!F6-'Plant in Service no CIAC'!F6</f>
        <v>0</v>
      </c>
      <c r="G6" s="92">
        <f>'Plant in Service w CIAC'!G6-'Plant in Service no CIAC'!G6</f>
        <v>0</v>
      </c>
      <c r="H6" s="98">
        <f>'Plant in Service w CIAC'!H6-'Plant in Service no CIAC'!H6</f>
        <v>0</v>
      </c>
      <c r="I6" s="94">
        <f>'Plant in Service w CIAC'!I6-'Plant in Service no CIAC'!I6</f>
        <v>0</v>
      </c>
      <c r="J6" s="93">
        <f>'Plant in Service w CIAC'!J6-'Plant in Service no CIAC'!J6</f>
        <v>0</v>
      </c>
      <c r="K6" s="93">
        <f>'Plant in Service w CIAC'!K6-'Plant in Service no CIAC'!K6</f>
        <v>0</v>
      </c>
      <c r="L6" s="93">
        <f>'Plant in Service w CIAC'!L6-'Plant in Service no CIAC'!L6</f>
        <v>0</v>
      </c>
      <c r="M6" s="93">
        <f>'Plant in Service w CIAC'!M6-'Plant in Service no CIAC'!M6</f>
        <v>0</v>
      </c>
      <c r="N6" s="93">
        <f>'Plant in Service w CIAC'!N6-'Plant in Service no CIAC'!N6</f>
        <v>0</v>
      </c>
      <c r="O6" s="93">
        <f>'Plant in Service w CIAC'!O6-'Plant in Service no CIAC'!O6</f>
        <v>0</v>
      </c>
      <c r="P6" s="93">
        <f>'Plant in Service w CIAC'!P6-'Plant in Service no CIAC'!P6</f>
        <v>0</v>
      </c>
      <c r="Q6" s="93">
        <f>'Plant in Service w CIAC'!Q6-'Plant in Service no CIAC'!Q6</f>
        <v>0</v>
      </c>
      <c r="R6" s="93">
        <f>'Plant in Service w CIAC'!R6-'Plant in Service no CIAC'!R6</f>
        <v>0</v>
      </c>
      <c r="S6" s="93">
        <f>'Plant in Service w CIAC'!S6-'Plant in Service no CIAC'!S6</f>
        <v>0</v>
      </c>
      <c r="T6" s="93">
        <f>'Plant in Service w CIAC'!T6-'Plant in Service no CIAC'!T6</f>
        <v>0</v>
      </c>
      <c r="U6" s="93">
        <f>'Plant in Service w CIAC'!U6-'Plant in Service no CIAC'!U6</f>
        <v>0</v>
      </c>
      <c r="V6" s="93">
        <f>'Plant in Service w CIAC'!V6-'Plant in Service no CIAC'!V6</f>
        <v>0</v>
      </c>
      <c r="W6" s="93">
        <f>'Plant in Service w CIAC'!W6-'Plant in Service no CIAC'!W6</f>
        <v>0</v>
      </c>
      <c r="X6" s="93">
        <f>'Plant in Service w CIAC'!X6-'Plant in Service no CIAC'!X6</f>
        <v>0</v>
      </c>
      <c r="Y6" s="93">
        <f>'Plant in Service w CIAC'!Y6-'Plant in Service no CIAC'!Y6</f>
        <v>0</v>
      </c>
      <c r="Z6" s="93">
        <f>'Plant in Service w CIAC'!Z6-'Plant in Service no CIAC'!Z6</f>
        <v>0</v>
      </c>
      <c r="AA6" s="93">
        <f>'Plant in Service w CIAC'!AA6-'Plant in Service no CIAC'!AA6</f>
        <v>0</v>
      </c>
      <c r="AB6" s="93">
        <f>'Plant in Service w CIAC'!AB6-'Plant in Service no CIAC'!AB6</f>
        <v>0</v>
      </c>
      <c r="AC6" s="93">
        <f>'Plant in Service w CIAC'!AC6-'Plant in Service no CIAC'!AC6</f>
        <v>0</v>
      </c>
      <c r="AD6" s="93">
        <f>'Plant in Service w CIAC'!AD6-'Plant in Service no CIAC'!AD6</f>
        <v>0</v>
      </c>
      <c r="AE6" s="93">
        <f>'Plant in Service w CIAC'!AE6-'Plant in Service no CIAC'!AE6</f>
        <v>0</v>
      </c>
      <c r="AF6" s="93">
        <f>'Plant in Service w CIAC'!AF6-'Plant in Service no CIAC'!AF6</f>
        <v>0</v>
      </c>
      <c r="AG6" s="93">
        <f>'Plant in Service w CIAC'!AG6-'Plant in Service no CIAC'!AG6</f>
        <v>0</v>
      </c>
      <c r="AH6" s="93">
        <f>'Plant in Service w CIAC'!AH6-'Plant in Service no CIAC'!AH6</f>
        <v>0</v>
      </c>
      <c r="AI6" s="93">
        <f>'Plant in Service w CIAC'!AI6-'Plant in Service no CIAC'!AI6</f>
        <v>0</v>
      </c>
      <c r="AJ6" s="93">
        <f>'Plant in Service w CIAC'!AJ6-'Plant in Service no CIAC'!AJ6</f>
        <v>0</v>
      </c>
      <c r="AK6" s="93">
        <f>'Plant in Service w CIAC'!AK6-'Plant in Service no CIAC'!AK6</f>
        <v>0</v>
      </c>
      <c r="AL6" s="93">
        <f>'Plant in Service w CIAC'!AL6-'Plant in Service no CIAC'!AL6</f>
        <v>0</v>
      </c>
      <c r="AM6" s="93">
        <f>'Plant in Service w CIAC'!AM6-'Plant in Service no CIAC'!AM6</f>
        <v>0</v>
      </c>
      <c r="AN6" s="93">
        <f>'Plant in Service w CIAC'!AN6-'Plant in Service no CIAC'!AN6</f>
        <v>0</v>
      </c>
      <c r="AO6" s="93">
        <f>'Plant in Service w CIAC'!AO6-'Plant in Service no CIAC'!AO6</f>
        <v>0</v>
      </c>
      <c r="AP6" s="93">
        <f>'Plant in Service w CIAC'!AP6-'Plant in Service no CIAC'!AP6</f>
        <v>0</v>
      </c>
      <c r="AQ6" s="93">
        <f>'Plant in Service w CIAC'!AQ6-'Plant in Service no CIAC'!AQ6</f>
        <v>0</v>
      </c>
      <c r="AR6" s="93">
        <f>'Plant in Service w CIAC'!AR6-'Plant in Service no CIAC'!AR6</f>
        <v>0</v>
      </c>
      <c r="AS6" s="93">
        <f>'Plant in Service w CIAC'!AS6-'Plant in Service no CIAC'!AS6</f>
        <v>0</v>
      </c>
      <c r="AT6" s="93">
        <f>'Plant in Service w CIAC'!AT6-'Plant in Service no CIAC'!AT6</f>
        <v>0</v>
      </c>
      <c r="AU6" s="93">
        <f>'Plant in Service w CIAC'!AU6-'Plant in Service no CIAC'!AU6</f>
        <v>0</v>
      </c>
      <c r="AV6" s="93">
        <f>'Plant in Service w CIAC'!AV6-'Plant in Service no CIAC'!AV6</f>
        <v>0</v>
      </c>
      <c r="AW6" s="93">
        <f>'Plant in Service w CIAC'!AW6-'Plant in Service no CIAC'!AW6</f>
        <v>0</v>
      </c>
      <c r="AX6" s="93">
        <f>'Plant in Service w CIAC'!AX6-'Plant in Service no CIAC'!AX6</f>
        <v>0</v>
      </c>
      <c r="AY6" s="93">
        <f>'Plant in Service w CIAC'!AY6-'Plant in Service no CIAC'!AY6</f>
        <v>0</v>
      </c>
      <c r="AZ6" s="93">
        <f>'Plant in Service w CIAC'!AZ6-'Plant in Service no CIAC'!AZ6</f>
        <v>0</v>
      </c>
      <c r="BA6" s="93">
        <f>'Plant in Service w CIAC'!BA6-'Plant in Service no CIAC'!BA6</f>
        <v>0</v>
      </c>
      <c r="BB6" s="93">
        <f>'Plant in Service w CIAC'!BB6-'Plant in Service no CIAC'!BB6</f>
        <v>0</v>
      </c>
      <c r="BC6" s="93">
        <f>'Plant in Service w CIAC'!BC6-'Plant in Service no CIAC'!BC6</f>
        <v>0</v>
      </c>
      <c r="BD6" s="93">
        <f>'Plant in Service w CIAC'!BD6-'Plant in Service no CIAC'!BD6</f>
        <v>0</v>
      </c>
      <c r="BE6" s="93">
        <f>'Plant in Service w CIAC'!BE6-'Plant in Service no CIAC'!BE6</f>
        <v>0</v>
      </c>
      <c r="BF6" s="93">
        <f>'Plant in Service w CIAC'!BF6-'Plant in Service no CIAC'!BF6</f>
        <v>0</v>
      </c>
      <c r="BG6" s="93">
        <f>'Plant in Service w CIAC'!BG6-'Plant in Service no CIAC'!BG6</f>
        <v>0</v>
      </c>
      <c r="BH6" s="93">
        <f>'Plant in Service w CIAC'!BH6-'Plant in Service no CIAC'!BH6</f>
        <v>0</v>
      </c>
    </row>
    <row r="7" spans="1:60" s="92" customFormat="1" x14ac:dyDescent="0.2">
      <c r="A7" s="92" t="s">
        <v>45</v>
      </c>
      <c r="B7" s="92" t="s">
        <v>50</v>
      </c>
      <c r="C7" s="92">
        <v>23762</v>
      </c>
      <c r="D7" s="92">
        <v>2020</v>
      </c>
      <c r="E7" s="92">
        <f>'Plant in Service w CIAC'!E7-'Plant in Service no CIAC'!E7</f>
        <v>0</v>
      </c>
      <c r="F7" s="92">
        <f>'Plant in Service w CIAC'!F7-'Plant in Service no CIAC'!F7</f>
        <v>0</v>
      </c>
      <c r="G7" s="92">
        <f>'Plant in Service w CIAC'!G7-'Plant in Service no CIAC'!G7</f>
        <v>0</v>
      </c>
      <c r="H7" s="98">
        <f>'Plant in Service w CIAC'!H7-'Plant in Service no CIAC'!H7</f>
        <v>0</v>
      </c>
      <c r="I7" s="94">
        <f>'Plant in Service w CIAC'!I7-'Plant in Service no CIAC'!I7</f>
        <v>0</v>
      </c>
      <c r="J7" s="93">
        <f>'Plant in Service w CIAC'!J7-'Plant in Service no CIAC'!J7</f>
        <v>0</v>
      </c>
      <c r="K7" s="93">
        <f>'Plant in Service w CIAC'!K7-'Plant in Service no CIAC'!K7</f>
        <v>0</v>
      </c>
      <c r="L7" s="93">
        <f>'Plant in Service w CIAC'!L7-'Plant in Service no CIAC'!L7</f>
        <v>0</v>
      </c>
      <c r="M7" s="93">
        <f>'Plant in Service w CIAC'!M7-'Plant in Service no CIAC'!M7</f>
        <v>0</v>
      </c>
      <c r="N7" s="93">
        <f>'Plant in Service w CIAC'!N7-'Plant in Service no CIAC'!N7</f>
        <v>0</v>
      </c>
      <c r="O7" s="93">
        <f>'Plant in Service w CIAC'!O7-'Plant in Service no CIAC'!O7</f>
        <v>0</v>
      </c>
      <c r="P7" s="93">
        <f>'Plant in Service w CIAC'!P7-'Plant in Service no CIAC'!P7</f>
        <v>0</v>
      </c>
      <c r="Q7" s="93">
        <f>'Plant in Service w CIAC'!Q7-'Plant in Service no CIAC'!Q7</f>
        <v>0</v>
      </c>
      <c r="R7" s="93">
        <f>'Plant in Service w CIAC'!R7-'Plant in Service no CIAC'!R7</f>
        <v>0</v>
      </c>
      <c r="S7" s="93">
        <f>'Plant in Service w CIAC'!S7-'Plant in Service no CIAC'!S7</f>
        <v>0</v>
      </c>
      <c r="T7" s="93">
        <f>'Plant in Service w CIAC'!T7-'Plant in Service no CIAC'!T7</f>
        <v>0</v>
      </c>
      <c r="U7" s="93">
        <f>'Plant in Service w CIAC'!U7-'Plant in Service no CIAC'!U7</f>
        <v>0</v>
      </c>
      <c r="V7" s="93">
        <f>'Plant in Service w CIAC'!V7-'Plant in Service no CIAC'!V7</f>
        <v>0</v>
      </c>
      <c r="W7" s="93">
        <f>'Plant in Service w CIAC'!W7-'Plant in Service no CIAC'!W7</f>
        <v>0</v>
      </c>
      <c r="X7" s="93">
        <f>'Plant in Service w CIAC'!X7-'Plant in Service no CIAC'!X7</f>
        <v>0</v>
      </c>
      <c r="Y7" s="93">
        <f>'Plant in Service w CIAC'!Y7-'Plant in Service no CIAC'!Y7</f>
        <v>0</v>
      </c>
      <c r="Z7" s="93">
        <f>'Plant in Service w CIAC'!Z7-'Plant in Service no CIAC'!Z7</f>
        <v>0</v>
      </c>
      <c r="AA7" s="93">
        <f>'Plant in Service w CIAC'!AA7-'Plant in Service no CIAC'!AA7</f>
        <v>0</v>
      </c>
      <c r="AB7" s="93">
        <f>'Plant in Service w CIAC'!AB7-'Plant in Service no CIAC'!AB7</f>
        <v>0</v>
      </c>
      <c r="AC7" s="93">
        <f>'Plant in Service w CIAC'!AC7-'Plant in Service no CIAC'!AC7</f>
        <v>0</v>
      </c>
      <c r="AD7" s="93">
        <f>'Plant in Service w CIAC'!AD7-'Plant in Service no CIAC'!AD7</f>
        <v>0</v>
      </c>
      <c r="AE7" s="93">
        <f>'Plant in Service w CIAC'!AE7-'Plant in Service no CIAC'!AE7</f>
        <v>0</v>
      </c>
      <c r="AF7" s="93">
        <f>'Plant in Service w CIAC'!AF7-'Plant in Service no CIAC'!AF7</f>
        <v>0</v>
      </c>
      <c r="AG7" s="93">
        <f>'Plant in Service w CIAC'!AG7-'Plant in Service no CIAC'!AG7</f>
        <v>0</v>
      </c>
      <c r="AH7" s="93">
        <f>'Plant in Service w CIAC'!AH7-'Plant in Service no CIAC'!AH7</f>
        <v>0</v>
      </c>
      <c r="AI7" s="93">
        <f>'Plant in Service w CIAC'!AI7-'Plant in Service no CIAC'!AI7</f>
        <v>0</v>
      </c>
      <c r="AJ7" s="93">
        <f>'Plant in Service w CIAC'!AJ7-'Plant in Service no CIAC'!AJ7</f>
        <v>0</v>
      </c>
      <c r="AK7" s="93">
        <f>'Plant in Service w CIAC'!AK7-'Plant in Service no CIAC'!AK7</f>
        <v>0</v>
      </c>
      <c r="AL7" s="93">
        <f>'Plant in Service w CIAC'!AL7-'Plant in Service no CIAC'!AL7</f>
        <v>0</v>
      </c>
      <c r="AM7" s="93">
        <f>'Plant in Service w CIAC'!AM7-'Plant in Service no CIAC'!AM7</f>
        <v>0</v>
      </c>
      <c r="AN7" s="93">
        <f>'Plant in Service w CIAC'!AN7-'Plant in Service no CIAC'!AN7</f>
        <v>0</v>
      </c>
      <c r="AO7" s="93">
        <f>'Plant in Service w CIAC'!AO7-'Plant in Service no CIAC'!AO7</f>
        <v>0</v>
      </c>
      <c r="AP7" s="93">
        <f>'Plant in Service w CIAC'!AP7-'Plant in Service no CIAC'!AP7</f>
        <v>0</v>
      </c>
      <c r="AQ7" s="93">
        <f>'Plant in Service w CIAC'!AQ7-'Plant in Service no CIAC'!AQ7</f>
        <v>0</v>
      </c>
      <c r="AR7" s="93">
        <f>'Plant in Service w CIAC'!AR7-'Plant in Service no CIAC'!AR7</f>
        <v>0</v>
      </c>
      <c r="AS7" s="93">
        <f>'Plant in Service w CIAC'!AS7-'Plant in Service no CIAC'!AS7</f>
        <v>0</v>
      </c>
      <c r="AT7" s="93">
        <f>'Plant in Service w CIAC'!AT7-'Plant in Service no CIAC'!AT7</f>
        <v>0</v>
      </c>
      <c r="AU7" s="93">
        <f>'Plant in Service w CIAC'!AU7-'Plant in Service no CIAC'!AU7</f>
        <v>0</v>
      </c>
      <c r="AV7" s="93">
        <f>'Plant in Service w CIAC'!AV7-'Plant in Service no CIAC'!AV7</f>
        <v>0</v>
      </c>
      <c r="AW7" s="93">
        <f>'Plant in Service w CIAC'!AW7-'Plant in Service no CIAC'!AW7</f>
        <v>0</v>
      </c>
      <c r="AX7" s="93">
        <f>'Plant in Service w CIAC'!AX7-'Plant in Service no CIAC'!AX7</f>
        <v>0</v>
      </c>
      <c r="AY7" s="93">
        <f>'Plant in Service w CIAC'!AY7-'Plant in Service no CIAC'!AY7</f>
        <v>0</v>
      </c>
      <c r="AZ7" s="93">
        <f>'Plant in Service w CIAC'!AZ7-'Plant in Service no CIAC'!AZ7</f>
        <v>0</v>
      </c>
      <c r="BA7" s="93">
        <f>'Plant in Service w CIAC'!BA7-'Plant in Service no CIAC'!BA7</f>
        <v>0</v>
      </c>
      <c r="BB7" s="93">
        <f>'Plant in Service w CIAC'!BB7-'Plant in Service no CIAC'!BB7</f>
        <v>0</v>
      </c>
      <c r="BC7" s="93">
        <f>'Plant in Service w CIAC'!BC7-'Plant in Service no CIAC'!BC7</f>
        <v>0</v>
      </c>
      <c r="BD7" s="93">
        <f>'Plant in Service w CIAC'!BD7-'Plant in Service no CIAC'!BD7</f>
        <v>0</v>
      </c>
      <c r="BE7" s="93">
        <f>'Plant in Service w CIAC'!BE7-'Plant in Service no CIAC'!BE7</f>
        <v>0</v>
      </c>
      <c r="BF7" s="93">
        <f>'Plant in Service w CIAC'!BF7-'Plant in Service no CIAC'!BF7</f>
        <v>0</v>
      </c>
      <c r="BG7" s="93">
        <f>'Plant in Service w CIAC'!BG7-'Plant in Service no CIAC'!BG7</f>
        <v>0</v>
      </c>
      <c r="BH7" s="93">
        <f>'Plant in Service w CIAC'!BH7-'Plant in Service no CIAC'!BH7</f>
        <v>0</v>
      </c>
    </row>
    <row r="8" spans="1:60" s="92" customFormat="1" x14ac:dyDescent="0.2">
      <c r="A8" s="92" t="s">
        <v>42</v>
      </c>
      <c r="B8" s="92" t="s">
        <v>50</v>
      </c>
      <c r="C8" s="92">
        <v>23780</v>
      </c>
      <c r="D8" s="92">
        <v>2020</v>
      </c>
      <c r="E8" s="92">
        <f>'Plant in Service w CIAC'!E8-'Plant in Service no CIAC'!E8</f>
        <v>0</v>
      </c>
      <c r="F8" s="92">
        <f>'Plant in Service w CIAC'!F8-'Plant in Service no CIAC'!F8</f>
        <v>0</v>
      </c>
      <c r="G8" s="92">
        <f>'Plant in Service w CIAC'!G8-'Plant in Service no CIAC'!G8</f>
        <v>0</v>
      </c>
      <c r="H8" s="98">
        <f>'Plant in Service w CIAC'!H8-'Plant in Service no CIAC'!H8</f>
        <v>0</v>
      </c>
      <c r="I8" s="94">
        <f>'Plant in Service w CIAC'!I8-'Plant in Service no CIAC'!I8</f>
        <v>0</v>
      </c>
      <c r="J8" s="93">
        <f>'Plant in Service w CIAC'!J8-'Plant in Service no CIAC'!J8</f>
        <v>0</v>
      </c>
      <c r="K8" s="93">
        <f>'Plant in Service w CIAC'!K8-'Plant in Service no CIAC'!K8</f>
        <v>0</v>
      </c>
      <c r="L8" s="93">
        <f>'Plant in Service w CIAC'!L8-'Plant in Service no CIAC'!L8</f>
        <v>0</v>
      </c>
      <c r="M8" s="93">
        <f>'Plant in Service w CIAC'!M8-'Plant in Service no CIAC'!M8</f>
        <v>0</v>
      </c>
      <c r="N8" s="93">
        <f>'Plant in Service w CIAC'!N8-'Plant in Service no CIAC'!N8</f>
        <v>0</v>
      </c>
      <c r="O8" s="93">
        <f>'Plant in Service w CIAC'!O8-'Plant in Service no CIAC'!O8</f>
        <v>0</v>
      </c>
      <c r="P8" s="93">
        <f>'Plant in Service w CIAC'!P8-'Plant in Service no CIAC'!P8</f>
        <v>0</v>
      </c>
      <c r="Q8" s="93">
        <f>'Plant in Service w CIAC'!Q8-'Plant in Service no CIAC'!Q8</f>
        <v>0</v>
      </c>
      <c r="R8" s="93">
        <f>'Plant in Service w CIAC'!R8-'Plant in Service no CIAC'!R8</f>
        <v>0</v>
      </c>
      <c r="S8" s="93">
        <f>'Plant in Service w CIAC'!S8-'Plant in Service no CIAC'!S8</f>
        <v>0</v>
      </c>
      <c r="T8" s="93">
        <f>'Plant in Service w CIAC'!T8-'Plant in Service no CIAC'!T8</f>
        <v>0</v>
      </c>
      <c r="U8" s="93">
        <f>'Plant in Service w CIAC'!U8-'Plant in Service no CIAC'!U8</f>
        <v>0</v>
      </c>
      <c r="V8" s="93">
        <f>'Plant in Service w CIAC'!V8-'Plant in Service no CIAC'!V8</f>
        <v>0</v>
      </c>
      <c r="W8" s="93">
        <f>'Plant in Service w CIAC'!W8-'Plant in Service no CIAC'!W8</f>
        <v>0</v>
      </c>
      <c r="X8" s="93">
        <f>'Plant in Service w CIAC'!X8-'Plant in Service no CIAC'!X8</f>
        <v>0</v>
      </c>
      <c r="Y8" s="93">
        <f>'Plant in Service w CIAC'!Y8-'Plant in Service no CIAC'!Y8</f>
        <v>0</v>
      </c>
      <c r="Z8" s="93">
        <f>'Plant in Service w CIAC'!Z8-'Plant in Service no CIAC'!Z8</f>
        <v>0</v>
      </c>
      <c r="AA8" s="93">
        <f>'Plant in Service w CIAC'!AA8-'Plant in Service no CIAC'!AA8</f>
        <v>0</v>
      </c>
      <c r="AB8" s="93">
        <f>'Plant in Service w CIAC'!AB8-'Plant in Service no CIAC'!AB8</f>
        <v>0</v>
      </c>
      <c r="AC8" s="93">
        <f>'Plant in Service w CIAC'!AC8-'Plant in Service no CIAC'!AC8</f>
        <v>0</v>
      </c>
      <c r="AD8" s="93">
        <f>'Plant in Service w CIAC'!AD8-'Plant in Service no CIAC'!AD8</f>
        <v>0</v>
      </c>
      <c r="AE8" s="93">
        <f>'Plant in Service w CIAC'!AE8-'Plant in Service no CIAC'!AE8</f>
        <v>0</v>
      </c>
      <c r="AF8" s="93">
        <f>'Plant in Service w CIAC'!AF8-'Plant in Service no CIAC'!AF8</f>
        <v>0</v>
      </c>
      <c r="AG8" s="93">
        <f>'Plant in Service w CIAC'!AG8-'Plant in Service no CIAC'!AG8</f>
        <v>0</v>
      </c>
      <c r="AH8" s="93">
        <f>'Plant in Service w CIAC'!AH8-'Plant in Service no CIAC'!AH8</f>
        <v>0</v>
      </c>
      <c r="AI8" s="93">
        <f>'Plant in Service w CIAC'!AI8-'Plant in Service no CIAC'!AI8</f>
        <v>0</v>
      </c>
      <c r="AJ8" s="93">
        <f>'Plant in Service w CIAC'!AJ8-'Plant in Service no CIAC'!AJ8</f>
        <v>0</v>
      </c>
      <c r="AK8" s="93">
        <f>'Plant in Service w CIAC'!AK8-'Plant in Service no CIAC'!AK8</f>
        <v>0</v>
      </c>
      <c r="AL8" s="93">
        <f>'Plant in Service w CIAC'!AL8-'Plant in Service no CIAC'!AL8</f>
        <v>0</v>
      </c>
      <c r="AM8" s="93">
        <f>'Plant in Service w CIAC'!AM8-'Plant in Service no CIAC'!AM8</f>
        <v>0</v>
      </c>
      <c r="AN8" s="93">
        <f>'Plant in Service w CIAC'!AN8-'Plant in Service no CIAC'!AN8</f>
        <v>0</v>
      </c>
      <c r="AO8" s="93">
        <f>'Plant in Service w CIAC'!AO8-'Plant in Service no CIAC'!AO8</f>
        <v>0</v>
      </c>
      <c r="AP8" s="93">
        <f>'Plant in Service w CIAC'!AP8-'Plant in Service no CIAC'!AP8</f>
        <v>0</v>
      </c>
      <c r="AQ8" s="93">
        <f>'Plant in Service w CIAC'!AQ8-'Plant in Service no CIAC'!AQ8</f>
        <v>0</v>
      </c>
      <c r="AR8" s="93">
        <f>'Plant in Service w CIAC'!AR8-'Plant in Service no CIAC'!AR8</f>
        <v>0</v>
      </c>
      <c r="AS8" s="93">
        <f>'Plant in Service w CIAC'!AS8-'Plant in Service no CIAC'!AS8</f>
        <v>0</v>
      </c>
      <c r="AT8" s="93">
        <f>'Plant in Service w CIAC'!AT8-'Plant in Service no CIAC'!AT8</f>
        <v>0</v>
      </c>
      <c r="AU8" s="93">
        <f>'Plant in Service w CIAC'!AU8-'Plant in Service no CIAC'!AU8</f>
        <v>0</v>
      </c>
      <c r="AV8" s="93">
        <f>'Plant in Service w CIAC'!AV8-'Plant in Service no CIAC'!AV8</f>
        <v>0</v>
      </c>
      <c r="AW8" s="93">
        <f>'Plant in Service w CIAC'!AW8-'Plant in Service no CIAC'!AW8</f>
        <v>0</v>
      </c>
      <c r="AX8" s="93">
        <f>'Plant in Service w CIAC'!AX8-'Plant in Service no CIAC'!AX8</f>
        <v>0</v>
      </c>
      <c r="AY8" s="93">
        <f>'Plant in Service w CIAC'!AY8-'Plant in Service no CIAC'!AY8</f>
        <v>0</v>
      </c>
      <c r="AZ8" s="93">
        <f>'Plant in Service w CIAC'!AZ8-'Plant in Service no CIAC'!AZ8</f>
        <v>0</v>
      </c>
      <c r="BA8" s="93">
        <f>'Plant in Service w CIAC'!BA8-'Plant in Service no CIAC'!BA8</f>
        <v>0</v>
      </c>
      <c r="BB8" s="93">
        <f>'Plant in Service w CIAC'!BB8-'Plant in Service no CIAC'!BB8</f>
        <v>0</v>
      </c>
      <c r="BC8" s="93">
        <f>'Plant in Service w CIAC'!BC8-'Plant in Service no CIAC'!BC8</f>
        <v>0</v>
      </c>
      <c r="BD8" s="93">
        <f>'Plant in Service w CIAC'!BD8-'Plant in Service no CIAC'!BD8</f>
        <v>0</v>
      </c>
      <c r="BE8" s="93">
        <f>'Plant in Service w CIAC'!BE8-'Plant in Service no CIAC'!BE8</f>
        <v>0</v>
      </c>
      <c r="BF8" s="93">
        <f>'Plant in Service w CIAC'!BF8-'Plant in Service no CIAC'!BF8</f>
        <v>0</v>
      </c>
      <c r="BG8" s="93">
        <f>'Plant in Service w CIAC'!BG8-'Plant in Service no CIAC'!BG8</f>
        <v>0</v>
      </c>
      <c r="BH8" s="93">
        <f>'Plant in Service w CIAC'!BH8-'Plant in Service no CIAC'!BH8</f>
        <v>0</v>
      </c>
    </row>
    <row r="9" spans="1:60" s="92" customFormat="1" x14ac:dyDescent="0.2">
      <c r="A9" s="92" t="s">
        <v>49</v>
      </c>
      <c r="B9" s="92" t="s">
        <v>50</v>
      </c>
      <c r="C9" s="92">
        <v>23970</v>
      </c>
      <c r="D9" s="92">
        <v>2020</v>
      </c>
      <c r="E9" s="92">
        <f>'Plant in Service w CIAC'!E9-'Plant in Service no CIAC'!E9</f>
        <v>0</v>
      </c>
      <c r="F9" s="92">
        <f>'Plant in Service w CIAC'!F9-'Plant in Service no CIAC'!F9</f>
        <v>0</v>
      </c>
      <c r="G9" s="92">
        <f>'Plant in Service w CIAC'!G9-'Plant in Service no CIAC'!G9</f>
        <v>0</v>
      </c>
      <c r="H9" s="98">
        <f>'Plant in Service w CIAC'!H9-'Plant in Service no CIAC'!H9</f>
        <v>0</v>
      </c>
      <c r="I9" s="94">
        <f>'Plant in Service w CIAC'!I9-'Plant in Service no CIAC'!I9</f>
        <v>0</v>
      </c>
      <c r="J9" s="93">
        <f>'Plant in Service w CIAC'!J9-'Plant in Service no CIAC'!J9</f>
        <v>0</v>
      </c>
      <c r="K9" s="93">
        <f>'Plant in Service w CIAC'!K9-'Plant in Service no CIAC'!K9</f>
        <v>0</v>
      </c>
      <c r="L9" s="93">
        <f>'Plant in Service w CIAC'!L9-'Plant in Service no CIAC'!L9</f>
        <v>0</v>
      </c>
      <c r="M9" s="93">
        <f>'Plant in Service w CIAC'!M9-'Plant in Service no CIAC'!M9</f>
        <v>0</v>
      </c>
      <c r="N9" s="93">
        <f>'Plant in Service w CIAC'!N9-'Plant in Service no CIAC'!N9</f>
        <v>0</v>
      </c>
      <c r="O9" s="93">
        <f>'Plant in Service w CIAC'!O9-'Plant in Service no CIAC'!O9</f>
        <v>0</v>
      </c>
      <c r="P9" s="93">
        <f>'Plant in Service w CIAC'!P9-'Plant in Service no CIAC'!P9</f>
        <v>0</v>
      </c>
      <c r="Q9" s="93">
        <f>'Plant in Service w CIAC'!Q9-'Plant in Service no CIAC'!Q9</f>
        <v>0</v>
      </c>
      <c r="R9" s="93">
        <f>'Plant in Service w CIAC'!R9-'Plant in Service no CIAC'!R9</f>
        <v>0</v>
      </c>
      <c r="S9" s="93">
        <f>'Plant in Service w CIAC'!S9-'Plant in Service no CIAC'!S9</f>
        <v>0</v>
      </c>
      <c r="T9" s="93">
        <f>'Plant in Service w CIAC'!T9-'Plant in Service no CIAC'!T9</f>
        <v>0</v>
      </c>
      <c r="U9" s="93">
        <f>'Plant in Service w CIAC'!U9-'Plant in Service no CIAC'!U9</f>
        <v>0</v>
      </c>
      <c r="V9" s="93">
        <f>'Plant in Service w CIAC'!V9-'Plant in Service no CIAC'!V9</f>
        <v>0</v>
      </c>
      <c r="W9" s="93">
        <f>'Plant in Service w CIAC'!W9-'Plant in Service no CIAC'!W9</f>
        <v>0</v>
      </c>
      <c r="X9" s="93">
        <f>'Plant in Service w CIAC'!X9-'Plant in Service no CIAC'!X9</f>
        <v>0</v>
      </c>
      <c r="Y9" s="93">
        <f>'Plant in Service w CIAC'!Y9-'Plant in Service no CIAC'!Y9</f>
        <v>0</v>
      </c>
      <c r="Z9" s="93">
        <f>'Plant in Service w CIAC'!Z9-'Plant in Service no CIAC'!Z9</f>
        <v>0</v>
      </c>
      <c r="AA9" s="93">
        <f>'Plant in Service w CIAC'!AA9-'Plant in Service no CIAC'!AA9</f>
        <v>0</v>
      </c>
      <c r="AB9" s="93">
        <f>'Plant in Service w CIAC'!AB9-'Plant in Service no CIAC'!AB9</f>
        <v>0</v>
      </c>
      <c r="AC9" s="93">
        <f>'Plant in Service w CIAC'!AC9-'Plant in Service no CIAC'!AC9</f>
        <v>0</v>
      </c>
      <c r="AD9" s="93">
        <f>'Plant in Service w CIAC'!AD9-'Plant in Service no CIAC'!AD9</f>
        <v>0</v>
      </c>
      <c r="AE9" s="93">
        <f>'Plant in Service w CIAC'!AE9-'Plant in Service no CIAC'!AE9</f>
        <v>0</v>
      </c>
      <c r="AF9" s="93">
        <f>'Plant in Service w CIAC'!AF9-'Plant in Service no CIAC'!AF9</f>
        <v>0</v>
      </c>
      <c r="AG9" s="93">
        <f>'Plant in Service w CIAC'!AG9-'Plant in Service no CIAC'!AG9</f>
        <v>0</v>
      </c>
      <c r="AH9" s="93">
        <f>'Plant in Service w CIAC'!AH9-'Plant in Service no CIAC'!AH9</f>
        <v>0</v>
      </c>
      <c r="AI9" s="93">
        <f>'Plant in Service w CIAC'!AI9-'Plant in Service no CIAC'!AI9</f>
        <v>0</v>
      </c>
      <c r="AJ9" s="93">
        <f>'Plant in Service w CIAC'!AJ9-'Plant in Service no CIAC'!AJ9</f>
        <v>0</v>
      </c>
      <c r="AK9" s="93">
        <f>'Plant in Service w CIAC'!AK9-'Plant in Service no CIAC'!AK9</f>
        <v>0</v>
      </c>
      <c r="AL9" s="93">
        <f>'Plant in Service w CIAC'!AL9-'Plant in Service no CIAC'!AL9</f>
        <v>0</v>
      </c>
      <c r="AM9" s="93">
        <f>'Plant in Service w CIAC'!AM9-'Plant in Service no CIAC'!AM9</f>
        <v>0</v>
      </c>
      <c r="AN9" s="93">
        <f>'Plant in Service w CIAC'!AN9-'Plant in Service no CIAC'!AN9</f>
        <v>0</v>
      </c>
      <c r="AO9" s="93">
        <f>'Plant in Service w CIAC'!AO9-'Plant in Service no CIAC'!AO9</f>
        <v>0</v>
      </c>
      <c r="AP9" s="93">
        <f>'Plant in Service w CIAC'!AP9-'Plant in Service no CIAC'!AP9</f>
        <v>0</v>
      </c>
      <c r="AQ9" s="93">
        <f>'Plant in Service w CIAC'!AQ9-'Plant in Service no CIAC'!AQ9</f>
        <v>0</v>
      </c>
      <c r="AR9" s="93">
        <f>'Plant in Service w CIAC'!AR9-'Plant in Service no CIAC'!AR9</f>
        <v>0</v>
      </c>
      <c r="AS9" s="93">
        <f>'Plant in Service w CIAC'!AS9-'Plant in Service no CIAC'!AS9</f>
        <v>0</v>
      </c>
      <c r="AT9" s="93">
        <f>'Plant in Service w CIAC'!AT9-'Plant in Service no CIAC'!AT9</f>
        <v>0</v>
      </c>
      <c r="AU9" s="93">
        <f>'Plant in Service w CIAC'!AU9-'Plant in Service no CIAC'!AU9</f>
        <v>0</v>
      </c>
      <c r="AV9" s="93">
        <f>'Plant in Service w CIAC'!AV9-'Plant in Service no CIAC'!AV9</f>
        <v>0</v>
      </c>
      <c r="AW9" s="93">
        <f>'Plant in Service w CIAC'!AW9-'Plant in Service no CIAC'!AW9</f>
        <v>0</v>
      </c>
      <c r="AX9" s="93">
        <f>'Plant in Service w CIAC'!AX9-'Plant in Service no CIAC'!AX9</f>
        <v>0</v>
      </c>
      <c r="AY9" s="93">
        <f>'Plant in Service w CIAC'!AY9-'Plant in Service no CIAC'!AY9</f>
        <v>0</v>
      </c>
      <c r="AZ9" s="93">
        <f>'Plant in Service w CIAC'!AZ9-'Plant in Service no CIAC'!AZ9</f>
        <v>0</v>
      </c>
      <c r="BA9" s="93">
        <f>'Plant in Service w CIAC'!BA9-'Plant in Service no CIAC'!BA9</f>
        <v>0</v>
      </c>
      <c r="BB9" s="93">
        <f>'Plant in Service w CIAC'!BB9-'Plant in Service no CIAC'!BB9</f>
        <v>0</v>
      </c>
      <c r="BC9" s="93">
        <f>'Plant in Service w CIAC'!BC9-'Plant in Service no CIAC'!BC9</f>
        <v>0</v>
      </c>
      <c r="BD9" s="93">
        <f>'Plant in Service w CIAC'!BD9-'Plant in Service no CIAC'!BD9</f>
        <v>0</v>
      </c>
      <c r="BE9" s="93">
        <f>'Plant in Service w CIAC'!BE9-'Plant in Service no CIAC'!BE9</f>
        <v>0</v>
      </c>
      <c r="BF9" s="93">
        <f>'Plant in Service w CIAC'!BF9-'Plant in Service no CIAC'!BF9</f>
        <v>0</v>
      </c>
      <c r="BG9" s="93">
        <f>'Plant in Service w CIAC'!BG9-'Plant in Service no CIAC'!BG9</f>
        <v>0</v>
      </c>
      <c r="BH9" s="93">
        <f>'Plant in Service w CIAC'!BH9-'Plant in Service no CIAC'!BH9</f>
        <v>0</v>
      </c>
    </row>
    <row r="10" spans="1:60" s="92" customFormat="1" x14ac:dyDescent="0.2">
      <c r="A10" s="92" t="s">
        <v>41</v>
      </c>
      <c r="B10" s="92" t="s">
        <v>51</v>
      </c>
      <c r="C10" s="92">
        <v>13030</v>
      </c>
      <c r="D10" s="92">
        <v>2020</v>
      </c>
      <c r="E10" s="92">
        <f>'Plant in Service w CIAC'!E10-'Plant in Service no CIAC'!E10</f>
        <v>0</v>
      </c>
      <c r="F10" s="92">
        <f>'Plant in Service w CIAC'!F10-'Plant in Service no CIAC'!F10</f>
        <v>0</v>
      </c>
      <c r="G10" s="92">
        <f>'Plant in Service w CIAC'!G10-'Plant in Service no CIAC'!G10</f>
        <v>0</v>
      </c>
      <c r="H10" s="98">
        <f>'Plant in Service w CIAC'!H10-'Plant in Service no CIAC'!H10</f>
        <v>0</v>
      </c>
      <c r="I10" s="94">
        <f>'Plant in Service w CIAC'!I10-'Plant in Service no CIAC'!I10</f>
        <v>0</v>
      </c>
      <c r="J10" s="93">
        <f>'Plant in Service w CIAC'!J10-'Plant in Service no CIAC'!J10</f>
        <v>0</v>
      </c>
      <c r="K10" s="93">
        <f>'Plant in Service w CIAC'!K10-'Plant in Service no CIAC'!K10</f>
        <v>0</v>
      </c>
      <c r="L10" s="93">
        <f>'Plant in Service w CIAC'!L10-'Plant in Service no CIAC'!L10</f>
        <v>0</v>
      </c>
      <c r="M10" s="93">
        <f>'Plant in Service w CIAC'!M10-'Plant in Service no CIAC'!M10</f>
        <v>0</v>
      </c>
      <c r="N10" s="93">
        <f>'Plant in Service w CIAC'!N10-'Plant in Service no CIAC'!N10</f>
        <v>0</v>
      </c>
      <c r="O10" s="93">
        <f>'Plant in Service w CIAC'!O10-'Plant in Service no CIAC'!O10</f>
        <v>0</v>
      </c>
      <c r="P10" s="93">
        <f>'Plant in Service w CIAC'!P10-'Plant in Service no CIAC'!P10</f>
        <v>0</v>
      </c>
      <c r="Q10" s="93">
        <f>'Plant in Service w CIAC'!Q10-'Plant in Service no CIAC'!Q10</f>
        <v>0</v>
      </c>
      <c r="R10" s="93">
        <f>'Plant in Service w CIAC'!R10-'Plant in Service no CIAC'!R10</f>
        <v>0</v>
      </c>
      <c r="S10" s="93">
        <f>'Plant in Service w CIAC'!S10-'Plant in Service no CIAC'!S10</f>
        <v>0</v>
      </c>
      <c r="T10" s="93">
        <f>'Plant in Service w CIAC'!T10-'Plant in Service no CIAC'!T10</f>
        <v>0</v>
      </c>
      <c r="U10" s="93">
        <f>'Plant in Service w CIAC'!U10-'Plant in Service no CIAC'!U10</f>
        <v>0</v>
      </c>
      <c r="V10" s="93">
        <f>'Plant in Service w CIAC'!V10-'Plant in Service no CIAC'!V10</f>
        <v>0</v>
      </c>
      <c r="W10" s="93">
        <f>'Plant in Service w CIAC'!W10-'Plant in Service no CIAC'!W10</f>
        <v>0</v>
      </c>
      <c r="X10" s="93">
        <f>'Plant in Service w CIAC'!X10-'Plant in Service no CIAC'!X10</f>
        <v>0</v>
      </c>
      <c r="Y10" s="93">
        <f>'Plant in Service w CIAC'!Y10-'Plant in Service no CIAC'!Y10</f>
        <v>0</v>
      </c>
      <c r="Z10" s="93">
        <f>'Plant in Service w CIAC'!Z10-'Plant in Service no CIAC'!Z10</f>
        <v>0</v>
      </c>
      <c r="AA10" s="93">
        <f>'Plant in Service w CIAC'!AA10-'Plant in Service no CIAC'!AA10</f>
        <v>0</v>
      </c>
      <c r="AB10" s="93">
        <f>'Plant in Service w CIAC'!AB10-'Plant in Service no CIAC'!AB10</f>
        <v>0</v>
      </c>
      <c r="AC10" s="93">
        <f>'Plant in Service w CIAC'!AC10-'Plant in Service no CIAC'!AC10</f>
        <v>0</v>
      </c>
      <c r="AD10" s="93">
        <f>'Plant in Service w CIAC'!AD10-'Plant in Service no CIAC'!AD10</f>
        <v>0</v>
      </c>
      <c r="AE10" s="93">
        <f>'Plant in Service w CIAC'!AE10-'Plant in Service no CIAC'!AE10</f>
        <v>0</v>
      </c>
      <c r="AF10" s="93">
        <f>'Plant in Service w CIAC'!AF10-'Plant in Service no CIAC'!AF10</f>
        <v>0</v>
      </c>
      <c r="AG10" s="93">
        <f>'Plant in Service w CIAC'!AG10-'Plant in Service no CIAC'!AG10</f>
        <v>0</v>
      </c>
      <c r="AH10" s="93">
        <f>'Plant in Service w CIAC'!AH10-'Plant in Service no CIAC'!AH10</f>
        <v>0</v>
      </c>
      <c r="AI10" s="93">
        <f>'Plant in Service w CIAC'!AI10-'Plant in Service no CIAC'!AI10</f>
        <v>0</v>
      </c>
      <c r="AJ10" s="93">
        <f>'Plant in Service w CIAC'!AJ10-'Plant in Service no CIAC'!AJ10</f>
        <v>0</v>
      </c>
      <c r="AK10" s="93">
        <f>'Plant in Service w CIAC'!AK10-'Plant in Service no CIAC'!AK10</f>
        <v>0</v>
      </c>
      <c r="AL10" s="93">
        <f>'Plant in Service w CIAC'!AL10-'Plant in Service no CIAC'!AL10</f>
        <v>0</v>
      </c>
      <c r="AM10" s="93">
        <f>'Plant in Service w CIAC'!AM10-'Plant in Service no CIAC'!AM10</f>
        <v>0</v>
      </c>
      <c r="AN10" s="93">
        <f>'Plant in Service w CIAC'!AN10-'Plant in Service no CIAC'!AN10</f>
        <v>0</v>
      </c>
      <c r="AO10" s="93">
        <f>'Plant in Service w CIAC'!AO10-'Plant in Service no CIAC'!AO10</f>
        <v>0</v>
      </c>
      <c r="AP10" s="93">
        <f>'Plant in Service w CIAC'!AP10-'Plant in Service no CIAC'!AP10</f>
        <v>0</v>
      </c>
      <c r="AQ10" s="93">
        <f>'Plant in Service w CIAC'!AQ10-'Plant in Service no CIAC'!AQ10</f>
        <v>0</v>
      </c>
      <c r="AR10" s="93">
        <f>'Plant in Service w CIAC'!AR10-'Plant in Service no CIAC'!AR10</f>
        <v>0</v>
      </c>
      <c r="AS10" s="93">
        <f>'Plant in Service w CIAC'!AS10-'Plant in Service no CIAC'!AS10</f>
        <v>0</v>
      </c>
      <c r="AT10" s="93">
        <f>'Plant in Service w CIAC'!AT10-'Plant in Service no CIAC'!AT10</f>
        <v>0</v>
      </c>
      <c r="AU10" s="93">
        <f>'Plant in Service w CIAC'!AU10-'Plant in Service no CIAC'!AU10</f>
        <v>0</v>
      </c>
      <c r="AV10" s="93">
        <f>'Plant in Service w CIAC'!AV10-'Plant in Service no CIAC'!AV10</f>
        <v>0</v>
      </c>
      <c r="AW10" s="93">
        <f>'Plant in Service w CIAC'!AW10-'Plant in Service no CIAC'!AW10</f>
        <v>0</v>
      </c>
      <c r="AX10" s="93">
        <f>'Plant in Service w CIAC'!AX10-'Plant in Service no CIAC'!AX10</f>
        <v>0</v>
      </c>
      <c r="AY10" s="93">
        <f>'Plant in Service w CIAC'!AY10-'Plant in Service no CIAC'!AY10</f>
        <v>0</v>
      </c>
      <c r="AZ10" s="93">
        <f>'Plant in Service w CIAC'!AZ10-'Plant in Service no CIAC'!AZ10</f>
        <v>0</v>
      </c>
      <c r="BA10" s="93">
        <f>'Plant in Service w CIAC'!BA10-'Plant in Service no CIAC'!BA10</f>
        <v>0</v>
      </c>
      <c r="BB10" s="93">
        <f>'Plant in Service w CIAC'!BB10-'Plant in Service no CIAC'!BB10</f>
        <v>0</v>
      </c>
      <c r="BC10" s="93">
        <f>'Plant in Service w CIAC'!BC10-'Plant in Service no CIAC'!BC10</f>
        <v>0</v>
      </c>
      <c r="BD10" s="93">
        <f>'Plant in Service w CIAC'!BD10-'Plant in Service no CIAC'!BD10</f>
        <v>0</v>
      </c>
      <c r="BE10" s="93">
        <f>'Plant in Service w CIAC'!BE10-'Plant in Service no CIAC'!BE10</f>
        <v>0</v>
      </c>
      <c r="BF10" s="93">
        <f>'Plant in Service w CIAC'!BF10-'Plant in Service no CIAC'!BF10</f>
        <v>0</v>
      </c>
      <c r="BG10" s="93">
        <f>'Plant in Service w CIAC'!BG10-'Plant in Service no CIAC'!BG10</f>
        <v>0</v>
      </c>
      <c r="BH10" s="93">
        <f>'Plant in Service w CIAC'!BH10-'Plant in Service no CIAC'!BH10</f>
        <v>0</v>
      </c>
    </row>
    <row r="11" spans="1:60" s="92" customFormat="1" x14ac:dyDescent="0.2">
      <c r="A11" s="92" t="s">
        <v>47</v>
      </c>
      <c r="B11" s="92" t="s">
        <v>51</v>
      </c>
      <c r="C11" s="92">
        <v>13750</v>
      </c>
      <c r="D11" s="92">
        <v>2020</v>
      </c>
      <c r="E11" s="92">
        <f>'Plant in Service w CIAC'!E11-'Plant in Service no CIAC'!E11</f>
        <v>0</v>
      </c>
      <c r="F11" s="92">
        <f>'Plant in Service w CIAC'!F11-'Plant in Service no CIAC'!F11</f>
        <v>0</v>
      </c>
      <c r="G11" s="92">
        <f>'Plant in Service w CIAC'!G11-'Plant in Service no CIAC'!G11</f>
        <v>0</v>
      </c>
      <c r="H11" s="98">
        <f>'Plant in Service w CIAC'!H11-'Plant in Service no CIAC'!H11</f>
        <v>0</v>
      </c>
      <c r="I11" s="94">
        <f>'Plant in Service w CIAC'!I11-'Plant in Service no CIAC'!I11</f>
        <v>0</v>
      </c>
      <c r="J11" s="93">
        <f>'Plant in Service w CIAC'!J11-'Plant in Service no CIAC'!J11</f>
        <v>0</v>
      </c>
      <c r="K11" s="93">
        <f>'Plant in Service w CIAC'!K11-'Plant in Service no CIAC'!K11</f>
        <v>0</v>
      </c>
      <c r="L11" s="93">
        <f>'Plant in Service w CIAC'!L11-'Plant in Service no CIAC'!L11</f>
        <v>0</v>
      </c>
      <c r="M11" s="93">
        <f>'Plant in Service w CIAC'!M11-'Plant in Service no CIAC'!M11</f>
        <v>0</v>
      </c>
      <c r="N11" s="93">
        <f>'Plant in Service w CIAC'!N11-'Plant in Service no CIAC'!N11</f>
        <v>0</v>
      </c>
      <c r="O11" s="93">
        <f>'Plant in Service w CIAC'!O11-'Plant in Service no CIAC'!O11</f>
        <v>0</v>
      </c>
      <c r="P11" s="93">
        <f>'Plant in Service w CIAC'!P11-'Plant in Service no CIAC'!P11</f>
        <v>0</v>
      </c>
      <c r="Q11" s="93">
        <f>'Plant in Service w CIAC'!Q11-'Plant in Service no CIAC'!Q11</f>
        <v>0</v>
      </c>
      <c r="R11" s="93">
        <f>'Plant in Service w CIAC'!R11-'Plant in Service no CIAC'!R11</f>
        <v>0</v>
      </c>
      <c r="S11" s="93">
        <f>'Plant in Service w CIAC'!S11-'Plant in Service no CIAC'!S11</f>
        <v>0</v>
      </c>
      <c r="T11" s="93">
        <f>'Plant in Service w CIAC'!T11-'Plant in Service no CIAC'!T11</f>
        <v>0</v>
      </c>
      <c r="U11" s="93">
        <f>'Plant in Service w CIAC'!U11-'Plant in Service no CIAC'!U11</f>
        <v>0</v>
      </c>
      <c r="V11" s="93">
        <f>'Plant in Service w CIAC'!V11-'Plant in Service no CIAC'!V11</f>
        <v>0</v>
      </c>
      <c r="W11" s="93">
        <f>'Plant in Service w CIAC'!W11-'Plant in Service no CIAC'!W11</f>
        <v>0</v>
      </c>
      <c r="X11" s="93">
        <f>'Plant in Service w CIAC'!X11-'Plant in Service no CIAC'!X11</f>
        <v>0</v>
      </c>
      <c r="Y11" s="93">
        <f>'Plant in Service w CIAC'!Y11-'Plant in Service no CIAC'!Y11</f>
        <v>0</v>
      </c>
      <c r="Z11" s="93">
        <f>'Plant in Service w CIAC'!Z11-'Plant in Service no CIAC'!Z11</f>
        <v>0</v>
      </c>
      <c r="AA11" s="93">
        <f>'Plant in Service w CIAC'!AA11-'Plant in Service no CIAC'!AA11</f>
        <v>0</v>
      </c>
      <c r="AB11" s="93">
        <f>'Plant in Service w CIAC'!AB11-'Plant in Service no CIAC'!AB11</f>
        <v>0</v>
      </c>
      <c r="AC11" s="93">
        <f>'Plant in Service w CIAC'!AC11-'Plant in Service no CIAC'!AC11</f>
        <v>0</v>
      </c>
      <c r="AD11" s="93">
        <f>'Plant in Service w CIAC'!AD11-'Plant in Service no CIAC'!AD11</f>
        <v>0</v>
      </c>
      <c r="AE11" s="93">
        <f>'Plant in Service w CIAC'!AE11-'Plant in Service no CIAC'!AE11</f>
        <v>0</v>
      </c>
      <c r="AF11" s="93">
        <f>'Plant in Service w CIAC'!AF11-'Plant in Service no CIAC'!AF11</f>
        <v>0</v>
      </c>
      <c r="AG11" s="93">
        <f>'Plant in Service w CIAC'!AG11-'Plant in Service no CIAC'!AG11</f>
        <v>0</v>
      </c>
      <c r="AH11" s="93">
        <f>'Plant in Service w CIAC'!AH11-'Plant in Service no CIAC'!AH11</f>
        <v>0</v>
      </c>
      <c r="AI11" s="93">
        <f>'Plant in Service w CIAC'!AI11-'Plant in Service no CIAC'!AI11</f>
        <v>0</v>
      </c>
      <c r="AJ11" s="93">
        <f>'Plant in Service w CIAC'!AJ11-'Plant in Service no CIAC'!AJ11</f>
        <v>0</v>
      </c>
      <c r="AK11" s="93">
        <f>'Plant in Service w CIAC'!AK11-'Plant in Service no CIAC'!AK11</f>
        <v>0</v>
      </c>
      <c r="AL11" s="93">
        <f>'Plant in Service w CIAC'!AL11-'Plant in Service no CIAC'!AL11</f>
        <v>0</v>
      </c>
      <c r="AM11" s="93">
        <f>'Plant in Service w CIAC'!AM11-'Plant in Service no CIAC'!AM11</f>
        <v>0</v>
      </c>
      <c r="AN11" s="93">
        <f>'Plant in Service w CIAC'!AN11-'Plant in Service no CIAC'!AN11</f>
        <v>0</v>
      </c>
      <c r="AO11" s="93">
        <f>'Plant in Service w CIAC'!AO11-'Plant in Service no CIAC'!AO11</f>
        <v>0</v>
      </c>
      <c r="AP11" s="93">
        <f>'Plant in Service w CIAC'!AP11-'Plant in Service no CIAC'!AP11</f>
        <v>0</v>
      </c>
      <c r="AQ11" s="93">
        <f>'Plant in Service w CIAC'!AQ11-'Plant in Service no CIAC'!AQ11</f>
        <v>0</v>
      </c>
      <c r="AR11" s="93">
        <f>'Plant in Service w CIAC'!AR11-'Plant in Service no CIAC'!AR11</f>
        <v>0</v>
      </c>
      <c r="AS11" s="93">
        <f>'Plant in Service w CIAC'!AS11-'Plant in Service no CIAC'!AS11</f>
        <v>0</v>
      </c>
      <c r="AT11" s="93">
        <f>'Plant in Service w CIAC'!AT11-'Plant in Service no CIAC'!AT11</f>
        <v>0</v>
      </c>
      <c r="AU11" s="93">
        <f>'Plant in Service w CIAC'!AU11-'Plant in Service no CIAC'!AU11</f>
        <v>0</v>
      </c>
      <c r="AV11" s="93">
        <f>'Plant in Service w CIAC'!AV11-'Plant in Service no CIAC'!AV11</f>
        <v>0</v>
      </c>
      <c r="AW11" s="93">
        <f>'Plant in Service w CIAC'!AW11-'Plant in Service no CIAC'!AW11</f>
        <v>0</v>
      </c>
      <c r="AX11" s="93">
        <f>'Plant in Service w CIAC'!AX11-'Plant in Service no CIAC'!AX11</f>
        <v>0</v>
      </c>
      <c r="AY11" s="93">
        <f>'Plant in Service w CIAC'!AY11-'Plant in Service no CIAC'!AY11</f>
        <v>0</v>
      </c>
      <c r="AZ11" s="93">
        <f>'Plant in Service w CIAC'!AZ11-'Plant in Service no CIAC'!AZ11</f>
        <v>0</v>
      </c>
      <c r="BA11" s="93">
        <f>'Plant in Service w CIAC'!BA11-'Plant in Service no CIAC'!BA11</f>
        <v>0</v>
      </c>
      <c r="BB11" s="93">
        <f>'Plant in Service w CIAC'!BB11-'Plant in Service no CIAC'!BB11</f>
        <v>0</v>
      </c>
      <c r="BC11" s="93">
        <f>'Plant in Service w CIAC'!BC11-'Plant in Service no CIAC'!BC11</f>
        <v>0</v>
      </c>
      <c r="BD11" s="93">
        <f>'Plant in Service w CIAC'!BD11-'Plant in Service no CIAC'!BD11</f>
        <v>0</v>
      </c>
      <c r="BE11" s="93">
        <f>'Plant in Service w CIAC'!BE11-'Plant in Service no CIAC'!BE11</f>
        <v>0</v>
      </c>
      <c r="BF11" s="93">
        <f>'Plant in Service w CIAC'!BF11-'Plant in Service no CIAC'!BF11</f>
        <v>0</v>
      </c>
      <c r="BG11" s="93">
        <f>'Plant in Service w CIAC'!BG11-'Plant in Service no CIAC'!BG11</f>
        <v>0</v>
      </c>
      <c r="BH11" s="93">
        <f>'Plant in Service w CIAC'!BH11-'Plant in Service no CIAC'!BH11</f>
        <v>0</v>
      </c>
    </row>
    <row r="12" spans="1:60" s="92" customFormat="1" x14ac:dyDescent="0.2">
      <c r="A12" s="92" t="s">
        <v>44</v>
      </c>
      <c r="B12" s="92" t="s">
        <v>51</v>
      </c>
      <c r="C12" s="92">
        <v>13761</v>
      </c>
      <c r="D12" s="92">
        <v>2020</v>
      </c>
      <c r="E12" s="92">
        <f>'Plant in Service w CIAC'!E12-'Plant in Service no CIAC'!E12</f>
        <v>0</v>
      </c>
      <c r="F12" s="92">
        <f>'Plant in Service w CIAC'!F12-'Plant in Service no CIAC'!F12</f>
        <v>0</v>
      </c>
      <c r="G12" s="92">
        <f>'Plant in Service w CIAC'!G12-'Plant in Service no CIAC'!G12</f>
        <v>0</v>
      </c>
      <c r="H12" s="98">
        <f>'Plant in Service w CIAC'!H12-'Plant in Service no CIAC'!H12</f>
        <v>0</v>
      </c>
      <c r="I12" s="94">
        <f>'Plant in Service w CIAC'!I12-'Plant in Service no CIAC'!I12</f>
        <v>0</v>
      </c>
      <c r="J12" s="93">
        <f>'Plant in Service w CIAC'!J12-'Plant in Service no CIAC'!J12</f>
        <v>0</v>
      </c>
      <c r="K12" s="93">
        <f>'Plant in Service w CIAC'!K12-'Plant in Service no CIAC'!K12</f>
        <v>0</v>
      </c>
      <c r="L12" s="93">
        <f>'Plant in Service w CIAC'!L12-'Plant in Service no CIAC'!L12</f>
        <v>0</v>
      </c>
      <c r="M12" s="93">
        <f>'Plant in Service w CIAC'!M12-'Plant in Service no CIAC'!M12</f>
        <v>0</v>
      </c>
      <c r="N12" s="93">
        <f>'Plant in Service w CIAC'!N12-'Plant in Service no CIAC'!N12</f>
        <v>0</v>
      </c>
      <c r="O12" s="93">
        <f>'Plant in Service w CIAC'!O12-'Plant in Service no CIAC'!O12</f>
        <v>0</v>
      </c>
      <c r="P12" s="93">
        <f>'Plant in Service w CIAC'!P12-'Plant in Service no CIAC'!P12</f>
        <v>0</v>
      </c>
      <c r="Q12" s="93">
        <f>'Plant in Service w CIAC'!Q12-'Plant in Service no CIAC'!Q12</f>
        <v>0</v>
      </c>
      <c r="R12" s="93">
        <f>'Plant in Service w CIAC'!R12-'Plant in Service no CIAC'!R12</f>
        <v>0</v>
      </c>
      <c r="S12" s="93">
        <f>'Plant in Service w CIAC'!S12-'Plant in Service no CIAC'!S12</f>
        <v>0</v>
      </c>
      <c r="T12" s="93">
        <f>'Plant in Service w CIAC'!T12-'Plant in Service no CIAC'!T12</f>
        <v>0</v>
      </c>
      <c r="U12" s="93">
        <f>'Plant in Service w CIAC'!U12-'Plant in Service no CIAC'!U12</f>
        <v>0</v>
      </c>
      <c r="V12" s="93">
        <f>'Plant in Service w CIAC'!V12-'Plant in Service no CIAC'!V12</f>
        <v>0</v>
      </c>
      <c r="W12" s="93">
        <f>'Plant in Service w CIAC'!W12-'Plant in Service no CIAC'!W12</f>
        <v>0</v>
      </c>
      <c r="X12" s="93">
        <f>'Plant in Service w CIAC'!X12-'Plant in Service no CIAC'!X12</f>
        <v>0</v>
      </c>
      <c r="Y12" s="93">
        <f>'Plant in Service w CIAC'!Y12-'Plant in Service no CIAC'!Y12</f>
        <v>0</v>
      </c>
      <c r="Z12" s="93">
        <f>'Plant in Service w CIAC'!Z12-'Plant in Service no CIAC'!Z12</f>
        <v>0</v>
      </c>
      <c r="AA12" s="93">
        <f>'Plant in Service w CIAC'!AA12-'Plant in Service no CIAC'!AA12</f>
        <v>0</v>
      </c>
      <c r="AB12" s="93">
        <f>'Plant in Service w CIAC'!AB12-'Plant in Service no CIAC'!AB12</f>
        <v>0</v>
      </c>
      <c r="AC12" s="93">
        <f>'Plant in Service w CIAC'!AC12-'Plant in Service no CIAC'!AC12</f>
        <v>0</v>
      </c>
      <c r="AD12" s="93">
        <f>'Plant in Service w CIAC'!AD12-'Plant in Service no CIAC'!AD12</f>
        <v>0</v>
      </c>
      <c r="AE12" s="93">
        <f>'Plant in Service w CIAC'!AE12-'Plant in Service no CIAC'!AE12</f>
        <v>0</v>
      </c>
      <c r="AF12" s="93">
        <f>'Plant in Service w CIAC'!AF12-'Plant in Service no CIAC'!AF12</f>
        <v>0</v>
      </c>
      <c r="AG12" s="93">
        <f>'Plant in Service w CIAC'!AG12-'Plant in Service no CIAC'!AG12</f>
        <v>0</v>
      </c>
      <c r="AH12" s="93">
        <f>'Plant in Service w CIAC'!AH12-'Plant in Service no CIAC'!AH12</f>
        <v>0</v>
      </c>
      <c r="AI12" s="93">
        <f>'Plant in Service w CIAC'!AI12-'Plant in Service no CIAC'!AI12</f>
        <v>0</v>
      </c>
      <c r="AJ12" s="93">
        <f>'Plant in Service w CIAC'!AJ12-'Plant in Service no CIAC'!AJ12</f>
        <v>0</v>
      </c>
      <c r="AK12" s="93">
        <f>'Plant in Service w CIAC'!AK12-'Plant in Service no CIAC'!AK12</f>
        <v>0</v>
      </c>
      <c r="AL12" s="93">
        <f>'Plant in Service w CIAC'!AL12-'Plant in Service no CIAC'!AL12</f>
        <v>0</v>
      </c>
      <c r="AM12" s="93">
        <f>'Plant in Service w CIAC'!AM12-'Plant in Service no CIAC'!AM12</f>
        <v>0</v>
      </c>
      <c r="AN12" s="93">
        <f>'Plant in Service w CIAC'!AN12-'Plant in Service no CIAC'!AN12</f>
        <v>0</v>
      </c>
      <c r="AO12" s="93">
        <f>'Plant in Service w CIAC'!AO12-'Plant in Service no CIAC'!AO12</f>
        <v>0</v>
      </c>
      <c r="AP12" s="93">
        <f>'Plant in Service w CIAC'!AP12-'Plant in Service no CIAC'!AP12</f>
        <v>0</v>
      </c>
      <c r="AQ12" s="93">
        <f>'Plant in Service w CIAC'!AQ12-'Plant in Service no CIAC'!AQ12</f>
        <v>0</v>
      </c>
      <c r="AR12" s="93">
        <f>'Plant in Service w CIAC'!AR12-'Plant in Service no CIAC'!AR12</f>
        <v>0</v>
      </c>
      <c r="AS12" s="93">
        <f>'Plant in Service w CIAC'!AS12-'Plant in Service no CIAC'!AS12</f>
        <v>0</v>
      </c>
      <c r="AT12" s="93">
        <f>'Plant in Service w CIAC'!AT12-'Plant in Service no CIAC'!AT12</f>
        <v>0</v>
      </c>
      <c r="AU12" s="93">
        <f>'Plant in Service w CIAC'!AU12-'Plant in Service no CIAC'!AU12</f>
        <v>0</v>
      </c>
      <c r="AV12" s="93">
        <f>'Plant in Service w CIAC'!AV12-'Plant in Service no CIAC'!AV12</f>
        <v>0</v>
      </c>
      <c r="AW12" s="93">
        <f>'Plant in Service w CIAC'!AW12-'Plant in Service no CIAC'!AW12</f>
        <v>0</v>
      </c>
      <c r="AX12" s="93">
        <f>'Plant in Service w CIAC'!AX12-'Plant in Service no CIAC'!AX12</f>
        <v>0</v>
      </c>
      <c r="AY12" s="93">
        <f>'Plant in Service w CIAC'!AY12-'Plant in Service no CIAC'!AY12</f>
        <v>0</v>
      </c>
      <c r="AZ12" s="93">
        <f>'Plant in Service w CIAC'!AZ12-'Plant in Service no CIAC'!AZ12</f>
        <v>0</v>
      </c>
      <c r="BA12" s="93">
        <f>'Plant in Service w CIAC'!BA12-'Plant in Service no CIAC'!BA12</f>
        <v>0</v>
      </c>
      <c r="BB12" s="93">
        <f>'Plant in Service w CIAC'!BB12-'Plant in Service no CIAC'!BB12</f>
        <v>0</v>
      </c>
      <c r="BC12" s="93">
        <f>'Plant in Service w CIAC'!BC12-'Plant in Service no CIAC'!BC12</f>
        <v>0</v>
      </c>
      <c r="BD12" s="93">
        <f>'Plant in Service w CIAC'!BD12-'Plant in Service no CIAC'!BD12</f>
        <v>0</v>
      </c>
      <c r="BE12" s="93">
        <f>'Plant in Service w CIAC'!BE12-'Plant in Service no CIAC'!BE12</f>
        <v>0</v>
      </c>
      <c r="BF12" s="93">
        <f>'Plant in Service w CIAC'!BF12-'Plant in Service no CIAC'!BF12</f>
        <v>0</v>
      </c>
      <c r="BG12" s="93">
        <f>'Plant in Service w CIAC'!BG12-'Plant in Service no CIAC'!BG12</f>
        <v>0</v>
      </c>
      <c r="BH12" s="93">
        <f>'Plant in Service w CIAC'!BH12-'Plant in Service no CIAC'!BH12</f>
        <v>0</v>
      </c>
    </row>
    <row r="13" spans="1:60" s="92" customFormat="1" x14ac:dyDescent="0.2">
      <c r="A13" s="92" t="s">
        <v>45</v>
      </c>
      <c r="B13" s="92" t="s">
        <v>51</v>
      </c>
      <c r="C13" s="92">
        <v>13762</v>
      </c>
      <c r="D13" s="92">
        <v>2017</v>
      </c>
      <c r="E13" s="96">
        <f>'Plant in Service w CIAC'!E13-'Plant in Service no CIAC'!E13</f>
        <v>-2477077.2077045701</v>
      </c>
      <c r="F13" s="93">
        <f>'Plant in Service w CIAC'!F13-'Plant in Service no CIAC'!F13</f>
        <v>-2477077.2077045701</v>
      </c>
      <c r="G13" s="93">
        <f>'Plant in Service w CIAC'!G13-'Plant in Service no CIAC'!G13</f>
        <v>-2477077.2077045701</v>
      </c>
      <c r="H13" s="93">
        <f>'Plant in Service w CIAC'!H13-'Plant in Service no CIAC'!H13</f>
        <v>-2477077.2077045701</v>
      </c>
      <c r="I13" s="94">
        <f>'Plant in Service w CIAC'!I13-'Plant in Service no CIAC'!I13</f>
        <v>-2477077.2077045701</v>
      </c>
      <c r="J13" s="93">
        <f>'Plant in Service w CIAC'!J13-'Plant in Service no CIAC'!J13</f>
        <v>-2477077.2077045701</v>
      </c>
      <c r="K13" s="93">
        <f>'Plant in Service w CIAC'!K13-'Plant in Service no CIAC'!K13</f>
        <v>-2477077.2077045701</v>
      </c>
      <c r="L13" s="93">
        <f>'Plant in Service w CIAC'!L13-'Plant in Service no CIAC'!L13</f>
        <v>-2477077.2077045701</v>
      </c>
      <c r="M13" s="93">
        <f>'Plant in Service w CIAC'!M13-'Plant in Service no CIAC'!M13</f>
        <v>-2477077.2077045701</v>
      </c>
      <c r="N13" s="93">
        <f>'Plant in Service w CIAC'!N13-'Plant in Service no CIAC'!N13</f>
        <v>-2477077.2077045701</v>
      </c>
      <c r="O13" s="93">
        <f>'Plant in Service w CIAC'!O13-'Plant in Service no CIAC'!O13</f>
        <v>-2477077.2077045701</v>
      </c>
      <c r="P13" s="93">
        <f>'Plant in Service w CIAC'!P13-'Plant in Service no CIAC'!P13</f>
        <v>-2477077.2077045701</v>
      </c>
      <c r="Q13" s="93">
        <f>'Plant in Service w CIAC'!Q13-'Plant in Service no CIAC'!Q13</f>
        <v>-2477077.2077045701</v>
      </c>
      <c r="R13" s="93">
        <f>'Plant in Service w CIAC'!R13-'Plant in Service no CIAC'!R13</f>
        <v>-2477077.2077045701</v>
      </c>
      <c r="S13" s="93">
        <f>'Plant in Service w CIAC'!S13-'Plant in Service no CIAC'!S13</f>
        <v>-2477077.2077045701</v>
      </c>
      <c r="T13" s="93">
        <f>'Plant in Service w CIAC'!T13-'Plant in Service no CIAC'!T13</f>
        <v>-2477077.2077045701</v>
      </c>
      <c r="U13" s="93">
        <f>'Plant in Service w CIAC'!U13-'Plant in Service no CIAC'!U13</f>
        <v>-2477077.2077045701</v>
      </c>
      <c r="V13" s="93">
        <f>'Plant in Service w CIAC'!V13-'Plant in Service no CIAC'!V13</f>
        <v>-2477077.2077045701</v>
      </c>
      <c r="W13" s="93">
        <f>'Plant in Service w CIAC'!W13-'Plant in Service no CIAC'!W13</f>
        <v>-2477077.2077045701</v>
      </c>
      <c r="X13" s="93">
        <f>'Plant in Service w CIAC'!X13-'Plant in Service no CIAC'!X13</f>
        <v>-2477077.2077045701</v>
      </c>
      <c r="Y13" s="93">
        <f>'Plant in Service w CIAC'!Y13-'Plant in Service no CIAC'!Y13</f>
        <v>-2477077.2077045701</v>
      </c>
      <c r="Z13" s="93">
        <f>'Plant in Service w CIAC'!Z13-'Plant in Service no CIAC'!Z13</f>
        <v>-2477077.2077045701</v>
      </c>
      <c r="AA13" s="93">
        <f>'Plant in Service w CIAC'!AA13-'Plant in Service no CIAC'!AA13</f>
        <v>-2477077.2077045701</v>
      </c>
      <c r="AB13" s="93">
        <f>'Plant in Service w CIAC'!AB13-'Plant in Service no CIAC'!AB13</f>
        <v>-2477077.2077045701</v>
      </c>
      <c r="AC13" s="93">
        <f>'Plant in Service w CIAC'!AC13-'Plant in Service no CIAC'!AC13</f>
        <v>-2477077.2077045701</v>
      </c>
      <c r="AD13" s="93">
        <f>'Plant in Service w CIAC'!AD13-'Plant in Service no CIAC'!AD13</f>
        <v>-2477077.2077045701</v>
      </c>
      <c r="AE13" s="93">
        <f>'Plant in Service w CIAC'!AE13-'Plant in Service no CIAC'!AE13</f>
        <v>-2477077.2077045701</v>
      </c>
      <c r="AF13" s="93">
        <f>'Plant in Service w CIAC'!AF13-'Plant in Service no CIAC'!AF13</f>
        <v>-2477077.2077045701</v>
      </c>
      <c r="AG13" s="93">
        <f>'Plant in Service w CIAC'!AG13-'Plant in Service no CIAC'!AG13</f>
        <v>-2477077.2077045701</v>
      </c>
      <c r="AH13" s="93">
        <f>'Plant in Service w CIAC'!AH13-'Plant in Service no CIAC'!AH13</f>
        <v>-2477077.2077045701</v>
      </c>
      <c r="AI13" s="93">
        <f>'Plant in Service w CIAC'!AI13-'Plant in Service no CIAC'!AI13</f>
        <v>-2477077.2077045701</v>
      </c>
      <c r="AJ13" s="93">
        <f>'Plant in Service w CIAC'!AJ13-'Plant in Service no CIAC'!AJ13</f>
        <v>-2477077.2077045701</v>
      </c>
      <c r="AK13" s="93">
        <f>'Plant in Service w CIAC'!AK13-'Plant in Service no CIAC'!AK13</f>
        <v>-2477077.2077045701</v>
      </c>
      <c r="AL13" s="93">
        <f>'Plant in Service w CIAC'!AL13-'Plant in Service no CIAC'!AL13</f>
        <v>-2477077.2077045701</v>
      </c>
      <c r="AM13" s="93">
        <f>'Plant in Service w CIAC'!AM13-'Plant in Service no CIAC'!AM13</f>
        <v>-2477077.2077045701</v>
      </c>
      <c r="AN13" s="93">
        <f>'Plant in Service w CIAC'!AN13-'Plant in Service no CIAC'!AN13</f>
        <v>-2477077.2077045701</v>
      </c>
      <c r="AO13" s="93">
        <f>'Plant in Service w CIAC'!AO13-'Plant in Service no CIAC'!AO13</f>
        <v>-2477077.2077045701</v>
      </c>
      <c r="AP13" s="93">
        <f>'Plant in Service w CIAC'!AP13-'Plant in Service no CIAC'!AP13</f>
        <v>-2477077.2077045701</v>
      </c>
      <c r="AQ13" s="93">
        <f>'Plant in Service w CIAC'!AQ13-'Plant in Service no CIAC'!AQ13</f>
        <v>-2477077.2077045701</v>
      </c>
      <c r="AR13" s="93">
        <f>'Plant in Service w CIAC'!AR13-'Plant in Service no CIAC'!AR13</f>
        <v>-2477077.2077045701</v>
      </c>
      <c r="AS13" s="93">
        <f>'Plant in Service w CIAC'!AS13-'Plant in Service no CIAC'!AS13</f>
        <v>-2477077.2077045701</v>
      </c>
      <c r="AT13" s="93">
        <f>'Plant in Service w CIAC'!AT13-'Plant in Service no CIAC'!AT13</f>
        <v>-2477077.2077045701</v>
      </c>
      <c r="AU13" s="93">
        <f>'Plant in Service w CIAC'!AU13-'Plant in Service no CIAC'!AU13</f>
        <v>-2477077.2077045701</v>
      </c>
      <c r="AV13" s="93">
        <f>'Plant in Service w CIAC'!AV13-'Plant in Service no CIAC'!AV13</f>
        <v>-2477077.2077045701</v>
      </c>
      <c r="AW13" s="93">
        <f>'Plant in Service w CIAC'!AW13-'Plant in Service no CIAC'!AW13</f>
        <v>-2477077.2077045701</v>
      </c>
      <c r="AX13" s="93">
        <f>'Plant in Service w CIAC'!AX13-'Plant in Service no CIAC'!AX13</f>
        <v>-2477077.2077045701</v>
      </c>
      <c r="AY13" s="93">
        <f>'Plant in Service w CIAC'!AY13-'Plant in Service no CIAC'!AY13</f>
        <v>-2477077.2077045701</v>
      </c>
      <c r="AZ13" s="93">
        <f>'Plant in Service w CIAC'!AZ13-'Plant in Service no CIAC'!AZ13</f>
        <v>-2477077.2077045701</v>
      </c>
      <c r="BA13" s="93">
        <f>'Plant in Service w CIAC'!BA13-'Plant in Service no CIAC'!BA13</f>
        <v>-2477077.2077045701</v>
      </c>
      <c r="BB13" s="93">
        <f>'Plant in Service w CIAC'!BB13-'Plant in Service no CIAC'!BB13</f>
        <v>-2477077.2077045701</v>
      </c>
      <c r="BC13" s="93">
        <f>'Plant in Service w CIAC'!BC13-'Plant in Service no CIAC'!BC13</f>
        <v>-2477077.2077045701</v>
      </c>
      <c r="BD13" s="93">
        <f>'Plant in Service w CIAC'!BD13-'Plant in Service no CIAC'!BD13</f>
        <v>-2477077.2077045701</v>
      </c>
      <c r="BE13" s="93">
        <f>'Plant in Service w CIAC'!BE13-'Plant in Service no CIAC'!BE13</f>
        <v>-2477077.2077045701</v>
      </c>
      <c r="BF13" s="93">
        <f>'Plant in Service w CIAC'!BF13-'Plant in Service no CIAC'!BF13</f>
        <v>-2477077.2077045701</v>
      </c>
      <c r="BG13" s="93">
        <f>'Plant in Service w CIAC'!BG13-'Plant in Service no CIAC'!BG13</f>
        <v>-2477077.2077045701</v>
      </c>
      <c r="BH13" s="93">
        <f>'Plant in Service w CIAC'!BH13-'Plant in Service no CIAC'!BH13</f>
        <v>-2477077.2077045701</v>
      </c>
    </row>
    <row r="14" spans="1:60" s="92" customFormat="1" x14ac:dyDescent="0.2">
      <c r="A14" s="92" t="s">
        <v>42</v>
      </c>
      <c r="B14" s="92" t="s">
        <v>51</v>
      </c>
      <c r="C14" s="92">
        <v>13780</v>
      </c>
      <c r="D14" s="92">
        <v>2020</v>
      </c>
      <c r="E14" s="92">
        <f>'Plant in Service w CIAC'!E14-'Plant in Service no CIAC'!E14</f>
        <v>0</v>
      </c>
      <c r="F14" s="92">
        <f>'Plant in Service w CIAC'!F14-'Plant in Service no CIAC'!F14</f>
        <v>0</v>
      </c>
      <c r="G14" s="92">
        <f>'Plant in Service w CIAC'!G14-'Plant in Service no CIAC'!G14</f>
        <v>0</v>
      </c>
      <c r="H14" s="98">
        <f>'Plant in Service w CIAC'!H14-'Plant in Service no CIAC'!H14</f>
        <v>0</v>
      </c>
      <c r="I14" s="94">
        <f>'Plant in Service w CIAC'!I14-'Plant in Service no CIAC'!I14</f>
        <v>0</v>
      </c>
      <c r="J14" s="93">
        <f>'Plant in Service w CIAC'!J14-'Plant in Service no CIAC'!J14</f>
        <v>0</v>
      </c>
      <c r="K14" s="93">
        <f>'Plant in Service w CIAC'!K14-'Plant in Service no CIAC'!K14</f>
        <v>0</v>
      </c>
      <c r="L14" s="93">
        <f>'Plant in Service w CIAC'!L14-'Plant in Service no CIAC'!L14</f>
        <v>0</v>
      </c>
      <c r="M14" s="93">
        <f>'Plant in Service w CIAC'!M14-'Plant in Service no CIAC'!M14</f>
        <v>0</v>
      </c>
      <c r="N14" s="93">
        <f>'Plant in Service w CIAC'!N14-'Plant in Service no CIAC'!N14</f>
        <v>0</v>
      </c>
      <c r="O14" s="93">
        <f>'Plant in Service w CIAC'!O14-'Plant in Service no CIAC'!O14</f>
        <v>0</v>
      </c>
      <c r="P14" s="93">
        <f>'Plant in Service w CIAC'!P14-'Plant in Service no CIAC'!P14</f>
        <v>0</v>
      </c>
      <c r="Q14" s="93">
        <f>'Plant in Service w CIAC'!Q14-'Plant in Service no CIAC'!Q14</f>
        <v>0</v>
      </c>
      <c r="R14" s="93">
        <f>'Plant in Service w CIAC'!R14-'Plant in Service no CIAC'!R14</f>
        <v>0</v>
      </c>
      <c r="S14" s="93">
        <f>'Plant in Service w CIAC'!S14-'Plant in Service no CIAC'!S14</f>
        <v>0</v>
      </c>
      <c r="T14" s="93">
        <f>'Plant in Service w CIAC'!T14-'Plant in Service no CIAC'!T14</f>
        <v>0</v>
      </c>
      <c r="U14" s="93">
        <f>'Plant in Service w CIAC'!U14-'Plant in Service no CIAC'!U14</f>
        <v>0</v>
      </c>
      <c r="V14" s="93">
        <f>'Plant in Service w CIAC'!V14-'Plant in Service no CIAC'!V14</f>
        <v>0</v>
      </c>
      <c r="W14" s="93">
        <f>'Plant in Service w CIAC'!W14-'Plant in Service no CIAC'!W14</f>
        <v>0</v>
      </c>
      <c r="X14" s="93">
        <f>'Plant in Service w CIAC'!X14-'Plant in Service no CIAC'!X14</f>
        <v>0</v>
      </c>
      <c r="Y14" s="93">
        <f>'Plant in Service w CIAC'!Y14-'Plant in Service no CIAC'!Y14</f>
        <v>0</v>
      </c>
      <c r="Z14" s="93">
        <f>'Plant in Service w CIAC'!Z14-'Plant in Service no CIAC'!Z14</f>
        <v>0</v>
      </c>
      <c r="AA14" s="93">
        <f>'Plant in Service w CIAC'!AA14-'Plant in Service no CIAC'!AA14</f>
        <v>0</v>
      </c>
      <c r="AB14" s="93">
        <f>'Plant in Service w CIAC'!AB14-'Plant in Service no CIAC'!AB14</f>
        <v>0</v>
      </c>
      <c r="AC14" s="93">
        <f>'Plant in Service w CIAC'!AC14-'Plant in Service no CIAC'!AC14</f>
        <v>0</v>
      </c>
      <c r="AD14" s="93">
        <f>'Plant in Service w CIAC'!AD14-'Plant in Service no CIAC'!AD14</f>
        <v>0</v>
      </c>
      <c r="AE14" s="93">
        <f>'Plant in Service w CIAC'!AE14-'Plant in Service no CIAC'!AE14</f>
        <v>0</v>
      </c>
      <c r="AF14" s="93">
        <f>'Plant in Service w CIAC'!AF14-'Plant in Service no CIAC'!AF14</f>
        <v>0</v>
      </c>
      <c r="AG14" s="93">
        <f>'Plant in Service w CIAC'!AG14-'Plant in Service no CIAC'!AG14</f>
        <v>0</v>
      </c>
      <c r="AH14" s="93">
        <f>'Plant in Service w CIAC'!AH14-'Plant in Service no CIAC'!AH14</f>
        <v>0</v>
      </c>
      <c r="AI14" s="93">
        <f>'Plant in Service w CIAC'!AI14-'Plant in Service no CIAC'!AI14</f>
        <v>0</v>
      </c>
      <c r="AJ14" s="93">
        <f>'Plant in Service w CIAC'!AJ14-'Plant in Service no CIAC'!AJ14</f>
        <v>0</v>
      </c>
      <c r="AK14" s="93">
        <f>'Plant in Service w CIAC'!AK14-'Plant in Service no CIAC'!AK14</f>
        <v>0</v>
      </c>
      <c r="AL14" s="93">
        <f>'Plant in Service w CIAC'!AL14-'Plant in Service no CIAC'!AL14</f>
        <v>0</v>
      </c>
      <c r="AM14" s="93">
        <f>'Plant in Service w CIAC'!AM14-'Plant in Service no CIAC'!AM14</f>
        <v>0</v>
      </c>
      <c r="AN14" s="93">
        <f>'Plant in Service w CIAC'!AN14-'Plant in Service no CIAC'!AN14</f>
        <v>0</v>
      </c>
      <c r="AO14" s="93">
        <f>'Plant in Service w CIAC'!AO14-'Plant in Service no CIAC'!AO14</f>
        <v>0</v>
      </c>
      <c r="AP14" s="93">
        <f>'Plant in Service w CIAC'!AP14-'Plant in Service no CIAC'!AP14</f>
        <v>0</v>
      </c>
      <c r="AQ14" s="93">
        <f>'Plant in Service w CIAC'!AQ14-'Plant in Service no CIAC'!AQ14</f>
        <v>0</v>
      </c>
      <c r="AR14" s="93">
        <f>'Plant in Service w CIAC'!AR14-'Plant in Service no CIAC'!AR14</f>
        <v>0</v>
      </c>
      <c r="AS14" s="93">
        <f>'Plant in Service w CIAC'!AS14-'Plant in Service no CIAC'!AS14</f>
        <v>0</v>
      </c>
      <c r="AT14" s="93">
        <f>'Plant in Service w CIAC'!AT14-'Plant in Service no CIAC'!AT14</f>
        <v>0</v>
      </c>
      <c r="AU14" s="93">
        <f>'Plant in Service w CIAC'!AU14-'Plant in Service no CIAC'!AU14</f>
        <v>0</v>
      </c>
      <c r="AV14" s="93">
        <f>'Plant in Service w CIAC'!AV14-'Plant in Service no CIAC'!AV14</f>
        <v>0</v>
      </c>
      <c r="AW14" s="93">
        <f>'Plant in Service w CIAC'!AW14-'Plant in Service no CIAC'!AW14</f>
        <v>0</v>
      </c>
      <c r="AX14" s="93">
        <f>'Plant in Service w CIAC'!AX14-'Plant in Service no CIAC'!AX14</f>
        <v>0</v>
      </c>
      <c r="AY14" s="93">
        <f>'Plant in Service w CIAC'!AY14-'Plant in Service no CIAC'!AY14</f>
        <v>0</v>
      </c>
      <c r="AZ14" s="93">
        <f>'Plant in Service w CIAC'!AZ14-'Plant in Service no CIAC'!AZ14</f>
        <v>0</v>
      </c>
      <c r="BA14" s="93">
        <f>'Plant in Service w CIAC'!BA14-'Plant in Service no CIAC'!BA14</f>
        <v>0</v>
      </c>
      <c r="BB14" s="93">
        <f>'Plant in Service w CIAC'!BB14-'Plant in Service no CIAC'!BB14</f>
        <v>0</v>
      </c>
      <c r="BC14" s="93">
        <f>'Plant in Service w CIAC'!BC14-'Plant in Service no CIAC'!BC14</f>
        <v>0</v>
      </c>
      <c r="BD14" s="93">
        <f>'Plant in Service w CIAC'!BD14-'Plant in Service no CIAC'!BD14</f>
        <v>0</v>
      </c>
      <c r="BE14" s="93">
        <f>'Plant in Service w CIAC'!BE14-'Plant in Service no CIAC'!BE14</f>
        <v>0</v>
      </c>
      <c r="BF14" s="93">
        <f>'Plant in Service w CIAC'!BF14-'Plant in Service no CIAC'!BF14</f>
        <v>0</v>
      </c>
      <c r="BG14" s="93">
        <f>'Plant in Service w CIAC'!BG14-'Plant in Service no CIAC'!BG14</f>
        <v>0</v>
      </c>
      <c r="BH14" s="93">
        <f>'Plant in Service w CIAC'!BH14-'Plant in Service no CIAC'!BH14</f>
        <v>0</v>
      </c>
    </row>
    <row r="15" spans="1:60" s="92" customFormat="1" x14ac:dyDescent="0.2">
      <c r="A15" s="92" t="s">
        <v>46</v>
      </c>
      <c r="B15" s="92" t="s">
        <v>51</v>
      </c>
      <c r="C15" s="92">
        <v>13850</v>
      </c>
      <c r="D15" s="92">
        <v>2020</v>
      </c>
      <c r="E15" s="92">
        <f>'Plant in Service w CIAC'!E15-'Plant in Service no CIAC'!E15</f>
        <v>0</v>
      </c>
      <c r="F15" s="92">
        <f>'Plant in Service w CIAC'!F15-'Plant in Service no CIAC'!F15</f>
        <v>0</v>
      </c>
      <c r="G15" s="92">
        <f>'Plant in Service w CIAC'!G15-'Plant in Service no CIAC'!G15</f>
        <v>0</v>
      </c>
      <c r="H15" s="98">
        <f>'Plant in Service w CIAC'!H15-'Plant in Service no CIAC'!H15</f>
        <v>0</v>
      </c>
      <c r="I15" s="94">
        <f>'Plant in Service w CIAC'!I15-'Plant in Service no CIAC'!I15</f>
        <v>0</v>
      </c>
      <c r="J15" s="93">
        <f>'Plant in Service w CIAC'!J15-'Plant in Service no CIAC'!J15</f>
        <v>0</v>
      </c>
      <c r="K15" s="93">
        <f>'Plant in Service w CIAC'!K15-'Plant in Service no CIAC'!K15</f>
        <v>0</v>
      </c>
      <c r="L15" s="93">
        <f>'Plant in Service w CIAC'!L15-'Plant in Service no CIAC'!L15</f>
        <v>0</v>
      </c>
      <c r="M15" s="93">
        <f>'Plant in Service w CIAC'!M15-'Plant in Service no CIAC'!M15</f>
        <v>0</v>
      </c>
      <c r="N15" s="93">
        <f>'Plant in Service w CIAC'!N15-'Plant in Service no CIAC'!N15</f>
        <v>0</v>
      </c>
      <c r="O15" s="93">
        <f>'Plant in Service w CIAC'!O15-'Plant in Service no CIAC'!O15</f>
        <v>0</v>
      </c>
      <c r="P15" s="93">
        <f>'Plant in Service w CIAC'!P15-'Plant in Service no CIAC'!P15</f>
        <v>0</v>
      </c>
      <c r="Q15" s="93">
        <f>'Plant in Service w CIAC'!Q15-'Plant in Service no CIAC'!Q15</f>
        <v>0</v>
      </c>
      <c r="R15" s="93">
        <f>'Plant in Service w CIAC'!R15-'Plant in Service no CIAC'!R15</f>
        <v>0</v>
      </c>
      <c r="S15" s="93">
        <f>'Plant in Service w CIAC'!S15-'Plant in Service no CIAC'!S15</f>
        <v>0</v>
      </c>
      <c r="T15" s="93">
        <f>'Plant in Service w CIAC'!T15-'Plant in Service no CIAC'!T15</f>
        <v>0</v>
      </c>
      <c r="U15" s="93">
        <f>'Plant in Service w CIAC'!U15-'Plant in Service no CIAC'!U15</f>
        <v>0</v>
      </c>
      <c r="V15" s="93">
        <f>'Plant in Service w CIAC'!V15-'Plant in Service no CIAC'!V15</f>
        <v>0</v>
      </c>
      <c r="W15" s="93">
        <f>'Plant in Service w CIAC'!W15-'Plant in Service no CIAC'!W15</f>
        <v>0</v>
      </c>
      <c r="X15" s="93">
        <f>'Plant in Service w CIAC'!X15-'Plant in Service no CIAC'!X15</f>
        <v>0</v>
      </c>
      <c r="Y15" s="93">
        <f>'Plant in Service w CIAC'!Y15-'Plant in Service no CIAC'!Y15</f>
        <v>0</v>
      </c>
      <c r="Z15" s="93">
        <f>'Plant in Service w CIAC'!Z15-'Plant in Service no CIAC'!Z15</f>
        <v>0</v>
      </c>
      <c r="AA15" s="93">
        <f>'Plant in Service w CIAC'!AA15-'Plant in Service no CIAC'!AA15</f>
        <v>0</v>
      </c>
      <c r="AB15" s="93">
        <f>'Plant in Service w CIAC'!AB15-'Plant in Service no CIAC'!AB15</f>
        <v>0</v>
      </c>
      <c r="AC15" s="93">
        <f>'Plant in Service w CIAC'!AC15-'Plant in Service no CIAC'!AC15</f>
        <v>0</v>
      </c>
      <c r="AD15" s="93">
        <f>'Plant in Service w CIAC'!AD15-'Plant in Service no CIAC'!AD15</f>
        <v>0</v>
      </c>
      <c r="AE15" s="93">
        <f>'Plant in Service w CIAC'!AE15-'Plant in Service no CIAC'!AE15</f>
        <v>0</v>
      </c>
      <c r="AF15" s="93">
        <f>'Plant in Service w CIAC'!AF15-'Plant in Service no CIAC'!AF15</f>
        <v>0</v>
      </c>
      <c r="AG15" s="93">
        <f>'Plant in Service w CIAC'!AG15-'Plant in Service no CIAC'!AG15</f>
        <v>0</v>
      </c>
      <c r="AH15" s="93">
        <f>'Plant in Service w CIAC'!AH15-'Plant in Service no CIAC'!AH15</f>
        <v>0</v>
      </c>
      <c r="AI15" s="93">
        <f>'Plant in Service w CIAC'!AI15-'Plant in Service no CIAC'!AI15</f>
        <v>0</v>
      </c>
      <c r="AJ15" s="93">
        <f>'Plant in Service w CIAC'!AJ15-'Plant in Service no CIAC'!AJ15</f>
        <v>0</v>
      </c>
      <c r="AK15" s="93">
        <f>'Plant in Service w CIAC'!AK15-'Plant in Service no CIAC'!AK15</f>
        <v>0</v>
      </c>
      <c r="AL15" s="93">
        <f>'Plant in Service w CIAC'!AL15-'Plant in Service no CIAC'!AL15</f>
        <v>0</v>
      </c>
      <c r="AM15" s="93">
        <f>'Plant in Service w CIAC'!AM15-'Plant in Service no CIAC'!AM15</f>
        <v>0</v>
      </c>
      <c r="AN15" s="93">
        <f>'Plant in Service w CIAC'!AN15-'Plant in Service no CIAC'!AN15</f>
        <v>0</v>
      </c>
      <c r="AO15" s="93">
        <f>'Plant in Service w CIAC'!AO15-'Plant in Service no CIAC'!AO15</f>
        <v>0</v>
      </c>
      <c r="AP15" s="93">
        <f>'Plant in Service w CIAC'!AP15-'Plant in Service no CIAC'!AP15</f>
        <v>0</v>
      </c>
      <c r="AQ15" s="93">
        <f>'Plant in Service w CIAC'!AQ15-'Plant in Service no CIAC'!AQ15</f>
        <v>0</v>
      </c>
      <c r="AR15" s="93">
        <f>'Plant in Service w CIAC'!AR15-'Plant in Service no CIAC'!AR15</f>
        <v>0</v>
      </c>
      <c r="AS15" s="93">
        <f>'Plant in Service w CIAC'!AS15-'Plant in Service no CIAC'!AS15</f>
        <v>0</v>
      </c>
      <c r="AT15" s="93">
        <f>'Plant in Service w CIAC'!AT15-'Plant in Service no CIAC'!AT15</f>
        <v>0</v>
      </c>
      <c r="AU15" s="93">
        <f>'Plant in Service w CIAC'!AU15-'Plant in Service no CIAC'!AU15</f>
        <v>0</v>
      </c>
      <c r="AV15" s="93">
        <f>'Plant in Service w CIAC'!AV15-'Plant in Service no CIAC'!AV15</f>
        <v>0</v>
      </c>
      <c r="AW15" s="93">
        <f>'Plant in Service w CIAC'!AW15-'Plant in Service no CIAC'!AW15</f>
        <v>0</v>
      </c>
      <c r="AX15" s="93">
        <f>'Plant in Service w CIAC'!AX15-'Plant in Service no CIAC'!AX15</f>
        <v>0</v>
      </c>
      <c r="AY15" s="93">
        <f>'Plant in Service w CIAC'!AY15-'Plant in Service no CIAC'!AY15</f>
        <v>0</v>
      </c>
      <c r="AZ15" s="93">
        <f>'Plant in Service w CIAC'!AZ15-'Plant in Service no CIAC'!AZ15</f>
        <v>0</v>
      </c>
      <c r="BA15" s="93">
        <f>'Plant in Service w CIAC'!BA15-'Plant in Service no CIAC'!BA15</f>
        <v>0</v>
      </c>
      <c r="BB15" s="93">
        <f>'Plant in Service w CIAC'!BB15-'Plant in Service no CIAC'!BB15</f>
        <v>0</v>
      </c>
      <c r="BC15" s="93">
        <f>'Plant in Service w CIAC'!BC15-'Plant in Service no CIAC'!BC15</f>
        <v>0</v>
      </c>
      <c r="BD15" s="93">
        <f>'Plant in Service w CIAC'!BD15-'Plant in Service no CIAC'!BD15</f>
        <v>0</v>
      </c>
      <c r="BE15" s="93">
        <f>'Plant in Service w CIAC'!BE15-'Plant in Service no CIAC'!BE15</f>
        <v>0</v>
      </c>
      <c r="BF15" s="93">
        <f>'Plant in Service w CIAC'!BF15-'Plant in Service no CIAC'!BF15</f>
        <v>0</v>
      </c>
      <c r="BG15" s="93">
        <f>'Plant in Service w CIAC'!BG15-'Plant in Service no CIAC'!BG15</f>
        <v>0</v>
      </c>
      <c r="BH15" s="93">
        <f>'Plant in Service w CIAC'!BH15-'Plant in Service no CIAC'!BH15</f>
        <v>0</v>
      </c>
    </row>
    <row r="16" spans="1:60" s="92" customFormat="1" x14ac:dyDescent="0.2">
      <c r="A16" s="92" t="s">
        <v>48</v>
      </c>
      <c r="B16" s="92" t="s">
        <v>51</v>
      </c>
      <c r="C16" s="92">
        <v>13912</v>
      </c>
      <c r="D16" s="92">
        <v>2020</v>
      </c>
      <c r="E16" s="92">
        <f>'Plant in Service w CIAC'!E16-'Plant in Service no CIAC'!E16</f>
        <v>0</v>
      </c>
      <c r="F16" s="92">
        <f>'Plant in Service w CIAC'!F16-'Plant in Service no CIAC'!F16</f>
        <v>0</v>
      </c>
      <c r="G16" s="92">
        <f>'Plant in Service w CIAC'!G16-'Plant in Service no CIAC'!G16</f>
        <v>0</v>
      </c>
      <c r="H16" s="98">
        <f>'Plant in Service w CIAC'!H16-'Plant in Service no CIAC'!H16</f>
        <v>0</v>
      </c>
      <c r="I16" s="94">
        <f>'Plant in Service w CIAC'!I16-'Plant in Service no CIAC'!I16</f>
        <v>0</v>
      </c>
      <c r="J16" s="93">
        <f>'Plant in Service w CIAC'!J16-'Plant in Service no CIAC'!J16</f>
        <v>0</v>
      </c>
      <c r="K16" s="93">
        <f>'Plant in Service w CIAC'!K16-'Plant in Service no CIAC'!K16</f>
        <v>0</v>
      </c>
      <c r="L16" s="93">
        <f>'Plant in Service w CIAC'!L16-'Plant in Service no CIAC'!L16</f>
        <v>0</v>
      </c>
      <c r="M16" s="93">
        <f>'Plant in Service w CIAC'!M16-'Plant in Service no CIAC'!M16</f>
        <v>0</v>
      </c>
      <c r="N16" s="93">
        <f>'Plant in Service w CIAC'!N16-'Plant in Service no CIAC'!N16</f>
        <v>0</v>
      </c>
      <c r="O16" s="93">
        <f>'Plant in Service w CIAC'!O16-'Plant in Service no CIAC'!O16</f>
        <v>0</v>
      </c>
      <c r="P16" s="93">
        <f>'Plant in Service w CIAC'!P16-'Plant in Service no CIAC'!P16</f>
        <v>0</v>
      </c>
      <c r="Q16" s="93">
        <f>'Plant in Service w CIAC'!Q16-'Plant in Service no CIAC'!Q16</f>
        <v>0</v>
      </c>
      <c r="R16" s="93">
        <f>'Plant in Service w CIAC'!R16-'Plant in Service no CIAC'!R16</f>
        <v>0</v>
      </c>
      <c r="S16" s="93">
        <f>'Plant in Service w CIAC'!S16-'Plant in Service no CIAC'!S16</f>
        <v>0</v>
      </c>
      <c r="T16" s="93">
        <f>'Plant in Service w CIAC'!T16-'Plant in Service no CIAC'!T16</f>
        <v>0</v>
      </c>
      <c r="U16" s="93">
        <f>'Plant in Service w CIAC'!U16-'Plant in Service no CIAC'!U16</f>
        <v>0</v>
      </c>
      <c r="V16" s="93">
        <f>'Plant in Service w CIAC'!V16-'Plant in Service no CIAC'!V16</f>
        <v>0</v>
      </c>
      <c r="W16" s="93">
        <f>'Plant in Service w CIAC'!W16-'Plant in Service no CIAC'!W16</f>
        <v>0</v>
      </c>
      <c r="X16" s="93">
        <f>'Plant in Service w CIAC'!X16-'Plant in Service no CIAC'!X16</f>
        <v>0</v>
      </c>
      <c r="Y16" s="93">
        <f>'Plant in Service w CIAC'!Y16-'Plant in Service no CIAC'!Y16</f>
        <v>0</v>
      </c>
      <c r="Z16" s="93">
        <f>'Plant in Service w CIAC'!Z16-'Plant in Service no CIAC'!Z16</f>
        <v>0</v>
      </c>
      <c r="AA16" s="93">
        <f>'Plant in Service w CIAC'!AA16-'Plant in Service no CIAC'!AA16</f>
        <v>0</v>
      </c>
      <c r="AB16" s="93">
        <f>'Plant in Service w CIAC'!AB16-'Plant in Service no CIAC'!AB16</f>
        <v>0</v>
      </c>
      <c r="AC16" s="93">
        <f>'Plant in Service w CIAC'!AC16-'Plant in Service no CIAC'!AC16</f>
        <v>0</v>
      </c>
      <c r="AD16" s="93">
        <f>'Plant in Service w CIAC'!AD16-'Plant in Service no CIAC'!AD16</f>
        <v>0</v>
      </c>
      <c r="AE16" s="93">
        <f>'Plant in Service w CIAC'!AE16-'Plant in Service no CIAC'!AE16</f>
        <v>0</v>
      </c>
      <c r="AF16" s="93">
        <f>'Plant in Service w CIAC'!AF16-'Plant in Service no CIAC'!AF16</f>
        <v>0</v>
      </c>
      <c r="AG16" s="93">
        <f>'Plant in Service w CIAC'!AG16-'Plant in Service no CIAC'!AG16</f>
        <v>0</v>
      </c>
      <c r="AH16" s="93">
        <f>'Plant in Service w CIAC'!AH16-'Plant in Service no CIAC'!AH16</f>
        <v>0</v>
      </c>
      <c r="AI16" s="93">
        <f>'Plant in Service w CIAC'!AI16-'Plant in Service no CIAC'!AI16</f>
        <v>0</v>
      </c>
      <c r="AJ16" s="93">
        <f>'Plant in Service w CIAC'!AJ16-'Plant in Service no CIAC'!AJ16</f>
        <v>0</v>
      </c>
      <c r="AK16" s="93">
        <f>'Plant in Service w CIAC'!AK16-'Plant in Service no CIAC'!AK16</f>
        <v>0</v>
      </c>
      <c r="AL16" s="93">
        <f>'Plant in Service w CIAC'!AL16-'Plant in Service no CIAC'!AL16</f>
        <v>0</v>
      </c>
      <c r="AM16" s="93">
        <f>'Plant in Service w CIAC'!AM16-'Plant in Service no CIAC'!AM16</f>
        <v>0</v>
      </c>
      <c r="AN16" s="93">
        <f>'Plant in Service w CIAC'!AN16-'Plant in Service no CIAC'!AN16</f>
        <v>0</v>
      </c>
      <c r="AO16" s="93">
        <f>'Plant in Service w CIAC'!AO16-'Plant in Service no CIAC'!AO16</f>
        <v>0</v>
      </c>
      <c r="AP16" s="93">
        <f>'Plant in Service w CIAC'!AP16-'Plant in Service no CIAC'!AP16</f>
        <v>0</v>
      </c>
      <c r="AQ16" s="93">
        <f>'Plant in Service w CIAC'!AQ16-'Plant in Service no CIAC'!AQ16</f>
        <v>0</v>
      </c>
      <c r="AR16" s="93">
        <f>'Plant in Service w CIAC'!AR16-'Plant in Service no CIAC'!AR16</f>
        <v>0</v>
      </c>
      <c r="AS16" s="93">
        <f>'Plant in Service w CIAC'!AS16-'Plant in Service no CIAC'!AS16</f>
        <v>0</v>
      </c>
      <c r="AT16" s="93">
        <f>'Plant in Service w CIAC'!AT16-'Plant in Service no CIAC'!AT16</f>
        <v>0</v>
      </c>
      <c r="AU16" s="93">
        <f>'Plant in Service w CIAC'!AU16-'Plant in Service no CIAC'!AU16</f>
        <v>0</v>
      </c>
      <c r="AV16" s="93">
        <f>'Plant in Service w CIAC'!AV16-'Plant in Service no CIAC'!AV16</f>
        <v>0</v>
      </c>
      <c r="AW16" s="93">
        <f>'Plant in Service w CIAC'!AW16-'Plant in Service no CIAC'!AW16</f>
        <v>0</v>
      </c>
      <c r="AX16" s="93">
        <f>'Plant in Service w CIAC'!AX16-'Plant in Service no CIAC'!AX16</f>
        <v>0</v>
      </c>
      <c r="AY16" s="93">
        <f>'Plant in Service w CIAC'!AY16-'Plant in Service no CIAC'!AY16</f>
        <v>0</v>
      </c>
      <c r="AZ16" s="93">
        <f>'Plant in Service w CIAC'!AZ16-'Plant in Service no CIAC'!AZ16</f>
        <v>0</v>
      </c>
      <c r="BA16" s="93">
        <f>'Plant in Service w CIAC'!BA16-'Plant in Service no CIAC'!BA16</f>
        <v>0</v>
      </c>
      <c r="BB16" s="93">
        <f>'Plant in Service w CIAC'!BB16-'Plant in Service no CIAC'!BB16</f>
        <v>0</v>
      </c>
      <c r="BC16" s="93">
        <f>'Plant in Service w CIAC'!BC16-'Plant in Service no CIAC'!BC16</f>
        <v>0</v>
      </c>
      <c r="BD16" s="93">
        <f>'Plant in Service w CIAC'!BD16-'Plant in Service no CIAC'!BD16</f>
        <v>0</v>
      </c>
      <c r="BE16" s="93">
        <f>'Plant in Service w CIAC'!BE16-'Plant in Service no CIAC'!BE16</f>
        <v>0</v>
      </c>
      <c r="BF16" s="93">
        <f>'Plant in Service w CIAC'!BF16-'Plant in Service no CIAC'!BF16</f>
        <v>0</v>
      </c>
      <c r="BG16" s="93">
        <f>'Plant in Service w CIAC'!BG16-'Plant in Service no CIAC'!BG16</f>
        <v>0</v>
      </c>
      <c r="BH16" s="93">
        <f>'Plant in Service w CIAC'!BH16-'Plant in Service no CIAC'!BH16</f>
        <v>0</v>
      </c>
    </row>
    <row r="17" spans="1:60" s="92" customFormat="1" x14ac:dyDescent="0.2">
      <c r="A17" s="92" t="s">
        <v>45</v>
      </c>
      <c r="B17" s="92" t="s">
        <v>52</v>
      </c>
      <c r="C17" s="92">
        <v>33762</v>
      </c>
      <c r="D17" s="92">
        <v>2017</v>
      </c>
      <c r="E17" s="96">
        <f>'Plant in Service w CIAC'!E17-'Plant in Service no CIAC'!E17</f>
        <v>0</v>
      </c>
      <c r="F17" s="93">
        <f>'Plant in Service w CIAC'!F17-'Plant in Service no CIAC'!F17</f>
        <v>0</v>
      </c>
      <c r="G17" s="93">
        <f>'Plant in Service w CIAC'!G17-'Plant in Service no CIAC'!G17</f>
        <v>0</v>
      </c>
      <c r="H17" s="93">
        <f>'Plant in Service w CIAC'!H17-'Plant in Service no CIAC'!H17</f>
        <v>0</v>
      </c>
      <c r="I17" s="94">
        <f>'Plant in Service w CIAC'!I17-'Plant in Service no CIAC'!I17</f>
        <v>0</v>
      </c>
      <c r="J17" s="93">
        <f>'Plant in Service w CIAC'!J17-'Plant in Service no CIAC'!J17</f>
        <v>0</v>
      </c>
      <c r="K17" s="93">
        <f>'Plant in Service w CIAC'!K17-'Plant in Service no CIAC'!K17</f>
        <v>0</v>
      </c>
      <c r="L17" s="93">
        <f>'Plant in Service w CIAC'!L17-'Plant in Service no CIAC'!L17</f>
        <v>0</v>
      </c>
      <c r="M17" s="93">
        <f>'Plant in Service w CIAC'!M17-'Plant in Service no CIAC'!M17</f>
        <v>0</v>
      </c>
      <c r="N17" s="93">
        <f>'Plant in Service w CIAC'!N17-'Plant in Service no CIAC'!N17</f>
        <v>0</v>
      </c>
      <c r="O17" s="93">
        <f>'Plant in Service w CIAC'!O17-'Plant in Service no CIAC'!O17</f>
        <v>0</v>
      </c>
      <c r="P17" s="93">
        <f>'Plant in Service w CIAC'!P17-'Plant in Service no CIAC'!P17</f>
        <v>0</v>
      </c>
      <c r="Q17" s="93">
        <f>'Plant in Service w CIAC'!Q17-'Plant in Service no CIAC'!Q17</f>
        <v>0</v>
      </c>
      <c r="R17" s="93">
        <f>'Plant in Service w CIAC'!R17-'Plant in Service no CIAC'!R17</f>
        <v>0</v>
      </c>
      <c r="S17" s="93">
        <f>'Plant in Service w CIAC'!S17-'Plant in Service no CIAC'!S17</f>
        <v>0</v>
      </c>
      <c r="T17" s="93">
        <f>'Plant in Service w CIAC'!T17-'Plant in Service no CIAC'!T17</f>
        <v>0</v>
      </c>
      <c r="U17" s="93">
        <f>'Plant in Service w CIAC'!U17-'Plant in Service no CIAC'!U17</f>
        <v>0</v>
      </c>
      <c r="V17" s="93">
        <f>'Plant in Service w CIAC'!V17-'Plant in Service no CIAC'!V17</f>
        <v>0</v>
      </c>
      <c r="W17" s="93">
        <f>'Plant in Service w CIAC'!W17-'Plant in Service no CIAC'!W17</f>
        <v>0</v>
      </c>
      <c r="X17" s="93">
        <f>'Plant in Service w CIAC'!X17-'Plant in Service no CIAC'!X17</f>
        <v>0</v>
      </c>
      <c r="Y17" s="93">
        <f>'Plant in Service w CIAC'!Y17-'Plant in Service no CIAC'!Y17</f>
        <v>0</v>
      </c>
      <c r="Z17" s="93">
        <f>'Plant in Service w CIAC'!Z17-'Plant in Service no CIAC'!Z17</f>
        <v>0</v>
      </c>
      <c r="AA17" s="93">
        <f>'Plant in Service w CIAC'!AA17-'Plant in Service no CIAC'!AA17</f>
        <v>0</v>
      </c>
      <c r="AB17" s="93">
        <f>'Plant in Service w CIAC'!AB17-'Plant in Service no CIAC'!AB17</f>
        <v>0</v>
      </c>
      <c r="AC17" s="93">
        <f>'Plant in Service w CIAC'!AC17-'Plant in Service no CIAC'!AC17</f>
        <v>0</v>
      </c>
      <c r="AD17" s="93">
        <f>'Plant in Service w CIAC'!AD17-'Plant in Service no CIAC'!AD17</f>
        <v>0</v>
      </c>
      <c r="AE17" s="93">
        <f>'Plant in Service w CIAC'!AE17-'Plant in Service no CIAC'!AE17</f>
        <v>0</v>
      </c>
      <c r="AF17" s="93">
        <f>'Plant in Service w CIAC'!AF17-'Plant in Service no CIAC'!AF17</f>
        <v>0</v>
      </c>
      <c r="AG17" s="93">
        <f>'Plant in Service w CIAC'!AG17-'Plant in Service no CIAC'!AG17</f>
        <v>0</v>
      </c>
      <c r="AH17" s="93">
        <f>'Plant in Service w CIAC'!AH17-'Plant in Service no CIAC'!AH17</f>
        <v>0</v>
      </c>
      <c r="AI17" s="93">
        <f>'Plant in Service w CIAC'!AI17-'Plant in Service no CIAC'!AI17</f>
        <v>0</v>
      </c>
      <c r="AJ17" s="93">
        <f>'Plant in Service w CIAC'!AJ17-'Plant in Service no CIAC'!AJ17</f>
        <v>0</v>
      </c>
      <c r="AK17" s="93">
        <f>'Plant in Service w CIAC'!AK17-'Plant in Service no CIAC'!AK17</f>
        <v>0</v>
      </c>
      <c r="AL17" s="93">
        <f>'Plant in Service w CIAC'!AL17-'Plant in Service no CIAC'!AL17</f>
        <v>0</v>
      </c>
      <c r="AM17" s="93">
        <f>'Plant in Service w CIAC'!AM17-'Plant in Service no CIAC'!AM17</f>
        <v>0</v>
      </c>
      <c r="AN17" s="93">
        <f>'Plant in Service w CIAC'!AN17-'Plant in Service no CIAC'!AN17</f>
        <v>0</v>
      </c>
      <c r="AO17" s="93">
        <f>'Plant in Service w CIAC'!AO17-'Plant in Service no CIAC'!AO17</f>
        <v>0</v>
      </c>
      <c r="AP17" s="93">
        <f>'Plant in Service w CIAC'!AP17-'Plant in Service no CIAC'!AP17</f>
        <v>0</v>
      </c>
      <c r="AQ17" s="93">
        <f>'Plant in Service w CIAC'!AQ17-'Plant in Service no CIAC'!AQ17</f>
        <v>0</v>
      </c>
      <c r="AR17" s="93">
        <f>'Plant in Service w CIAC'!AR17-'Plant in Service no CIAC'!AR17</f>
        <v>0</v>
      </c>
      <c r="AS17" s="93">
        <f>'Plant in Service w CIAC'!AS17-'Plant in Service no CIAC'!AS17</f>
        <v>0</v>
      </c>
      <c r="AT17" s="93">
        <f>'Plant in Service w CIAC'!AT17-'Plant in Service no CIAC'!AT17</f>
        <v>0</v>
      </c>
      <c r="AU17" s="93">
        <f>'Plant in Service w CIAC'!AU17-'Plant in Service no CIAC'!AU17</f>
        <v>0</v>
      </c>
      <c r="AV17" s="93">
        <f>'Plant in Service w CIAC'!AV17-'Plant in Service no CIAC'!AV17</f>
        <v>0</v>
      </c>
      <c r="AW17" s="93">
        <f>'Plant in Service w CIAC'!AW17-'Plant in Service no CIAC'!AW17</f>
        <v>0</v>
      </c>
      <c r="AX17" s="93">
        <f>'Plant in Service w CIAC'!AX17-'Plant in Service no CIAC'!AX17</f>
        <v>0</v>
      </c>
      <c r="AY17" s="93">
        <f>'Plant in Service w CIAC'!AY17-'Plant in Service no CIAC'!AY17</f>
        <v>0</v>
      </c>
      <c r="AZ17" s="93">
        <f>'Plant in Service w CIAC'!AZ17-'Plant in Service no CIAC'!AZ17</f>
        <v>0</v>
      </c>
      <c r="BA17" s="93">
        <f>'Plant in Service w CIAC'!BA17-'Plant in Service no CIAC'!BA17</f>
        <v>0</v>
      </c>
      <c r="BB17" s="93">
        <f>'Plant in Service w CIAC'!BB17-'Plant in Service no CIAC'!BB17</f>
        <v>0</v>
      </c>
      <c r="BC17" s="93">
        <f>'Plant in Service w CIAC'!BC17-'Plant in Service no CIAC'!BC17</f>
        <v>0</v>
      </c>
      <c r="BD17" s="93">
        <f>'Plant in Service w CIAC'!BD17-'Plant in Service no CIAC'!BD17</f>
        <v>0</v>
      </c>
      <c r="BE17" s="93">
        <f>'Plant in Service w CIAC'!BE17-'Plant in Service no CIAC'!BE17</f>
        <v>0</v>
      </c>
      <c r="BF17" s="93">
        <f>'Plant in Service w CIAC'!BF17-'Plant in Service no CIAC'!BF17</f>
        <v>0</v>
      </c>
      <c r="BG17" s="93">
        <f>'Plant in Service w CIAC'!BG17-'Plant in Service no CIAC'!BG17</f>
        <v>0</v>
      </c>
      <c r="BH17" s="93">
        <f>'Plant in Service w CIAC'!BH17-'Plant in Service no CIAC'!BH17</f>
        <v>0</v>
      </c>
    </row>
    <row r="18" spans="1:60" s="92" customFormat="1" x14ac:dyDescent="0.2">
      <c r="A18" s="92" t="s">
        <v>42</v>
      </c>
      <c r="B18" s="92" t="s">
        <v>52</v>
      </c>
      <c r="C18" s="92">
        <v>33780</v>
      </c>
      <c r="D18" s="92">
        <v>2017</v>
      </c>
      <c r="E18" s="96">
        <f>'Plant in Service w CIAC'!E18-'Plant in Service no CIAC'!E18</f>
        <v>0</v>
      </c>
      <c r="F18" s="93">
        <f>'Plant in Service w CIAC'!F18-'Plant in Service no CIAC'!F18</f>
        <v>0</v>
      </c>
      <c r="G18" s="93">
        <f>'Plant in Service w CIAC'!G18-'Plant in Service no CIAC'!G18</f>
        <v>0</v>
      </c>
      <c r="H18" s="93">
        <f>'Plant in Service w CIAC'!H18-'Plant in Service no CIAC'!H18</f>
        <v>0</v>
      </c>
      <c r="I18" s="94">
        <f>'Plant in Service w CIAC'!I18-'Plant in Service no CIAC'!I18</f>
        <v>0</v>
      </c>
      <c r="J18" s="93">
        <f>'Plant in Service w CIAC'!J18-'Plant in Service no CIAC'!J18</f>
        <v>0</v>
      </c>
      <c r="K18" s="93">
        <f>'Plant in Service w CIAC'!K18-'Plant in Service no CIAC'!K18</f>
        <v>0</v>
      </c>
      <c r="L18" s="93">
        <f>'Plant in Service w CIAC'!L18-'Plant in Service no CIAC'!L18</f>
        <v>0</v>
      </c>
      <c r="M18" s="93">
        <f>'Plant in Service w CIAC'!M18-'Plant in Service no CIAC'!M18</f>
        <v>0</v>
      </c>
      <c r="N18" s="93">
        <f>'Plant in Service w CIAC'!N18-'Plant in Service no CIAC'!N18</f>
        <v>0</v>
      </c>
      <c r="O18" s="93">
        <f>'Plant in Service w CIAC'!O18-'Plant in Service no CIAC'!O18</f>
        <v>0</v>
      </c>
      <c r="P18" s="93">
        <f>'Plant in Service w CIAC'!P18-'Plant in Service no CIAC'!P18</f>
        <v>0</v>
      </c>
      <c r="Q18" s="93">
        <f>'Plant in Service w CIAC'!Q18-'Plant in Service no CIAC'!Q18</f>
        <v>0</v>
      </c>
      <c r="R18" s="93">
        <f>'Plant in Service w CIAC'!R18-'Plant in Service no CIAC'!R18</f>
        <v>0</v>
      </c>
      <c r="S18" s="93">
        <f>'Plant in Service w CIAC'!S18-'Plant in Service no CIAC'!S18</f>
        <v>0</v>
      </c>
      <c r="T18" s="93">
        <f>'Plant in Service w CIAC'!T18-'Plant in Service no CIAC'!T18</f>
        <v>0</v>
      </c>
      <c r="U18" s="93">
        <f>'Plant in Service w CIAC'!U18-'Plant in Service no CIAC'!U18</f>
        <v>0</v>
      </c>
      <c r="V18" s="93">
        <f>'Plant in Service w CIAC'!V18-'Plant in Service no CIAC'!V18</f>
        <v>0</v>
      </c>
      <c r="W18" s="93">
        <f>'Plant in Service w CIAC'!W18-'Plant in Service no CIAC'!W18</f>
        <v>0</v>
      </c>
      <c r="X18" s="93">
        <f>'Plant in Service w CIAC'!X18-'Plant in Service no CIAC'!X18</f>
        <v>0</v>
      </c>
      <c r="Y18" s="93">
        <f>'Plant in Service w CIAC'!Y18-'Plant in Service no CIAC'!Y18</f>
        <v>0</v>
      </c>
      <c r="Z18" s="93">
        <f>'Plant in Service w CIAC'!Z18-'Plant in Service no CIAC'!Z18</f>
        <v>0</v>
      </c>
      <c r="AA18" s="93">
        <f>'Plant in Service w CIAC'!AA18-'Plant in Service no CIAC'!AA18</f>
        <v>0</v>
      </c>
      <c r="AB18" s="93">
        <f>'Plant in Service w CIAC'!AB18-'Plant in Service no CIAC'!AB18</f>
        <v>0</v>
      </c>
      <c r="AC18" s="93">
        <f>'Plant in Service w CIAC'!AC18-'Plant in Service no CIAC'!AC18</f>
        <v>0</v>
      </c>
      <c r="AD18" s="93">
        <f>'Plant in Service w CIAC'!AD18-'Plant in Service no CIAC'!AD18</f>
        <v>0</v>
      </c>
      <c r="AE18" s="93">
        <f>'Plant in Service w CIAC'!AE18-'Plant in Service no CIAC'!AE18</f>
        <v>0</v>
      </c>
      <c r="AF18" s="93">
        <f>'Plant in Service w CIAC'!AF18-'Plant in Service no CIAC'!AF18</f>
        <v>0</v>
      </c>
      <c r="AG18" s="93">
        <f>'Plant in Service w CIAC'!AG18-'Plant in Service no CIAC'!AG18</f>
        <v>0</v>
      </c>
      <c r="AH18" s="93">
        <f>'Plant in Service w CIAC'!AH18-'Plant in Service no CIAC'!AH18</f>
        <v>0</v>
      </c>
      <c r="AI18" s="93">
        <f>'Plant in Service w CIAC'!AI18-'Plant in Service no CIAC'!AI18</f>
        <v>0</v>
      </c>
      <c r="AJ18" s="93">
        <f>'Plant in Service w CIAC'!AJ18-'Plant in Service no CIAC'!AJ18</f>
        <v>0</v>
      </c>
      <c r="AK18" s="93">
        <f>'Plant in Service w CIAC'!AK18-'Plant in Service no CIAC'!AK18</f>
        <v>0</v>
      </c>
      <c r="AL18" s="93">
        <f>'Plant in Service w CIAC'!AL18-'Plant in Service no CIAC'!AL18</f>
        <v>0</v>
      </c>
      <c r="AM18" s="93">
        <f>'Plant in Service w CIAC'!AM18-'Plant in Service no CIAC'!AM18</f>
        <v>0</v>
      </c>
      <c r="AN18" s="93">
        <f>'Plant in Service w CIAC'!AN18-'Plant in Service no CIAC'!AN18</f>
        <v>0</v>
      </c>
      <c r="AO18" s="93">
        <f>'Plant in Service w CIAC'!AO18-'Plant in Service no CIAC'!AO18</f>
        <v>0</v>
      </c>
      <c r="AP18" s="93">
        <f>'Plant in Service w CIAC'!AP18-'Plant in Service no CIAC'!AP18</f>
        <v>0</v>
      </c>
      <c r="AQ18" s="93">
        <f>'Plant in Service w CIAC'!AQ18-'Plant in Service no CIAC'!AQ18</f>
        <v>0</v>
      </c>
      <c r="AR18" s="93">
        <f>'Plant in Service w CIAC'!AR18-'Plant in Service no CIAC'!AR18</f>
        <v>0</v>
      </c>
      <c r="AS18" s="93">
        <f>'Plant in Service w CIAC'!AS18-'Plant in Service no CIAC'!AS18</f>
        <v>0</v>
      </c>
      <c r="AT18" s="93">
        <f>'Plant in Service w CIAC'!AT18-'Plant in Service no CIAC'!AT18</f>
        <v>0</v>
      </c>
      <c r="AU18" s="93">
        <f>'Plant in Service w CIAC'!AU18-'Plant in Service no CIAC'!AU18</f>
        <v>0</v>
      </c>
      <c r="AV18" s="93">
        <f>'Plant in Service w CIAC'!AV18-'Plant in Service no CIAC'!AV18</f>
        <v>0</v>
      </c>
      <c r="AW18" s="93">
        <f>'Plant in Service w CIAC'!AW18-'Plant in Service no CIAC'!AW18</f>
        <v>0</v>
      </c>
      <c r="AX18" s="93">
        <f>'Plant in Service w CIAC'!AX18-'Plant in Service no CIAC'!AX18</f>
        <v>0</v>
      </c>
      <c r="AY18" s="93">
        <f>'Plant in Service w CIAC'!AY18-'Plant in Service no CIAC'!AY18</f>
        <v>0</v>
      </c>
      <c r="AZ18" s="93">
        <f>'Plant in Service w CIAC'!AZ18-'Plant in Service no CIAC'!AZ18</f>
        <v>0</v>
      </c>
      <c r="BA18" s="93">
        <f>'Plant in Service w CIAC'!BA18-'Plant in Service no CIAC'!BA18</f>
        <v>0</v>
      </c>
      <c r="BB18" s="93">
        <f>'Plant in Service w CIAC'!BB18-'Plant in Service no CIAC'!BB18</f>
        <v>0</v>
      </c>
      <c r="BC18" s="93">
        <f>'Plant in Service w CIAC'!BC18-'Plant in Service no CIAC'!BC18</f>
        <v>0</v>
      </c>
      <c r="BD18" s="93">
        <f>'Plant in Service w CIAC'!BD18-'Plant in Service no CIAC'!BD18</f>
        <v>0</v>
      </c>
      <c r="BE18" s="93">
        <f>'Plant in Service w CIAC'!BE18-'Plant in Service no CIAC'!BE18</f>
        <v>0</v>
      </c>
      <c r="BF18" s="93">
        <f>'Plant in Service w CIAC'!BF18-'Plant in Service no CIAC'!BF18</f>
        <v>0</v>
      </c>
      <c r="BG18" s="93">
        <f>'Plant in Service w CIAC'!BG18-'Plant in Service no CIAC'!BG18</f>
        <v>0</v>
      </c>
      <c r="BH18" s="93">
        <f>'Plant in Service w CIAC'!BH18-'Plant in Service no CIAC'!BH18</f>
        <v>0</v>
      </c>
    </row>
    <row r="19" spans="1:60" x14ac:dyDescent="0.2">
      <c r="A19" s="10"/>
      <c r="B19" s="10"/>
      <c r="E19" s="155">
        <f>'Plant in Service w CIAC'!E19-'Plant in Service no CIAC'!E19</f>
        <v>0</v>
      </c>
      <c r="F19" s="155">
        <f>'Plant in Service w CIAC'!F19-'Plant in Service no CIAC'!F19</f>
        <v>0</v>
      </c>
      <c r="G19" s="155">
        <f>'Plant in Service w CIAC'!G19-'Plant in Service no CIAC'!G19</f>
        <v>0</v>
      </c>
      <c r="H19" s="155">
        <f>'Plant in Service w CIAC'!H19-'Plant in Service no CIAC'!H19</f>
        <v>0</v>
      </c>
      <c r="I19" s="27">
        <f>'Plant in Service w CIAC'!I19-'Plant in Service no CIAC'!I19</f>
        <v>0</v>
      </c>
      <c r="J19" s="158">
        <f>'Plant in Service w CIAC'!J19-'Plant in Service no CIAC'!J19</f>
        <v>0</v>
      </c>
      <c r="K19" s="158">
        <f>'Plant in Service w CIAC'!K19-'Plant in Service no CIAC'!K19</f>
        <v>0</v>
      </c>
      <c r="L19" s="158">
        <f>'Plant in Service w CIAC'!L19-'Plant in Service no CIAC'!L19</f>
        <v>0</v>
      </c>
      <c r="M19" s="158">
        <f>'Plant in Service w CIAC'!M19-'Plant in Service no CIAC'!M19</f>
        <v>0</v>
      </c>
      <c r="N19" s="158">
        <f>'Plant in Service w CIAC'!N19-'Plant in Service no CIAC'!N19</f>
        <v>0</v>
      </c>
      <c r="O19" s="158">
        <f>'Plant in Service w CIAC'!O19-'Plant in Service no CIAC'!O19</f>
        <v>0</v>
      </c>
      <c r="P19" s="158">
        <f>'Plant in Service w CIAC'!P19-'Plant in Service no CIAC'!P19</f>
        <v>0</v>
      </c>
      <c r="Q19" s="158">
        <f>'Plant in Service w CIAC'!Q19-'Plant in Service no CIAC'!Q19</f>
        <v>0</v>
      </c>
      <c r="R19" s="158">
        <f>'Plant in Service w CIAC'!R19-'Plant in Service no CIAC'!R19</f>
        <v>0</v>
      </c>
      <c r="S19" s="158">
        <f>'Plant in Service w CIAC'!S19-'Plant in Service no CIAC'!S19</f>
        <v>0</v>
      </c>
      <c r="T19" s="158">
        <f>'Plant in Service w CIAC'!T19-'Plant in Service no CIAC'!T19</f>
        <v>0</v>
      </c>
      <c r="U19" s="158">
        <f>'Plant in Service w CIAC'!U19-'Plant in Service no CIAC'!U19</f>
        <v>0</v>
      </c>
      <c r="V19" s="158">
        <f>'Plant in Service w CIAC'!V19-'Plant in Service no CIAC'!V19</f>
        <v>0</v>
      </c>
      <c r="W19" s="158">
        <f>'Plant in Service w CIAC'!W19-'Plant in Service no CIAC'!W19</f>
        <v>0</v>
      </c>
      <c r="X19" s="158">
        <f>'Plant in Service w CIAC'!X19-'Plant in Service no CIAC'!X19</f>
        <v>0</v>
      </c>
      <c r="Y19" s="158">
        <f>'Plant in Service w CIAC'!Y19-'Plant in Service no CIAC'!Y19</f>
        <v>0</v>
      </c>
      <c r="Z19" s="158">
        <f>'Plant in Service w CIAC'!Z19-'Plant in Service no CIAC'!Z19</f>
        <v>0</v>
      </c>
      <c r="AA19" s="158">
        <f>'Plant in Service w CIAC'!AA19-'Plant in Service no CIAC'!AA19</f>
        <v>0</v>
      </c>
      <c r="AB19" s="158">
        <f>'Plant in Service w CIAC'!AB19-'Plant in Service no CIAC'!AB19</f>
        <v>0</v>
      </c>
      <c r="AC19" s="158">
        <f>'Plant in Service w CIAC'!AC19-'Plant in Service no CIAC'!AC19</f>
        <v>0</v>
      </c>
      <c r="AD19" s="158">
        <f>'Plant in Service w CIAC'!AD19-'Plant in Service no CIAC'!AD19</f>
        <v>0</v>
      </c>
      <c r="AE19" s="158">
        <f>'Plant in Service w CIAC'!AE19-'Plant in Service no CIAC'!AE19</f>
        <v>0</v>
      </c>
      <c r="AF19" s="158">
        <f>'Plant in Service w CIAC'!AF19-'Plant in Service no CIAC'!AF19</f>
        <v>0</v>
      </c>
      <c r="AG19" s="158">
        <f>'Plant in Service w CIAC'!AG19-'Plant in Service no CIAC'!AG19</f>
        <v>0</v>
      </c>
      <c r="AH19" s="158">
        <f>'Plant in Service w CIAC'!AH19-'Plant in Service no CIAC'!AH19</f>
        <v>0</v>
      </c>
      <c r="AI19" s="158">
        <f>'Plant in Service w CIAC'!AI19-'Plant in Service no CIAC'!AI19</f>
        <v>0</v>
      </c>
      <c r="AJ19" s="158">
        <f>'Plant in Service w CIAC'!AJ19-'Plant in Service no CIAC'!AJ19</f>
        <v>0</v>
      </c>
      <c r="AK19" s="158">
        <f>'Plant in Service w CIAC'!AK19-'Plant in Service no CIAC'!AK19</f>
        <v>0</v>
      </c>
      <c r="AL19" s="158">
        <f>'Plant in Service w CIAC'!AL19-'Plant in Service no CIAC'!AL19</f>
        <v>0</v>
      </c>
      <c r="AM19" s="158">
        <f>'Plant in Service w CIAC'!AM19-'Plant in Service no CIAC'!AM19</f>
        <v>0</v>
      </c>
      <c r="AN19" s="158">
        <f>'Plant in Service w CIAC'!AN19-'Plant in Service no CIAC'!AN19</f>
        <v>0</v>
      </c>
      <c r="AO19" s="158">
        <f>'Plant in Service w CIAC'!AO19-'Plant in Service no CIAC'!AO19</f>
        <v>0</v>
      </c>
      <c r="AP19" s="158">
        <f>'Plant in Service w CIAC'!AP19-'Plant in Service no CIAC'!AP19</f>
        <v>0</v>
      </c>
      <c r="AQ19" s="158">
        <f>'Plant in Service w CIAC'!AQ19-'Plant in Service no CIAC'!AQ19</f>
        <v>0</v>
      </c>
      <c r="AR19" s="158">
        <f>'Plant in Service w CIAC'!AR19-'Plant in Service no CIAC'!AR19</f>
        <v>0</v>
      </c>
      <c r="AS19" s="158">
        <f>'Plant in Service w CIAC'!AS19-'Plant in Service no CIAC'!AS19</f>
        <v>0</v>
      </c>
      <c r="AT19" s="158">
        <f>'Plant in Service w CIAC'!AT19-'Plant in Service no CIAC'!AT19</f>
        <v>0</v>
      </c>
      <c r="AU19" s="158">
        <f>'Plant in Service w CIAC'!AU19-'Plant in Service no CIAC'!AU19</f>
        <v>0</v>
      </c>
      <c r="AV19" s="158">
        <f>'Plant in Service w CIAC'!AV19-'Plant in Service no CIAC'!AV19</f>
        <v>0</v>
      </c>
      <c r="AW19" s="158">
        <f>'Plant in Service w CIAC'!AW19-'Plant in Service no CIAC'!AW19</f>
        <v>0</v>
      </c>
      <c r="AX19" s="158">
        <f>'Plant in Service w CIAC'!AX19-'Plant in Service no CIAC'!AX19</f>
        <v>0</v>
      </c>
      <c r="AY19" s="158">
        <f>'Plant in Service w CIAC'!AY19-'Plant in Service no CIAC'!AY19</f>
        <v>0</v>
      </c>
      <c r="AZ19" s="158">
        <f>'Plant in Service w CIAC'!AZ19-'Plant in Service no CIAC'!AZ19</f>
        <v>0</v>
      </c>
      <c r="BA19" s="158">
        <f>'Plant in Service w CIAC'!BA19-'Plant in Service no CIAC'!BA19</f>
        <v>0</v>
      </c>
      <c r="BB19" s="158">
        <f>'Plant in Service w CIAC'!BB19-'Plant in Service no CIAC'!BB19</f>
        <v>0</v>
      </c>
      <c r="BC19" s="158">
        <f>'Plant in Service w CIAC'!BC19-'Plant in Service no CIAC'!BC19</f>
        <v>0</v>
      </c>
      <c r="BD19" s="158">
        <f>'Plant in Service w CIAC'!BD19-'Plant in Service no CIAC'!BD19</f>
        <v>0</v>
      </c>
      <c r="BE19" s="158">
        <f>'Plant in Service w CIAC'!BE19-'Plant in Service no CIAC'!BE19</f>
        <v>0</v>
      </c>
      <c r="BF19" s="158">
        <f>'Plant in Service w CIAC'!BF19-'Plant in Service no CIAC'!BF19</f>
        <v>0</v>
      </c>
      <c r="BG19" s="158">
        <f>'Plant in Service w CIAC'!BG19-'Plant in Service no CIAC'!BG19</f>
        <v>0</v>
      </c>
      <c r="BH19" s="158">
        <f>'Plant in Service w CIAC'!BH19-'Plant in Service no CIAC'!BH19</f>
        <v>0</v>
      </c>
    </row>
    <row r="20" spans="1:60" x14ac:dyDescent="0.2">
      <c r="A20" s="10"/>
      <c r="B20" s="10"/>
      <c r="E20" s="155">
        <f>'Plant in Service w CIAC'!E20-'Plant in Service no CIAC'!E20</f>
        <v>0</v>
      </c>
      <c r="F20" s="155">
        <f>'Plant in Service w CIAC'!F20-'Plant in Service no CIAC'!F20</f>
        <v>0</v>
      </c>
      <c r="G20" s="155">
        <f>'Plant in Service w CIAC'!G20-'Plant in Service no CIAC'!G20</f>
        <v>0</v>
      </c>
      <c r="H20" s="155">
        <f>'Plant in Service w CIAC'!H20-'Plant in Service no CIAC'!H20</f>
        <v>0</v>
      </c>
      <c r="I20" s="27">
        <f>'Plant in Service w CIAC'!I20-'Plant in Service no CIAC'!I20</f>
        <v>0</v>
      </c>
      <c r="J20" s="158">
        <f>'Plant in Service w CIAC'!J20-'Plant in Service no CIAC'!J20</f>
        <v>0</v>
      </c>
      <c r="K20" s="158">
        <f>'Plant in Service w CIAC'!K20-'Plant in Service no CIAC'!K20</f>
        <v>0</v>
      </c>
      <c r="L20" s="158">
        <f>'Plant in Service w CIAC'!L20-'Plant in Service no CIAC'!L20</f>
        <v>0</v>
      </c>
      <c r="M20" s="158">
        <f>'Plant in Service w CIAC'!M20-'Plant in Service no CIAC'!M20</f>
        <v>0</v>
      </c>
      <c r="N20" s="158">
        <f>'Plant in Service w CIAC'!N20-'Plant in Service no CIAC'!N20</f>
        <v>0</v>
      </c>
      <c r="O20" s="158">
        <f>'Plant in Service w CIAC'!O20-'Plant in Service no CIAC'!O20</f>
        <v>0</v>
      </c>
      <c r="P20" s="158">
        <f>'Plant in Service w CIAC'!P20-'Plant in Service no CIAC'!P20</f>
        <v>0</v>
      </c>
      <c r="Q20" s="158">
        <f>'Plant in Service w CIAC'!Q20-'Plant in Service no CIAC'!Q20</f>
        <v>0</v>
      </c>
      <c r="R20" s="158">
        <f>'Plant in Service w CIAC'!R20-'Plant in Service no CIAC'!R20</f>
        <v>0</v>
      </c>
      <c r="S20" s="158">
        <f>'Plant in Service w CIAC'!S20-'Plant in Service no CIAC'!S20</f>
        <v>0</v>
      </c>
      <c r="T20" s="158">
        <f>'Plant in Service w CIAC'!T20-'Plant in Service no CIAC'!T20</f>
        <v>0</v>
      </c>
      <c r="U20" s="158">
        <f>'Plant in Service w CIAC'!U20-'Plant in Service no CIAC'!U20</f>
        <v>0</v>
      </c>
      <c r="V20" s="158">
        <f>'Plant in Service w CIAC'!V20-'Plant in Service no CIAC'!V20</f>
        <v>0</v>
      </c>
      <c r="W20" s="158">
        <f>'Plant in Service w CIAC'!W20-'Plant in Service no CIAC'!W20</f>
        <v>0</v>
      </c>
      <c r="X20" s="158">
        <f>'Plant in Service w CIAC'!X20-'Plant in Service no CIAC'!X20</f>
        <v>0</v>
      </c>
      <c r="Y20" s="158">
        <f>'Plant in Service w CIAC'!Y20-'Plant in Service no CIAC'!Y20</f>
        <v>0</v>
      </c>
      <c r="Z20" s="158">
        <f>'Plant in Service w CIAC'!Z20-'Plant in Service no CIAC'!Z20</f>
        <v>0</v>
      </c>
      <c r="AA20" s="158">
        <f>'Plant in Service w CIAC'!AA20-'Plant in Service no CIAC'!AA20</f>
        <v>0</v>
      </c>
      <c r="AB20" s="158">
        <f>'Plant in Service w CIAC'!AB20-'Plant in Service no CIAC'!AB20</f>
        <v>0</v>
      </c>
      <c r="AC20" s="158">
        <f>'Plant in Service w CIAC'!AC20-'Plant in Service no CIAC'!AC20</f>
        <v>0</v>
      </c>
      <c r="AD20" s="158">
        <f>'Plant in Service w CIAC'!AD20-'Plant in Service no CIAC'!AD20</f>
        <v>0</v>
      </c>
      <c r="AE20" s="158">
        <f>'Plant in Service w CIAC'!AE20-'Plant in Service no CIAC'!AE20</f>
        <v>0</v>
      </c>
      <c r="AF20" s="158">
        <f>'Plant in Service w CIAC'!AF20-'Plant in Service no CIAC'!AF20</f>
        <v>0</v>
      </c>
      <c r="AG20" s="158">
        <f>'Plant in Service w CIAC'!AG20-'Plant in Service no CIAC'!AG20</f>
        <v>0</v>
      </c>
      <c r="AH20" s="158">
        <f>'Plant in Service w CIAC'!AH20-'Plant in Service no CIAC'!AH20</f>
        <v>0</v>
      </c>
      <c r="AI20" s="158">
        <f>'Plant in Service w CIAC'!AI20-'Plant in Service no CIAC'!AI20</f>
        <v>0</v>
      </c>
      <c r="AJ20" s="158">
        <f>'Plant in Service w CIAC'!AJ20-'Plant in Service no CIAC'!AJ20</f>
        <v>0</v>
      </c>
      <c r="AK20" s="158">
        <f>'Plant in Service w CIAC'!AK20-'Plant in Service no CIAC'!AK20</f>
        <v>0</v>
      </c>
      <c r="AL20" s="158">
        <f>'Plant in Service w CIAC'!AL20-'Plant in Service no CIAC'!AL20</f>
        <v>0</v>
      </c>
      <c r="AM20" s="158">
        <f>'Plant in Service w CIAC'!AM20-'Plant in Service no CIAC'!AM20</f>
        <v>0</v>
      </c>
      <c r="AN20" s="158">
        <f>'Plant in Service w CIAC'!AN20-'Plant in Service no CIAC'!AN20</f>
        <v>0</v>
      </c>
      <c r="AO20" s="158">
        <f>'Plant in Service w CIAC'!AO20-'Plant in Service no CIAC'!AO20</f>
        <v>0</v>
      </c>
      <c r="AP20" s="158">
        <f>'Plant in Service w CIAC'!AP20-'Plant in Service no CIAC'!AP20</f>
        <v>0</v>
      </c>
      <c r="AQ20" s="158">
        <f>'Plant in Service w CIAC'!AQ20-'Plant in Service no CIAC'!AQ20</f>
        <v>0</v>
      </c>
      <c r="AR20" s="158">
        <f>'Plant in Service w CIAC'!AR20-'Plant in Service no CIAC'!AR20</f>
        <v>0</v>
      </c>
      <c r="AS20" s="158">
        <f>'Plant in Service w CIAC'!AS20-'Plant in Service no CIAC'!AS20</f>
        <v>0</v>
      </c>
      <c r="AT20" s="158">
        <f>'Plant in Service w CIAC'!AT20-'Plant in Service no CIAC'!AT20</f>
        <v>0</v>
      </c>
      <c r="AU20" s="158">
        <f>'Plant in Service w CIAC'!AU20-'Plant in Service no CIAC'!AU20</f>
        <v>0</v>
      </c>
      <c r="AV20" s="158">
        <f>'Plant in Service w CIAC'!AV20-'Plant in Service no CIAC'!AV20</f>
        <v>0</v>
      </c>
      <c r="AW20" s="158">
        <f>'Plant in Service w CIAC'!AW20-'Plant in Service no CIAC'!AW20</f>
        <v>0</v>
      </c>
      <c r="AX20" s="158">
        <f>'Plant in Service w CIAC'!AX20-'Plant in Service no CIAC'!AX20</f>
        <v>0</v>
      </c>
      <c r="AY20" s="158">
        <f>'Plant in Service w CIAC'!AY20-'Plant in Service no CIAC'!AY20</f>
        <v>0</v>
      </c>
      <c r="AZ20" s="158">
        <f>'Plant in Service w CIAC'!AZ20-'Plant in Service no CIAC'!AZ20</f>
        <v>0</v>
      </c>
      <c r="BA20" s="158">
        <f>'Plant in Service w CIAC'!BA20-'Plant in Service no CIAC'!BA20</f>
        <v>0</v>
      </c>
      <c r="BB20" s="158">
        <f>'Plant in Service w CIAC'!BB20-'Plant in Service no CIAC'!BB20</f>
        <v>0</v>
      </c>
      <c r="BC20" s="158">
        <f>'Plant in Service w CIAC'!BC20-'Plant in Service no CIAC'!BC20</f>
        <v>0</v>
      </c>
      <c r="BD20" s="158">
        <f>'Plant in Service w CIAC'!BD20-'Plant in Service no CIAC'!BD20</f>
        <v>0</v>
      </c>
      <c r="BE20" s="158">
        <f>'Plant in Service w CIAC'!BE20-'Plant in Service no CIAC'!BE20</f>
        <v>0</v>
      </c>
      <c r="BF20" s="158">
        <f>'Plant in Service w CIAC'!BF20-'Plant in Service no CIAC'!BF20</f>
        <v>0</v>
      </c>
      <c r="BG20" s="158">
        <f>'Plant in Service w CIAC'!BG20-'Plant in Service no CIAC'!BG20</f>
        <v>0</v>
      </c>
      <c r="BH20" s="158">
        <f>'Plant in Service w CIAC'!BH20-'Plant in Service no CIAC'!BH20</f>
        <v>0</v>
      </c>
    </row>
    <row r="21" spans="1:60" x14ac:dyDescent="0.2">
      <c r="A21" s="10"/>
      <c r="B21" s="10"/>
      <c r="C21" s="10"/>
      <c r="D21" s="10"/>
      <c r="E21" s="10">
        <f>'Plant in Service w CIAC'!E21-'Plant in Service no CIAC'!E21</f>
        <v>0</v>
      </c>
      <c r="F21" s="10">
        <f>'Plant in Service w CIAC'!F21-'Plant in Service no CIAC'!F21</f>
        <v>0</v>
      </c>
      <c r="G21" s="10">
        <f>'Plant in Service w CIAC'!G21-'Plant in Service no CIAC'!G21</f>
        <v>0</v>
      </c>
      <c r="H21" s="10">
        <f>'Plant in Service w CIAC'!H21-'Plant in Service no CIAC'!H21</f>
        <v>0</v>
      </c>
      <c r="I21" s="27">
        <f>'Plant in Service w CIAC'!I21-'Plant in Service no CIAC'!I21</f>
        <v>0</v>
      </c>
      <c r="J21" s="158">
        <f>'Plant in Service w CIAC'!J21-'Plant in Service no CIAC'!J21</f>
        <v>0</v>
      </c>
      <c r="K21" s="158">
        <f>'Plant in Service w CIAC'!K21-'Plant in Service no CIAC'!K21</f>
        <v>0</v>
      </c>
      <c r="L21" s="158">
        <f>'Plant in Service w CIAC'!L21-'Plant in Service no CIAC'!L21</f>
        <v>0</v>
      </c>
      <c r="M21" s="158">
        <f>'Plant in Service w CIAC'!M21-'Plant in Service no CIAC'!M21</f>
        <v>0</v>
      </c>
      <c r="N21" s="158">
        <f>'Plant in Service w CIAC'!N21-'Plant in Service no CIAC'!N21</f>
        <v>0</v>
      </c>
      <c r="O21" s="158">
        <f>'Plant in Service w CIAC'!O21-'Plant in Service no CIAC'!O21</f>
        <v>0</v>
      </c>
      <c r="P21" s="158">
        <f>'Plant in Service w CIAC'!P21-'Plant in Service no CIAC'!P21</f>
        <v>0</v>
      </c>
      <c r="Q21" s="158">
        <f>'Plant in Service w CIAC'!Q21-'Plant in Service no CIAC'!Q21</f>
        <v>0</v>
      </c>
      <c r="R21" s="158">
        <f>'Plant in Service w CIAC'!R21-'Plant in Service no CIAC'!R21</f>
        <v>0</v>
      </c>
      <c r="S21" s="158">
        <f>'Plant in Service w CIAC'!S21-'Plant in Service no CIAC'!S21</f>
        <v>0</v>
      </c>
      <c r="T21" s="158">
        <f>'Plant in Service w CIAC'!T21-'Plant in Service no CIAC'!T21</f>
        <v>0</v>
      </c>
      <c r="U21" s="158">
        <f>'Plant in Service w CIAC'!U21-'Plant in Service no CIAC'!U21</f>
        <v>0</v>
      </c>
      <c r="V21" s="158">
        <f>'Plant in Service w CIAC'!V21-'Plant in Service no CIAC'!V21</f>
        <v>0</v>
      </c>
      <c r="W21" s="158">
        <f>'Plant in Service w CIAC'!W21-'Plant in Service no CIAC'!W21</f>
        <v>0</v>
      </c>
      <c r="X21" s="158">
        <f>'Plant in Service w CIAC'!X21-'Plant in Service no CIAC'!X21</f>
        <v>0</v>
      </c>
      <c r="Y21" s="158">
        <f>'Plant in Service w CIAC'!Y21-'Plant in Service no CIAC'!Y21</f>
        <v>0</v>
      </c>
      <c r="Z21" s="158">
        <f>'Plant in Service w CIAC'!Z21-'Plant in Service no CIAC'!Z21</f>
        <v>0</v>
      </c>
      <c r="AA21" s="158">
        <f>'Plant in Service w CIAC'!AA21-'Plant in Service no CIAC'!AA21</f>
        <v>0</v>
      </c>
      <c r="AB21" s="158">
        <f>'Plant in Service w CIAC'!AB21-'Plant in Service no CIAC'!AB21</f>
        <v>0</v>
      </c>
      <c r="AC21" s="158">
        <f>'Plant in Service w CIAC'!AC21-'Plant in Service no CIAC'!AC21</f>
        <v>0</v>
      </c>
      <c r="AD21" s="158">
        <f>'Plant in Service w CIAC'!AD21-'Plant in Service no CIAC'!AD21</f>
        <v>0</v>
      </c>
      <c r="AE21" s="158">
        <f>'Plant in Service w CIAC'!AE21-'Plant in Service no CIAC'!AE21</f>
        <v>0</v>
      </c>
      <c r="AF21" s="158">
        <f>'Plant in Service w CIAC'!AF21-'Plant in Service no CIAC'!AF21</f>
        <v>0</v>
      </c>
      <c r="AG21" s="158">
        <f>'Plant in Service w CIAC'!AG21-'Plant in Service no CIAC'!AG21</f>
        <v>0</v>
      </c>
      <c r="AH21" s="158">
        <f>'Plant in Service w CIAC'!AH21-'Plant in Service no CIAC'!AH21</f>
        <v>0</v>
      </c>
      <c r="AI21" s="158">
        <f>'Plant in Service w CIAC'!AI21-'Plant in Service no CIAC'!AI21</f>
        <v>0</v>
      </c>
      <c r="AJ21" s="158">
        <f>'Plant in Service w CIAC'!AJ21-'Plant in Service no CIAC'!AJ21</f>
        <v>0</v>
      </c>
      <c r="AK21" s="158">
        <f>'Plant in Service w CIAC'!AK21-'Plant in Service no CIAC'!AK21</f>
        <v>0</v>
      </c>
      <c r="AL21" s="158">
        <f>'Plant in Service w CIAC'!AL21-'Plant in Service no CIAC'!AL21</f>
        <v>0</v>
      </c>
      <c r="AM21" s="158">
        <f>'Plant in Service w CIAC'!AM21-'Plant in Service no CIAC'!AM21</f>
        <v>0</v>
      </c>
      <c r="AN21" s="158">
        <f>'Plant in Service w CIAC'!AN21-'Plant in Service no CIAC'!AN21</f>
        <v>0</v>
      </c>
      <c r="AO21" s="158">
        <f>'Plant in Service w CIAC'!AO21-'Plant in Service no CIAC'!AO21</f>
        <v>0</v>
      </c>
      <c r="AP21" s="158">
        <f>'Plant in Service w CIAC'!AP21-'Plant in Service no CIAC'!AP21</f>
        <v>0</v>
      </c>
      <c r="AQ21" s="158">
        <f>'Plant in Service w CIAC'!AQ21-'Plant in Service no CIAC'!AQ21</f>
        <v>0</v>
      </c>
      <c r="AR21" s="158">
        <f>'Plant in Service w CIAC'!AR21-'Plant in Service no CIAC'!AR21</f>
        <v>0</v>
      </c>
      <c r="AS21" s="158">
        <f>'Plant in Service w CIAC'!AS21-'Plant in Service no CIAC'!AS21</f>
        <v>0</v>
      </c>
      <c r="AT21" s="158">
        <f>'Plant in Service w CIAC'!AT21-'Plant in Service no CIAC'!AT21</f>
        <v>0</v>
      </c>
      <c r="AU21" s="158">
        <f>'Plant in Service w CIAC'!AU21-'Plant in Service no CIAC'!AU21</f>
        <v>0</v>
      </c>
      <c r="AV21" s="158">
        <f>'Plant in Service w CIAC'!AV21-'Plant in Service no CIAC'!AV21</f>
        <v>0</v>
      </c>
      <c r="AW21" s="158">
        <f>'Plant in Service w CIAC'!AW21-'Plant in Service no CIAC'!AW21</f>
        <v>0</v>
      </c>
      <c r="AX21" s="158">
        <f>'Plant in Service w CIAC'!AX21-'Plant in Service no CIAC'!AX21</f>
        <v>0</v>
      </c>
      <c r="AY21" s="158">
        <f>'Plant in Service w CIAC'!AY21-'Plant in Service no CIAC'!AY21</f>
        <v>0</v>
      </c>
      <c r="AZ21" s="158">
        <f>'Plant in Service w CIAC'!AZ21-'Plant in Service no CIAC'!AZ21</f>
        <v>0</v>
      </c>
      <c r="BA21" s="158">
        <f>'Plant in Service w CIAC'!BA21-'Plant in Service no CIAC'!BA21</f>
        <v>0</v>
      </c>
      <c r="BB21" s="158">
        <f>'Plant in Service w CIAC'!BB21-'Plant in Service no CIAC'!BB21</f>
        <v>0</v>
      </c>
      <c r="BC21" s="158">
        <f>'Plant in Service w CIAC'!BC21-'Plant in Service no CIAC'!BC21</f>
        <v>0</v>
      </c>
      <c r="BD21" s="158">
        <f>'Plant in Service w CIAC'!BD21-'Plant in Service no CIAC'!BD21</f>
        <v>0</v>
      </c>
      <c r="BE21" s="158">
        <f>'Plant in Service w CIAC'!BE21-'Plant in Service no CIAC'!BE21</f>
        <v>0</v>
      </c>
      <c r="BF21" s="158">
        <f>'Plant in Service w CIAC'!BF21-'Plant in Service no CIAC'!BF21</f>
        <v>0</v>
      </c>
      <c r="BG21" s="158">
        <f>'Plant in Service w CIAC'!BG21-'Plant in Service no CIAC'!BG21</f>
        <v>0</v>
      </c>
      <c r="BH21" s="158">
        <f>'Plant in Service w CIAC'!BH21-'Plant in Service no CIAC'!BH21</f>
        <v>0</v>
      </c>
    </row>
    <row r="22" spans="1:60" x14ac:dyDescent="0.2">
      <c r="A22" s="12"/>
      <c r="B22" s="13"/>
      <c r="C22" s="13"/>
      <c r="D22" s="13"/>
      <c r="E22" s="13">
        <f>'Plant in Service w CIAC'!E22-'Plant in Service no CIAC'!E22</f>
        <v>0</v>
      </c>
      <c r="F22" s="13">
        <f>'Plant in Service w CIAC'!F22-'Plant in Service no CIAC'!F22</f>
        <v>0</v>
      </c>
      <c r="G22" s="13">
        <f>'Plant in Service w CIAC'!G22-'Plant in Service no CIAC'!G22</f>
        <v>0</v>
      </c>
      <c r="H22" s="13">
        <f>'Plant in Service w CIAC'!H22-'Plant in Service no CIAC'!H22</f>
        <v>0</v>
      </c>
      <c r="I22" s="28">
        <f>'Plant in Service w CIAC'!I22-'Plant in Service no CIAC'!I22</f>
        <v>0</v>
      </c>
      <c r="J22" s="7">
        <f>'Plant in Service w CIAC'!J22-'Plant in Service no CIAC'!J22</f>
        <v>0</v>
      </c>
      <c r="K22" s="7">
        <f>'Plant in Service w CIAC'!K22-'Plant in Service no CIAC'!K22</f>
        <v>0</v>
      </c>
      <c r="L22" s="7">
        <f>'Plant in Service w CIAC'!L22-'Plant in Service no CIAC'!L22</f>
        <v>0</v>
      </c>
      <c r="M22" s="7">
        <f>'Plant in Service w CIAC'!M22-'Plant in Service no CIAC'!M22</f>
        <v>0</v>
      </c>
      <c r="N22" s="7">
        <f>'Plant in Service w CIAC'!N22-'Plant in Service no CIAC'!N22</f>
        <v>0</v>
      </c>
      <c r="O22" s="7">
        <f>'Plant in Service w CIAC'!O22-'Plant in Service no CIAC'!O22</f>
        <v>0</v>
      </c>
      <c r="P22" s="7">
        <f>'Plant in Service w CIAC'!P22-'Plant in Service no CIAC'!P22</f>
        <v>0</v>
      </c>
      <c r="Q22" s="7">
        <f>'Plant in Service w CIAC'!Q22-'Plant in Service no CIAC'!Q22</f>
        <v>0</v>
      </c>
      <c r="R22" s="7">
        <f>'Plant in Service w CIAC'!R22-'Plant in Service no CIAC'!R22</f>
        <v>0</v>
      </c>
      <c r="S22" s="7">
        <f>'Plant in Service w CIAC'!S22-'Plant in Service no CIAC'!S22</f>
        <v>0</v>
      </c>
      <c r="T22" s="7">
        <f>'Plant in Service w CIAC'!T22-'Plant in Service no CIAC'!T22</f>
        <v>0</v>
      </c>
      <c r="U22" s="7">
        <f>'Plant in Service w CIAC'!U22-'Plant in Service no CIAC'!U22</f>
        <v>0</v>
      </c>
      <c r="V22" s="7">
        <f>'Plant in Service w CIAC'!V22-'Plant in Service no CIAC'!V22</f>
        <v>0</v>
      </c>
      <c r="W22" s="7">
        <f>'Plant in Service w CIAC'!W22-'Plant in Service no CIAC'!W22</f>
        <v>0</v>
      </c>
      <c r="X22" s="7">
        <f>'Plant in Service w CIAC'!X22-'Plant in Service no CIAC'!X22</f>
        <v>0</v>
      </c>
      <c r="Y22" s="7">
        <f>'Plant in Service w CIAC'!Y22-'Plant in Service no CIAC'!Y22</f>
        <v>0</v>
      </c>
      <c r="Z22" s="7">
        <f>'Plant in Service w CIAC'!Z22-'Plant in Service no CIAC'!Z22</f>
        <v>0</v>
      </c>
      <c r="AA22" s="7">
        <f>'Plant in Service w CIAC'!AA22-'Plant in Service no CIAC'!AA22</f>
        <v>0</v>
      </c>
      <c r="AB22" s="7">
        <f>'Plant in Service w CIAC'!AB22-'Plant in Service no CIAC'!AB22</f>
        <v>0</v>
      </c>
      <c r="AC22" s="7">
        <f>'Plant in Service w CIAC'!AC22-'Plant in Service no CIAC'!AC22</f>
        <v>0</v>
      </c>
      <c r="AD22" s="7">
        <f>'Plant in Service w CIAC'!AD22-'Plant in Service no CIAC'!AD22</f>
        <v>0</v>
      </c>
      <c r="AE22" s="7">
        <f>'Plant in Service w CIAC'!AE22-'Plant in Service no CIAC'!AE22</f>
        <v>0</v>
      </c>
      <c r="AF22" s="7">
        <f>'Plant in Service w CIAC'!AF22-'Plant in Service no CIAC'!AF22</f>
        <v>0</v>
      </c>
      <c r="AG22" s="7">
        <f>'Plant in Service w CIAC'!AG22-'Plant in Service no CIAC'!AG22</f>
        <v>0</v>
      </c>
      <c r="AH22" s="7">
        <f>'Plant in Service w CIAC'!AH22-'Plant in Service no CIAC'!AH22</f>
        <v>0</v>
      </c>
      <c r="AI22" s="7">
        <f>'Plant in Service w CIAC'!AI22-'Plant in Service no CIAC'!AI22</f>
        <v>0</v>
      </c>
      <c r="AJ22" s="7">
        <f>'Plant in Service w CIAC'!AJ22-'Plant in Service no CIAC'!AJ22</f>
        <v>0</v>
      </c>
      <c r="AK22" s="7">
        <f>'Plant in Service w CIAC'!AK22-'Plant in Service no CIAC'!AK22</f>
        <v>0</v>
      </c>
      <c r="AL22" s="7">
        <f>'Plant in Service w CIAC'!AL22-'Plant in Service no CIAC'!AL22</f>
        <v>0</v>
      </c>
      <c r="AM22" s="7">
        <f>'Plant in Service w CIAC'!AM22-'Plant in Service no CIAC'!AM22</f>
        <v>0</v>
      </c>
      <c r="AN22" s="7">
        <f>'Plant in Service w CIAC'!AN22-'Plant in Service no CIAC'!AN22</f>
        <v>0</v>
      </c>
      <c r="AO22" s="7">
        <f>'Plant in Service w CIAC'!AO22-'Plant in Service no CIAC'!AO22</f>
        <v>0</v>
      </c>
      <c r="AP22" s="7">
        <f>'Plant in Service w CIAC'!AP22-'Plant in Service no CIAC'!AP22</f>
        <v>0</v>
      </c>
      <c r="AQ22" s="7">
        <f>'Plant in Service w CIAC'!AQ22-'Plant in Service no CIAC'!AQ22</f>
        <v>0</v>
      </c>
      <c r="AR22" s="7">
        <f>'Plant in Service w CIAC'!AR22-'Plant in Service no CIAC'!AR22</f>
        <v>0</v>
      </c>
      <c r="AS22" s="7">
        <f>'Plant in Service w CIAC'!AS22-'Plant in Service no CIAC'!AS22</f>
        <v>0</v>
      </c>
      <c r="AT22" s="7">
        <f>'Plant in Service w CIAC'!AT22-'Plant in Service no CIAC'!AT22</f>
        <v>0</v>
      </c>
      <c r="AU22" s="7">
        <f>'Plant in Service w CIAC'!AU22-'Plant in Service no CIAC'!AU22</f>
        <v>0</v>
      </c>
      <c r="AV22" s="7">
        <f>'Plant in Service w CIAC'!AV22-'Plant in Service no CIAC'!AV22</f>
        <v>0</v>
      </c>
      <c r="AW22" s="7">
        <f>'Plant in Service w CIAC'!AW22-'Plant in Service no CIAC'!AW22</f>
        <v>0</v>
      </c>
      <c r="AX22" s="7">
        <f>'Plant in Service w CIAC'!AX22-'Plant in Service no CIAC'!AX22</f>
        <v>0</v>
      </c>
      <c r="AY22" s="7">
        <f>'Plant in Service w CIAC'!AY22-'Plant in Service no CIAC'!AY22</f>
        <v>0</v>
      </c>
      <c r="AZ22" s="7">
        <f>'Plant in Service w CIAC'!AZ22-'Plant in Service no CIAC'!AZ22</f>
        <v>0</v>
      </c>
      <c r="BA22" s="7">
        <f>'Plant in Service w CIAC'!BA22-'Plant in Service no CIAC'!BA22</f>
        <v>0</v>
      </c>
      <c r="BB22" s="7">
        <f>'Plant in Service w CIAC'!BB22-'Plant in Service no CIAC'!BB22</f>
        <v>0</v>
      </c>
      <c r="BC22" s="7">
        <f>'Plant in Service w CIAC'!BC22-'Plant in Service no CIAC'!BC22</f>
        <v>0</v>
      </c>
      <c r="BD22" s="7">
        <f>'Plant in Service w CIAC'!BD22-'Plant in Service no CIAC'!BD22</f>
        <v>0</v>
      </c>
      <c r="BE22" s="7">
        <f>'Plant in Service w CIAC'!BE22-'Plant in Service no CIAC'!BE22</f>
        <v>0</v>
      </c>
      <c r="BF22" s="7">
        <f>'Plant in Service w CIAC'!BF22-'Plant in Service no CIAC'!BF22</f>
        <v>0</v>
      </c>
      <c r="BG22" s="7">
        <f>'Plant in Service w CIAC'!BG22-'Plant in Service no CIAC'!BG22</f>
        <v>0</v>
      </c>
      <c r="BH22" s="7">
        <f>'Plant in Service w CIAC'!BH22-'Plant in Service no CIAC'!BH22</f>
        <v>0</v>
      </c>
    </row>
    <row r="23" spans="1:60" x14ac:dyDescent="0.2">
      <c r="A23" s="14" t="s">
        <v>24</v>
      </c>
      <c r="B23" s="24"/>
      <c r="C23" s="24"/>
      <c r="D23" s="24"/>
      <c r="E23" s="44">
        <f t="shared" ref="E23:BH23" si="3">SUM(E5:E21)</f>
        <v>-2477077.2077045701</v>
      </c>
      <c r="F23" s="44">
        <f t="shared" si="3"/>
        <v>-2477077.2077045701</v>
      </c>
      <c r="G23" s="44">
        <f t="shared" si="3"/>
        <v>-2477077.2077045701</v>
      </c>
      <c r="H23" s="44">
        <f t="shared" si="3"/>
        <v>-2477077.2077045701</v>
      </c>
      <c r="I23" s="44">
        <f t="shared" si="3"/>
        <v>-2477077.2077045701</v>
      </c>
      <c r="J23" s="43">
        <f t="shared" si="3"/>
        <v>-2477077.2077045701</v>
      </c>
      <c r="K23" s="43">
        <f t="shared" si="3"/>
        <v>-2477077.2077045701</v>
      </c>
      <c r="L23" s="43">
        <f t="shared" si="3"/>
        <v>-2477077.2077045701</v>
      </c>
      <c r="M23" s="43">
        <f t="shared" si="3"/>
        <v>-2477077.2077045701</v>
      </c>
      <c r="N23" s="43">
        <f t="shared" si="3"/>
        <v>-2477077.2077045701</v>
      </c>
      <c r="O23" s="43">
        <f t="shared" si="3"/>
        <v>-2477077.2077045701</v>
      </c>
      <c r="P23" s="43">
        <f t="shared" si="3"/>
        <v>-2477077.2077045701</v>
      </c>
      <c r="Q23" s="43">
        <f t="shared" si="3"/>
        <v>-2477077.2077045701</v>
      </c>
      <c r="R23" s="43">
        <f t="shared" si="3"/>
        <v>-2477077.2077045701</v>
      </c>
      <c r="S23" s="43">
        <f t="shared" si="3"/>
        <v>-2477077.2077045701</v>
      </c>
      <c r="T23" s="43">
        <f t="shared" si="3"/>
        <v>-2477077.2077045701</v>
      </c>
      <c r="U23" s="43">
        <f t="shared" si="3"/>
        <v>-2477077.2077045701</v>
      </c>
      <c r="V23" s="43">
        <f t="shared" si="3"/>
        <v>-2477077.2077045701</v>
      </c>
      <c r="W23" s="43">
        <f t="shared" si="3"/>
        <v>-2477077.2077045701</v>
      </c>
      <c r="X23" s="43">
        <f t="shared" si="3"/>
        <v>-2477077.2077045701</v>
      </c>
      <c r="Y23" s="43">
        <f t="shared" si="3"/>
        <v>-2477077.2077045701</v>
      </c>
      <c r="Z23" s="43">
        <f t="shared" si="3"/>
        <v>-2477077.2077045701</v>
      </c>
      <c r="AA23" s="43">
        <f t="shared" si="3"/>
        <v>-2477077.2077045701</v>
      </c>
      <c r="AB23" s="43">
        <f t="shared" si="3"/>
        <v>-2477077.2077045701</v>
      </c>
      <c r="AC23" s="43">
        <f t="shared" si="3"/>
        <v>-2477077.2077045701</v>
      </c>
      <c r="AD23" s="43">
        <f t="shared" si="3"/>
        <v>-2477077.2077045701</v>
      </c>
      <c r="AE23" s="43">
        <f t="shared" si="3"/>
        <v>-2477077.2077045701</v>
      </c>
      <c r="AF23" s="43">
        <f t="shared" si="3"/>
        <v>-2477077.2077045701</v>
      </c>
      <c r="AG23" s="43">
        <f t="shared" si="3"/>
        <v>-2477077.2077045701</v>
      </c>
      <c r="AH23" s="43">
        <f t="shared" si="3"/>
        <v>-2477077.2077045701</v>
      </c>
      <c r="AI23" s="43">
        <f t="shared" si="3"/>
        <v>-2477077.2077045701</v>
      </c>
      <c r="AJ23" s="43">
        <f t="shared" si="3"/>
        <v>-2477077.2077045701</v>
      </c>
      <c r="AK23" s="43">
        <f t="shared" si="3"/>
        <v>-2477077.2077045701</v>
      </c>
      <c r="AL23" s="43">
        <f t="shared" si="3"/>
        <v>-2477077.2077045701</v>
      </c>
      <c r="AM23" s="43">
        <f t="shared" si="3"/>
        <v>-2477077.2077045701</v>
      </c>
      <c r="AN23" s="43">
        <f t="shared" si="3"/>
        <v>-2477077.2077045701</v>
      </c>
      <c r="AO23" s="43">
        <f t="shared" si="3"/>
        <v>-2477077.2077045701</v>
      </c>
      <c r="AP23" s="43">
        <f t="shared" si="3"/>
        <v>-2477077.2077045701</v>
      </c>
      <c r="AQ23" s="43">
        <f t="shared" si="3"/>
        <v>-2477077.2077045701</v>
      </c>
      <c r="AR23" s="43">
        <f t="shared" si="3"/>
        <v>-2477077.2077045701</v>
      </c>
      <c r="AS23" s="43">
        <f t="shared" si="3"/>
        <v>-2477077.2077045701</v>
      </c>
      <c r="AT23" s="43">
        <f t="shared" si="3"/>
        <v>-2477077.2077045701</v>
      </c>
      <c r="AU23" s="43">
        <f t="shared" si="3"/>
        <v>-2477077.2077045701</v>
      </c>
      <c r="AV23" s="43">
        <f t="shared" si="3"/>
        <v>-2477077.2077045701</v>
      </c>
      <c r="AW23" s="43">
        <f t="shared" si="3"/>
        <v>-2477077.2077045701</v>
      </c>
      <c r="AX23" s="43">
        <f t="shared" si="3"/>
        <v>-2477077.2077045701</v>
      </c>
      <c r="AY23" s="43">
        <f t="shared" si="3"/>
        <v>-2477077.2077045701</v>
      </c>
      <c r="AZ23" s="43">
        <f t="shared" si="3"/>
        <v>-2477077.2077045701</v>
      </c>
      <c r="BA23" s="43">
        <f t="shared" si="3"/>
        <v>-2477077.2077045701</v>
      </c>
      <c r="BB23" s="43">
        <f t="shared" si="3"/>
        <v>-2477077.2077045701</v>
      </c>
      <c r="BC23" s="43">
        <f t="shared" si="3"/>
        <v>-2477077.2077045701</v>
      </c>
      <c r="BD23" s="43">
        <f t="shared" si="3"/>
        <v>-2477077.2077045701</v>
      </c>
      <c r="BE23" s="43">
        <f t="shared" si="3"/>
        <v>-2477077.2077045701</v>
      </c>
      <c r="BF23" s="43">
        <f t="shared" si="3"/>
        <v>-2477077.2077045701</v>
      </c>
      <c r="BG23" s="43">
        <f t="shared" si="3"/>
        <v>-2477077.2077045701</v>
      </c>
      <c r="BH23" s="43">
        <f t="shared" si="3"/>
        <v>-2477077.2077045701</v>
      </c>
    </row>
    <row r="24" spans="1:60" x14ac:dyDescent="0.2">
      <c r="A24" s="42" t="s">
        <v>20</v>
      </c>
      <c r="I24" s="27">
        <f>I23-'Deprec Exp Diff'!$C$21</f>
        <v>0</v>
      </c>
      <c r="J24" s="158">
        <v>0</v>
      </c>
      <c r="K24" s="158">
        <v>0</v>
      </c>
      <c r="L24" s="158">
        <v>0</v>
      </c>
      <c r="M24" s="158">
        <v>0</v>
      </c>
      <c r="N24" s="158">
        <v>0</v>
      </c>
      <c r="O24" s="158">
        <v>0</v>
      </c>
      <c r="P24" s="158">
        <v>0</v>
      </c>
      <c r="Q24" s="158">
        <v>0</v>
      </c>
      <c r="R24" s="158">
        <v>0</v>
      </c>
      <c r="S24" s="158">
        <v>0</v>
      </c>
      <c r="T24" s="158">
        <v>0</v>
      </c>
      <c r="U24" s="158">
        <v>0</v>
      </c>
      <c r="V24" s="158">
        <v>0</v>
      </c>
      <c r="W24" s="158">
        <v>0</v>
      </c>
      <c r="X24" s="158">
        <v>0</v>
      </c>
      <c r="Y24" s="158">
        <v>0</v>
      </c>
      <c r="Z24" s="158">
        <v>0</v>
      </c>
      <c r="AA24" s="158">
        <v>0</v>
      </c>
      <c r="AB24" s="158">
        <v>0</v>
      </c>
      <c r="AC24" s="158">
        <v>0</v>
      </c>
      <c r="AD24" s="158">
        <v>0</v>
      </c>
      <c r="AE24" s="158">
        <v>0</v>
      </c>
      <c r="AF24" s="158">
        <v>0</v>
      </c>
      <c r="AG24" s="158">
        <v>0</v>
      </c>
      <c r="AH24" s="158">
        <v>0</v>
      </c>
      <c r="AI24" s="158">
        <v>0</v>
      </c>
      <c r="AJ24" s="158">
        <v>0</v>
      </c>
      <c r="AK24" s="158">
        <v>0</v>
      </c>
      <c r="AL24" s="158">
        <v>0</v>
      </c>
      <c r="AM24" s="158">
        <v>0</v>
      </c>
      <c r="AN24" s="158">
        <v>0</v>
      </c>
      <c r="AO24" s="158">
        <v>0</v>
      </c>
      <c r="AP24" s="158">
        <v>0</v>
      </c>
      <c r="AQ24" s="158">
        <v>0</v>
      </c>
      <c r="AR24" s="158">
        <v>0</v>
      </c>
      <c r="AS24" s="158">
        <v>0</v>
      </c>
      <c r="AT24" s="158">
        <v>0</v>
      </c>
      <c r="AU24" s="158">
        <v>0</v>
      </c>
      <c r="AV24" s="158">
        <v>0</v>
      </c>
      <c r="AW24" s="158">
        <v>0</v>
      </c>
      <c r="AX24" s="158">
        <v>0</v>
      </c>
      <c r="AY24" s="158">
        <v>0</v>
      </c>
      <c r="AZ24" s="158">
        <v>0</v>
      </c>
      <c r="BA24" s="158">
        <v>0</v>
      </c>
      <c r="BB24" s="158">
        <v>0</v>
      </c>
      <c r="BC24" s="158">
        <v>0</v>
      </c>
      <c r="BD24" s="158">
        <v>0</v>
      </c>
      <c r="BE24" s="158">
        <v>0</v>
      </c>
      <c r="BF24" s="158">
        <v>0</v>
      </c>
      <c r="BG24" s="158">
        <v>0</v>
      </c>
      <c r="BH24" s="158">
        <v>0</v>
      </c>
    </row>
    <row r="25" spans="1:60" x14ac:dyDescent="0.2">
      <c r="I25" s="30"/>
    </row>
    <row r="26" spans="1:60" x14ac:dyDescent="0.2">
      <c r="A26" s="155" t="s">
        <v>55</v>
      </c>
      <c r="B26" s="155" t="s">
        <v>51</v>
      </c>
      <c r="E26" s="31">
        <f t="shared" ref="E26:T28" si="4">SUMIF($B$5:$B$21,$B26,E$5:E$21)</f>
        <v>-2477077.2077045701</v>
      </c>
      <c r="F26" s="31">
        <f t="shared" si="4"/>
        <v>-2477077.2077045701</v>
      </c>
      <c r="G26" s="31">
        <f t="shared" si="4"/>
        <v>-2477077.2077045701</v>
      </c>
      <c r="H26" s="31">
        <f t="shared" si="4"/>
        <v>-2477077.2077045701</v>
      </c>
      <c r="I26" s="31">
        <f t="shared" si="4"/>
        <v>-2477077.2077045701</v>
      </c>
      <c r="J26" s="148">
        <f t="shared" si="4"/>
        <v>-2477077.2077045701</v>
      </c>
      <c r="K26" s="148">
        <f t="shared" si="4"/>
        <v>-2477077.2077045701</v>
      </c>
      <c r="L26" s="148">
        <f t="shared" si="4"/>
        <v>-2477077.2077045701</v>
      </c>
      <c r="M26" s="148">
        <f t="shared" si="4"/>
        <v>-2477077.2077045701</v>
      </c>
      <c r="N26" s="148">
        <f t="shared" si="4"/>
        <v>-2477077.2077045701</v>
      </c>
      <c r="O26" s="148">
        <f t="shared" si="4"/>
        <v>-2477077.2077045701</v>
      </c>
      <c r="P26" s="148">
        <f t="shared" si="4"/>
        <v>-2477077.2077045701</v>
      </c>
      <c r="Q26" s="148">
        <f t="shared" si="4"/>
        <v>-2477077.2077045701</v>
      </c>
      <c r="R26" s="148">
        <f t="shared" si="4"/>
        <v>-2477077.2077045701</v>
      </c>
      <c r="S26" s="148">
        <f t="shared" si="4"/>
        <v>-2477077.2077045701</v>
      </c>
      <c r="T26" s="148">
        <f t="shared" si="4"/>
        <v>-2477077.2077045701</v>
      </c>
      <c r="U26" s="148">
        <f t="shared" ref="U26:AJ28" si="5">SUMIF($B$5:$B$21,$B26,U$5:U$21)</f>
        <v>-2477077.2077045701</v>
      </c>
      <c r="V26" s="148">
        <f t="shared" si="5"/>
        <v>-2477077.2077045701</v>
      </c>
      <c r="W26" s="148">
        <f t="shared" si="5"/>
        <v>-2477077.2077045701</v>
      </c>
      <c r="X26" s="148">
        <f t="shared" si="5"/>
        <v>-2477077.2077045701</v>
      </c>
      <c r="Y26" s="148">
        <f t="shared" si="5"/>
        <v>-2477077.2077045701</v>
      </c>
      <c r="Z26" s="148">
        <f t="shared" si="5"/>
        <v>-2477077.2077045701</v>
      </c>
      <c r="AA26" s="148">
        <f t="shared" si="5"/>
        <v>-2477077.2077045701</v>
      </c>
      <c r="AB26" s="148">
        <f t="shared" si="5"/>
        <v>-2477077.2077045701</v>
      </c>
      <c r="AC26" s="148">
        <f t="shared" si="5"/>
        <v>-2477077.2077045701</v>
      </c>
      <c r="AD26" s="148">
        <f t="shared" si="5"/>
        <v>-2477077.2077045701</v>
      </c>
      <c r="AE26" s="148">
        <f t="shared" si="5"/>
        <v>-2477077.2077045701</v>
      </c>
      <c r="AF26" s="148">
        <f t="shared" si="5"/>
        <v>-2477077.2077045701</v>
      </c>
      <c r="AG26" s="148">
        <f t="shared" si="5"/>
        <v>-2477077.2077045701</v>
      </c>
      <c r="AH26" s="148">
        <f t="shared" si="5"/>
        <v>-2477077.2077045701</v>
      </c>
      <c r="AI26" s="148">
        <f t="shared" si="5"/>
        <v>-2477077.2077045701</v>
      </c>
      <c r="AJ26" s="148">
        <f t="shared" si="5"/>
        <v>-2477077.2077045701</v>
      </c>
      <c r="AK26" s="148">
        <f t="shared" ref="AK26:AZ28" si="6">SUMIF($B$5:$B$21,$B26,AK$5:AK$21)</f>
        <v>-2477077.2077045701</v>
      </c>
      <c r="AL26" s="148">
        <f t="shared" si="6"/>
        <v>-2477077.2077045701</v>
      </c>
      <c r="AM26" s="148">
        <f t="shared" si="6"/>
        <v>-2477077.2077045701</v>
      </c>
      <c r="AN26" s="148">
        <f t="shared" si="6"/>
        <v>-2477077.2077045701</v>
      </c>
      <c r="AO26" s="148">
        <f t="shared" si="6"/>
        <v>-2477077.2077045701</v>
      </c>
      <c r="AP26" s="148">
        <f t="shared" si="6"/>
        <v>-2477077.2077045701</v>
      </c>
      <c r="AQ26" s="148">
        <f t="shared" si="6"/>
        <v>-2477077.2077045701</v>
      </c>
      <c r="AR26" s="148">
        <f t="shared" si="6"/>
        <v>-2477077.2077045701</v>
      </c>
      <c r="AS26" s="148">
        <f t="shared" si="6"/>
        <v>-2477077.2077045701</v>
      </c>
      <c r="AT26" s="148">
        <f t="shared" si="6"/>
        <v>-2477077.2077045701</v>
      </c>
      <c r="AU26" s="148">
        <f t="shared" si="6"/>
        <v>-2477077.2077045701</v>
      </c>
      <c r="AV26" s="148">
        <f t="shared" si="6"/>
        <v>-2477077.2077045701</v>
      </c>
      <c r="AW26" s="148">
        <f t="shared" si="6"/>
        <v>-2477077.2077045701</v>
      </c>
      <c r="AX26" s="148">
        <f t="shared" si="6"/>
        <v>-2477077.2077045701</v>
      </c>
      <c r="AY26" s="148">
        <f t="shared" si="6"/>
        <v>-2477077.2077045701</v>
      </c>
      <c r="AZ26" s="148">
        <f t="shared" si="6"/>
        <v>-2477077.2077045701</v>
      </c>
      <c r="BA26" s="148">
        <f t="shared" ref="BA26:BH28" si="7">SUMIF($B$5:$B$21,$B26,BA$5:BA$21)</f>
        <v>-2477077.2077045701</v>
      </c>
      <c r="BB26" s="148">
        <f t="shared" si="7"/>
        <v>-2477077.2077045701</v>
      </c>
      <c r="BC26" s="148">
        <f t="shared" si="7"/>
        <v>-2477077.2077045701</v>
      </c>
      <c r="BD26" s="148">
        <f t="shared" si="7"/>
        <v>-2477077.2077045701</v>
      </c>
      <c r="BE26" s="148">
        <f t="shared" si="7"/>
        <v>-2477077.2077045701</v>
      </c>
      <c r="BF26" s="148">
        <f t="shared" si="7"/>
        <v>-2477077.2077045701</v>
      </c>
      <c r="BG26" s="148">
        <f t="shared" si="7"/>
        <v>-2477077.2077045701</v>
      </c>
      <c r="BH26" s="148">
        <f t="shared" si="7"/>
        <v>-2477077.2077045701</v>
      </c>
    </row>
    <row r="27" spans="1:60" x14ac:dyDescent="0.2">
      <c r="B27" s="155" t="s">
        <v>50</v>
      </c>
      <c r="E27" s="31">
        <f t="shared" si="4"/>
        <v>0</v>
      </c>
      <c r="F27" s="31">
        <f t="shared" si="4"/>
        <v>0</v>
      </c>
      <c r="G27" s="31">
        <f t="shared" si="4"/>
        <v>0</v>
      </c>
      <c r="H27" s="31">
        <f t="shared" si="4"/>
        <v>0</v>
      </c>
      <c r="I27" s="31">
        <f t="shared" si="4"/>
        <v>0</v>
      </c>
      <c r="J27" s="148">
        <f t="shared" si="4"/>
        <v>0</v>
      </c>
      <c r="K27" s="148">
        <f t="shared" si="4"/>
        <v>0</v>
      </c>
      <c r="L27" s="148">
        <f t="shared" si="4"/>
        <v>0</v>
      </c>
      <c r="M27" s="148">
        <f t="shared" si="4"/>
        <v>0</v>
      </c>
      <c r="N27" s="148">
        <f t="shared" si="4"/>
        <v>0</v>
      </c>
      <c r="O27" s="148">
        <f t="shared" si="4"/>
        <v>0</v>
      </c>
      <c r="P27" s="148">
        <f t="shared" si="4"/>
        <v>0</v>
      </c>
      <c r="Q27" s="148">
        <f t="shared" si="4"/>
        <v>0</v>
      </c>
      <c r="R27" s="148">
        <f t="shared" si="4"/>
        <v>0</v>
      </c>
      <c r="S27" s="148">
        <f t="shared" si="4"/>
        <v>0</v>
      </c>
      <c r="T27" s="148">
        <f t="shared" si="4"/>
        <v>0</v>
      </c>
      <c r="U27" s="148">
        <f t="shared" si="5"/>
        <v>0</v>
      </c>
      <c r="V27" s="148">
        <f t="shared" si="5"/>
        <v>0</v>
      </c>
      <c r="W27" s="148">
        <f t="shared" si="5"/>
        <v>0</v>
      </c>
      <c r="X27" s="148">
        <f t="shared" si="5"/>
        <v>0</v>
      </c>
      <c r="Y27" s="148">
        <f t="shared" si="5"/>
        <v>0</v>
      </c>
      <c r="Z27" s="148">
        <f t="shared" si="5"/>
        <v>0</v>
      </c>
      <c r="AA27" s="148">
        <f t="shared" si="5"/>
        <v>0</v>
      </c>
      <c r="AB27" s="148">
        <f t="shared" si="5"/>
        <v>0</v>
      </c>
      <c r="AC27" s="148">
        <f t="shared" si="5"/>
        <v>0</v>
      </c>
      <c r="AD27" s="148">
        <f t="shared" si="5"/>
        <v>0</v>
      </c>
      <c r="AE27" s="148">
        <f t="shared" si="5"/>
        <v>0</v>
      </c>
      <c r="AF27" s="148">
        <f t="shared" si="5"/>
        <v>0</v>
      </c>
      <c r="AG27" s="148">
        <f t="shared" si="5"/>
        <v>0</v>
      </c>
      <c r="AH27" s="148">
        <f t="shared" si="5"/>
        <v>0</v>
      </c>
      <c r="AI27" s="148">
        <f t="shared" si="5"/>
        <v>0</v>
      </c>
      <c r="AJ27" s="148">
        <f t="shared" si="5"/>
        <v>0</v>
      </c>
      <c r="AK27" s="148">
        <f t="shared" si="6"/>
        <v>0</v>
      </c>
      <c r="AL27" s="148">
        <f t="shared" si="6"/>
        <v>0</v>
      </c>
      <c r="AM27" s="148">
        <f t="shared" si="6"/>
        <v>0</v>
      </c>
      <c r="AN27" s="148">
        <f t="shared" si="6"/>
        <v>0</v>
      </c>
      <c r="AO27" s="148">
        <f t="shared" si="6"/>
        <v>0</v>
      </c>
      <c r="AP27" s="148">
        <f t="shared" si="6"/>
        <v>0</v>
      </c>
      <c r="AQ27" s="148">
        <f t="shared" si="6"/>
        <v>0</v>
      </c>
      <c r="AR27" s="148">
        <f t="shared" si="6"/>
        <v>0</v>
      </c>
      <c r="AS27" s="148">
        <f t="shared" si="6"/>
        <v>0</v>
      </c>
      <c r="AT27" s="148">
        <f t="shared" si="6"/>
        <v>0</v>
      </c>
      <c r="AU27" s="148">
        <f t="shared" si="6"/>
        <v>0</v>
      </c>
      <c r="AV27" s="148">
        <f t="shared" si="6"/>
        <v>0</v>
      </c>
      <c r="AW27" s="148">
        <f t="shared" si="6"/>
        <v>0</v>
      </c>
      <c r="AX27" s="148">
        <f t="shared" si="6"/>
        <v>0</v>
      </c>
      <c r="AY27" s="148">
        <f t="shared" si="6"/>
        <v>0</v>
      </c>
      <c r="AZ27" s="148">
        <f t="shared" si="6"/>
        <v>0</v>
      </c>
      <c r="BA27" s="148">
        <f t="shared" si="7"/>
        <v>0</v>
      </c>
      <c r="BB27" s="148">
        <f t="shared" si="7"/>
        <v>0</v>
      </c>
      <c r="BC27" s="148">
        <f t="shared" si="7"/>
        <v>0</v>
      </c>
      <c r="BD27" s="148">
        <f t="shared" si="7"/>
        <v>0</v>
      </c>
      <c r="BE27" s="148">
        <f t="shared" si="7"/>
        <v>0</v>
      </c>
      <c r="BF27" s="148">
        <f t="shared" si="7"/>
        <v>0</v>
      </c>
      <c r="BG27" s="148">
        <f t="shared" si="7"/>
        <v>0</v>
      </c>
      <c r="BH27" s="148">
        <f t="shared" si="7"/>
        <v>0</v>
      </c>
    </row>
    <row r="28" spans="1:60" x14ac:dyDescent="0.2">
      <c r="B28" s="7" t="s">
        <v>52</v>
      </c>
      <c r="C28" s="7"/>
      <c r="D28" s="7"/>
      <c r="E28" s="22">
        <f t="shared" si="4"/>
        <v>0</v>
      </c>
      <c r="F28" s="22">
        <f t="shared" si="4"/>
        <v>0</v>
      </c>
      <c r="G28" s="22">
        <f t="shared" si="4"/>
        <v>0</v>
      </c>
      <c r="H28" s="22">
        <f t="shared" si="4"/>
        <v>0</v>
      </c>
      <c r="I28" s="22">
        <f t="shared" si="4"/>
        <v>0</v>
      </c>
      <c r="J28" s="8">
        <f t="shared" si="4"/>
        <v>0</v>
      </c>
      <c r="K28" s="8">
        <f t="shared" si="4"/>
        <v>0</v>
      </c>
      <c r="L28" s="8">
        <f t="shared" si="4"/>
        <v>0</v>
      </c>
      <c r="M28" s="8">
        <f t="shared" si="4"/>
        <v>0</v>
      </c>
      <c r="N28" s="8">
        <f t="shared" si="4"/>
        <v>0</v>
      </c>
      <c r="O28" s="8">
        <f t="shared" si="4"/>
        <v>0</v>
      </c>
      <c r="P28" s="8">
        <f t="shared" si="4"/>
        <v>0</v>
      </c>
      <c r="Q28" s="8">
        <f t="shared" si="4"/>
        <v>0</v>
      </c>
      <c r="R28" s="8">
        <f t="shared" si="4"/>
        <v>0</v>
      </c>
      <c r="S28" s="8">
        <f t="shared" si="4"/>
        <v>0</v>
      </c>
      <c r="T28" s="8">
        <f t="shared" si="4"/>
        <v>0</v>
      </c>
      <c r="U28" s="8">
        <f t="shared" si="5"/>
        <v>0</v>
      </c>
      <c r="V28" s="8">
        <f t="shared" si="5"/>
        <v>0</v>
      </c>
      <c r="W28" s="8">
        <f t="shared" si="5"/>
        <v>0</v>
      </c>
      <c r="X28" s="8">
        <f t="shared" si="5"/>
        <v>0</v>
      </c>
      <c r="Y28" s="8">
        <f t="shared" si="5"/>
        <v>0</v>
      </c>
      <c r="Z28" s="8">
        <f t="shared" si="5"/>
        <v>0</v>
      </c>
      <c r="AA28" s="8">
        <f t="shared" si="5"/>
        <v>0</v>
      </c>
      <c r="AB28" s="8">
        <f t="shared" si="5"/>
        <v>0</v>
      </c>
      <c r="AC28" s="8">
        <f t="shared" si="5"/>
        <v>0</v>
      </c>
      <c r="AD28" s="8">
        <f t="shared" si="5"/>
        <v>0</v>
      </c>
      <c r="AE28" s="8">
        <f t="shared" si="5"/>
        <v>0</v>
      </c>
      <c r="AF28" s="8">
        <f t="shared" si="5"/>
        <v>0</v>
      </c>
      <c r="AG28" s="8">
        <f t="shared" si="5"/>
        <v>0</v>
      </c>
      <c r="AH28" s="8">
        <f t="shared" si="5"/>
        <v>0</v>
      </c>
      <c r="AI28" s="8">
        <f t="shared" si="5"/>
        <v>0</v>
      </c>
      <c r="AJ28" s="8">
        <f t="shared" si="5"/>
        <v>0</v>
      </c>
      <c r="AK28" s="8">
        <f t="shared" si="6"/>
        <v>0</v>
      </c>
      <c r="AL28" s="8">
        <f t="shared" si="6"/>
        <v>0</v>
      </c>
      <c r="AM28" s="8">
        <f t="shared" si="6"/>
        <v>0</v>
      </c>
      <c r="AN28" s="8">
        <f t="shared" si="6"/>
        <v>0</v>
      </c>
      <c r="AO28" s="8">
        <f t="shared" si="6"/>
        <v>0</v>
      </c>
      <c r="AP28" s="8">
        <f t="shared" si="6"/>
        <v>0</v>
      </c>
      <c r="AQ28" s="8">
        <f t="shared" si="6"/>
        <v>0</v>
      </c>
      <c r="AR28" s="8">
        <f t="shared" si="6"/>
        <v>0</v>
      </c>
      <c r="AS28" s="8">
        <f t="shared" si="6"/>
        <v>0</v>
      </c>
      <c r="AT28" s="8">
        <f t="shared" si="6"/>
        <v>0</v>
      </c>
      <c r="AU28" s="8">
        <f t="shared" si="6"/>
        <v>0</v>
      </c>
      <c r="AV28" s="8">
        <f t="shared" si="6"/>
        <v>0</v>
      </c>
      <c r="AW28" s="8">
        <f t="shared" si="6"/>
        <v>0</v>
      </c>
      <c r="AX28" s="8">
        <f t="shared" si="6"/>
        <v>0</v>
      </c>
      <c r="AY28" s="8">
        <f t="shared" si="6"/>
        <v>0</v>
      </c>
      <c r="AZ28" s="8">
        <f t="shared" si="6"/>
        <v>0</v>
      </c>
      <c r="BA28" s="8">
        <f t="shared" si="7"/>
        <v>0</v>
      </c>
      <c r="BB28" s="8">
        <f t="shared" si="7"/>
        <v>0</v>
      </c>
      <c r="BC28" s="8">
        <f t="shared" si="7"/>
        <v>0</v>
      </c>
      <c r="BD28" s="8">
        <f t="shared" si="7"/>
        <v>0</v>
      </c>
      <c r="BE28" s="8">
        <f t="shared" si="7"/>
        <v>0</v>
      </c>
      <c r="BF28" s="8">
        <f t="shared" si="7"/>
        <v>0</v>
      </c>
      <c r="BG28" s="8">
        <f t="shared" si="7"/>
        <v>0</v>
      </c>
      <c r="BH28" s="8">
        <f t="shared" si="7"/>
        <v>0</v>
      </c>
    </row>
    <row r="29" spans="1:60" x14ac:dyDescent="0.2">
      <c r="B29" s="155" t="s">
        <v>22</v>
      </c>
      <c r="E29" s="27">
        <f t="shared" ref="E29:H29" si="8">SUM(E26:E28)</f>
        <v>-2477077.2077045701</v>
      </c>
      <c r="F29" s="27">
        <f t="shared" si="8"/>
        <v>-2477077.2077045701</v>
      </c>
      <c r="G29" s="27">
        <f t="shared" si="8"/>
        <v>-2477077.2077045701</v>
      </c>
      <c r="H29" s="27">
        <f t="shared" si="8"/>
        <v>-2477077.2077045701</v>
      </c>
      <c r="I29" s="27">
        <f>SUM(I26:I28)</f>
        <v>-2477077.2077045701</v>
      </c>
      <c r="J29" s="158">
        <f>SUM(J26:J28)</f>
        <v>-2477077.2077045701</v>
      </c>
      <c r="K29" s="158">
        <f t="shared" ref="K29:BH29" si="9">SUM(K26:K28)</f>
        <v>-2477077.2077045701</v>
      </c>
      <c r="L29" s="158">
        <f t="shared" si="9"/>
        <v>-2477077.2077045701</v>
      </c>
      <c r="M29" s="158">
        <f t="shared" si="9"/>
        <v>-2477077.2077045701</v>
      </c>
      <c r="N29" s="158">
        <f t="shared" si="9"/>
        <v>-2477077.2077045701</v>
      </c>
      <c r="O29" s="158">
        <f t="shared" si="9"/>
        <v>-2477077.2077045701</v>
      </c>
      <c r="P29" s="158">
        <f t="shared" si="9"/>
        <v>-2477077.2077045701</v>
      </c>
      <c r="Q29" s="158">
        <f t="shared" si="9"/>
        <v>-2477077.2077045701</v>
      </c>
      <c r="R29" s="158">
        <f t="shared" si="9"/>
        <v>-2477077.2077045701</v>
      </c>
      <c r="S29" s="158">
        <f t="shared" si="9"/>
        <v>-2477077.2077045701</v>
      </c>
      <c r="T29" s="158">
        <f t="shared" si="9"/>
        <v>-2477077.2077045701</v>
      </c>
      <c r="U29" s="158">
        <f t="shared" si="9"/>
        <v>-2477077.2077045701</v>
      </c>
      <c r="V29" s="158">
        <f t="shared" si="9"/>
        <v>-2477077.2077045701</v>
      </c>
      <c r="W29" s="158">
        <f t="shared" si="9"/>
        <v>-2477077.2077045701</v>
      </c>
      <c r="X29" s="158">
        <f t="shared" si="9"/>
        <v>-2477077.2077045701</v>
      </c>
      <c r="Y29" s="158">
        <f t="shared" si="9"/>
        <v>-2477077.2077045701</v>
      </c>
      <c r="Z29" s="158">
        <f t="shared" si="9"/>
        <v>-2477077.2077045701</v>
      </c>
      <c r="AA29" s="158">
        <f t="shared" si="9"/>
        <v>-2477077.2077045701</v>
      </c>
      <c r="AB29" s="158">
        <f t="shared" si="9"/>
        <v>-2477077.2077045701</v>
      </c>
      <c r="AC29" s="158">
        <f t="shared" si="9"/>
        <v>-2477077.2077045701</v>
      </c>
      <c r="AD29" s="158">
        <f t="shared" si="9"/>
        <v>-2477077.2077045701</v>
      </c>
      <c r="AE29" s="158">
        <f t="shared" si="9"/>
        <v>-2477077.2077045701</v>
      </c>
      <c r="AF29" s="158">
        <f t="shared" si="9"/>
        <v>-2477077.2077045701</v>
      </c>
      <c r="AG29" s="158">
        <f t="shared" si="9"/>
        <v>-2477077.2077045701</v>
      </c>
      <c r="AH29" s="158">
        <f t="shared" si="9"/>
        <v>-2477077.2077045701</v>
      </c>
      <c r="AI29" s="158">
        <f t="shared" si="9"/>
        <v>-2477077.2077045701</v>
      </c>
      <c r="AJ29" s="158">
        <f t="shared" si="9"/>
        <v>-2477077.2077045701</v>
      </c>
      <c r="AK29" s="158">
        <f t="shared" si="9"/>
        <v>-2477077.2077045701</v>
      </c>
      <c r="AL29" s="158">
        <f t="shared" si="9"/>
        <v>-2477077.2077045701</v>
      </c>
      <c r="AM29" s="158">
        <f t="shared" si="9"/>
        <v>-2477077.2077045701</v>
      </c>
      <c r="AN29" s="158">
        <f t="shared" si="9"/>
        <v>-2477077.2077045701</v>
      </c>
      <c r="AO29" s="158">
        <f t="shared" si="9"/>
        <v>-2477077.2077045701</v>
      </c>
      <c r="AP29" s="158">
        <f t="shared" si="9"/>
        <v>-2477077.2077045701</v>
      </c>
      <c r="AQ29" s="158">
        <f t="shared" si="9"/>
        <v>-2477077.2077045701</v>
      </c>
      <c r="AR29" s="158">
        <f t="shared" si="9"/>
        <v>-2477077.2077045701</v>
      </c>
      <c r="AS29" s="158">
        <f t="shared" si="9"/>
        <v>-2477077.2077045701</v>
      </c>
      <c r="AT29" s="158">
        <f t="shared" si="9"/>
        <v>-2477077.2077045701</v>
      </c>
      <c r="AU29" s="158">
        <f t="shared" si="9"/>
        <v>-2477077.2077045701</v>
      </c>
      <c r="AV29" s="158">
        <f t="shared" si="9"/>
        <v>-2477077.2077045701</v>
      </c>
      <c r="AW29" s="158">
        <f t="shared" si="9"/>
        <v>-2477077.2077045701</v>
      </c>
      <c r="AX29" s="158">
        <f t="shared" si="9"/>
        <v>-2477077.2077045701</v>
      </c>
      <c r="AY29" s="158">
        <f t="shared" si="9"/>
        <v>-2477077.2077045701</v>
      </c>
      <c r="AZ29" s="158">
        <f t="shared" si="9"/>
        <v>-2477077.2077045701</v>
      </c>
      <c r="BA29" s="158">
        <f t="shared" si="9"/>
        <v>-2477077.2077045701</v>
      </c>
      <c r="BB29" s="158">
        <f t="shared" si="9"/>
        <v>-2477077.2077045701</v>
      </c>
      <c r="BC29" s="158">
        <f t="shared" si="9"/>
        <v>-2477077.2077045701</v>
      </c>
      <c r="BD29" s="158">
        <f t="shared" si="9"/>
        <v>-2477077.2077045701</v>
      </c>
      <c r="BE29" s="158">
        <f t="shared" si="9"/>
        <v>-2477077.2077045701</v>
      </c>
      <c r="BF29" s="158">
        <f t="shared" si="9"/>
        <v>-2477077.2077045701</v>
      </c>
      <c r="BG29" s="158">
        <f t="shared" si="9"/>
        <v>-2477077.2077045701</v>
      </c>
      <c r="BH29" s="158">
        <f t="shared" si="9"/>
        <v>-2477077.2077045701</v>
      </c>
    </row>
    <row r="30" spans="1:60" x14ac:dyDescent="0.2">
      <c r="I30" s="30"/>
    </row>
    <row r="31" spans="1:60" x14ac:dyDescent="0.2">
      <c r="I31" s="9"/>
    </row>
    <row r="32" spans="1:60" x14ac:dyDescent="0.2">
      <c r="A32" s="71" t="s">
        <v>77</v>
      </c>
    </row>
    <row r="33" spans="1:63" x14ac:dyDescent="0.2">
      <c r="A33" s="71" t="s">
        <v>43</v>
      </c>
      <c r="B33" s="155" t="s">
        <v>50</v>
      </c>
      <c r="D33" s="77"/>
      <c r="E33" s="159">
        <f>'Plant in Service w CIAC'!E33-'Plant in Service no CIAC'!E33</f>
        <v>0</v>
      </c>
      <c r="F33" s="159">
        <f>'Plant in Service w CIAC'!F33-'Plant in Service no CIAC'!F33</f>
        <v>0</v>
      </c>
      <c r="G33" s="159">
        <f>'Plant in Service w CIAC'!G33-'Plant in Service no CIAC'!G33</f>
        <v>0</v>
      </c>
      <c r="H33" s="159">
        <f>'Plant in Service w CIAC'!H33-'Plant in Service no CIAC'!H33</f>
        <v>0</v>
      </c>
      <c r="I33" s="159">
        <f>'Plant in Service w CIAC'!I33-'Plant in Service no CIAC'!I33</f>
        <v>0</v>
      </c>
      <c r="J33" s="159">
        <f>'Plant in Service w CIAC'!J33-'Plant in Service no CIAC'!J33</f>
        <v>0</v>
      </c>
      <c r="K33" s="159">
        <f>'Plant in Service w CIAC'!K33-'Plant in Service no CIAC'!K33</f>
        <v>0</v>
      </c>
      <c r="L33" s="159">
        <f>'Plant in Service w CIAC'!L33-'Plant in Service no CIAC'!L33</f>
        <v>0</v>
      </c>
      <c r="M33" s="159">
        <f>'Plant in Service w CIAC'!M33-'Plant in Service no CIAC'!M33</f>
        <v>0</v>
      </c>
      <c r="N33" s="159">
        <f>'Plant in Service w CIAC'!N33-'Plant in Service no CIAC'!N33</f>
        <v>0</v>
      </c>
      <c r="O33" s="159">
        <f>'Plant in Service w CIAC'!O33-'Plant in Service no CIAC'!O33</f>
        <v>0</v>
      </c>
      <c r="P33" s="159">
        <f>'Plant in Service w CIAC'!P33-'Plant in Service no CIAC'!P33</f>
        <v>0</v>
      </c>
      <c r="Q33" s="159">
        <f>'Plant in Service w CIAC'!Q33-'Plant in Service no CIAC'!Q33</f>
        <v>0</v>
      </c>
      <c r="R33" s="159">
        <f>'Plant in Service w CIAC'!R33-'Plant in Service no CIAC'!R33</f>
        <v>0</v>
      </c>
      <c r="S33" s="159">
        <f>'Plant in Service w CIAC'!S33-'Plant in Service no CIAC'!S33</f>
        <v>0</v>
      </c>
      <c r="T33" s="159">
        <f>'Plant in Service w CIAC'!T33-'Plant in Service no CIAC'!T33</f>
        <v>0</v>
      </c>
      <c r="U33" s="159">
        <f>'Plant in Service w CIAC'!U33-'Plant in Service no CIAC'!U33</f>
        <v>0</v>
      </c>
      <c r="V33" s="159">
        <f>'Plant in Service w CIAC'!V33-'Plant in Service no CIAC'!V33</f>
        <v>0</v>
      </c>
      <c r="W33" s="159">
        <f>'Plant in Service w CIAC'!W33-'Plant in Service no CIAC'!W33</f>
        <v>0</v>
      </c>
      <c r="X33" s="159">
        <f>'Plant in Service w CIAC'!X33-'Plant in Service no CIAC'!X33</f>
        <v>0</v>
      </c>
      <c r="Y33" s="159">
        <f>'Plant in Service w CIAC'!Y33-'Plant in Service no CIAC'!Y33</f>
        <v>0</v>
      </c>
      <c r="Z33" s="159">
        <f>'Plant in Service w CIAC'!Z33-'Plant in Service no CIAC'!Z33</f>
        <v>0</v>
      </c>
      <c r="AA33" s="159">
        <f>'Plant in Service w CIAC'!AA33-'Plant in Service no CIAC'!AA33</f>
        <v>0</v>
      </c>
      <c r="AB33" s="159">
        <f>'Plant in Service w CIAC'!AB33-'Plant in Service no CIAC'!AB33</f>
        <v>0</v>
      </c>
      <c r="AC33" s="159">
        <f>'Plant in Service w CIAC'!AC33-'Plant in Service no CIAC'!AC33</f>
        <v>0</v>
      </c>
      <c r="AD33" s="159">
        <f>'Plant in Service w CIAC'!AD33-'Plant in Service no CIAC'!AD33</f>
        <v>0</v>
      </c>
      <c r="AE33" s="159">
        <f>'Plant in Service w CIAC'!AE33-'Plant in Service no CIAC'!AE33</f>
        <v>0</v>
      </c>
      <c r="AF33" s="159">
        <f>'Plant in Service w CIAC'!AF33-'Plant in Service no CIAC'!AF33</f>
        <v>0</v>
      </c>
      <c r="AG33" s="159">
        <f>'Plant in Service w CIAC'!AG33-'Plant in Service no CIAC'!AG33</f>
        <v>0</v>
      </c>
      <c r="AH33" s="159">
        <f>'Plant in Service w CIAC'!AH33-'Plant in Service no CIAC'!AH33</f>
        <v>0</v>
      </c>
      <c r="AI33" s="159">
        <f>'Plant in Service w CIAC'!AI33-'Plant in Service no CIAC'!AI33</f>
        <v>0</v>
      </c>
      <c r="AJ33" s="159">
        <f>'Plant in Service w CIAC'!AJ33-'Plant in Service no CIAC'!AJ33</f>
        <v>0</v>
      </c>
      <c r="AK33" s="159">
        <f>'Plant in Service w CIAC'!AK33-'Plant in Service no CIAC'!AK33</f>
        <v>0</v>
      </c>
      <c r="AL33" s="159">
        <f>'Plant in Service w CIAC'!AL33-'Plant in Service no CIAC'!AL33</f>
        <v>0</v>
      </c>
      <c r="AM33" s="159">
        <f>'Plant in Service w CIAC'!AM33-'Plant in Service no CIAC'!AM33</f>
        <v>0</v>
      </c>
      <c r="AN33" s="159">
        <f>'Plant in Service w CIAC'!AN33-'Plant in Service no CIAC'!AN33</f>
        <v>0</v>
      </c>
      <c r="AO33" s="159">
        <f>'Plant in Service w CIAC'!AO33-'Plant in Service no CIAC'!AO33</f>
        <v>0</v>
      </c>
      <c r="AP33" s="159">
        <f>'Plant in Service w CIAC'!AP33-'Plant in Service no CIAC'!AP33</f>
        <v>0</v>
      </c>
      <c r="AQ33" s="159">
        <f>'Plant in Service w CIAC'!AQ33-'Plant in Service no CIAC'!AQ33</f>
        <v>0</v>
      </c>
      <c r="AR33" s="159">
        <f>'Plant in Service w CIAC'!AR33-'Plant in Service no CIAC'!AR33</f>
        <v>0</v>
      </c>
      <c r="AS33" s="159">
        <f>'Plant in Service w CIAC'!AS33-'Plant in Service no CIAC'!AS33</f>
        <v>0</v>
      </c>
      <c r="AT33" s="159">
        <f>'Plant in Service w CIAC'!AT33-'Plant in Service no CIAC'!AT33</f>
        <v>0</v>
      </c>
      <c r="AU33" s="159">
        <f>'Plant in Service w CIAC'!AU33-'Plant in Service no CIAC'!AU33</f>
        <v>0</v>
      </c>
      <c r="AV33" s="159">
        <f>'Plant in Service w CIAC'!AV33-'Plant in Service no CIAC'!AV33</f>
        <v>0</v>
      </c>
      <c r="AW33" s="159">
        <f>'Plant in Service w CIAC'!AW33-'Plant in Service no CIAC'!AW33</f>
        <v>0</v>
      </c>
      <c r="AX33" s="159">
        <f>'Plant in Service w CIAC'!AX33-'Plant in Service no CIAC'!AX33</f>
        <v>0</v>
      </c>
      <c r="AY33" s="159">
        <f>'Plant in Service w CIAC'!AY33-'Plant in Service no CIAC'!AY33</f>
        <v>0</v>
      </c>
      <c r="AZ33" s="159">
        <f>'Plant in Service w CIAC'!AZ33-'Plant in Service no CIAC'!AZ33</f>
        <v>0</v>
      </c>
      <c r="BA33" s="159">
        <f>'Plant in Service w CIAC'!BA33-'Plant in Service no CIAC'!BA33</f>
        <v>0</v>
      </c>
      <c r="BB33" s="159">
        <f>'Plant in Service w CIAC'!BB33-'Plant in Service no CIAC'!BB33</f>
        <v>0</v>
      </c>
      <c r="BC33" s="159">
        <f>'Plant in Service w CIAC'!BC33-'Plant in Service no CIAC'!BC33</f>
        <v>0</v>
      </c>
      <c r="BD33" s="159">
        <f>'Plant in Service w CIAC'!BD33-'Plant in Service no CIAC'!BD33</f>
        <v>0</v>
      </c>
      <c r="BE33" s="159">
        <f>'Plant in Service w CIAC'!BE33-'Plant in Service no CIAC'!BE33</f>
        <v>0</v>
      </c>
      <c r="BF33" s="159">
        <f>'Plant in Service w CIAC'!BF33-'Plant in Service no CIAC'!BF33</f>
        <v>0</v>
      </c>
      <c r="BG33" s="159">
        <f>'Plant in Service w CIAC'!BG33-'Plant in Service no CIAC'!BG33</f>
        <v>0</v>
      </c>
      <c r="BH33" s="159">
        <f>'Plant in Service w CIAC'!BH33-'Plant in Service no CIAC'!BH33</f>
        <v>0</v>
      </c>
    </row>
    <row r="34" spans="1:63" x14ac:dyDescent="0.2">
      <c r="A34" s="71" t="s">
        <v>44</v>
      </c>
      <c r="B34" s="155" t="s">
        <v>50</v>
      </c>
      <c r="D34" s="77"/>
      <c r="E34" s="159">
        <f>'Plant in Service w CIAC'!E34-'Plant in Service no CIAC'!E34</f>
        <v>0</v>
      </c>
      <c r="F34" s="159">
        <f>'Plant in Service w CIAC'!F34-'Plant in Service no CIAC'!F34</f>
        <v>0</v>
      </c>
      <c r="G34" s="159">
        <f>'Plant in Service w CIAC'!G34-'Plant in Service no CIAC'!G34</f>
        <v>0</v>
      </c>
      <c r="H34" s="159">
        <f>'Plant in Service w CIAC'!H34-'Plant in Service no CIAC'!H34</f>
        <v>0</v>
      </c>
      <c r="I34" s="159">
        <f>'Plant in Service w CIAC'!I34-'Plant in Service no CIAC'!I34</f>
        <v>0</v>
      </c>
      <c r="J34" s="159">
        <f>'Plant in Service w CIAC'!J34-'Plant in Service no CIAC'!J34</f>
        <v>0</v>
      </c>
      <c r="K34" s="159">
        <f>'Plant in Service w CIAC'!K34-'Plant in Service no CIAC'!K34</f>
        <v>0</v>
      </c>
      <c r="L34" s="159">
        <f>'Plant in Service w CIAC'!L34-'Plant in Service no CIAC'!L34</f>
        <v>0</v>
      </c>
      <c r="M34" s="78">
        <f>'Plant in Service w CIAC'!M34-'Plant in Service no CIAC'!M34</f>
        <v>0</v>
      </c>
      <c r="N34" s="78">
        <f>'Plant in Service w CIAC'!N34-'Plant in Service no CIAC'!N34</f>
        <v>0</v>
      </c>
      <c r="O34" s="78">
        <f>'Plant in Service w CIAC'!O34-'Plant in Service no CIAC'!O34</f>
        <v>0</v>
      </c>
      <c r="P34" s="78">
        <f>'Plant in Service w CIAC'!P34-'Plant in Service no CIAC'!P34</f>
        <v>0</v>
      </c>
      <c r="Q34" s="78">
        <f>'Plant in Service w CIAC'!Q34-'Plant in Service no CIAC'!Q34</f>
        <v>0</v>
      </c>
      <c r="R34" s="78">
        <f>'Plant in Service w CIAC'!R34-'Plant in Service no CIAC'!R34</f>
        <v>0</v>
      </c>
      <c r="S34" s="78">
        <f>'Plant in Service w CIAC'!S34-'Plant in Service no CIAC'!S34</f>
        <v>0</v>
      </c>
      <c r="T34" s="78">
        <f>'Plant in Service w CIAC'!T34-'Plant in Service no CIAC'!T34</f>
        <v>0</v>
      </c>
      <c r="U34" s="78">
        <f>'Plant in Service w CIAC'!U34-'Plant in Service no CIAC'!U34</f>
        <v>0</v>
      </c>
      <c r="V34" s="78">
        <f>'Plant in Service w CIAC'!V34-'Plant in Service no CIAC'!V34</f>
        <v>0</v>
      </c>
      <c r="W34" s="78">
        <f>'Plant in Service w CIAC'!W34-'Plant in Service no CIAC'!W34</f>
        <v>0</v>
      </c>
      <c r="X34" s="78">
        <f>'Plant in Service w CIAC'!X34-'Plant in Service no CIAC'!X34</f>
        <v>0</v>
      </c>
      <c r="Y34" s="159">
        <f>'Plant in Service w CIAC'!Y34-'Plant in Service no CIAC'!Y34</f>
        <v>0</v>
      </c>
      <c r="Z34" s="78">
        <f>'Plant in Service w CIAC'!Z34-'Plant in Service no CIAC'!Z34</f>
        <v>0</v>
      </c>
      <c r="AA34" s="78">
        <f>'Plant in Service w CIAC'!AA34-'Plant in Service no CIAC'!AA34</f>
        <v>0</v>
      </c>
      <c r="AB34" s="78">
        <f>'Plant in Service w CIAC'!AB34-'Plant in Service no CIAC'!AB34</f>
        <v>0</v>
      </c>
      <c r="AC34" s="78">
        <f>'Plant in Service w CIAC'!AC34-'Plant in Service no CIAC'!AC34</f>
        <v>0</v>
      </c>
      <c r="AD34" s="78">
        <f>'Plant in Service w CIAC'!AD34-'Plant in Service no CIAC'!AD34</f>
        <v>0</v>
      </c>
      <c r="AE34" s="78">
        <f>'Plant in Service w CIAC'!AE34-'Plant in Service no CIAC'!AE34</f>
        <v>0</v>
      </c>
      <c r="AF34" s="78">
        <f>'Plant in Service w CIAC'!AF34-'Plant in Service no CIAC'!AF34</f>
        <v>0</v>
      </c>
      <c r="AG34" s="78">
        <f>'Plant in Service w CIAC'!AG34-'Plant in Service no CIAC'!AG34</f>
        <v>0</v>
      </c>
      <c r="AH34" s="78">
        <f>'Plant in Service w CIAC'!AH34-'Plant in Service no CIAC'!AH34</f>
        <v>0</v>
      </c>
      <c r="AI34" s="78">
        <f>'Plant in Service w CIAC'!AI34-'Plant in Service no CIAC'!AI34</f>
        <v>0</v>
      </c>
      <c r="AJ34" s="78">
        <f>'Plant in Service w CIAC'!AJ34-'Plant in Service no CIAC'!AJ34</f>
        <v>0</v>
      </c>
      <c r="AK34" s="78">
        <f>'Plant in Service w CIAC'!AK34-'Plant in Service no CIAC'!AK34</f>
        <v>0</v>
      </c>
      <c r="AL34" s="78">
        <f>'Plant in Service w CIAC'!AL34-'Plant in Service no CIAC'!AL34</f>
        <v>0</v>
      </c>
      <c r="AM34" s="78">
        <f>'Plant in Service w CIAC'!AM34-'Plant in Service no CIAC'!AM34</f>
        <v>0</v>
      </c>
      <c r="AN34" s="78">
        <f>'Plant in Service w CIAC'!AN34-'Plant in Service no CIAC'!AN34</f>
        <v>0</v>
      </c>
      <c r="AO34" s="78">
        <f>'Plant in Service w CIAC'!AO34-'Plant in Service no CIAC'!AO34</f>
        <v>0</v>
      </c>
      <c r="AP34" s="78">
        <f>'Plant in Service w CIAC'!AP34-'Plant in Service no CIAC'!AP34</f>
        <v>0</v>
      </c>
      <c r="AQ34" s="78">
        <f>'Plant in Service w CIAC'!AQ34-'Plant in Service no CIAC'!AQ34</f>
        <v>0</v>
      </c>
      <c r="AR34" s="78">
        <f>'Plant in Service w CIAC'!AR34-'Plant in Service no CIAC'!AR34</f>
        <v>0</v>
      </c>
      <c r="AS34" s="78">
        <f>'Plant in Service w CIAC'!AS34-'Plant in Service no CIAC'!AS34</f>
        <v>0</v>
      </c>
      <c r="AT34" s="78">
        <f>'Plant in Service w CIAC'!AT34-'Plant in Service no CIAC'!AT34</f>
        <v>0</v>
      </c>
      <c r="AU34" s="78">
        <f>'Plant in Service w CIAC'!AU34-'Plant in Service no CIAC'!AU34</f>
        <v>0</v>
      </c>
      <c r="AV34" s="78">
        <f>'Plant in Service w CIAC'!AV34-'Plant in Service no CIAC'!AV34</f>
        <v>0</v>
      </c>
      <c r="AW34" s="78">
        <f>'Plant in Service w CIAC'!AW34-'Plant in Service no CIAC'!AW34</f>
        <v>0</v>
      </c>
      <c r="AX34" s="78">
        <f>'Plant in Service w CIAC'!AX34-'Plant in Service no CIAC'!AX34</f>
        <v>0</v>
      </c>
      <c r="AY34" s="78">
        <f>'Plant in Service w CIAC'!AY34-'Plant in Service no CIAC'!AY34</f>
        <v>0</v>
      </c>
      <c r="AZ34" s="78">
        <f>'Plant in Service w CIAC'!AZ34-'Plant in Service no CIAC'!AZ34</f>
        <v>0</v>
      </c>
      <c r="BA34" s="78">
        <f>'Plant in Service w CIAC'!BA34-'Plant in Service no CIAC'!BA34</f>
        <v>0</v>
      </c>
      <c r="BB34" s="78">
        <f>'Plant in Service w CIAC'!BB34-'Plant in Service no CIAC'!BB34</f>
        <v>0</v>
      </c>
      <c r="BC34" s="78">
        <f>'Plant in Service w CIAC'!BC34-'Plant in Service no CIAC'!BC34</f>
        <v>0</v>
      </c>
      <c r="BD34" s="78">
        <f>'Plant in Service w CIAC'!BD34-'Plant in Service no CIAC'!BD34</f>
        <v>0</v>
      </c>
      <c r="BE34" s="78">
        <f>'Plant in Service w CIAC'!BE34-'Plant in Service no CIAC'!BE34</f>
        <v>0</v>
      </c>
      <c r="BF34" s="78">
        <f>'Plant in Service w CIAC'!BF34-'Plant in Service no CIAC'!BF34</f>
        <v>0</v>
      </c>
      <c r="BG34" s="78">
        <f>'Plant in Service w CIAC'!BG34-'Plant in Service no CIAC'!BG34</f>
        <v>0</v>
      </c>
      <c r="BH34" s="78">
        <f>'Plant in Service w CIAC'!BH34-'Plant in Service no CIAC'!BH34</f>
        <v>0</v>
      </c>
    </row>
    <row r="35" spans="1:63" x14ac:dyDescent="0.2">
      <c r="A35" s="71" t="s">
        <v>45</v>
      </c>
      <c r="B35" s="155" t="s">
        <v>50</v>
      </c>
      <c r="D35" s="77"/>
      <c r="E35" s="159">
        <f>'Plant in Service w CIAC'!E35-'Plant in Service no CIAC'!E35</f>
        <v>0</v>
      </c>
      <c r="F35" s="159">
        <f>'Plant in Service w CIAC'!F35-'Plant in Service no CIAC'!F35</f>
        <v>0</v>
      </c>
      <c r="G35" s="159">
        <f>'Plant in Service w CIAC'!G35-'Plant in Service no CIAC'!G35</f>
        <v>0</v>
      </c>
      <c r="H35" s="159">
        <f>'Plant in Service w CIAC'!H35-'Plant in Service no CIAC'!H35</f>
        <v>0</v>
      </c>
      <c r="I35" s="159">
        <f>'Plant in Service w CIAC'!I35-'Plant in Service no CIAC'!I35</f>
        <v>0</v>
      </c>
      <c r="J35" s="159">
        <f>'Plant in Service w CIAC'!J35-'Plant in Service no CIAC'!J35</f>
        <v>0</v>
      </c>
      <c r="K35" s="159">
        <f>'Plant in Service w CIAC'!K35-'Plant in Service no CIAC'!K35</f>
        <v>0</v>
      </c>
      <c r="L35" s="159">
        <f>'Plant in Service w CIAC'!L35-'Plant in Service no CIAC'!L35</f>
        <v>0</v>
      </c>
      <c r="M35" s="78">
        <f>'Plant in Service w CIAC'!M35-'Plant in Service no CIAC'!M35</f>
        <v>0</v>
      </c>
      <c r="N35" s="78">
        <f>'Plant in Service w CIAC'!N35-'Plant in Service no CIAC'!N35</f>
        <v>0</v>
      </c>
      <c r="O35" s="78">
        <f>'Plant in Service w CIAC'!O35-'Plant in Service no CIAC'!O35</f>
        <v>0</v>
      </c>
      <c r="P35" s="78">
        <f>'Plant in Service w CIAC'!P35-'Plant in Service no CIAC'!P35</f>
        <v>0</v>
      </c>
      <c r="Q35" s="78">
        <f>'Plant in Service w CIAC'!Q35-'Plant in Service no CIAC'!Q35</f>
        <v>0</v>
      </c>
      <c r="R35" s="78">
        <f>'Plant in Service w CIAC'!R35-'Plant in Service no CIAC'!R35</f>
        <v>0</v>
      </c>
      <c r="S35" s="78">
        <f>'Plant in Service w CIAC'!S35-'Plant in Service no CIAC'!S35</f>
        <v>0</v>
      </c>
      <c r="T35" s="78">
        <f>'Plant in Service w CIAC'!T35-'Plant in Service no CIAC'!T35</f>
        <v>0</v>
      </c>
      <c r="U35" s="78">
        <f>'Plant in Service w CIAC'!U35-'Plant in Service no CIAC'!U35</f>
        <v>0</v>
      </c>
      <c r="V35" s="78">
        <f>'Plant in Service w CIAC'!V35-'Plant in Service no CIAC'!V35</f>
        <v>0</v>
      </c>
      <c r="W35" s="78">
        <f>'Plant in Service w CIAC'!W35-'Plant in Service no CIAC'!W35</f>
        <v>0</v>
      </c>
      <c r="X35" s="78">
        <f>'Plant in Service w CIAC'!X35-'Plant in Service no CIAC'!X35</f>
        <v>0</v>
      </c>
      <c r="Y35" s="159">
        <f>'Plant in Service w CIAC'!Y35-'Plant in Service no CIAC'!Y35</f>
        <v>0</v>
      </c>
      <c r="Z35" s="78">
        <f>'Plant in Service w CIAC'!Z35-'Plant in Service no CIAC'!Z35</f>
        <v>0</v>
      </c>
      <c r="AA35" s="78">
        <f>'Plant in Service w CIAC'!AA35-'Plant in Service no CIAC'!AA35</f>
        <v>0</v>
      </c>
      <c r="AB35" s="78">
        <f>'Plant in Service w CIAC'!AB35-'Plant in Service no CIAC'!AB35</f>
        <v>0</v>
      </c>
      <c r="AC35" s="78">
        <f>'Plant in Service w CIAC'!AC35-'Plant in Service no CIAC'!AC35</f>
        <v>0</v>
      </c>
      <c r="AD35" s="78">
        <f>'Plant in Service w CIAC'!AD35-'Plant in Service no CIAC'!AD35</f>
        <v>0</v>
      </c>
      <c r="AE35" s="78">
        <f>'Plant in Service w CIAC'!AE35-'Plant in Service no CIAC'!AE35</f>
        <v>0</v>
      </c>
      <c r="AF35" s="78">
        <f>'Plant in Service w CIAC'!AF35-'Plant in Service no CIAC'!AF35</f>
        <v>0</v>
      </c>
      <c r="AG35" s="78">
        <f>'Plant in Service w CIAC'!AG35-'Plant in Service no CIAC'!AG35</f>
        <v>0</v>
      </c>
      <c r="AH35" s="78">
        <f>'Plant in Service w CIAC'!AH35-'Plant in Service no CIAC'!AH35</f>
        <v>0</v>
      </c>
      <c r="AI35" s="78">
        <f>'Plant in Service w CIAC'!AI35-'Plant in Service no CIAC'!AI35</f>
        <v>0</v>
      </c>
      <c r="AJ35" s="78">
        <f>'Plant in Service w CIAC'!AJ35-'Plant in Service no CIAC'!AJ35</f>
        <v>0</v>
      </c>
      <c r="AK35" s="78">
        <f>'Plant in Service w CIAC'!AK35-'Plant in Service no CIAC'!AK35</f>
        <v>0</v>
      </c>
      <c r="AL35" s="78">
        <f>'Plant in Service w CIAC'!AL35-'Plant in Service no CIAC'!AL35</f>
        <v>0</v>
      </c>
      <c r="AM35" s="78">
        <f>'Plant in Service w CIAC'!AM35-'Plant in Service no CIAC'!AM35</f>
        <v>0</v>
      </c>
      <c r="AN35" s="78">
        <f>'Plant in Service w CIAC'!AN35-'Plant in Service no CIAC'!AN35</f>
        <v>0</v>
      </c>
      <c r="AO35" s="78">
        <f>'Plant in Service w CIAC'!AO35-'Plant in Service no CIAC'!AO35</f>
        <v>0</v>
      </c>
      <c r="AP35" s="78">
        <f>'Plant in Service w CIAC'!AP35-'Plant in Service no CIAC'!AP35</f>
        <v>0</v>
      </c>
      <c r="AQ35" s="78">
        <f>'Plant in Service w CIAC'!AQ35-'Plant in Service no CIAC'!AQ35</f>
        <v>0</v>
      </c>
      <c r="AR35" s="78">
        <f>'Plant in Service w CIAC'!AR35-'Plant in Service no CIAC'!AR35</f>
        <v>0</v>
      </c>
      <c r="AS35" s="78">
        <f>'Plant in Service w CIAC'!AS35-'Plant in Service no CIAC'!AS35</f>
        <v>0</v>
      </c>
      <c r="AT35" s="78">
        <f>'Plant in Service w CIAC'!AT35-'Plant in Service no CIAC'!AT35</f>
        <v>0</v>
      </c>
      <c r="AU35" s="78">
        <f>'Plant in Service w CIAC'!AU35-'Plant in Service no CIAC'!AU35</f>
        <v>0</v>
      </c>
      <c r="AV35" s="78">
        <f>'Plant in Service w CIAC'!AV35-'Plant in Service no CIAC'!AV35</f>
        <v>0</v>
      </c>
      <c r="AW35" s="78">
        <f>'Plant in Service w CIAC'!AW35-'Plant in Service no CIAC'!AW35</f>
        <v>0</v>
      </c>
      <c r="AX35" s="78">
        <f>'Plant in Service w CIAC'!AX35-'Plant in Service no CIAC'!AX35</f>
        <v>0</v>
      </c>
      <c r="AY35" s="78">
        <f>'Plant in Service w CIAC'!AY35-'Plant in Service no CIAC'!AY35</f>
        <v>0</v>
      </c>
      <c r="AZ35" s="78">
        <f>'Plant in Service w CIAC'!AZ35-'Plant in Service no CIAC'!AZ35</f>
        <v>0</v>
      </c>
      <c r="BA35" s="78">
        <f>'Plant in Service w CIAC'!BA35-'Plant in Service no CIAC'!BA35</f>
        <v>0</v>
      </c>
      <c r="BB35" s="78">
        <f>'Plant in Service w CIAC'!BB35-'Plant in Service no CIAC'!BB35</f>
        <v>0</v>
      </c>
      <c r="BC35" s="78">
        <f>'Plant in Service w CIAC'!BC35-'Plant in Service no CIAC'!BC35</f>
        <v>0</v>
      </c>
      <c r="BD35" s="78">
        <f>'Plant in Service w CIAC'!BD35-'Plant in Service no CIAC'!BD35</f>
        <v>0</v>
      </c>
      <c r="BE35" s="78">
        <f>'Plant in Service w CIAC'!BE35-'Plant in Service no CIAC'!BE35</f>
        <v>0</v>
      </c>
      <c r="BF35" s="78">
        <f>'Plant in Service w CIAC'!BF35-'Plant in Service no CIAC'!BF35</f>
        <v>0</v>
      </c>
      <c r="BG35" s="78">
        <f>'Plant in Service w CIAC'!BG35-'Plant in Service no CIAC'!BG35</f>
        <v>0</v>
      </c>
      <c r="BH35" s="78">
        <f>'Plant in Service w CIAC'!BH35-'Plant in Service no CIAC'!BH35</f>
        <v>0</v>
      </c>
    </row>
    <row r="36" spans="1:63" x14ac:dyDescent="0.2">
      <c r="A36" s="71" t="s">
        <v>42</v>
      </c>
      <c r="B36" s="155" t="s">
        <v>50</v>
      </c>
      <c r="D36" s="77"/>
      <c r="E36" s="159">
        <f>'Plant in Service w CIAC'!E36-'Plant in Service no CIAC'!E36</f>
        <v>0</v>
      </c>
      <c r="F36" s="159">
        <f>'Plant in Service w CIAC'!F36-'Plant in Service no CIAC'!F36</f>
        <v>0</v>
      </c>
      <c r="G36" s="159">
        <f>'Plant in Service w CIAC'!G36-'Plant in Service no CIAC'!G36</f>
        <v>0</v>
      </c>
      <c r="H36" s="159">
        <f>'Plant in Service w CIAC'!H36-'Plant in Service no CIAC'!H36</f>
        <v>0</v>
      </c>
      <c r="I36" s="159">
        <f>'Plant in Service w CIAC'!I36-'Plant in Service no CIAC'!I36</f>
        <v>0</v>
      </c>
      <c r="J36" s="159">
        <f>'Plant in Service w CIAC'!J36-'Plant in Service no CIAC'!J36</f>
        <v>0</v>
      </c>
      <c r="K36" s="159">
        <f>'Plant in Service w CIAC'!K36-'Plant in Service no CIAC'!K36</f>
        <v>0</v>
      </c>
      <c r="L36" s="159">
        <f>'Plant in Service w CIAC'!L36-'Plant in Service no CIAC'!L36</f>
        <v>0</v>
      </c>
      <c r="M36" s="78">
        <f>'Plant in Service w CIAC'!M36-'Plant in Service no CIAC'!M36</f>
        <v>0</v>
      </c>
      <c r="N36" s="78">
        <f>'Plant in Service w CIAC'!N36-'Plant in Service no CIAC'!N36</f>
        <v>0</v>
      </c>
      <c r="O36" s="78">
        <f>'Plant in Service w CIAC'!O36-'Plant in Service no CIAC'!O36</f>
        <v>0</v>
      </c>
      <c r="P36" s="78">
        <f>'Plant in Service w CIAC'!P36-'Plant in Service no CIAC'!P36</f>
        <v>0</v>
      </c>
      <c r="Q36" s="78">
        <f>'Plant in Service w CIAC'!Q36-'Plant in Service no CIAC'!Q36</f>
        <v>0</v>
      </c>
      <c r="R36" s="78">
        <f>'Plant in Service w CIAC'!R36-'Plant in Service no CIAC'!R36</f>
        <v>0</v>
      </c>
      <c r="S36" s="78">
        <f>'Plant in Service w CIAC'!S36-'Plant in Service no CIAC'!S36</f>
        <v>0</v>
      </c>
      <c r="T36" s="78">
        <f>'Plant in Service w CIAC'!T36-'Plant in Service no CIAC'!T36</f>
        <v>0</v>
      </c>
      <c r="U36" s="78">
        <f>'Plant in Service w CIAC'!U36-'Plant in Service no CIAC'!U36</f>
        <v>0</v>
      </c>
      <c r="V36" s="78">
        <f>'Plant in Service w CIAC'!V36-'Plant in Service no CIAC'!V36</f>
        <v>0</v>
      </c>
      <c r="W36" s="78">
        <f>'Plant in Service w CIAC'!W36-'Plant in Service no CIAC'!W36</f>
        <v>0</v>
      </c>
      <c r="X36" s="78">
        <f>'Plant in Service w CIAC'!X36-'Plant in Service no CIAC'!X36</f>
        <v>0</v>
      </c>
      <c r="Y36" s="159">
        <f>'Plant in Service w CIAC'!Y36-'Plant in Service no CIAC'!Y36</f>
        <v>0</v>
      </c>
      <c r="Z36" s="78">
        <f>'Plant in Service w CIAC'!Z36-'Plant in Service no CIAC'!Z36</f>
        <v>0</v>
      </c>
      <c r="AA36" s="78">
        <f>'Plant in Service w CIAC'!AA36-'Plant in Service no CIAC'!AA36</f>
        <v>0</v>
      </c>
      <c r="AB36" s="78">
        <f>'Plant in Service w CIAC'!AB36-'Plant in Service no CIAC'!AB36</f>
        <v>0</v>
      </c>
      <c r="AC36" s="78">
        <f>'Plant in Service w CIAC'!AC36-'Plant in Service no CIAC'!AC36</f>
        <v>0</v>
      </c>
      <c r="AD36" s="78">
        <f>'Plant in Service w CIAC'!AD36-'Plant in Service no CIAC'!AD36</f>
        <v>0</v>
      </c>
      <c r="AE36" s="78">
        <f>'Plant in Service w CIAC'!AE36-'Plant in Service no CIAC'!AE36</f>
        <v>0</v>
      </c>
      <c r="AF36" s="78">
        <f>'Plant in Service w CIAC'!AF36-'Plant in Service no CIAC'!AF36</f>
        <v>0</v>
      </c>
      <c r="AG36" s="78">
        <f>'Plant in Service w CIAC'!AG36-'Plant in Service no CIAC'!AG36</f>
        <v>0</v>
      </c>
      <c r="AH36" s="78">
        <f>'Plant in Service w CIAC'!AH36-'Plant in Service no CIAC'!AH36</f>
        <v>0</v>
      </c>
      <c r="AI36" s="78">
        <f>'Plant in Service w CIAC'!AI36-'Plant in Service no CIAC'!AI36</f>
        <v>0</v>
      </c>
      <c r="AJ36" s="78">
        <f>'Plant in Service w CIAC'!AJ36-'Plant in Service no CIAC'!AJ36</f>
        <v>0</v>
      </c>
      <c r="AK36" s="78">
        <f>'Plant in Service w CIAC'!AK36-'Plant in Service no CIAC'!AK36</f>
        <v>0</v>
      </c>
      <c r="AL36" s="78">
        <f>'Plant in Service w CIAC'!AL36-'Plant in Service no CIAC'!AL36</f>
        <v>0</v>
      </c>
      <c r="AM36" s="78">
        <f>'Plant in Service w CIAC'!AM36-'Plant in Service no CIAC'!AM36</f>
        <v>0</v>
      </c>
      <c r="AN36" s="78">
        <f>'Plant in Service w CIAC'!AN36-'Plant in Service no CIAC'!AN36</f>
        <v>0</v>
      </c>
      <c r="AO36" s="78">
        <f>'Plant in Service w CIAC'!AO36-'Plant in Service no CIAC'!AO36</f>
        <v>0</v>
      </c>
      <c r="AP36" s="78">
        <f>'Plant in Service w CIAC'!AP36-'Plant in Service no CIAC'!AP36</f>
        <v>0</v>
      </c>
      <c r="AQ36" s="78">
        <f>'Plant in Service w CIAC'!AQ36-'Plant in Service no CIAC'!AQ36</f>
        <v>0</v>
      </c>
      <c r="AR36" s="78">
        <f>'Plant in Service w CIAC'!AR36-'Plant in Service no CIAC'!AR36</f>
        <v>0</v>
      </c>
      <c r="AS36" s="78">
        <f>'Plant in Service w CIAC'!AS36-'Plant in Service no CIAC'!AS36</f>
        <v>0</v>
      </c>
      <c r="AT36" s="78">
        <f>'Plant in Service w CIAC'!AT36-'Plant in Service no CIAC'!AT36</f>
        <v>0</v>
      </c>
      <c r="AU36" s="78">
        <f>'Plant in Service w CIAC'!AU36-'Plant in Service no CIAC'!AU36</f>
        <v>0</v>
      </c>
      <c r="AV36" s="78">
        <f>'Plant in Service w CIAC'!AV36-'Plant in Service no CIAC'!AV36</f>
        <v>0</v>
      </c>
      <c r="AW36" s="78">
        <f>'Plant in Service w CIAC'!AW36-'Plant in Service no CIAC'!AW36</f>
        <v>0</v>
      </c>
      <c r="AX36" s="78">
        <f>'Plant in Service w CIAC'!AX36-'Plant in Service no CIAC'!AX36</f>
        <v>0</v>
      </c>
      <c r="AY36" s="78">
        <f>'Plant in Service w CIAC'!AY36-'Plant in Service no CIAC'!AY36</f>
        <v>0</v>
      </c>
      <c r="AZ36" s="78">
        <f>'Plant in Service w CIAC'!AZ36-'Plant in Service no CIAC'!AZ36</f>
        <v>0</v>
      </c>
      <c r="BA36" s="78">
        <f>'Plant in Service w CIAC'!BA36-'Plant in Service no CIAC'!BA36</f>
        <v>0</v>
      </c>
      <c r="BB36" s="78">
        <f>'Plant in Service w CIAC'!BB36-'Plant in Service no CIAC'!BB36</f>
        <v>0</v>
      </c>
      <c r="BC36" s="78">
        <f>'Plant in Service w CIAC'!BC36-'Plant in Service no CIAC'!BC36</f>
        <v>0</v>
      </c>
      <c r="BD36" s="78">
        <f>'Plant in Service w CIAC'!BD36-'Plant in Service no CIAC'!BD36</f>
        <v>0</v>
      </c>
      <c r="BE36" s="78">
        <f>'Plant in Service w CIAC'!BE36-'Plant in Service no CIAC'!BE36</f>
        <v>0</v>
      </c>
      <c r="BF36" s="78">
        <f>'Plant in Service w CIAC'!BF36-'Plant in Service no CIAC'!BF36</f>
        <v>0</v>
      </c>
      <c r="BG36" s="78">
        <f>'Plant in Service w CIAC'!BG36-'Plant in Service no CIAC'!BG36</f>
        <v>0</v>
      </c>
      <c r="BH36" s="78">
        <f>'Plant in Service w CIAC'!BH36-'Plant in Service no CIAC'!BH36</f>
        <v>0</v>
      </c>
    </row>
    <row r="37" spans="1:63" x14ac:dyDescent="0.2">
      <c r="A37" s="71" t="s">
        <v>49</v>
      </c>
      <c r="B37" s="155" t="s">
        <v>50</v>
      </c>
      <c r="D37" s="77"/>
      <c r="E37" s="159">
        <f>'Plant in Service w CIAC'!E37-'Plant in Service no CIAC'!E37</f>
        <v>0</v>
      </c>
      <c r="F37" s="159">
        <f>'Plant in Service w CIAC'!F37-'Plant in Service no CIAC'!F37</f>
        <v>0</v>
      </c>
      <c r="G37" s="159">
        <f>'Plant in Service w CIAC'!G37-'Plant in Service no CIAC'!G37</f>
        <v>0</v>
      </c>
      <c r="H37" s="159">
        <f>'Plant in Service w CIAC'!H37-'Plant in Service no CIAC'!H37</f>
        <v>0</v>
      </c>
      <c r="I37" s="159">
        <f>'Plant in Service w CIAC'!I37-'Plant in Service no CIAC'!I37</f>
        <v>0</v>
      </c>
      <c r="J37" s="159">
        <f>'Plant in Service w CIAC'!J37-'Plant in Service no CIAC'!J37</f>
        <v>0</v>
      </c>
      <c r="K37" s="159">
        <f>'Plant in Service w CIAC'!K37-'Plant in Service no CIAC'!K37</f>
        <v>0</v>
      </c>
      <c r="L37" s="159">
        <f>'Plant in Service w CIAC'!L37-'Plant in Service no CIAC'!L37</f>
        <v>0</v>
      </c>
      <c r="M37" s="78">
        <f>'Plant in Service w CIAC'!M37-'Plant in Service no CIAC'!M37</f>
        <v>0</v>
      </c>
      <c r="N37" s="78">
        <f>'Plant in Service w CIAC'!N37-'Plant in Service no CIAC'!N37</f>
        <v>0</v>
      </c>
      <c r="O37" s="78">
        <f>'Plant in Service w CIAC'!O37-'Plant in Service no CIAC'!O37</f>
        <v>0</v>
      </c>
      <c r="P37" s="78">
        <f>'Plant in Service w CIAC'!P37-'Plant in Service no CIAC'!P37</f>
        <v>0</v>
      </c>
      <c r="Q37" s="78">
        <f>'Plant in Service w CIAC'!Q37-'Plant in Service no CIAC'!Q37</f>
        <v>0</v>
      </c>
      <c r="R37" s="78">
        <f>'Plant in Service w CIAC'!R37-'Plant in Service no CIAC'!R37</f>
        <v>0</v>
      </c>
      <c r="S37" s="78">
        <f>'Plant in Service w CIAC'!S37-'Plant in Service no CIAC'!S37</f>
        <v>0</v>
      </c>
      <c r="T37" s="78">
        <f>'Plant in Service w CIAC'!T37-'Plant in Service no CIAC'!T37</f>
        <v>0</v>
      </c>
      <c r="U37" s="78">
        <f>'Plant in Service w CIAC'!U37-'Plant in Service no CIAC'!U37</f>
        <v>0</v>
      </c>
      <c r="V37" s="78">
        <f>'Plant in Service w CIAC'!V37-'Plant in Service no CIAC'!V37</f>
        <v>0</v>
      </c>
      <c r="W37" s="78">
        <f>'Plant in Service w CIAC'!W37-'Plant in Service no CIAC'!W37</f>
        <v>0</v>
      </c>
      <c r="X37" s="78">
        <f>'Plant in Service w CIAC'!X37-'Plant in Service no CIAC'!X37</f>
        <v>0</v>
      </c>
      <c r="Y37" s="159">
        <f>'Plant in Service w CIAC'!Y37-'Plant in Service no CIAC'!Y37</f>
        <v>0</v>
      </c>
      <c r="Z37" s="78">
        <f>'Plant in Service w CIAC'!Z37-'Plant in Service no CIAC'!Z37</f>
        <v>0</v>
      </c>
      <c r="AA37" s="78">
        <f>'Plant in Service w CIAC'!AA37-'Plant in Service no CIAC'!AA37</f>
        <v>0</v>
      </c>
      <c r="AB37" s="78">
        <f>'Plant in Service w CIAC'!AB37-'Plant in Service no CIAC'!AB37</f>
        <v>0</v>
      </c>
      <c r="AC37" s="78">
        <f>'Plant in Service w CIAC'!AC37-'Plant in Service no CIAC'!AC37</f>
        <v>0</v>
      </c>
      <c r="AD37" s="78">
        <f>'Plant in Service w CIAC'!AD37-'Plant in Service no CIAC'!AD37</f>
        <v>0</v>
      </c>
      <c r="AE37" s="78">
        <f>'Plant in Service w CIAC'!AE37-'Plant in Service no CIAC'!AE37</f>
        <v>0</v>
      </c>
      <c r="AF37" s="78">
        <f>'Plant in Service w CIAC'!AF37-'Plant in Service no CIAC'!AF37</f>
        <v>0</v>
      </c>
      <c r="AG37" s="78">
        <f>'Plant in Service w CIAC'!AG37-'Plant in Service no CIAC'!AG37</f>
        <v>0</v>
      </c>
      <c r="AH37" s="78">
        <f>'Plant in Service w CIAC'!AH37-'Plant in Service no CIAC'!AH37</f>
        <v>0</v>
      </c>
      <c r="AI37" s="78">
        <f>'Plant in Service w CIAC'!AI37-'Plant in Service no CIAC'!AI37</f>
        <v>0</v>
      </c>
      <c r="AJ37" s="78">
        <f>'Plant in Service w CIAC'!AJ37-'Plant in Service no CIAC'!AJ37</f>
        <v>0</v>
      </c>
      <c r="AK37" s="78">
        <f>'Plant in Service w CIAC'!AK37-'Plant in Service no CIAC'!AK37</f>
        <v>0</v>
      </c>
      <c r="AL37" s="78">
        <f>'Plant in Service w CIAC'!AL37-'Plant in Service no CIAC'!AL37</f>
        <v>0</v>
      </c>
      <c r="AM37" s="78">
        <f>'Plant in Service w CIAC'!AM37-'Plant in Service no CIAC'!AM37</f>
        <v>0</v>
      </c>
      <c r="AN37" s="78">
        <f>'Plant in Service w CIAC'!AN37-'Plant in Service no CIAC'!AN37</f>
        <v>0</v>
      </c>
      <c r="AO37" s="78">
        <f>'Plant in Service w CIAC'!AO37-'Plant in Service no CIAC'!AO37</f>
        <v>0</v>
      </c>
      <c r="AP37" s="78">
        <f>'Plant in Service w CIAC'!AP37-'Plant in Service no CIAC'!AP37</f>
        <v>0</v>
      </c>
      <c r="AQ37" s="78">
        <f>'Plant in Service w CIAC'!AQ37-'Plant in Service no CIAC'!AQ37</f>
        <v>0</v>
      </c>
      <c r="AR37" s="78">
        <f>'Plant in Service w CIAC'!AR37-'Plant in Service no CIAC'!AR37</f>
        <v>0</v>
      </c>
      <c r="AS37" s="78">
        <f>'Plant in Service w CIAC'!AS37-'Plant in Service no CIAC'!AS37</f>
        <v>0</v>
      </c>
      <c r="AT37" s="78">
        <f>'Plant in Service w CIAC'!AT37-'Plant in Service no CIAC'!AT37</f>
        <v>0</v>
      </c>
      <c r="AU37" s="78">
        <f>'Plant in Service w CIAC'!AU37-'Plant in Service no CIAC'!AU37</f>
        <v>0</v>
      </c>
      <c r="AV37" s="78">
        <f>'Plant in Service w CIAC'!AV37-'Plant in Service no CIAC'!AV37</f>
        <v>0</v>
      </c>
      <c r="AW37" s="78">
        <f>'Plant in Service w CIAC'!AW37-'Plant in Service no CIAC'!AW37</f>
        <v>0</v>
      </c>
      <c r="AX37" s="78">
        <f>'Plant in Service w CIAC'!AX37-'Plant in Service no CIAC'!AX37</f>
        <v>0</v>
      </c>
      <c r="AY37" s="78">
        <f>'Plant in Service w CIAC'!AY37-'Plant in Service no CIAC'!AY37</f>
        <v>0</v>
      </c>
      <c r="AZ37" s="78">
        <f>'Plant in Service w CIAC'!AZ37-'Plant in Service no CIAC'!AZ37</f>
        <v>0</v>
      </c>
      <c r="BA37" s="78">
        <f>'Plant in Service w CIAC'!BA37-'Plant in Service no CIAC'!BA37</f>
        <v>0</v>
      </c>
      <c r="BB37" s="78">
        <f>'Plant in Service w CIAC'!BB37-'Plant in Service no CIAC'!BB37</f>
        <v>0</v>
      </c>
      <c r="BC37" s="78">
        <f>'Plant in Service w CIAC'!BC37-'Plant in Service no CIAC'!BC37</f>
        <v>0</v>
      </c>
      <c r="BD37" s="78">
        <f>'Plant in Service w CIAC'!BD37-'Plant in Service no CIAC'!BD37</f>
        <v>0</v>
      </c>
      <c r="BE37" s="78">
        <f>'Plant in Service w CIAC'!BE37-'Plant in Service no CIAC'!BE37</f>
        <v>0</v>
      </c>
      <c r="BF37" s="78">
        <f>'Plant in Service w CIAC'!BF37-'Plant in Service no CIAC'!BF37</f>
        <v>0</v>
      </c>
      <c r="BG37" s="78">
        <f>'Plant in Service w CIAC'!BG37-'Plant in Service no CIAC'!BG37</f>
        <v>0</v>
      </c>
      <c r="BH37" s="78">
        <f>'Plant in Service w CIAC'!BH37-'Plant in Service no CIAC'!BH37</f>
        <v>0</v>
      </c>
    </row>
    <row r="38" spans="1:63" x14ac:dyDescent="0.2">
      <c r="A38" s="71" t="s">
        <v>41</v>
      </c>
      <c r="B38" s="155" t="s">
        <v>51</v>
      </c>
      <c r="D38" s="77"/>
      <c r="E38" s="159">
        <f>'Plant in Service w CIAC'!E38-'Plant in Service no CIAC'!E38</f>
        <v>0</v>
      </c>
      <c r="F38" s="159">
        <f>'Plant in Service w CIAC'!F38-'Plant in Service no CIAC'!F38</f>
        <v>0</v>
      </c>
      <c r="G38" s="159">
        <f>'Plant in Service w CIAC'!G38-'Plant in Service no CIAC'!G38</f>
        <v>0</v>
      </c>
      <c r="H38" s="159">
        <f>'Plant in Service w CIAC'!H38-'Plant in Service no CIAC'!H38</f>
        <v>0</v>
      </c>
      <c r="I38" s="159">
        <f>'Plant in Service w CIAC'!I38-'Plant in Service no CIAC'!I38</f>
        <v>0</v>
      </c>
      <c r="J38" s="159">
        <f>'Plant in Service w CIAC'!J38-'Plant in Service no CIAC'!J38</f>
        <v>0</v>
      </c>
      <c r="K38" s="159">
        <f>'Plant in Service w CIAC'!K38-'Plant in Service no CIAC'!K38</f>
        <v>0</v>
      </c>
      <c r="L38" s="159">
        <f>'Plant in Service w CIAC'!L38-'Plant in Service no CIAC'!L38</f>
        <v>0</v>
      </c>
      <c r="M38" s="78">
        <f>'Plant in Service w CIAC'!M38-'Plant in Service no CIAC'!M38</f>
        <v>0</v>
      </c>
      <c r="N38" s="78">
        <f>'Plant in Service w CIAC'!N38-'Plant in Service no CIAC'!N38</f>
        <v>0</v>
      </c>
      <c r="O38" s="78">
        <f>'Plant in Service w CIAC'!O38-'Plant in Service no CIAC'!O38</f>
        <v>0</v>
      </c>
      <c r="P38" s="78">
        <f>'Plant in Service w CIAC'!P38-'Plant in Service no CIAC'!P38</f>
        <v>0</v>
      </c>
      <c r="Q38" s="78">
        <f>'Plant in Service w CIAC'!Q38-'Plant in Service no CIAC'!Q38</f>
        <v>0</v>
      </c>
      <c r="R38" s="78">
        <f>'Plant in Service w CIAC'!R38-'Plant in Service no CIAC'!R38</f>
        <v>0</v>
      </c>
      <c r="S38" s="78">
        <f>'Plant in Service w CIAC'!S38-'Plant in Service no CIAC'!S38</f>
        <v>0</v>
      </c>
      <c r="T38" s="78">
        <f>'Plant in Service w CIAC'!T38-'Plant in Service no CIAC'!T38</f>
        <v>0</v>
      </c>
      <c r="U38" s="78">
        <f>'Plant in Service w CIAC'!U38-'Plant in Service no CIAC'!U38</f>
        <v>0</v>
      </c>
      <c r="V38" s="78">
        <f>'Plant in Service w CIAC'!V38-'Plant in Service no CIAC'!V38</f>
        <v>0</v>
      </c>
      <c r="W38" s="78">
        <f>'Plant in Service w CIAC'!W38-'Plant in Service no CIAC'!W38</f>
        <v>0</v>
      </c>
      <c r="X38" s="78">
        <f>'Plant in Service w CIAC'!X38-'Plant in Service no CIAC'!X38</f>
        <v>0</v>
      </c>
      <c r="Y38" s="159">
        <f>'Plant in Service w CIAC'!Y38-'Plant in Service no CIAC'!Y38</f>
        <v>0</v>
      </c>
      <c r="Z38" s="78">
        <f>'Plant in Service w CIAC'!Z38-'Plant in Service no CIAC'!Z38</f>
        <v>0</v>
      </c>
      <c r="AA38" s="78">
        <f>'Plant in Service w CIAC'!AA38-'Plant in Service no CIAC'!AA38</f>
        <v>0</v>
      </c>
      <c r="AB38" s="78">
        <f>'Plant in Service w CIAC'!AB38-'Plant in Service no CIAC'!AB38</f>
        <v>0</v>
      </c>
      <c r="AC38" s="78">
        <f>'Plant in Service w CIAC'!AC38-'Plant in Service no CIAC'!AC38</f>
        <v>0</v>
      </c>
      <c r="AD38" s="78">
        <f>'Plant in Service w CIAC'!AD38-'Plant in Service no CIAC'!AD38</f>
        <v>0</v>
      </c>
      <c r="AE38" s="78">
        <f>'Plant in Service w CIAC'!AE38-'Plant in Service no CIAC'!AE38</f>
        <v>0</v>
      </c>
      <c r="AF38" s="78">
        <f>'Plant in Service w CIAC'!AF38-'Plant in Service no CIAC'!AF38</f>
        <v>0</v>
      </c>
      <c r="AG38" s="78">
        <f>'Plant in Service w CIAC'!AG38-'Plant in Service no CIAC'!AG38</f>
        <v>0</v>
      </c>
      <c r="AH38" s="78">
        <f>'Plant in Service w CIAC'!AH38-'Plant in Service no CIAC'!AH38</f>
        <v>0</v>
      </c>
      <c r="AI38" s="78">
        <f>'Plant in Service w CIAC'!AI38-'Plant in Service no CIAC'!AI38</f>
        <v>0</v>
      </c>
      <c r="AJ38" s="78">
        <f>'Plant in Service w CIAC'!AJ38-'Plant in Service no CIAC'!AJ38</f>
        <v>0</v>
      </c>
      <c r="AK38" s="78">
        <f>'Plant in Service w CIAC'!AK38-'Plant in Service no CIAC'!AK38</f>
        <v>0</v>
      </c>
      <c r="AL38" s="78">
        <f>'Plant in Service w CIAC'!AL38-'Plant in Service no CIAC'!AL38</f>
        <v>0</v>
      </c>
      <c r="AM38" s="78">
        <f>'Plant in Service w CIAC'!AM38-'Plant in Service no CIAC'!AM38</f>
        <v>0</v>
      </c>
      <c r="AN38" s="78">
        <f>'Plant in Service w CIAC'!AN38-'Plant in Service no CIAC'!AN38</f>
        <v>0</v>
      </c>
      <c r="AO38" s="78">
        <f>'Plant in Service w CIAC'!AO38-'Plant in Service no CIAC'!AO38</f>
        <v>0</v>
      </c>
      <c r="AP38" s="78">
        <f>'Plant in Service w CIAC'!AP38-'Plant in Service no CIAC'!AP38</f>
        <v>0</v>
      </c>
      <c r="AQ38" s="78">
        <f>'Plant in Service w CIAC'!AQ38-'Plant in Service no CIAC'!AQ38</f>
        <v>0</v>
      </c>
      <c r="AR38" s="78">
        <f>'Plant in Service w CIAC'!AR38-'Plant in Service no CIAC'!AR38</f>
        <v>0</v>
      </c>
      <c r="AS38" s="78">
        <f>'Plant in Service w CIAC'!AS38-'Plant in Service no CIAC'!AS38</f>
        <v>0</v>
      </c>
      <c r="AT38" s="78">
        <f>'Plant in Service w CIAC'!AT38-'Plant in Service no CIAC'!AT38</f>
        <v>0</v>
      </c>
      <c r="AU38" s="78">
        <f>'Plant in Service w CIAC'!AU38-'Plant in Service no CIAC'!AU38</f>
        <v>0</v>
      </c>
      <c r="AV38" s="78">
        <f>'Plant in Service w CIAC'!AV38-'Plant in Service no CIAC'!AV38</f>
        <v>0</v>
      </c>
      <c r="AW38" s="78">
        <f>'Plant in Service w CIAC'!AW38-'Plant in Service no CIAC'!AW38</f>
        <v>0</v>
      </c>
      <c r="AX38" s="78">
        <f>'Plant in Service w CIAC'!AX38-'Plant in Service no CIAC'!AX38</f>
        <v>0</v>
      </c>
      <c r="AY38" s="78">
        <f>'Plant in Service w CIAC'!AY38-'Plant in Service no CIAC'!AY38</f>
        <v>0</v>
      </c>
      <c r="AZ38" s="78">
        <f>'Plant in Service w CIAC'!AZ38-'Plant in Service no CIAC'!AZ38</f>
        <v>0</v>
      </c>
      <c r="BA38" s="78">
        <f>'Plant in Service w CIAC'!BA38-'Plant in Service no CIAC'!BA38</f>
        <v>0</v>
      </c>
      <c r="BB38" s="78">
        <f>'Plant in Service w CIAC'!BB38-'Plant in Service no CIAC'!BB38</f>
        <v>0</v>
      </c>
      <c r="BC38" s="78">
        <f>'Plant in Service w CIAC'!BC38-'Plant in Service no CIAC'!BC38</f>
        <v>0</v>
      </c>
      <c r="BD38" s="78">
        <f>'Plant in Service w CIAC'!BD38-'Plant in Service no CIAC'!BD38</f>
        <v>0</v>
      </c>
      <c r="BE38" s="78">
        <f>'Plant in Service w CIAC'!BE38-'Plant in Service no CIAC'!BE38</f>
        <v>0</v>
      </c>
      <c r="BF38" s="78">
        <f>'Plant in Service w CIAC'!BF38-'Plant in Service no CIAC'!BF38</f>
        <v>0</v>
      </c>
      <c r="BG38" s="78">
        <f>'Plant in Service w CIAC'!BG38-'Plant in Service no CIAC'!BG38</f>
        <v>0</v>
      </c>
      <c r="BH38" s="78">
        <f>'Plant in Service w CIAC'!BH38-'Plant in Service no CIAC'!BH38</f>
        <v>0</v>
      </c>
    </row>
    <row r="39" spans="1:63" x14ac:dyDescent="0.2">
      <c r="A39" s="71" t="s">
        <v>47</v>
      </c>
      <c r="B39" s="155" t="s">
        <v>51</v>
      </c>
      <c r="D39" s="77"/>
      <c r="E39" s="159">
        <f>'Plant in Service w CIAC'!E39-'Plant in Service no CIAC'!E39</f>
        <v>0</v>
      </c>
      <c r="F39" s="159">
        <f>'Plant in Service w CIAC'!F39-'Plant in Service no CIAC'!F39</f>
        <v>0</v>
      </c>
      <c r="G39" s="159">
        <f>'Plant in Service w CIAC'!G39-'Plant in Service no CIAC'!G39</f>
        <v>0</v>
      </c>
      <c r="H39" s="159">
        <f>'Plant in Service w CIAC'!H39-'Plant in Service no CIAC'!H39</f>
        <v>0</v>
      </c>
      <c r="I39" s="159">
        <f>'Plant in Service w CIAC'!I39-'Plant in Service no CIAC'!I39</f>
        <v>0</v>
      </c>
      <c r="J39" s="159">
        <f>'Plant in Service w CIAC'!J39-'Plant in Service no CIAC'!J39</f>
        <v>0</v>
      </c>
      <c r="K39" s="159">
        <f>'Plant in Service w CIAC'!K39-'Plant in Service no CIAC'!K39</f>
        <v>0</v>
      </c>
      <c r="L39" s="159">
        <f>'Plant in Service w CIAC'!L39-'Plant in Service no CIAC'!L39</f>
        <v>0</v>
      </c>
      <c r="M39" s="78">
        <f>'Plant in Service w CIAC'!M39-'Plant in Service no CIAC'!M39</f>
        <v>0</v>
      </c>
      <c r="N39" s="78">
        <f>'Plant in Service w CIAC'!N39-'Plant in Service no CIAC'!N39</f>
        <v>0</v>
      </c>
      <c r="O39" s="78">
        <f>'Plant in Service w CIAC'!O39-'Plant in Service no CIAC'!O39</f>
        <v>0</v>
      </c>
      <c r="P39" s="78">
        <f>'Plant in Service w CIAC'!P39-'Plant in Service no CIAC'!P39</f>
        <v>0</v>
      </c>
      <c r="Q39" s="78">
        <f>'Plant in Service w CIAC'!Q39-'Plant in Service no CIAC'!Q39</f>
        <v>0</v>
      </c>
      <c r="R39" s="78">
        <f>'Plant in Service w CIAC'!R39-'Plant in Service no CIAC'!R39</f>
        <v>0</v>
      </c>
      <c r="S39" s="78">
        <f>'Plant in Service w CIAC'!S39-'Plant in Service no CIAC'!S39</f>
        <v>0</v>
      </c>
      <c r="T39" s="78">
        <f>'Plant in Service w CIAC'!T39-'Plant in Service no CIAC'!T39</f>
        <v>0</v>
      </c>
      <c r="U39" s="78">
        <f>'Plant in Service w CIAC'!U39-'Plant in Service no CIAC'!U39</f>
        <v>0</v>
      </c>
      <c r="V39" s="78">
        <f>'Plant in Service w CIAC'!V39-'Plant in Service no CIAC'!V39</f>
        <v>0</v>
      </c>
      <c r="W39" s="78">
        <f>'Plant in Service w CIAC'!W39-'Plant in Service no CIAC'!W39</f>
        <v>0</v>
      </c>
      <c r="X39" s="78">
        <f>'Plant in Service w CIAC'!X39-'Plant in Service no CIAC'!X39</f>
        <v>0</v>
      </c>
      <c r="Y39" s="159">
        <f>'Plant in Service w CIAC'!Y39-'Plant in Service no CIAC'!Y39</f>
        <v>0</v>
      </c>
      <c r="Z39" s="78">
        <f>'Plant in Service w CIAC'!Z39-'Plant in Service no CIAC'!Z39</f>
        <v>0</v>
      </c>
      <c r="AA39" s="78">
        <f>'Plant in Service w CIAC'!AA39-'Plant in Service no CIAC'!AA39</f>
        <v>0</v>
      </c>
      <c r="AB39" s="78">
        <f>'Plant in Service w CIAC'!AB39-'Plant in Service no CIAC'!AB39</f>
        <v>0</v>
      </c>
      <c r="AC39" s="78">
        <f>'Plant in Service w CIAC'!AC39-'Plant in Service no CIAC'!AC39</f>
        <v>0</v>
      </c>
      <c r="AD39" s="78">
        <f>'Plant in Service w CIAC'!AD39-'Plant in Service no CIAC'!AD39</f>
        <v>0</v>
      </c>
      <c r="AE39" s="78">
        <f>'Plant in Service w CIAC'!AE39-'Plant in Service no CIAC'!AE39</f>
        <v>0</v>
      </c>
      <c r="AF39" s="78">
        <f>'Plant in Service w CIAC'!AF39-'Plant in Service no CIAC'!AF39</f>
        <v>0</v>
      </c>
      <c r="AG39" s="78">
        <f>'Plant in Service w CIAC'!AG39-'Plant in Service no CIAC'!AG39</f>
        <v>0</v>
      </c>
      <c r="AH39" s="78">
        <f>'Plant in Service w CIAC'!AH39-'Plant in Service no CIAC'!AH39</f>
        <v>0</v>
      </c>
      <c r="AI39" s="78">
        <f>'Plant in Service w CIAC'!AI39-'Plant in Service no CIAC'!AI39</f>
        <v>0</v>
      </c>
      <c r="AJ39" s="78">
        <f>'Plant in Service w CIAC'!AJ39-'Plant in Service no CIAC'!AJ39</f>
        <v>0</v>
      </c>
      <c r="AK39" s="78">
        <f>'Plant in Service w CIAC'!AK39-'Plant in Service no CIAC'!AK39</f>
        <v>0</v>
      </c>
      <c r="AL39" s="78">
        <f>'Plant in Service w CIAC'!AL39-'Plant in Service no CIAC'!AL39</f>
        <v>0</v>
      </c>
      <c r="AM39" s="78">
        <f>'Plant in Service w CIAC'!AM39-'Plant in Service no CIAC'!AM39</f>
        <v>0</v>
      </c>
      <c r="AN39" s="78">
        <f>'Plant in Service w CIAC'!AN39-'Plant in Service no CIAC'!AN39</f>
        <v>0</v>
      </c>
      <c r="AO39" s="78">
        <f>'Plant in Service w CIAC'!AO39-'Plant in Service no CIAC'!AO39</f>
        <v>0</v>
      </c>
      <c r="AP39" s="78">
        <f>'Plant in Service w CIAC'!AP39-'Plant in Service no CIAC'!AP39</f>
        <v>0</v>
      </c>
      <c r="AQ39" s="78">
        <f>'Plant in Service w CIAC'!AQ39-'Plant in Service no CIAC'!AQ39</f>
        <v>0</v>
      </c>
      <c r="AR39" s="78">
        <f>'Plant in Service w CIAC'!AR39-'Plant in Service no CIAC'!AR39</f>
        <v>0</v>
      </c>
      <c r="AS39" s="78">
        <f>'Plant in Service w CIAC'!AS39-'Plant in Service no CIAC'!AS39</f>
        <v>0</v>
      </c>
      <c r="AT39" s="78">
        <f>'Plant in Service w CIAC'!AT39-'Plant in Service no CIAC'!AT39</f>
        <v>0</v>
      </c>
      <c r="AU39" s="78">
        <f>'Plant in Service w CIAC'!AU39-'Plant in Service no CIAC'!AU39</f>
        <v>0</v>
      </c>
      <c r="AV39" s="78">
        <f>'Plant in Service w CIAC'!AV39-'Plant in Service no CIAC'!AV39</f>
        <v>0</v>
      </c>
      <c r="AW39" s="78">
        <f>'Plant in Service w CIAC'!AW39-'Plant in Service no CIAC'!AW39</f>
        <v>0</v>
      </c>
      <c r="AX39" s="78">
        <f>'Plant in Service w CIAC'!AX39-'Plant in Service no CIAC'!AX39</f>
        <v>0</v>
      </c>
      <c r="AY39" s="78">
        <f>'Plant in Service w CIAC'!AY39-'Plant in Service no CIAC'!AY39</f>
        <v>0</v>
      </c>
      <c r="AZ39" s="78">
        <f>'Plant in Service w CIAC'!AZ39-'Plant in Service no CIAC'!AZ39</f>
        <v>0</v>
      </c>
      <c r="BA39" s="78">
        <f>'Plant in Service w CIAC'!BA39-'Plant in Service no CIAC'!BA39</f>
        <v>0</v>
      </c>
      <c r="BB39" s="78">
        <f>'Plant in Service w CIAC'!BB39-'Plant in Service no CIAC'!BB39</f>
        <v>0</v>
      </c>
      <c r="BC39" s="78">
        <f>'Plant in Service w CIAC'!BC39-'Plant in Service no CIAC'!BC39</f>
        <v>0</v>
      </c>
      <c r="BD39" s="78">
        <f>'Plant in Service w CIAC'!BD39-'Plant in Service no CIAC'!BD39</f>
        <v>0</v>
      </c>
      <c r="BE39" s="78">
        <f>'Plant in Service w CIAC'!BE39-'Plant in Service no CIAC'!BE39</f>
        <v>0</v>
      </c>
      <c r="BF39" s="78">
        <f>'Plant in Service w CIAC'!BF39-'Plant in Service no CIAC'!BF39</f>
        <v>0</v>
      </c>
      <c r="BG39" s="78">
        <f>'Plant in Service w CIAC'!BG39-'Plant in Service no CIAC'!BG39</f>
        <v>0</v>
      </c>
      <c r="BH39" s="78">
        <f>'Plant in Service w CIAC'!BH39-'Plant in Service no CIAC'!BH39</f>
        <v>0</v>
      </c>
    </row>
    <row r="40" spans="1:63" x14ac:dyDescent="0.2">
      <c r="A40" s="71" t="s">
        <v>44</v>
      </c>
      <c r="B40" s="155" t="s">
        <v>51</v>
      </c>
      <c r="D40" s="77"/>
      <c r="E40" s="159">
        <f>'Plant in Service w CIAC'!E40-'Plant in Service no CIAC'!E40</f>
        <v>0</v>
      </c>
      <c r="F40" s="159">
        <f>'Plant in Service w CIAC'!F40-'Plant in Service no CIAC'!F40</f>
        <v>0</v>
      </c>
      <c r="G40" s="159">
        <f>'Plant in Service w CIAC'!G40-'Plant in Service no CIAC'!G40</f>
        <v>0</v>
      </c>
      <c r="H40" s="159">
        <f>'Plant in Service w CIAC'!H40-'Plant in Service no CIAC'!H40</f>
        <v>0</v>
      </c>
      <c r="I40" s="159">
        <f>'Plant in Service w CIAC'!I40-'Plant in Service no CIAC'!I40</f>
        <v>0</v>
      </c>
      <c r="J40" s="159">
        <f>'Plant in Service w CIAC'!J40-'Plant in Service no CIAC'!J40</f>
        <v>0</v>
      </c>
      <c r="K40" s="159">
        <f>'Plant in Service w CIAC'!K40-'Plant in Service no CIAC'!K40</f>
        <v>0</v>
      </c>
      <c r="L40" s="159">
        <f>'Plant in Service w CIAC'!L40-'Plant in Service no CIAC'!L40</f>
        <v>0</v>
      </c>
      <c r="M40" s="78">
        <f>'Plant in Service w CIAC'!M40-'Plant in Service no CIAC'!M40</f>
        <v>0</v>
      </c>
      <c r="N40" s="78">
        <f>'Plant in Service w CIAC'!N40-'Plant in Service no CIAC'!N40</f>
        <v>0</v>
      </c>
      <c r="O40" s="78">
        <f>'Plant in Service w CIAC'!O40-'Plant in Service no CIAC'!O40</f>
        <v>0</v>
      </c>
      <c r="P40" s="78">
        <f>'Plant in Service w CIAC'!P40-'Plant in Service no CIAC'!P40</f>
        <v>0</v>
      </c>
      <c r="Q40" s="78">
        <f>'Plant in Service w CIAC'!Q40-'Plant in Service no CIAC'!Q40</f>
        <v>0</v>
      </c>
      <c r="R40" s="78">
        <f>'Plant in Service w CIAC'!R40-'Plant in Service no CIAC'!R40</f>
        <v>0</v>
      </c>
      <c r="S40" s="78">
        <f>'Plant in Service w CIAC'!S40-'Plant in Service no CIAC'!S40</f>
        <v>0</v>
      </c>
      <c r="T40" s="78">
        <f>'Plant in Service w CIAC'!T40-'Plant in Service no CIAC'!T40</f>
        <v>0</v>
      </c>
      <c r="U40" s="78">
        <f>'Plant in Service w CIAC'!U40-'Plant in Service no CIAC'!U40</f>
        <v>0</v>
      </c>
      <c r="V40" s="78">
        <f>'Plant in Service w CIAC'!V40-'Plant in Service no CIAC'!V40</f>
        <v>0</v>
      </c>
      <c r="W40" s="78">
        <f>'Plant in Service w CIAC'!W40-'Plant in Service no CIAC'!W40</f>
        <v>0</v>
      </c>
      <c r="X40" s="78">
        <f>'Plant in Service w CIAC'!X40-'Plant in Service no CIAC'!X40</f>
        <v>0</v>
      </c>
      <c r="Y40" s="159">
        <f>'Plant in Service w CIAC'!Y40-'Plant in Service no CIAC'!Y40</f>
        <v>0</v>
      </c>
      <c r="Z40" s="78">
        <f>'Plant in Service w CIAC'!Z40-'Plant in Service no CIAC'!Z40</f>
        <v>0</v>
      </c>
      <c r="AA40" s="78">
        <f>'Plant in Service w CIAC'!AA40-'Plant in Service no CIAC'!AA40</f>
        <v>0</v>
      </c>
      <c r="AB40" s="78">
        <f>'Plant in Service w CIAC'!AB40-'Plant in Service no CIAC'!AB40</f>
        <v>0</v>
      </c>
      <c r="AC40" s="78">
        <f>'Plant in Service w CIAC'!AC40-'Plant in Service no CIAC'!AC40</f>
        <v>0</v>
      </c>
      <c r="AD40" s="78">
        <f>'Plant in Service w CIAC'!AD40-'Plant in Service no CIAC'!AD40</f>
        <v>0</v>
      </c>
      <c r="AE40" s="78">
        <f>'Plant in Service w CIAC'!AE40-'Plant in Service no CIAC'!AE40</f>
        <v>0</v>
      </c>
      <c r="AF40" s="78">
        <f>'Plant in Service w CIAC'!AF40-'Plant in Service no CIAC'!AF40</f>
        <v>0</v>
      </c>
      <c r="AG40" s="78">
        <f>'Plant in Service w CIAC'!AG40-'Plant in Service no CIAC'!AG40</f>
        <v>0</v>
      </c>
      <c r="AH40" s="78">
        <f>'Plant in Service w CIAC'!AH40-'Plant in Service no CIAC'!AH40</f>
        <v>0</v>
      </c>
      <c r="AI40" s="78">
        <f>'Plant in Service w CIAC'!AI40-'Plant in Service no CIAC'!AI40</f>
        <v>0</v>
      </c>
      <c r="AJ40" s="78">
        <f>'Plant in Service w CIAC'!AJ40-'Plant in Service no CIAC'!AJ40</f>
        <v>0</v>
      </c>
      <c r="AK40" s="78">
        <f>'Plant in Service w CIAC'!AK40-'Plant in Service no CIAC'!AK40</f>
        <v>0</v>
      </c>
      <c r="AL40" s="78">
        <f>'Plant in Service w CIAC'!AL40-'Plant in Service no CIAC'!AL40</f>
        <v>0</v>
      </c>
      <c r="AM40" s="78">
        <f>'Plant in Service w CIAC'!AM40-'Plant in Service no CIAC'!AM40</f>
        <v>0</v>
      </c>
      <c r="AN40" s="78">
        <f>'Plant in Service w CIAC'!AN40-'Plant in Service no CIAC'!AN40</f>
        <v>0</v>
      </c>
      <c r="AO40" s="78">
        <f>'Plant in Service w CIAC'!AO40-'Plant in Service no CIAC'!AO40</f>
        <v>0</v>
      </c>
      <c r="AP40" s="78">
        <f>'Plant in Service w CIAC'!AP40-'Plant in Service no CIAC'!AP40</f>
        <v>0</v>
      </c>
      <c r="AQ40" s="78">
        <f>'Plant in Service w CIAC'!AQ40-'Plant in Service no CIAC'!AQ40</f>
        <v>0</v>
      </c>
      <c r="AR40" s="78">
        <f>'Plant in Service w CIAC'!AR40-'Plant in Service no CIAC'!AR40</f>
        <v>0</v>
      </c>
      <c r="AS40" s="78">
        <f>'Plant in Service w CIAC'!AS40-'Plant in Service no CIAC'!AS40</f>
        <v>0</v>
      </c>
      <c r="AT40" s="78">
        <f>'Plant in Service w CIAC'!AT40-'Plant in Service no CIAC'!AT40</f>
        <v>0</v>
      </c>
      <c r="AU40" s="78">
        <f>'Plant in Service w CIAC'!AU40-'Plant in Service no CIAC'!AU40</f>
        <v>0</v>
      </c>
      <c r="AV40" s="78">
        <f>'Plant in Service w CIAC'!AV40-'Plant in Service no CIAC'!AV40</f>
        <v>0</v>
      </c>
      <c r="AW40" s="78">
        <f>'Plant in Service w CIAC'!AW40-'Plant in Service no CIAC'!AW40</f>
        <v>0</v>
      </c>
      <c r="AX40" s="78">
        <f>'Plant in Service w CIAC'!AX40-'Plant in Service no CIAC'!AX40</f>
        <v>0</v>
      </c>
      <c r="AY40" s="78">
        <f>'Plant in Service w CIAC'!AY40-'Plant in Service no CIAC'!AY40</f>
        <v>0</v>
      </c>
      <c r="AZ40" s="78">
        <f>'Plant in Service w CIAC'!AZ40-'Plant in Service no CIAC'!AZ40</f>
        <v>0</v>
      </c>
      <c r="BA40" s="78">
        <f>'Plant in Service w CIAC'!BA40-'Plant in Service no CIAC'!BA40</f>
        <v>0</v>
      </c>
      <c r="BB40" s="78">
        <f>'Plant in Service w CIAC'!BB40-'Plant in Service no CIAC'!BB40</f>
        <v>0</v>
      </c>
      <c r="BC40" s="78">
        <f>'Plant in Service w CIAC'!BC40-'Plant in Service no CIAC'!BC40</f>
        <v>0</v>
      </c>
      <c r="BD40" s="78">
        <f>'Plant in Service w CIAC'!BD40-'Plant in Service no CIAC'!BD40</f>
        <v>0</v>
      </c>
      <c r="BE40" s="78">
        <f>'Plant in Service w CIAC'!BE40-'Plant in Service no CIAC'!BE40</f>
        <v>0</v>
      </c>
      <c r="BF40" s="78">
        <f>'Plant in Service w CIAC'!BF40-'Plant in Service no CIAC'!BF40</f>
        <v>0</v>
      </c>
      <c r="BG40" s="78">
        <f>'Plant in Service w CIAC'!BG40-'Plant in Service no CIAC'!BG40</f>
        <v>0</v>
      </c>
      <c r="BH40" s="78">
        <f>'Plant in Service w CIAC'!BH40-'Plant in Service no CIAC'!BH40</f>
        <v>0</v>
      </c>
    </row>
    <row r="41" spans="1:63" x14ac:dyDescent="0.2">
      <c r="A41" s="71" t="s">
        <v>45</v>
      </c>
      <c r="B41" s="155" t="s">
        <v>51</v>
      </c>
      <c r="D41" s="77"/>
      <c r="E41" s="159">
        <f>'Plant in Service w CIAC'!E41-'Plant in Service no CIAC'!E41</f>
        <v>0</v>
      </c>
      <c r="F41" s="159">
        <f>'Plant in Service w CIAC'!F41-'Plant in Service no CIAC'!F41</f>
        <v>0</v>
      </c>
      <c r="G41" s="159">
        <f>'Plant in Service w CIAC'!G41-'Plant in Service no CIAC'!G41</f>
        <v>0</v>
      </c>
      <c r="H41" s="159">
        <f>'Plant in Service w CIAC'!H41-'Plant in Service no CIAC'!H41</f>
        <v>0</v>
      </c>
      <c r="I41" s="159">
        <f>'Plant in Service w CIAC'!I41-'Plant in Service no CIAC'!I41</f>
        <v>-250907.27883040952</v>
      </c>
      <c r="J41" s="159">
        <f>'Plant in Service w CIAC'!J41-'Plant in Service no CIAC'!J41</f>
        <v>-4561.9505241895095</v>
      </c>
      <c r="K41" s="159">
        <f>'Plant in Service w CIAC'!K41-'Plant in Service no CIAC'!K41</f>
        <v>-4561.9505241895095</v>
      </c>
      <c r="L41" s="159">
        <f>'Plant in Service w CIAC'!L41-'Plant in Service no CIAC'!L41</f>
        <v>-4561.9505241895095</v>
      </c>
      <c r="M41" s="78">
        <f>'Plant in Service w CIAC'!M41-'Plant in Service no CIAC'!M41</f>
        <v>-4561.9505241895095</v>
      </c>
      <c r="N41" s="78">
        <f>'Plant in Service w CIAC'!N41-'Plant in Service no CIAC'!N41</f>
        <v>-4561.9505241895095</v>
      </c>
      <c r="O41" s="78">
        <f>'Plant in Service w CIAC'!O41-'Plant in Service no CIAC'!O41</f>
        <v>-4561.9505241895095</v>
      </c>
      <c r="P41" s="78">
        <f>'Plant in Service w CIAC'!P41-'Plant in Service no CIAC'!P41</f>
        <v>-4561.9505241895095</v>
      </c>
      <c r="Q41" s="78">
        <f>'Plant in Service w CIAC'!Q41-'Plant in Service no CIAC'!Q41</f>
        <v>-4561.9505241895095</v>
      </c>
      <c r="R41" s="78">
        <f>'Plant in Service w CIAC'!R41-'Plant in Service no CIAC'!R41</f>
        <v>-4561.9505241895095</v>
      </c>
      <c r="S41" s="78">
        <f>'Plant in Service w CIAC'!S41-'Plant in Service no CIAC'!S41</f>
        <v>-4561.9505241895095</v>
      </c>
      <c r="T41" s="78">
        <f>'Plant in Service w CIAC'!T41-'Plant in Service no CIAC'!T41</f>
        <v>-4561.9505241895095</v>
      </c>
      <c r="U41" s="78">
        <f>'Plant in Service w CIAC'!U41-'Plant in Service no CIAC'!U41</f>
        <v>-4561.9505241895095</v>
      </c>
      <c r="V41" s="78">
        <f>'Plant in Service w CIAC'!V41-'Plant in Service no CIAC'!V41</f>
        <v>-4561.9505241895095</v>
      </c>
      <c r="W41" s="78">
        <f>'Plant in Service w CIAC'!W41-'Plant in Service no CIAC'!W41</f>
        <v>-4561.9505241895095</v>
      </c>
      <c r="X41" s="78">
        <f>'Plant in Service w CIAC'!X41-'Plant in Service no CIAC'!X41</f>
        <v>-4561.9505241895095</v>
      </c>
      <c r="Y41" s="159">
        <f>'Plant in Service w CIAC'!Y41-'Plant in Service no CIAC'!Y41</f>
        <v>-4644.5197644461878</v>
      </c>
      <c r="Z41" s="78">
        <f>'Plant in Service w CIAC'!Z41-'Plant in Service no CIAC'!Z41</f>
        <v>-4644.5197644461878</v>
      </c>
      <c r="AA41" s="78">
        <f>'Plant in Service w CIAC'!AA41-'Plant in Service no CIAC'!AA41</f>
        <v>-4644.5197644461878</v>
      </c>
      <c r="AB41" s="78">
        <f>'Plant in Service w CIAC'!AB41-'Plant in Service no CIAC'!AB41</f>
        <v>-4644.5197644461878</v>
      </c>
      <c r="AC41" s="78">
        <f>'Plant in Service w CIAC'!AC41-'Plant in Service no CIAC'!AC41</f>
        <v>-4644.5197644461878</v>
      </c>
      <c r="AD41" s="78">
        <f>'Plant in Service w CIAC'!AD41-'Plant in Service no CIAC'!AD41</f>
        <v>-4644.5197644461878</v>
      </c>
      <c r="AE41" s="78">
        <f>'Plant in Service w CIAC'!AE41-'Plant in Service no CIAC'!AE41</f>
        <v>-4644.5197644461878</v>
      </c>
      <c r="AF41" s="78">
        <f>'Plant in Service w CIAC'!AF41-'Plant in Service no CIAC'!AF41</f>
        <v>-4644.5197644461878</v>
      </c>
      <c r="AG41" s="78">
        <f>'Plant in Service w CIAC'!AG41-'Plant in Service no CIAC'!AG41</f>
        <v>-4644.5197644461878</v>
      </c>
      <c r="AH41" s="78">
        <f>'Plant in Service w CIAC'!AH41-'Plant in Service no CIAC'!AH41</f>
        <v>-4644.5197644461878</v>
      </c>
      <c r="AI41" s="78">
        <f>'Plant in Service w CIAC'!AI41-'Plant in Service no CIAC'!AI41</f>
        <v>-4644.5197644461878</v>
      </c>
      <c r="AJ41" s="78">
        <f>'Plant in Service w CIAC'!AJ41-'Plant in Service no CIAC'!AJ41</f>
        <v>-4644.5197644461878</v>
      </c>
      <c r="AK41" s="78">
        <f>'Plant in Service w CIAC'!AK41-'Plant in Service no CIAC'!AK41</f>
        <v>-4644.5197644457221</v>
      </c>
      <c r="AL41" s="78">
        <f>'Plant in Service w CIAC'!AL41-'Plant in Service no CIAC'!AL41</f>
        <v>-4644.5197644457221</v>
      </c>
      <c r="AM41" s="78">
        <f>'Plant in Service w CIAC'!AM41-'Plant in Service no CIAC'!AM41</f>
        <v>-4644.5197644457221</v>
      </c>
      <c r="AN41" s="78">
        <f>'Plant in Service w CIAC'!AN41-'Plant in Service no CIAC'!AN41</f>
        <v>-4644.5197644457221</v>
      </c>
      <c r="AO41" s="78">
        <f>'Plant in Service w CIAC'!AO41-'Plant in Service no CIAC'!AO41</f>
        <v>-4644.5197644457221</v>
      </c>
      <c r="AP41" s="78">
        <f>'Plant in Service w CIAC'!AP41-'Plant in Service no CIAC'!AP41</f>
        <v>-4644.5197644457221</v>
      </c>
      <c r="AQ41" s="78">
        <f>'Plant in Service w CIAC'!AQ41-'Plant in Service no CIAC'!AQ41</f>
        <v>-4644.5197644457221</v>
      </c>
      <c r="AR41" s="78">
        <f>'Plant in Service w CIAC'!AR41-'Plant in Service no CIAC'!AR41</f>
        <v>-4644.5197644457221</v>
      </c>
      <c r="AS41" s="78">
        <f>'Plant in Service w CIAC'!AS41-'Plant in Service no CIAC'!AS41</f>
        <v>-4644.5197644457221</v>
      </c>
      <c r="AT41" s="78">
        <f>'Plant in Service w CIAC'!AT41-'Plant in Service no CIAC'!AT41</f>
        <v>-4644.5197644457221</v>
      </c>
      <c r="AU41" s="78">
        <f>'Plant in Service w CIAC'!AU41-'Plant in Service no CIAC'!AU41</f>
        <v>-4644.5197644457221</v>
      </c>
      <c r="AV41" s="78">
        <f>'Plant in Service w CIAC'!AV41-'Plant in Service no CIAC'!AV41</f>
        <v>-4644.5197644457221</v>
      </c>
      <c r="AW41" s="78">
        <f>'Plant in Service w CIAC'!AW41-'Plant in Service no CIAC'!AW41</f>
        <v>-4644.5197644457221</v>
      </c>
      <c r="AX41" s="78">
        <f>'Plant in Service w CIAC'!AX41-'Plant in Service no CIAC'!AX41</f>
        <v>-4644.5197644457221</v>
      </c>
      <c r="AY41" s="78">
        <f>'Plant in Service w CIAC'!AY41-'Plant in Service no CIAC'!AY41</f>
        <v>-4644.5197644457221</v>
      </c>
      <c r="AZ41" s="78">
        <f>'Plant in Service w CIAC'!AZ41-'Plant in Service no CIAC'!AZ41</f>
        <v>-4644.5197644457221</v>
      </c>
      <c r="BA41" s="78">
        <f>'Plant in Service w CIAC'!BA41-'Plant in Service no CIAC'!BA41</f>
        <v>-4644.5197644457221</v>
      </c>
      <c r="BB41" s="78">
        <f>'Plant in Service w CIAC'!BB41-'Plant in Service no CIAC'!BB41</f>
        <v>-4644.5197644457221</v>
      </c>
      <c r="BC41" s="78">
        <f>'Plant in Service w CIAC'!BC41-'Plant in Service no CIAC'!BC41</f>
        <v>-4644.5197644457221</v>
      </c>
      <c r="BD41" s="78">
        <f>'Plant in Service w CIAC'!BD41-'Plant in Service no CIAC'!BD41</f>
        <v>-4644.5197644457221</v>
      </c>
      <c r="BE41" s="78">
        <f>'Plant in Service w CIAC'!BE41-'Plant in Service no CIAC'!BE41</f>
        <v>-4644.5197644457221</v>
      </c>
      <c r="BF41" s="78">
        <f>'Plant in Service w CIAC'!BF41-'Plant in Service no CIAC'!BF41</f>
        <v>-4644.5197644457221</v>
      </c>
      <c r="BG41" s="78">
        <f>'Plant in Service w CIAC'!BG41-'Plant in Service no CIAC'!BG41</f>
        <v>-4644.5197644457221</v>
      </c>
      <c r="BH41" s="78">
        <f>'Plant in Service w CIAC'!BH41-'Plant in Service no CIAC'!BH41</f>
        <v>-4644.5197644457221</v>
      </c>
    </row>
    <row r="42" spans="1:63" x14ac:dyDescent="0.2">
      <c r="A42" s="71" t="s">
        <v>42</v>
      </c>
      <c r="B42" s="155" t="s">
        <v>51</v>
      </c>
      <c r="D42" s="77"/>
      <c r="E42" s="159">
        <f>'Plant in Service w CIAC'!E42-'Plant in Service no CIAC'!E42</f>
        <v>0</v>
      </c>
      <c r="F42" s="159">
        <f>'Plant in Service w CIAC'!F42-'Plant in Service no CIAC'!F42</f>
        <v>0</v>
      </c>
      <c r="G42" s="159">
        <f>'Plant in Service w CIAC'!G42-'Plant in Service no CIAC'!G42</f>
        <v>0</v>
      </c>
      <c r="H42" s="159">
        <f>'Plant in Service w CIAC'!H42-'Plant in Service no CIAC'!H42</f>
        <v>0</v>
      </c>
      <c r="I42" s="159">
        <f>'Plant in Service w CIAC'!I42-'Plant in Service no CIAC'!I42</f>
        <v>0</v>
      </c>
      <c r="J42" s="159">
        <f>'Plant in Service w CIAC'!J42-'Plant in Service no CIAC'!J42</f>
        <v>0</v>
      </c>
      <c r="K42" s="159">
        <f>'Plant in Service w CIAC'!K42-'Plant in Service no CIAC'!K42</f>
        <v>0</v>
      </c>
      <c r="L42" s="159">
        <f>'Plant in Service w CIAC'!L42-'Plant in Service no CIAC'!L42</f>
        <v>0</v>
      </c>
      <c r="M42" s="78">
        <f>'Plant in Service w CIAC'!M42-'Plant in Service no CIAC'!M42</f>
        <v>0</v>
      </c>
      <c r="N42" s="78">
        <f>'Plant in Service w CIAC'!N42-'Plant in Service no CIAC'!N42</f>
        <v>0</v>
      </c>
      <c r="O42" s="78">
        <f>'Plant in Service w CIAC'!O42-'Plant in Service no CIAC'!O42</f>
        <v>0</v>
      </c>
      <c r="P42" s="78">
        <f>'Plant in Service w CIAC'!P42-'Plant in Service no CIAC'!P42</f>
        <v>0</v>
      </c>
      <c r="Q42" s="78">
        <f>'Plant in Service w CIAC'!Q42-'Plant in Service no CIAC'!Q42</f>
        <v>0</v>
      </c>
      <c r="R42" s="78">
        <f>'Plant in Service w CIAC'!R42-'Plant in Service no CIAC'!R42</f>
        <v>0</v>
      </c>
      <c r="S42" s="78">
        <f>'Plant in Service w CIAC'!S42-'Plant in Service no CIAC'!S42</f>
        <v>0</v>
      </c>
      <c r="T42" s="78">
        <f>'Plant in Service w CIAC'!T42-'Plant in Service no CIAC'!T42</f>
        <v>0</v>
      </c>
      <c r="U42" s="78">
        <f>'Plant in Service w CIAC'!U42-'Plant in Service no CIAC'!U42</f>
        <v>0</v>
      </c>
      <c r="V42" s="78">
        <f>'Plant in Service w CIAC'!V42-'Plant in Service no CIAC'!V42</f>
        <v>0</v>
      </c>
      <c r="W42" s="78">
        <f>'Plant in Service w CIAC'!W42-'Plant in Service no CIAC'!W42</f>
        <v>0</v>
      </c>
      <c r="X42" s="78">
        <f>'Plant in Service w CIAC'!X42-'Plant in Service no CIAC'!X42</f>
        <v>0</v>
      </c>
      <c r="Y42" s="159">
        <f>'Plant in Service w CIAC'!Y42-'Plant in Service no CIAC'!Y42</f>
        <v>0</v>
      </c>
      <c r="Z42" s="78">
        <f>'Plant in Service w CIAC'!Z42-'Plant in Service no CIAC'!Z42</f>
        <v>0</v>
      </c>
      <c r="AA42" s="78">
        <f>'Plant in Service w CIAC'!AA42-'Plant in Service no CIAC'!AA42</f>
        <v>0</v>
      </c>
      <c r="AB42" s="78">
        <f>'Plant in Service w CIAC'!AB42-'Plant in Service no CIAC'!AB42</f>
        <v>0</v>
      </c>
      <c r="AC42" s="78">
        <f>'Plant in Service w CIAC'!AC42-'Plant in Service no CIAC'!AC42</f>
        <v>0</v>
      </c>
      <c r="AD42" s="78">
        <f>'Plant in Service w CIAC'!AD42-'Plant in Service no CIAC'!AD42</f>
        <v>0</v>
      </c>
      <c r="AE42" s="78">
        <f>'Plant in Service w CIAC'!AE42-'Plant in Service no CIAC'!AE42</f>
        <v>0</v>
      </c>
      <c r="AF42" s="78">
        <f>'Plant in Service w CIAC'!AF42-'Plant in Service no CIAC'!AF42</f>
        <v>0</v>
      </c>
      <c r="AG42" s="78">
        <f>'Plant in Service w CIAC'!AG42-'Plant in Service no CIAC'!AG42</f>
        <v>0</v>
      </c>
      <c r="AH42" s="78">
        <f>'Plant in Service w CIAC'!AH42-'Plant in Service no CIAC'!AH42</f>
        <v>0</v>
      </c>
      <c r="AI42" s="78">
        <f>'Plant in Service w CIAC'!AI42-'Plant in Service no CIAC'!AI42</f>
        <v>0</v>
      </c>
      <c r="AJ42" s="78">
        <f>'Plant in Service w CIAC'!AJ42-'Plant in Service no CIAC'!AJ42</f>
        <v>0</v>
      </c>
      <c r="AK42" s="78">
        <f>'Plant in Service w CIAC'!AK42-'Plant in Service no CIAC'!AK42</f>
        <v>0</v>
      </c>
      <c r="AL42" s="78">
        <f>'Plant in Service w CIAC'!AL42-'Plant in Service no CIAC'!AL42</f>
        <v>0</v>
      </c>
      <c r="AM42" s="78">
        <f>'Plant in Service w CIAC'!AM42-'Plant in Service no CIAC'!AM42</f>
        <v>0</v>
      </c>
      <c r="AN42" s="78">
        <f>'Plant in Service w CIAC'!AN42-'Plant in Service no CIAC'!AN42</f>
        <v>0</v>
      </c>
      <c r="AO42" s="78">
        <f>'Plant in Service w CIAC'!AO42-'Plant in Service no CIAC'!AO42</f>
        <v>0</v>
      </c>
      <c r="AP42" s="78">
        <f>'Plant in Service w CIAC'!AP42-'Plant in Service no CIAC'!AP42</f>
        <v>0</v>
      </c>
      <c r="AQ42" s="78">
        <f>'Plant in Service w CIAC'!AQ42-'Plant in Service no CIAC'!AQ42</f>
        <v>0</v>
      </c>
      <c r="AR42" s="78">
        <f>'Plant in Service w CIAC'!AR42-'Plant in Service no CIAC'!AR42</f>
        <v>0</v>
      </c>
      <c r="AS42" s="78">
        <f>'Plant in Service w CIAC'!AS42-'Plant in Service no CIAC'!AS42</f>
        <v>0</v>
      </c>
      <c r="AT42" s="78">
        <f>'Plant in Service w CIAC'!AT42-'Plant in Service no CIAC'!AT42</f>
        <v>0</v>
      </c>
      <c r="AU42" s="78">
        <f>'Plant in Service w CIAC'!AU42-'Plant in Service no CIAC'!AU42</f>
        <v>0</v>
      </c>
      <c r="AV42" s="78">
        <f>'Plant in Service w CIAC'!AV42-'Plant in Service no CIAC'!AV42</f>
        <v>0</v>
      </c>
      <c r="AW42" s="78">
        <f>'Plant in Service w CIAC'!AW42-'Plant in Service no CIAC'!AW42</f>
        <v>0</v>
      </c>
      <c r="AX42" s="78">
        <f>'Plant in Service w CIAC'!AX42-'Plant in Service no CIAC'!AX42</f>
        <v>0</v>
      </c>
      <c r="AY42" s="78">
        <f>'Plant in Service w CIAC'!AY42-'Plant in Service no CIAC'!AY42</f>
        <v>0</v>
      </c>
      <c r="AZ42" s="78">
        <f>'Plant in Service w CIAC'!AZ42-'Plant in Service no CIAC'!AZ42</f>
        <v>0</v>
      </c>
      <c r="BA42" s="78">
        <f>'Plant in Service w CIAC'!BA42-'Plant in Service no CIAC'!BA42</f>
        <v>0</v>
      </c>
      <c r="BB42" s="78">
        <f>'Plant in Service w CIAC'!BB42-'Plant in Service no CIAC'!BB42</f>
        <v>0</v>
      </c>
      <c r="BC42" s="78">
        <f>'Plant in Service w CIAC'!BC42-'Plant in Service no CIAC'!BC42</f>
        <v>0</v>
      </c>
      <c r="BD42" s="78">
        <f>'Plant in Service w CIAC'!BD42-'Plant in Service no CIAC'!BD42</f>
        <v>0</v>
      </c>
      <c r="BE42" s="78">
        <f>'Plant in Service w CIAC'!BE42-'Plant in Service no CIAC'!BE42</f>
        <v>0</v>
      </c>
      <c r="BF42" s="78">
        <f>'Plant in Service w CIAC'!BF42-'Plant in Service no CIAC'!BF42</f>
        <v>0</v>
      </c>
      <c r="BG42" s="78">
        <f>'Plant in Service w CIAC'!BG42-'Plant in Service no CIAC'!BG42</f>
        <v>0</v>
      </c>
      <c r="BH42" s="78">
        <f>'Plant in Service w CIAC'!BH42-'Plant in Service no CIAC'!BH42</f>
        <v>0</v>
      </c>
    </row>
    <row r="43" spans="1:63" x14ac:dyDescent="0.2">
      <c r="A43" s="71" t="s">
        <v>46</v>
      </c>
      <c r="B43" s="155" t="s">
        <v>51</v>
      </c>
      <c r="D43" s="77"/>
      <c r="E43" s="159">
        <f>'Plant in Service w CIAC'!E43-'Plant in Service no CIAC'!E43</f>
        <v>0</v>
      </c>
      <c r="F43" s="159">
        <f>'Plant in Service w CIAC'!F43-'Plant in Service no CIAC'!F43</f>
        <v>0</v>
      </c>
      <c r="G43" s="159">
        <f>'Plant in Service w CIAC'!G43-'Plant in Service no CIAC'!G43</f>
        <v>0</v>
      </c>
      <c r="H43" s="159">
        <f>'Plant in Service w CIAC'!H43-'Plant in Service no CIAC'!H43</f>
        <v>0</v>
      </c>
      <c r="I43" s="159">
        <f>'Plant in Service w CIAC'!I43-'Plant in Service no CIAC'!I43</f>
        <v>0</v>
      </c>
      <c r="J43" s="159">
        <f>'Plant in Service w CIAC'!J43-'Plant in Service no CIAC'!J43</f>
        <v>0</v>
      </c>
      <c r="K43" s="159">
        <f>'Plant in Service w CIAC'!K43-'Plant in Service no CIAC'!K43</f>
        <v>0</v>
      </c>
      <c r="L43" s="159">
        <f>'Plant in Service w CIAC'!L43-'Plant in Service no CIAC'!L43</f>
        <v>0</v>
      </c>
      <c r="M43" s="78">
        <f>'Plant in Service w CIAC'!M43-'Plant in Service no CIAC'!M43</f>
        <v>0</v>
      </c>
      <c r="N43" s="78">
        <f>'Plant in Service w CIAC'!N43-'Plant in Service no CIAC'!N43</f>
        <v>0</v>
      </c>
      <c r="O43" s="78">
        <f>'Plant in Service w CIAC'!O43-'Plant in Service no CIAC'!O43</f>
        <v>0</v>
      </c>
      <c r="P43" s="78">
        <f>'Plant in Service w CIAC'!P43-'Plant in Service no CIAC'!P43</f>
        <v>0</v>
      </c>
      <c r="Q43" s="78">
        <f>'Plant in Service w CIAC'!Q43-'Plant in Service no CIAC'!Q43</f>
        <v>0</v>
      </c>
      <c r="R43" s="78">
        <f>'Plant in Service w CIAC'!R43-'Plant in Service no CIAC'!R43</f>
        <v>0</v>
      </c>
      <c r="S43" s="78">
        <f>'Plant in Service w CIAC'!S43-'Plant in Service no CIAC'!S43</f>
        <v>0</v>
      </c>
      <c r="T43" s="78">
        <f>'Plant in Service w CIAC'!T43-'Plant in Service no CIAC'!T43</f>
        <v>0</v>
      </c>
      <c r="U43" s="78">
        <f>'Plant in Service w CIAC'!U43-'Plant in Service no CIAC'!U43</f>
        <v>0</v>
      </c>
      <c r="V43" s="78">
        <f>'Plant in Service w CIAC'!V43-'Plant in Service no CIAC'!V43</f>
        <v>0</v>
      </c>
      <c r="W43" s="78">
        <f>'Plant in Service w CIAC'!W43-'Plant in Service no CIAC'!W43</f>
        <v>0</v>
      </c>
      <c r="X43" s="78">
        <f>'Plant in Service w CIAC'!X43-'Plant in Service no CIAC'!X43</f>
        <v>0</v>
      </c>
      <c r="Y43" s="159">
        <f>'Plant in Service w CIAC'!Y43-'Plant in Service no CIAC'!Y43</f>
        <v>0</v>
      </c>
      <c r="Z43" s="78">
        <f>'Plant in Service w CIAC'!Z43-'Plant in Service no CIAC'!Z43</f>
        <v>0</v>
      </c>
      <c r="AA43" s="78">
        <f>'Plant in Service w CIAC'!AA43-'Plant in Service no CIAC'!AA43</f>
        <v>0</v>
      </c>
      <c r="AB43" s="78">
        <f>'Plant in Service w CIAC'!AB43-'Plant in Service no CIAC'!AB43</f>
        <v>0</v>
      </c>
      <c r="AC43" s="78">
        <f>'Plant in Service w CIAC'!AC43-'Plant in Service no CIAC'!AC43</f>
        <v>0</v>
      </c>
      <c r="AD43" s="78">
        <f>'Plant in Service w CIAC'!AD43-'Plant in Service no CIAC'!AD43</f>
        <v>0</v>
      </c>
      <c r="AE43" s="78">
        <f>'Plant in Service w CIAC'!AE43-'Plant in Service no CIAC'!AE43</f>
        <v>0</v>
      </c>
      <c r="AF43" s="78">
        <f>'Plant in Service w CIAC'!AF43-'Plant in Service no CIAC'!AF43</f>
        <v>0</v>
      </c>
      <c r="AG43" s="78">
        <f>'Plant in Service w CIAC'!AG43-'Plant in Service no CIAC'!AG43</f>
        <v>0</v>
      </c>
      <c r="AH43" s="78">
        <f>'Plant in Service w CIAC'!AH43-'Plant in Service no CIAC'!AH43</f>
        <v>0</v>
      </c>
      <c r="AI43" s="78">
        <f>'Plant in Service w CIAC'!AI43-'Plant in Service no CIAC'!AI43</f>
        <v>0</v>
      </c>
      <c r="AJ43" s="78">
        <f>'Plant in Service w CIAC'!AJ43-'Plant in Service no CIAC'!AJ43</f>
        <v>0</v>
      </c>
      <c r="AK43" s="78">
        <f>'Plant in Service w CIAC'!AK43-'Plant in Service no CIAC'!AK43</f>
        <v>0</v>
      </c>
      <c r="AL43" s="78">
        <f>'Plant in Service w CIAC'!AL43-'Plant in Service no CIAC'!AL43</f>
        <v>0</v>
      </c>
      <c r="AM43" s="78">
        <f>'Plant in Service w CIAC'!AM43-'Plant in Service no CIAC'!AM43</f>
        <v>0</v>
      </c>
      <c r="AN43" s="78">
        <f>'Plant in Service w CIAC'!AN43-'Plant in Service no CIAC'!AN43</f>
        <v>0</v>
      </c>
      <c r="AO43" s="78">
        <f>'Plant in Service w CIAC'!AO43-'Plant in Service no CIAC'!AO43</f>
        <v>0</v>
      </c>
      <c r="AP43" s="78">
        <f>'Plant in Service w CIAC'!AP43-'Plant in Service no CIAC'!AP43</f>
        <v>0</v>
      </c>
      <c r="AQ43" s="78">
        <f>'Plant in Service w CIAC'!AQ43-'Plant in Service no CIAC'!AQ43</f>
        <v>0</v>
      </c>
      <c r="AR43" s="78">
        <f>'Plant in Service w CIAC'!AR43-'Plant in Service no CIAC'!AR43</f>
        <v>0</v>
      </c>
      <c r="AS43" s="78">
        <f>'Plant in Service w CIAC'!AS43-'Plant in Service no CIAC'!AS43</f>
        <v>0</v>
      </c>
      <c r="AT43" s="78">
        <f>'Plant in Service w CIAC'!AT43-'Plant in Service no CIAC'!AT43</f>
        <v>0</v>
      </c>
      <c r="AU43" s="78">
        <f>'Plant in Service w CIAC'!AU43-'Plant in Service no CIAC'!AU43</f>
        <v>0</v>
      </c>
      <c r="AV43" s="78">
        <f>'Plant in Service w CIAC'!AV43-'Plant in Service no CIAC'!AV43</f>
        <v>0</v>
      </c>
      <c r="AW43" s="78">
        <f>'Plant in Service w CIAC'!AW43-'Plant in Service no CIAC'!AW43</f>
        <v>0</v>
      </c>
      <c r="AX43" s="78">
        <f>'Plant in Service w CIAC'!AX43-'Plant in Service no CIAC'!AX43</f>
        <v>0</v>
      </c>
      <c r="AY43" s="78">
        <f>'Plant in Service w CIAC'!AY43-'Plant in Service no CIAC'!AY43</f>
        <v>0</v>
      </c>
      <c r="AZ43" s="78">
        <f>'Plant in Service w CIAC'!AZ43-'Plant in Service no CIAC'!AZ43</f>
        <v>0</v>
      </c>
      <c r="BA43" s="78">
        <f>'Plant in Service w CIAC'!BA43-'Plant in Service no CIAC'!BA43</f>
        <v>0</v>
      </c>
      <c r="BB43" s="78">
        <f>'Plant in Service w CIAC'!BB43-'Plant in Service no CIAC'!BB43</f>
        <v>0</v>
      </c>
      <c r="BC43" s="78">
        <f>'Plant in Service w CIAC'!BC43-'Plant in Service no CIAC'!BC43</f>
        <v>0</v>
      </c>
      <c r="BD43" s="78">
        <f>'Plant in Service w CIAC'!BD43-'Plant in Service no CIAC'!BD43</f>
        <v>0</v>
      </c>
      <c r="BE43" s="78">
        <f>'Plant in Service w CIAC'!BE43-'Plant in Service no CIAC'!BE43</f>
        <v>0</v>
      </c>
      <c r="BF43" s="78">
        <f>'Plant in Service w CIAC'!BF43-'Plant in Service no CIAC'!BF43</f>
        <v>0</v>
      </c>
      <c r="BG43" s="78">
        <f>'Plant in Service w CIAC'!BG43-'Plant in Service no CIAC'!BG43</f>
        <v>0</v>
      </c>
      <c r="BH43" s="78">
        <f>'Plant in Service w CIAC'!BH43-'Plant in Service no CIAC'!BH43</f>
        <v>0</v>
      </c>
    </row>
    <row r="44" spans="1:63" x14ac:dyDescent="0.2">
      <c r="A44" s="71" t="s">
        <v>48</v>
      </c>
      <c r="B44" s="155" t="s">
        <v>51</v>
      </c>
      <c r="D44" s="77"/>
      <c r="E44" s="159">
        <f>'Plant in Service w CIAC'!E44-'Plant in Service no CIAC'!E44</f>
        <v>0</v>
      </c>
      <c r="F44" s="159">
        <f>'Plant in Service w CIAC'!F44-'Plant in Service no CIAC'!F44</f>
        <v>0</v>
      </c>
      <c r="G44" s="159">
        <f>'Plant in Service w CIAC'!G44-'Plant in Service no CIAC'!G44</f>
        <v>0</v>
      </c>
      <c r="H44" s="159">
        <f>'Plant in Service w CIAC'!H44-'Plant in Service no CIAC'!H44</f>
        <v>0</v>
      </c>
      <c r="I44" s="159">
        <f>'Plant in Service w CIAC'!I44-'Plant in Service no CIAC'!I44</f>
        <v>0</v>
      </c>
      <c r="J44" s="159">
        <f>'Plant in Service w CIAC'!J44-'Plant in Service no CIAC'!J44</f>
        <v>0</v>
      </c>
      <c r="K44" s="159">
        <f>'Plant in Service w CIAC'!K44-'Plant in Service no CIAC'!K44</f>
        <v>0</v>
      </c>
      <c r="L44" s="159">
        <f>'Plant in Service w CIAC'!L44-'Plant in Service no CIAC'!L44</f>
        <v>0</v>
      </c>
      <c r="M44" s="78">
        <f>'Plant in Service w CIAC'!M44-'Plant in Service no CIAC'!M44</f>
        <v>0</v>
      </c>
      <c r="N44" s="78">
        <f>'Plant in Service w CIAC'!N44-'Plant in Service no CIAC'!N44</f>
        <v>0</v>
      </c>
      <c r="O44" s="78">
        <f>'Plant in Service w CIAC'!O44-'Plant in Service no CIAC'!O44</f>
        <v>0</v>
      </c>
      <c r="P44" s="78">
        <f>'Plant in Service w CIAC'!P44-'Plant in Service no CIAC'!P44</f>
        <v>0</v>
      </c>
      <c r="Q44" s="78">
        <f>'Plant in Service w CIAC'!Q44-'Plant in Service no CIAC'!Q44</f>
        <v>0</v>
      </c>
      <c r="R44" s="78">
        <f>'Plant in Service w CIAC'!R44-'Plant in Service no CIAC'!R44</f>
        <v>0</v>
      </c>
      <c r="S44" s="78">
        <f>'Plant in Service w CIAC'!S44-'Plant in Service no CIAC'!S44</f>
        <v>0</v>
      </c>
      <c r="T44" s="78">
        <f>'Plant in Service w CIAC'!T44-'Plant in Service no CIAC'!T44</f>
        <v>0</v>
      </c>
      <c r="U44" s="78">
        <f>'Plant in Service w CIAC'!U44-'Plant in Service no CIAC'!U44</f>
        <v>0</v>
      </c>
      <c r="V44" s="78">
        <f>'Plant in Service w CIAC'!V44-'Plant in Service no CIAC'!V44</f>
        <v>0</v>
      </c>
      <c r="W44" s="78">
        <f>'Plant in Service w CIAC'!W44-'Plant in Service no CIAC'!W44</f>
        <v>0</v>
      </c>
      <c r="X44" s="78">
        <f>'Plant in Service w CIAC'!X44-'Plant in Service no CIAC'!X44</f>
        <v>0</v>
      </c>
      <c r="Y44" s="159">
        <f>'Plant in Service w CIAC'!Y44-'Plant in Service no CIAC'!Y44</f>
        <v>0</v>
      </c>
      <c r="Z44" s="78">
        <f>'Plant in Service w CIAC'!Z44-'Plant in Service no CIAC'!Z44</f>
        <v>0</v>
      </c>
      <c r="AA44" s="78">
        <f>'Plant in Service w CIAC'!AA44-'Plant in Service no CIAC'!AA44</f>
        <v>0</v>
      </c>
      <c r="AB44" s="78">
        <f>'Plant in Service w CIAC'!AB44-'Plant in Service no CIAC'!AB44</f>
        <v>0</v>
      </c>
      <c r="AC44" s="78">
        <f>'Plant in Service w CIAC'!AC44-'Plant in Service no CIAC'!AC44</f>
        <v>0</v>
      </c>
      <c r="AD44" s="78">
        <f>'Plant in Service w CIAC'!AD44-'Plant in Service no CIAC'!AD44</f>
        <v>0</v>
      </c>
      <c r="AE44" s="78">
        <f>'Plant in Service w CIAC'!AE44-'Plant in Service no CIAC'!AE44</f>
        <v>0</v>
      </c>
      <c r="AF44" s="78">
        <f>'Plant in Service w CIAC'!AF44-'Plant in Service no CIAC'!AF44</f>
        <v>0</v>
      </c>
      <c r="AG44" s="78">
        <f>'Plant in Service w CIAC'!AG44-'Plant in Service no CIAC'!AG44</f>
        <v>0</v>
      </c>
      <c r="AH44" s="78">
        <f>'Plant in Service w CIAC'!AH44-'Plant in Service no CIAC'!AH44</f>
        <v>0</v>
      </c>
      <c r="AI44" s="78">
        <f>'Plant in Service w CIAC'!AI44-'Plant in Service no CIAC'!AI44</f>
        <v>0</v>
      </c>
      <c r="AJ44" s="78">
        <f>'Plant in Service w CIAC'!AJ44-'Plant in Service no CIAC'!AJ44</f>
        <v>0</v>
      </c>
      <c r="AK44" s="78">
        <f>'Plant in Service w CIAC'!AK44-'Plant in Service no CIAC'!AK44</f>
        <v>0</v>
      </c>
      <c r="AL44" s="78">
        <f>'Plant in Service w CIAC'!AL44-'Plant in Service no CIAC'!AL44</f>
        <v>0</v>
      </c>
      <c r="AM44" s="78">
        <f>'Plant in Service w CIAC'!AM44-'Plant in Service no CIAC'!AM44</f>
        <v>0</v>
      </c>
      <c r="AN44" s="78">
        <f>'Plant in Service w CIAC'!AN44-'Plant in Service no CIAC'!AN44</f>
        <v>0</v>
      </c>
      <c r="AO44" s="78">
        <f>'Plant in Service w CIAC'!AO44-'Plant in Service no CIAC'!AO44</f>
        <v>0</v>
      </c>
      <c r="AP44" s="78">
        <f>'Plant in Service w CIAC'!AP44-'Plant in Service no CIAC'!AP44</f>
        <v>0</v>
      </c>
      <c r="AQ44" s="78">
        <f>'Plant in Service w CIAC'!AQ44-'Plant in Service no CIAC'!AQ44</f>
        <v>0</v>
      </c>
      <c r="AR44" s="78">
        <f>'Plant in Service w CIAC'!AR44-'Plant in Service no CIAC'!AR44</f>
        <v>0</v>
      </c>
      <c r="AS44" s="78">
        <f>'Plant in Service w CIAC'!AS44-'Plant in Service no CIAC'!AS44</f>
        <v>0</v>
      </c>
      <c r="AT44" s="78">
        <f>'Plant in Service w CIAC'!AT44-'Plant in Service no CIAC'!AT44</f>
        <v>0</v>
      </c>
      <c r="AU44" s="78">
        <f>'Plant in Service w CIAC'!AU44-'Plant in Service no CIAC'!AU44</f>
        <v>0</v>
      </c>
      <c r="AV44" s="78">
        <f>'Plant in Service w CIAC'!AV44-'Plant in Service no CIAC'!AV44</f>
        <v>0</v>
      </c>
      <c r="AW44" s="78">
        <f>'Plant in Service w CIAC'!AW44-'Plant in Service no CIAC'!AW44</f>
        <v>0</v>
      </c>
      <c r="AX44" s="78">
        <f>'Plant in Service w CIAC'!AX44-'Plant in Service no CIAC'!AX44</f>
        <v>0</v>
      </c>
      <c r="AY44" s="78">
        <f>'Plant in Service w CIAC'!AY44-'Plant in Service no CIAC'!AY44</f>
        <v>0</v>
      </c>
      <c r="AZ44" s="78">
        <f>'Plant in Service w CIAC'!AZ44-'Plant in Service no CIAC'!AZ44</f>
        <v>0</v>
      </c>
      <c r="BA44" s="78">
        <f>'Plant in Service w CIAC'!BA44-'Plant in Service no CIAC'!BA44</f>
        <v>0</v>
      </c>
      <c r="BB44" s="78">
        <f>'Plant in Service w CIAC'!BB44-'Plant in Service no CIAC'!BB44</f>
        <v>0</v>
      </c>
      <c r="BC44" s="78">
        <f>'Plant in Service w CIAC'!BC44-'Plant in Service no CIAC'!BC44</f>
        <v>0</v>
      </c>
      <c r="BD44" s="78">
        <f>'Plant in Service w CIAC'!BD44-'Plant in Service no CIAC'!BD44</f>
        <v>0</v>
      </c>
      <c r="BE44" s="78">
        <f>'Plant in Service w CIAC'!BE44-'Plant in Service no CIAC'!BE44</f>
        <v>0</v>
      </c>
      <c r="BF44" s="78">
        <f>'Plant in Service w CIAC'!BF44-'Plant in Service no CIAC'!BF44</f>
        <v>0</v>
      </c>
      <c r="BG44" s="78">
        <f>'Plant in Service w CIAC'!BG44-'Plant in Service no CIAC'!BG44</f>
        <v>0</v>
      </c>
      <c r="BH44" s="78">
        <f>'Plant in Service w CIAC'!BH44-'Plant in Service no CIAC'!BH44</f>
        <v>0</v>
      </c>
    </row>
    <row r="45" spans="1:63" x14ac:dyDescent="0.2">
      <c r="A45" s="71" t="s">
        <v>45</v>
      </c>
      <c r="B45" s="155" t="s">
        <v>52</v>
      </c>
      <c r="D45" s="77"/>
      <c r="E45" s="159">
        <f>'Plant in Service w CIAC'!E45-'Plant in Service no CIAC'!E45</f>
        <v>0</v>
      </c>
      <c r="F45" s="159">
        <f>'Plant in Service w CIAC'!F45-'Plant in Service no CIAC'!F45</f>
        <v>0</v>
      </c>
      <c r="G45" s="159">
        <f>'Plant in Service w CIAC'!G45-'Plant in Service no CIAC'!G45</f>
        <v>0</v>
      </c>
      <c r="H45" s="159">
        <f>'Plant in Service w CIAC'!H45-'Plant in Service no CIAC'!H45</f>
        <v>0</v>
      </c>
      <c r="I45" s="159">
        <f>'Plant in Service w CIAC'!I45-'Plant in Service no CIAC'!I45</f>
        <v>0</v>
      </c>
      <c r="J45" s="159">
        <f>'Plant in Service w CIAC'!J45-'Plant in Service no CIAC'!J45</f>
        <v>0</v>
      </c>
      <c r="K45" s="159">
        <f>'Plant in Service w CIAC'!K45-'Plant in Service no CIAC'!K45</f>
        <v>0</v>
      </c>
      <c r="L45" s="159">
        <f>'Plant in Service w CIAC'!L45-'Plant in Service no CIAC'!L45</f>
        <v>0</v>
      </c>
      <c r="M45" s="78">
        <f>'Plant in Service w CIAC'!M45-'Plant in Service no CIAC'!M45</f>
        <v>0</v>
      </c>
      <c r="N45" s="78">
        <f>'Plant in Service w CIAC'!N45-'Plant in Service no CIAC'!N45</f>
        <v>0</v>
      </c>
      <c r="O45" s="78">
        <f>'Plant in Service w CIAC'!O45-'Plant in Service no CIAC'!O45</f>
        <v>0</v>
      </c>
      <c r="P45" s="78">
        <f>'Plant in Service w CIAC'!P45-'Plant in Service no CIAC'!P45</f>
        <v>0</v>
      </c>
      <c r="Q45" s="78">
        <f>'Plant in Service w CIAC'!Q45-'Plant in Service no CIAC'!Q45</f>
        <v>0</v>
      </c>
      <c r="R45" s="78">
        <f>'Plant in Service w CIAC'!R45-'Plant in Service no CIAC'!R45</f>
        <v>0</v>
      </c>
      <c r="S45" s="78">
        <f>'Plant in Service w CIAC'!S45-'Plant in Service no CIAC'!S45</f>
        <v>0</v>
      </c>
      <c r="T45" s="78">
        <f>'Plant in Service w CIAC'!T45-'Plant in Service no CIAC'!T45</f>
        <v>0</v>
      </c>
      <c r="U45" s="78">
        <f>'Plant in Service w CIAC'!U45-'Plant in Service no CIAC'!U45</f>
        <v>0</v>
      </c>
      <c r="V45" s="78">
        <f>'Plant in Service w CIAC'!V45-'Plant in Service no CIAC'!V45</f>
        <v>0</v>
      </c>
      <c r="W45" s="78">
        <f>'Plant in Service w CIAC'!W45-'Plant in Service no CIAC'!W45</f>
        <v>0</v>
      </c>
      <c r="X45" s="78">
        <f>'Plant in Service w CIAC'!X45-'Plant in Service no CIAC'!X45</f>
        <v>0</v>
      </c>
      <c r="Y45" s="159">
        <f>'Plant in Service w CIAC'!Y45-'Plant in Service no CIAC'!Y45</f>
        <v>0</v>
      </c>
      <c r="Z45" s="78">
        <f>'Plant in Service w CIAC'!Z45-'Plant in Service no CIAC'!Z45</f>
        <v>0</v>
      </c>
      <c r="AA45" s="78">
        <f>'Plant in Service w CIAC'!AA45-'Plant in Service no CIAC'!AA45</f>
        <v>0</v>
      </c>
      <c r="AB45" s="78">
        <f>'Plant in Service w CIAC'!AB45-'Plant in Service no CIAC'!AB45</f>
        <v>0</v>
      </c>
      <c r="AC45" s="78">
        <f>'Plant in Service w CIAC'!AC45-'Plant in Service no CIAC'!AC45</f>
        <v>0</v>
      </c>
      <c r="AD45" s="78">
        <f>'Plant in Service w CIAC'!AD45-'Plant in Service no CIAC'!AD45</f>
        <v>0</v>
      </c>
      <c r="AE45" s="78">
        <f>'Plant in Service w CIAC'!AE45-'Plant in Service no CIAC'!AE45</f>
        <v>0</v>
      </c>
      <c r="AF45" s="78">
        <f>'Plant in Service w CIAC'!AF45-'Plant in Service no CIAC'!AF45</f>
        <v>0</v>
      </c>
      <c r="AG45" s="78">
        <f>'Plant in Service w CIAC'!AG45-'Plant in Service no CIAC'!AG45</f>
        <v>0</v>
      </c>
      <c r="AH45" s="78">
        <f>'Plant in Service w CIAC'!AH45-'Plant in Service no CIAC'!AH45</f>
        <v>0</v>
      </c>
      <c r="AI45" s="78">
        <f>'Plant in Service w CIAC'!AI45-'Plant in Service no CIAC'!AI45</f>
        <v>0</v>
      </c>
      <c r="AJ45" s="78">
        <f>'Plant in Service w CIAC'!AJ45-'Plant in Service no CIAC'!AJ45</f>
        <v>0</v>
      </c>
      <c r="AK45" s="78">
        <f>'Plant in Service w CIAC'!AK45-'Plant in Service no CIAC'!AK45</f>
        <v>0</v>
      </c>
      <c r="AL45" s="78">
        <f>'Plant in Service w CIAC'!AL45-'Plant in Service no CIAC'!AL45</f>
        <v>0</v>
      </c>
      <c r="AM45" s="78">
        <f>'Plant in Service w CIAC'!AM45-'Plant in Service no CIAC'!AM45</f>
        <v>0</v>
      </c>
      <c r="AN45" s="78">
        <f>'Plant in Service w CIAC'!AN45-'Plant in Service no CIAC'!AN45</f>
        <v>0</v>
      </c>
      <c r="AO45" s="78">
        <f>'Plant in Service w CIAC'!AO45-'Plant in Service no CIAC'!AO45</f>
        <v>0</v>
      </c>
      <c r="AP45" s="78">
        <f>'Plant in Service w CIAC'!AP45-'Plant in Service no CIAC'!AP45</f>
        <v>0</v>
      </c>
      <c r="AQ45" s="78">
        <f>'Plant in Service w CIAC'!AQ45-'Plant in Service no CIAC'!AQ45</f>
        <v>0</v>
      </c>
      <c r="AR45" s="78">
        <f>'Plant in Service w CIAC'!AR45-'Plant in Service no CIAC'!AR45</f>
        <v>0</v>
      </c>
      <c r="AS45" s="78">
        <f>'Plant in Service w CIAC'!AS45-'Plant in Service no CIAC'!AS45</f>
        <v>0</v>
      </c>
      <c r="AT45" s="78">
        <f>'Plant in Service w CIAC'!AT45-'Plant in Service no CIAC'!AT45</f>
        <v>0</v>
      </c>
      <c r="AU45" s="78">
        <f>'Plant in Service w CIAC'!AU45-'Plant in Service no CIAC'!AU45</f>
        <v>0</v>
      </c>
      <c r="AV45" s="78">
        <f>'Plant in Service w CIAC'!AV45-'Plant in Service no CIAC'!AV45</f>
        <v>0</v>
      </c>
      <c r="AW45" s="78">
        <f>'Plant in Service w CIAC'!AW45-'Plant in Service no CIAC'!AW45</f>
        <v>0</v>
      </c>
      <c r="AX45" s="78">
        <f>'Plant in Service w CIAC'!AX45-'Plant in Service no CIAC'!AX45</f>
        <v>0</v>
      </c>
      <c r="AY45" s="78">
        <f>'Plant in Service w CIAC'!AY45-'Plant in Service no CIAC'!AY45</f>
        <v>0</v>
      </c>
      <c r="AZ45" s="78">
        <f>'Plant in Service w CIAC'!AZ45-'Plant in Service no CIAC'!AZ45</f>
        <v>0</v>
      </c>
      <c r="BA45" s="78">
        <f>'Plant in Service w CIAC'!BA45-'Plant in Service no CIAC'!BA45</f>
        <v>0</v>
      </c>
      <c r="BB45" s="78">
        <f>'Plant in Service w CIAC'!BB45-'Plant in Service no CIAC'!BB45</f>
        <v>0</v>
      </c>
      <c r="BC45" s="78">
        <f>'Plant in Service w CIAC'!BC45-'Plant in Service no CIAC'!BC45</f>
        <v>0</v>
      </c>
      <c r="BD45" s="78">
        <f>'Plant in Service w CIAC'!BD45-'Plant in Service no CIAC'!BD45</f>
        <v>0</v>
      </c>
      <c r="BE45" s="78">
        <f>'Plant in Service w CIAC'!BE45-'Plant in Service no CIAC'!BE45</f>
        <v>0</v>
      </c>
      <c r="BF45" s="78">
        <f>'Plant in Service w CIAC'!BF45-'Plant in Service no CIAC'!BF45</f>
        <v>0</v>
      </c>
      <c r="BG45" s="78">
        <f>'Plant in Service w CIAC'!BG45-'Plant in Service no CIAC'!BG45</f>
        <v>0</v>
      </c>
      <c r="BH45" s="78">
        <f>'Plant in Service w CIAC'!BH45-'Plant in Service no CIAC'!BH45</f>
        <v>0</v>
      </c>
    </row>
    <row r="46" spans="1:63" x14ac:dyDescent="0.2">
      <c r="A46" s="71" t="s">
        <v>42</v>
      </c>
      <c r="B46" s="155" t="s">
        <v>52</v>
      </c>
      <c r="D46" s="77"/>
      <c r="E46" s="154">
        <f>'Plant in Service w CIAC'!E46-'Plant in Service no CIAC'!E46</f>
        <v>0</v>
      </c>
      <c r="F46" s="154">
        <f>'Plant in Service w CIAC'!F46-'Plant in Service no CIAC'!F46</f>
        <v>0</v>
      </c>
      <c r="G46" s="154">
        <f>'Plant in Service w CIAC'!G46-'Plant in Service no CIAC'!G46</f>
        <v>0</v>
      </c>
      <c r="H46" s="154">
        <f>'Plant in Service w CIAC'!H46-'Plant in Service no CIAC'!H46</f>
        <v>0</v>
      </c>
      <c r="I46" s="154">
        <f>'Plant in Service w CIAC'!I46-'Plant in Service no CIAC'!I46</f>
        <v>0</v>
      </c>
      <c r="J46" s="154">
        <f>'Plant in Service w CIAC'!J46-'Plant in Service no CIAC'!J46</f>
        <v>0</v>
      </c>
      <c r="K46" s="154">
        <f>'Plant in Service w CIAC'!K46-'Plant in Service no CIAC'!K46</f>
        <v>0</v>
      </c>
      <c r="L46" s="154">
        <f>'Plant in Service w CIAC'!L46-'Plant in Service no CIAC'!L46</f>
        <v>0</v>
      </c>
      <c r="M46" s="154">
        <f>'Plant in Service w CIAC'!M46-'Plant in Service no CIAC'!M46</f>
        <v>0</v>
      </c>
      <c r="N46" s="154">
        <f>'Plant in Service w CIAC'!N46-'Plant in Service no CIAC'!N46</f>
        <v>0</v>
      </c>
      <c r="O46" s="154">
        <f>'Plant in Service w CIAC'!O46-'Plant in Service no CIAC'!O46</f>
        <v>0</v>
      </c>
      <c r="P46" s="154">
        <f>'Plant in Service w CIAC'!P46-'Plant in Service no CIAC'!P46</f>
        <v>0</v>
      </c>
      <c r="Q46" s="154">
        <f>'Plant in Service w CIAC'!Q46-'Plant in Service no CIAC'!Q46</f>
        <v>0</v>
      </c>
      <c r="R46" s="154">
        <f>'Plant in Service w CIAC'!R46-'Plant in Service no CIAC'!R46</f>
        <v>0</v>
      </c>
      <c r="S46" s="154">
        <f>'Plant in Service w CIAC'!S46-'Plant in Service no CIAC'!S46</f>
        <v>0</v>
      </c>
      <c r="T46" s="154">
        <f>'Plant in Service w CIAC'!T46-'Plant in Service no CIAC'!T46</f>
        <v>0</v>
      </c>
      <c r="U46" s="154">
        <f>'Plant in Service w CIAC'!U46-'Plant in Service no CIAC'!U46</f>
        <v>0</v>
      </c>
      <c r="V46" s="154">
        <f>'Plant in Service w CIAC'!V46-'Plant in Service no CIAC'!V46</f>
        <v>0</v>
      </c>
      <c r="W46" s="154">
        <f>'Plant in Service w CIAC'!W46-'Plant in Service no CIAC'!W46</f>
        <v>0</v>
      </c>
      <c r="X46" s="154">
        <f>'Plant in Service w CIAC'!X46-'Plant in Service no CIAC'!X46</f>
        <v>0</v>
      </c>
      <c r="Y46" s="154">
        <f>'Plant in Service w CIAC'!Y46-'Plant in Service no CIAC'!Y46</f>
        <v>0</v>
      </c>
      <c r="Z46" s="154">
        <f>'Plant in Service w CIAC'!Z46-'Plant in Service no CIAC'!Z46</f>
        <v>0</v>
      </c>
      <c r="AA46" s="154">
        <f>'Plant in Service w CIAC'!AA46-'Plant in Service no CIAC'!AA46</f>
        <v>0</v>
      </c>
      <c r="AB46" s="154">
        <f>'Plant in Service w CIAC'!AB46-'Plant in Service no CIAC'!AB46</f>
        <v>0</v>
      </c>
      <c r="AC46" s="154">
        <f>'Plant in Service w CIAC'!AC46-'Plant in Service no CIAC'!AC46</f>
        <v>0</v>
      </c>
      <c r="AD46" s="154">
        <f>'Plant in Service w CIAC'!AD46-'Plant in Service no CIAC'!AD46</f>
        <v>0</v>
      </c>
      <c r="AE46" s="154">
        <f>'Plant in Service w CIAC'!AE46-'Plant in Service no CIAC'!AE46</f>
        <v>0</v>
      </c>
      <c r="AF46" s="154">
        <f>'Plant in Service w CIAC'!AF46-'Plant in Service no CIAC'!AF46</f>
        <v>0</v>
      </c>
      <c r="AG46" s="154">
        <f>'Plant in Service w CIAC'!AG46-'Plant in Service no CIAC'!AG46</f>
        <v>0</v>
      </c>
      <c r="AH46" s="154">
        <f>'Plant in Service w CIAC'!AH46-'Plant in Service no CIAC'!AH46</f>
        <v>0</v>
      </c>
      <c r="AI46" s="154">
        <f>'Plant in Service w CIAC'!AI46-'Plant in Service no CIAC'!AI46</f>
        <v>0</v>
      </c>
      <c r="AJ46" s="154">
        <f>'Plant in Service w CIAC'!AJ46-'Plant in Service no CIAC'!AJ46</f>
        <v>0</v>
      </c>
      <c r="AK46" s="154">
        <f>'Plant in Service w CIAC'!AK46-'Plant in Service no CIAC'!AK46</f>
        <v>0</v>
      </c>
      <c r="AL46" s="154">
        <f>'Plant in Service w CIAC'!AL46-'Plant in Service no CIAC'!AL46</f>
        <v>0</v>
      </c>
      <c r="AM46" s="154">
        <f>'Plant in Service w CIAC'!AM46-'Plant in Service no CIAC'!AM46</f>
        <v>0</v>
      </c>
      <c r="AN46" s="154">
        <f>'Plant in Service w CIAC'!AN46-'Plant in Service no CIAC'!AN46</f>
        <v>0</v>
      </c>
      <c r="AO46" s="154">
        <f>'Plant in Service w CIAC'!AO46-'Plant in Service no CIAC'!AO46</f>
        <v>0</v>
      </c>
      <c r="AP46" s="154">
        <f>'Plant in Service w CIAC'!AP46-'Plant in Service no CIAC'!AP46</f>
        <v>0</v>
      </c>
      <c r="AQ46" s="154">
        <f>'Plant in Service w CIAC'!AQ46-'Plant in Service no CIAC'!AQ46</f>
        <v>0</v>
      </c>
      <c r="AR46" s="154">
        <f>'Plant in Service w CIAC'!AR46-'Plant in Service no CIAC'!AR46</f>
        <v>0</v>
      </c>
      <c r="AS46" s="154">
        <f>'Plant in Service w CIAC'!AS46-'Plant in Service no CIAC'!AS46</f>
        <v>0</v>
      </c>
      <c r="AT46" s="154">
        <f>'Plant in Service w CIAC'!AT46-'Plant in Service no CIAC'!AT46</f>
        <v>0</v>
      </c>
      <c r="AU46" s="154">
        <f>'Plant in Service w CIAC'!AU46-'Plant in Service no CIAC'!AU46</f>
        <v>0</v>
      </c>
      <c r="AV46" s="154">
        <f>'Plant in Service w CIAC'!AV46-'Plant in Service no CIAC'!AV46</f>
        <v>0</v>
      </c>
      <c r="AW46" s="154">
        <f>'Plant in Service w CIAC'!AW46-'Plant in Service no CIAC'!AW46</f>
        <v>0</v>
      </c>
      <c r="AX46" s="154">
        <f>'Plant in Service w CIAC'!AX46-'Plant in Service no CIAC'!AX46</f>
        <v>0</v>
      </c>
      <c r="AY46" s="154">
        <f>'Plant in Service w CIAC'!AY46-'Plant in Service no CIAC'!AY46</f>
        <v>0</v>
      </c>
      <c r="AZ46" s="154">
        <f>'Plant in Service w CIAC'!AZ46-'Plant in Service no CIAC'!AZ46</f>
        <v>0</v>
      </c>
      <c r="BA46" s="154">
        <f>'Plant in Service w CIAC'!BA46-'Plant in Service no CIAC'!BA46</f>
        <v>0</v>
      </c>
      <c r="BB46" s="154">
        <f>'Plant in Service w CIAC'!BB46-'Plant in Service no CIAC'!BB46</f>
        <v>0</v>
      </c>
      <c r="BC46" s="154">
        <f>'Plant in Service w CIAC'!BC46-'Plant in Service no CIAC'!BC46</f>
        <v>0</v>
      </c>
      <c r="BD46" s="154">
        <f>'Plant in Service w CIAC'!BD46-'Plant in Service no CIAC'!BD46</f>
        <v>0</v>
      </c>
      <c r="BE46" s="154">
        <f>'Plant in Service w CIAC'!BE46-'Plant in Service no CIAC'!BE46</f>
        <v>0</v>
      </c>
      <c r="BF46" s="154">
        <f>'Plant in Service w CIAC'!BF46-'Plant in Service no CIAC'!BF46</f>
        <v>0</v>
      </c>
      <c r="BG46" s="154">
        <f>'Plant in Service w CIAC'!BG46-'Plant in Service no CIAC'!BG46</f>
        <v>0</v>
      </c>
      <c r="BH46" s="154">
        <f>'Plant in Service w CIAC'!BH46-'Plant in Service no CIAC'!BH46</f>
        <v>0</v>
      </c>
    </row>
    <row r="47" spans="1:63" x14ac:dyDescent="0.2">
      <c r="D47" s="73" t="s">
        <v>100</v>
      </c>
      <c r="E47" s="159">
        <f t="shared" ref="E47:H47" si="10">SUM(E33:E46)</f>
        <v>0</v>
      </c>
      <c r="F47" s="159">
        <f t="shared" si="10"/>
        <v>0</v>
      </c>
      <c r="G47" s="159">
        <f t="shared" si="10"/>
        <v>0</v>
      </c>
      <c r="H47" s="159">
        <f t="shared" si="10"/>
        <v>0</v>
      </c>
      <c r="I47" s="159">
        <f>SUM(I33:I46)</f>
        <v>-250907.27883040952</v>
      </c>
      <c r="J47" s="159">
        <f t="shared" ref="J47:BH47" si="11">SUM(J33:J46)</f>
        <v>-4561.9505241895095</v>
      </c>
      <c r="K47" s="159">
        <f t="shared" si="11"/>
        <v>-4561.9505241895095</v>
      </c>
      <c r="L47" s="159">
        <f t="shared" si="11"/>
        <v>-4561.9505241895095</v>
      </c>
      <c r="M47" s="159">
        <f t="shared" si="11"/>
        <v>-4561.9505241895095</v>
      </c>
      <c r="N47" s="159">
        <f t="shared" si="11"/>
        <v>-4561.9505241895095</v>
      </c>
      <c r="O47" s="159">
        <f t="shared" si="11"/>
        <v>-4561.9505241895095</v>
      </c>
      <c r="P47" s="159">
        <f t="shared" si="11"/>
        <v>-4561.9505241895095</v>
      </c>
      <c r="Q47" s="159">
        <f t="shared" si="11"/>
        <v>-4561.9505241895095</v>
      </c>
      <c r="R47" s="159">
        <f t="shared" si="11"/>
        <v>-4561.9505241895095</v>
      </c>
      <c r="S47" s="159">
        <f t="shared" si="11"/>
        <v>-4561.9505241895095</v>
      </c>
      <c r="T47" s="159">
        <f t="shared" si="11"/>
        <v>-4561.9505241895095</v>
      </c>
      <c r="U47" s="159">
        <f t="shared" si="11"/>
        <v>-4561.9505241895095</v>
      </c>
      <c r="V47" s="159">
        <f t="shared" si="11"/>
        <v>-4561.9505241895095</v>
      </c>
      <c r="W47" s="159">
        <f t="shared" si="11"/>
        <v>-4561.9505241895095</v>
      </c>
      <c r="X47" s="159">
        <f t="shared" si="11"/>
        <v>-4561.9505241895095</v>
      </c>
      <c r="Y47" s="159">
        <f t="shared" si="11"/>
        <v>-4644.5197644461878</v>
      </c>
      <c r="Z47" s="159">
        <f t="shared" si="11"/>
        <v>-4644.5197644461878</v>
      </c>
      <c r="AA47" s="159">
        <f t="shared" si="11"/>
        <v>-4644.5197644461878</v>
      </c>
      <c r="AB47" s="159">
        <f t="shared" si="11"/>
        <v>-4644.5197644461878</v>
      </c>
      <c r="AC47" s="159">
        <f t="shared" si="11"/>
        <v>-4644.5197644461878</v>
      </c>
      <c r="AD47" s="159">
        <f t="shared" si="11"/>
        <v>-4644.5197644461878</v>
      </c>
      <c r="AE47" s="159">
        <f t="shared" si="11"/>
        <v>-4644.5197644461878</v>
      </c>
      <c r="AF47" s="159">
        <f t="shared" si="11"/>
        <v>-4644.5197644461878</v>
      </c>
      <c r="AG47" s="159">
        <f t="shared" si="11"/>
        <v>-4644.5197644461878</v>
      </c>
      <c r="AH47" s="159">
        <f t="shared" si="11"/>
        <v>-4644.5197644461878</v>
      </c>
      <c r="AI47" s="159">
        <f t="shared" si="11"/>
        <v>-4644.5197644461878</v>
      </c>
      <c r="AJ47" s="159">
        <f t="shared" si="11"/>
        <v>-4644.5197644461878</v>
      </c>
      <c r="AK47" s="159">
        <f t="shared" si="11"/>
        <v>-4644.5197644457221</v>
      </c>
      <c r="AL47" s="159">
        <f t="shared" si="11"/>
        <v>-4644.5197644457221</v>
      </c>
      <c r="AM47" s="159">
        <f t="shared" si="11"/>
        <v>-4644.5197644457221</v>
      </c>
      <c r="AN47" s="159">
        <f t="shared" si="11"/>
        <v>-4644.5197644457221</v>
      </c>
      <c r="AO47" s="159">
        <f t="shared" si="11"/>
        <v>-4644.5197644457221</v>
      </c>
      <c r="AP47" s="159">
        <f t="shared" si="11"/>
        <v>-4644.5197644457221</v>
      </c>
      <c r="AQ47" s="159">
        <f t="shared" si="11"/>
        <v>-4644.5197644457221</v>
      </c>
      <c r="AR47" s="159">
        <f t="shared" si="11"/>
        <v>-4644.5197644457221</v>
      </c>
      <c r="AS47" s="159">
        <f t="shared" si="11"/>
        <v>-4644.5197644457221</v>
      </c>
      <c r="AT47" s="159">
        <f t="shared" si="11"/>
        <v>-4644.5197644457221</v>
      </c>
      <c r="AU47" s="159">
        <f t="shared" si="11"/>
        <v>-4644.5197644457221</v>
      </c>
      <c r="AV47" s="159">
        <f t="shared" si="11"/>
        <v>-4644.5197644457221</v>
      </c>
      <c r="AW47" s="159">
        <f t="shared" si="11"/>
        <v>-4644.5197644457221</v>
      </c>
      <c r="AX47" s="159">
        <f t="shared" si="11"/>
        <v>-4644.5197644457221</v>
      </c>
      <c r="AY47" s="159">
        <f t="shared" si="11"/>
        <v>-4644.5197644457221</v>
      </c>
      <c r="AZ47" s="159">
        <f t="shared" si="11"/>
        <v>-4644.5197644457221</v>
      </c>
      <c r="BA47" s="159">
        <f t="shared" si="11"/>
        <v>-4644.5197644457221</v>
      </c>
      <c r="BB47" s="159">
        <f t="shared" si="11"/>
        <v>-4644.5197644457221</v>
      </c>
      <c r="BC47" s="159">
        <f t="shared" si="11"/>
        <v>-4644.5197644457221</v>
      </c>
      <c r="BD47" s="159">
        <f t="shared" si="11"/>
        <v>-4644.5197644457221</v>
      </c>
      <c r="BE47" s="159">
        <f t="shared" si="11"/>
        <v>-4644.5197644457221</v>
      </c>
      <c r="BF47" s="159">
        <f t="shared" si="11"/>
        <v>-4644.5197644457221</v>
      </c>
      <c r="BG47" s="159">
        <f t="shared" si="11"/>
        <v>-4644.5197644457221</v>
      </c>
      <c r="BH47" s="159">
        <f t="shared" si="11"/>
        <v>-4644.5197644457221</v>
      </c>
    </row>
    <row r="48" spans="1:63" x14ac:dyDescent="0.2">
      <c r="D48" s="73" t="s">
        <v>101</v>
      </c>
      <c r="E48" s="159">
        <f>E47</f>
        <v>0</v>
      </c>
      <c r="F48" s="159">
        <f>E48+F47</f>
        <v>0</v>
      </c>
      <c r="G48" s="159">
        <f t="shared" ref="G48:I48" si="12">F48+G47</f>
        <v>0</v>
      </c>
      <c r="H48" s="159">
        <f t="shared" si="12"/>
        <v>0</v>
      </c>
      <c r="I48" s="159">
        <f t="shared" si="12"/>
        <v>-250907.27883040952</v>
      </c>
      <c r="J48" s="159">
        <f>J47+I48</f>
        <v>-255469.22935459903</v>
      </c>
      <c r="K48" s="159">
        <f t="shared" ref="K48:BH48" si="13">K47+J48</f>
        <v>-260031.17987878853</v>
      </c>
      <c r="L48" s="159">
        <f t="shared" si="13"/>
        <v>-264593.13040297804</v>
      </c>
      <c r="M48" s="159">
        <f t="shared" si="13"/>
        <v>-269155.08092716755</v>
      </c>
      <c r="N48" s="159">
        <f t="shared" si="13"/>
        <v>-273717.03145135706</v>
      </c>
      <c r="O48" s="159">
        <f t="shared" si="13"/>
        <v>-278278.98197554657</v>
      </c>
      <c r="P48" s="159">
        <f t="shared" si="13"/>
        <v>-282840.93249973608</v>
      </c>
      <c r="Q48" s="159">
        <f t="shared" si="13"/>
        <v>-287402.88302392559</v>
      </c>
      <c r="R48" s="159">
        <f t="shared" si="13"/>
        <v>-291964.8335481151</v>
      </c>
      <c r="S48" s="159">
        <f t="shared" si="13"/>
        <v>-296526.78407230461</v>
      </c>
      <c r="T48" s="159">
        <f t="shared" si="13"/>
        <v>-301088.73459649412</v>
      </c>
      <c r="U48" s="159">
        <f t="shared" si="13"/>
        <v>-305650.68512068363</v>
      </c>
      <c r="V48" s="159">
        <f t="shared" si="13"/>
        <v>-310212.63564487314</v>
      </c>
      <c r="W48" s="159">
        <f t="shared" si="13"/>
        <v>-314774.58616906265</v>
      </c>
      <c r="X48" s="159">
        <f t="shared" si="13"/>
        <v>-319336.53669325216</v>
      </c>
      <c r="Y48" s="159">
        <f t="shared" si="13"/>
        <v>-323981.05645769835</v>
      </c>
      <c r="Z48" s="159">
        <f t="shared" si="13"/>
        <v>-328625.57622214453</v>
      </c>
      <c r="AA48" s="159">
        <f t="shared" si="13"/>
        <v>-333270.09598659072</v>
      </c>
      <c r="AB48" s="159">
        <f t="shared" si="13"/>
        <v>-337914.61575103691</v>
      </c>
      <c r="AC48" s="159">
        <f t="shared" si="13"/>
        <v>-342559.1355154831</v>
      </c>
      <c r="AD48" s="159">
        <f t="shared" si="13"/>
        <v>-347203.65527992928</v>
      </c>
      <c r="AE48" s="159">
        <f t="shared" si="13"/>
        <v>-351848.17504437547</v>
      </c>
      <c r="AF48" s="159">
        <f t="shared" si="13"/>
        <v>-356492.69480882166</v>
      </c>
      <c r="AG48" s="159">
        <f t="shared" si="13"/>
        <v>-361137.21457326785</v>
      </c>
      <c r="AH48" s="159">
        <f t="shared" si="13"/>
        <v>-365781.73433771404</v>
      </c>
      <c r="AI48" s="159">
        <f t="shared" si="13"/>
        <v>-370426.25410216022</v>
      </c>
      <c r="AJ48" s="159">
        <f t="shared" si="13"/>
        <v>-375070.77386660641</v>
      </c>
      <c r="AK48" s="159">
        <f t="shared" si="13"/>
        <v>-379715.29363105213</v>
      </c>
      <c r="AL48" s="159">
        <f t="shared" si="13"/>
        <v>-384359.81339549785</v>
      </c>
      <c r="AM48" s="159">
        <f t="shared" si="13"/>
        <v>-389004.33315994358</v>
      </c>
      <c r="AN48" s="159">
        <f t="shared" si="13"/>
        <v>-393648.8529243893</v>
      </c>
      <c r="AO48" s="159">
        <f t="shared" si="13"/>
        <v>-398293.37268883502</v>
      </c>
      <c r="AP48" s="159">
        <f t="shared" si="13"/>
        <v>-402937.89245328074</v>
      </c>
      <c r="AQ48" s="159">
        <f t="shared" si="13"/>
        <v>-407582.41221772647</v>
      </c>
      <c r="AR48" s="159">
        <f t="shared" si="13"/>
        <v>-412226.93198217219</v>
      </c>
      <c r="AS48" s="159">
        <f t="shared" si="13"/>
        <v>-416871.45174661791</v>
      </c>
      <c r="AT48" s="159">
        <f t="shared" si="13"/>
        <v>-421515.97151106363</v>
      </c>
      <c r="AU48" s="159">
        <f t="shared" si="13"/>
        <v>-426160.49127550935</v>
      </c>
      <c r="AV48" s="159">
        <f t="shared" si="13"/>
        <v>-430805.01103995508</v>
      </c>
      <c r="AW48" s="159">
        <f t="shared" si="13"/>
        <v>-435449.5308044008</v>
      </c>
      <c r="AX48" s="159">
        <f t="shared" si="13"/>
        <v>-440094.05056884652</v>
      </c>
      <c r="AY48" s="159">
        <f t="shared" si="13"/>
        <v>-444738.57033329224</v>
      </c>
      <c r="AZ48" s="159">
        <f t="shared" si="13"/>
        <v>-449383.09009773796</v>
      </c>
      <c r="BA48" s="159">
        <f t="shared" si="13"/>
        <v>-454027.60986218369</v>
      </c>
      <c r="BB48" s="159">
        <f t="shared" si="13"/>
        <v>-458672.12962662941</v>
      </c>
      <c r="BC48" s="159">
        <f t="shared" si="13"/>
        <v>-463316.64939107513</v>
      </c>
      <c r="BD48" s="159">
        <f t="shared" si="13"/>
        <v>-467961.16915552085</v>
      </c>
      <c r="BE48" s="159">
        <f t="shared" si="13"/>
        <v>-472605.68891996657</v>
      </c>
      <c r="BF48" s="159">
        <f t="shared" si="13"/>
        <v>-477250.2086844123</v>
      </c>
      <c r="BG48" s="159">
        <f t="shared" si="13"/>
        <v>-481894.72844885802</v>
      </c>
      <c r="BH48" s="159">
        <f t="shared" si="13"/>
        <v>-486539.24821330374</v>
      </c>
      <c r="BI48" s="159"/>
      <c r="BJ48" s="159"/>
      <c r="BK48" s="71"/>
    </row>
    <row r="49" spans="1:63" s="81" customFormat="1" x14ac:dyDescent="0.2">
      <c r="BK49" s="82"/>
    </row>
    <row r="50" spans="1:63" x14ac:dyDescent="0.2">
      <c r="A50" s="71" t="s">
        <v>78</v>
      </c>
    </row>
    <row r="51" spans="1:63" x14ac:dyDescent="0.2">
      <c r="A51" s="71" t="s">
        <v>43</v>
      </c>
      <c r="B51" s="155" t="s">
        <v>50</v>
      </c>
      <c r="E51" s="159">
        <f>'Plant in Service w CIAC'!E51-'Plant in Service no CIAC'!E51</f>
        <v>0</v>
      </c>
      <c r="F51" s="159">
        <f>'Plant in Service w CIAC'!F51-'Plant in Service no CIAC'!F51</f>
        <v>0</v>
      </c>
      <c r="G51" s="159">
        <f>'Plant in Service w CIAC'!G51-'Plant in Service no CIAC'!G51</f>
        <v>0</v>
      </c>
      <c r="H51" s="159">
        <f>'Plant in Service w CIAC'!H51-'Plant in Service no CIAC'!H51</f>
        <v>0</v>
      </c>
      <c r="I51" s="159">
        <f>'Plant in Service w CIAC'!I51-'Plant in Service no CIAC'!I51</f>
        <v>0</v>
      </c>
      <c r="J51" s="159">
        <f>'Plant in Service w CIAC'!J51-'Plant in Service no CIAC'!J51</f>
        <v>0</v>
      </c>
      <c r="K51" s="159">
        <f>'Plant in Service w CIAC'!K51-'Plant in Service no CIAC'!K51</f>
        <v>0</v>
      </c>
      <c r="L51" s="159">
        <f>'Plant in Service w CIAC'!L51-'Plant in Service no CIAC'!L51</f>
        <v>0</v>
      </c>
      <c r="M51" s="159">
        <f>'Plant in Service w CIAC'!M51-'Plant in Service no CIAC'!M51</f>
        <v>0</v>
      </c>
      <c r="N51" s="159">
        <f>'Plant in Service w CIAC'!N51-'Plant in Service no CIAC'!N51</f>
        <v>0</v>
      </c>
      <c r="O51" s="159">
        <f>'Plant in Service w CIAC'!O51-'Plant in Service no CIAC'!O51</f>
        <v>0</v>
      </c>
      <c r="P51" s="159">
        <f>'Plant in Service w CIAC'!P51-'Plant in Service no CIAC'!P51</f>
        <v>0</v>
      </c>
      <c r="Q51" s="159">
        <f>'Plant in Service w CIAC'!Q51-'Plant in Service no CIAC'!Q51</f>
        <v>0</v>
      </c>
      <c r="R51" s="159">
        <f>'Plant in Service w CIAC'!R51-'Plant in Service no CIAC'!R51</f>
        <v>0</v>
      </c>
      <c r="S51" s="159">
        <f>'Plant in Service w CIAC'!S51-'Plant in Service no CIAC'!S51</f>
        <v>0</v>
      </c>
      <c r="T51" s="159">
        <f>'Plant in Service w CIAC'!T51-'Plant in Service no CIAC'!T51</f>
        <v>0</v>
      </c>
      <c r="U51" s="159">
        <f>'Plant in Service w CIAC'!U51-'Plant in Service no CIAC'!U51</f>
        <v>0</v>
      </c>
      <c r="V51" s="159">
        <f>'Plant in Service w CIAC'!V51-'Plant in Service no CIAC'!V51</f>
        <v>0</v>
      </c>
      <c r="W51" s="159">
        <f>'Plant in Service w CIAC'!W51-'Plant in Service no CIAC'!W51</f>
        <v>0</v>
      </c>
      <c r="X51" s="159">
        <f>'Plant in Service w CIAC'!X51-'Plant in Service no CIAC'!X51</f>
        <v>0</v>
      </c>
      <c r="Y51" s="159">
        <f>'Plant in Service w CIAC'!Y51-'Plant in Service no CIAC'!Y51</f>
        <v>0</v>
      </c>
      <c r="Z51" s="159">
        <f>'Plant in Service w CIAC'!Z51-'Plant in Service no CIAC'!Z51</f>
        <v>0</v>
      </c>
      <c r="AA51" s="159">
        <f>'Plant in Service w CIAC'!AA51-'Plant in Service no CIAC'!AA51</f>
        <v>0</v>
      </c>
      <c r="AB51" s="159">
        <f>'Plant in Service w CIAC'!AB51-'Plant in Service no CIAC'!AB51</f>
        <v>0</v>
      </c>
      <c r="AC51" s="159">
        <f>'Plant in Service w CIAC'!AC51-'Plant in Service no CIAC'!AC51</f>
        <v>0</v>
      </c>
      <c r="AD51" s="159">
        <f>'Plant in Service w CIAC'!AD51-'Plant in Service no CIAC'!AD51</f>
        <v>0</v>
      </c>
      <c r="AE51" s="159">
        <f>'Plant in Service w CIAC'!AE51-'Plant in Service no CIAC'!AE51</f>
        <v>0</v>
      </c>
      <c r="AF51" s="159">
        <f>'Plant in Service w CIAC'!AF51-'Plant in Service no CIAC'!AF51</f>
        <v>0</v>
      </c>
      <c r="AG51" s="159">
        <f>'Plant in Service w CIAC'!AG51-'Plant in Service no CIAC'!AG51</f>
        <v>0</v>
      </c>
      <c r="AH51" s="159">
        <f>'Plant in Service w CIAC'!AH51-'Plant in Service no CIAC'!AH51</f>
        <v>0</v>
      </c>
      <c r="AI51" s="159">
        <f>'Plant in Service w CIAC'!AI51-'Plant in Service no CIAC'!AI51</f>
        <v>0</v>
      </c>
      <c r="AJ51" s="159">
        <f>'Plant in Service w CIAC'!AJ51-'Plant in Service no CIAC'!AJ51</f>
        <v>0</v>
      </c>
      <c r="AK51" s="159">
        <f>'Plant in Service w CIAC'!AK51-'Plant in Service no CIAC'!AK51</f>
        <v>0</v>
      </c>
      <c r="AL51" s="159">
        <f>'Plant in Service w CIAC'!AL51-'Plant in Service no CIAC'!AL51</f>
        <v>0</v>
      </c>
      <c r="AM51" s="159">
        <f>'Plant in Service w CIAC'!AM51-'Plant in Service no CIAC'!AM51</f>
        <v>0</v>
      </c>
      <c r="AN51" s="159">
        <f>'Plant in Service w CIAC'!AN51-'Plant in Service no CIAC'!AN51</f>
        <v>0</v>
      </c>
      <c r="AO51" s="159">
        <f>'Plant in Service w CIAC'!AO51-'Plant in Service no CIAC'!AO51</f>
        <v>0</v>
      </c>
      <c r="AP51" s="159">
        <f>'Plant in Service w CIAC'!AP51-'Plant in Service no CIAC'!AP51</f>
        <v>0</v>
      </c>
      <c r="AQ51" s="159">
        <f>'Plant in Service w CIAC'!AQ51-'Plant in Service no CIAC'!AQ51</f>
        <v>0</v>
      </c>
      <c r="AR51" s="159">
        <f>'Plant in Service w CIAC'!AR51-'Plant in Service no CIAC'!AR51</f>
        <v>0</v>
      </c>
      <c r="AS51" s="159">
        <f>'Plant in Service w CIAC'!AS51-'Plant in Service no CIAC'!AS51</f>
        <v>0</v>
      </c>
      <c r="AT51" s="159">
        <f>'Plant in Service w CIAC'!AT51-'Plant in Service no CIAC'!AT51</f>
        <v>0</v>
      </c>
      <c r="AU51" s="159">
        <f>'Plant in Service w CIAC'!AU51-'Plant in Service no CIAC'!AU51</f>
        <v>0</v>
      </c>
      <c r="AV51" s="159">
        <f>'Plant in Service w CIAC'!AV51-'Plant in Service no CIAC'!AV51</f>
        <v>0</v>
      </c>
      <c r="AW51" s="159">
        <f>'Plant in Service w CIAC'!AW51-'Plant in Service no CIAC'!AW51</f>
        <v>0</v>
      </c>
      <c r="AX51" s="159">
        <f>'Plant in Service w CIAC'!AX51-'Plant in Service no CIAC'!AX51</f>
        <v>0</v>
      </c>
      <c r="AY51" s="159">
        <f>'Plant in Service w CIAC'!AY51-'Plant in Service no CIAC'!AY51</f>
        <v>0</v>
      </c>
      <c r="AZ51" s="159">
        <f>'Plant in Service w CIAC'!AZ51-'Plant in Service no CIAC'!AZ51</f>
        <v>0</v>
      </c>
      <c r="BA51" s="159">
        <f>'Plant in Service w CIAC'!BA51-'Plant in Service no CIAC'!BA51</f>
        <v>0</v>
      </c>
      <c r="BB51" s="159">
        <f>'Plant in Service w CIAC'!BB51-'Plant in Service no CIAC'!BB51</f>
        <v>0</v>
      </c>
      <c r="BC51" s="159">
        <f>'Plant in Service w CIAC'!BC51-'Plant in Service no CIAC'!BC51</f>
        <v>0</v>
      </c>
      <c r="BD51" s="159">
        <f>'Plant in Service w CIAC'!BD51-'Plant in Service no CIAC'!BD51</f>
        <v>0</v>
      </c>
      <c r="BE51" s="159">
        <f>'Plant in Service w CIAC'!BE51-'Plant in Service no CIAC'!BE51</f>
        <v>0</v>
      </c>
      <c r="BF51" s="159">
        <f>'Plant in Service w CIAC'!BF51-'Plant in Service no CIAC'!BF51</f>
        <v>0</v>
      </c>
      <c r="BG51" s="159">
        <f>'Plant in Service w CIAC'!BG51-'Plant in Service no CIAC'!BG51</f>
        <v>0</v>
      </c>
      <c r="BH51" s="159">
        <f>'Plant in Service w CIAC'!BH51-'Plant in Service no CIAC'!BH51</f>
        <v>0</v>
      </c>
    </row>
    <row r="52" spans="1:63" x14ac:dyDescent="0.2">
      <c r="A52" s="71" t="s">
        <v>44</v>
      </c>
      <c r="B52" s="155" t="s">
        <v>50</v>
      </c>
      <c r="E52" s="159">
        <f>'Plant in Service w CIAC'!E52-'Plant in Service no CIAC'!E52</f>
        <v>0</v>
      </c>
      <c r="F52" s="159">
        <f>'Plant in Service w CIAC'!F52-'Plant in Service no CIAC'!F52</f>
        <v>0</v>
      </c>
      <c r="G52" s="159">
        <f>'Plant in Service w CIAC'!G52-'Plant in Service no CIAC'!G52</f>
        <v>0</v>
      </c>
      <c r="H52" s="159">
        <f>'Plant in Service w CIAC'!H52-'Plant in Service no CIAC'!H52</f>
        <v>0</v>
      </c>
      <c r="I52" s="159">
        <f>'Plant in Service w CIAC'!I52-'Plant in Service no CIAC'!I52</f>
        <v>0</v>
      </c>
      <c r="J52" s="159">
        <f>'Plant in Service w CIAC'!J52-'Plant in Service no CIAC'!J52</f>
        <v>0</v>
      </c>
      <c r="K52" s="159">
        <f>'Plant in Service w CIAC'!K52-'Plant in Service no CIAC'!K52</f>
        <v>0</v>
      </c>
      <c r="L52" s="159">
        <f>'Plant in Service w CIAC'!L52-'Plant in Service no CIAC'!L52</f>
        <v>0</v>
      </c>
      <c r="M52" s="159">
        <f>'Plant in Service w CIAC'!M52-'Plant in Service no CIAC'!M52</f>
        <v>0</v>
      </c>
      <c r="N52" s="159">
        <f>'Plant in Service w CIAC'!N52-'Plant in Service no CIAC'!N52</f>
        <v>0</v>
      </c>
      <c r="O52" s="159">
        <f>'Plant in Service w CIAC'!O52-'Plant in Service no CIAC'!O52</f>
        <v>0</v>
      </c>
      <c r="P52" s="159">
        <f>'Plant in Service w CIAC'!P52-'Plant in Service no CIAC'!P52</f>
        <v>0</v>
      </c>
      <c r="Q52" s="159">
        <f>'Plant in Service w CIAC'!Q52-'Plant in Service no CIAC'!Q52</f>
        <v>0</v>
      </c>
      <c r="R52" s="159">
        <f>'Plant in Service w CIAC'!R52-'Plant in Service no CIAC'!R52</f>
        <v>0</v>
      </c>
      <c r="S52" s="159">
        <f>'Plant in Service w CIAC'!S52-'Plant in Service no CIAC'!S52</f>
        <v>0</v>
      </c>
      <c r="T52" s="159">
        <f>'Plant in Service w CIAC'!T52-'Plant in Service no CIAC'!T52</f>
        <v>0</v>
      </c>
      <c r="U52" s="159">
        <f>'Plant in Service w CIAC'!U52-'Plant in Service no CIAC'!U52</f>
        <v>0</v>
      </c>
      <c r="V52" s="159">
        <f>'Plant in Service w CIAC'!V52-'Plant in Service no CIAC'!V52</f>
        <v>0</v>
      </c>
      <c r="W52" s="159">
        <f>'Plant in Service w CIAC'!W52-'Plant in Service no CIAC'!W52</f>
        <v>0</v>
      </c>
      <c r="X52" s="159">
        <f>'Plant in Service w CIAC'!X52-'Plant in Service no CIAC'!X52</f>
        <v>0</v>
      </c>
      <c r="Y52" s="159">
        <f>'Plant in Service w CIAC'!Y52-'Plant in Service no CIAC'!Y52</f>
        <v>0</v>
      </c>
      <c r="Z52" s="159">
        <f>'Plant in Service w CIAC'!Z52-'Plant in Service no CIAC'!Z52</f>
        <v>0</v>
      </c>
      <c r="AA52" s="159">
        <f>'Plant in Service w CIAC'!AA52-'Plant in Service no CIAC'!AA52</f>
        <v>0</v>
      </c>
      <c r="AB52" s="159">
        <f>'Plant in Service w CIAC'!AB52-'Plant in Service no CIAC'!AB52</f>
        <v>0</v>
      </c>
      <c r="AC52" s="159">
        <f>'Plant in Service w CIAC'!AC52-'Plant in Service no CIAC'!AC52</f>
        <v>0</v>
      </c>
      <c r="AD52" s="159">
        <f>'Plant in Service w CIAC'!AD52-'Plant in Service no CIAC'!AD52</f>
        <v>0</v>
      </c>
      <c r="AE52" s="159">
        <f>'Plant in Service w CIAC'!AE52-'Plant in Service no CIAC'!AE52</f>
        <v>0</v>
      </c>
      <c r="AF52" s="159">
        <f>'Plant in Service w CIAC'!AF52-'Plant in Service no CIAC'!AF52</f>
        <v>0</v>
      </c>
      <c r="AG52" s="159">
        <f>'Plant in Service w CIAC'!AG52-'Plant in Service no CIAC'!AG52</f>
        <v>0</v>
      </c>
      <c r="AH52" s="159">
        <f>'Plant in Service w CIAC'!AH52-'Plant in Service no CIAC'!AH52</f>
        <v>0</v>
      </c>
      <c r="AI52" s="159">
        <f>'Plant in Service w CIAC'!AI52-'Plant in Service no CIAC'!AI52</f>
        <v>0</v>
      </c>
      <c r="AJ52" s="159">
        <f>'Plant in Service w CIAC'!AJ52-'Plant in Service no CIAC'!AJ52</f>
        <v>0</v>
      </c>
      <c r="AK52" s="159">
        <f>'Plant in Service w CIAC'!AK52-'Plant in Service no CIAC'!AK52</f>
        <v>0</v>
      </c>
      <c r="AL52" s="159">
        <f>'Plant in Service w CIAC'!AL52-'Plant in Service no CIAC'!AL52</f>
        <v>0</v>
      </c>
      <c r="AM52" s="159">
        <f>'Plant in Service w CIAC'!AM52-'Plant in Service no CIAC'!AM52</f>
        <v>0</v>
      </c>
      <c r="AN52" s="159">
        <f>'Plant in Service w CIAC'!AN52-'Plant in Service no CIAC'!AN52</f>
        <v>0</v>
      </c>
      <c r="AO52" s="159">
        <f>'Plant in Service w CIAC'!AO52-'Plant in Service no CIAC'!AO52</f>
        <v>0</v>
      </c>
      <c r="AP52" s="159">
        <f>'Plant in Service w CIAC'!AP52-'Plant in Service no CIAC'!AP52</f>
        <v>0</v>
      </c>
      <c r="AQ52" s="159">
        <f>'Plant in Service w CIAC'!AQ52-'Plant in Service no CIAC'!AQ52</f>
        <v>0</v>
      </c>
      <c r="AR52" s="159">
        <f>'Plant in Service w CIAC'!AR52-'Plant in Service no CIAC'!AR52</f>
        <v>0</v>
      </c>
      <c r="AS52" s="159">
        <f>'Plant in Service w CIAC'!AS52-'Plant in Service no CIAC'!AS52</f>
        <v>0</v>
      </c>
      <c r="AT52" s="159">
        <f>'Plant in Service w CIAC'!AT52-'Plant in Service no CIAC'!AT52</f>
        <v>0</v>
      </c>
      <c r="AU52" s="159">
        <f>'Plant in Service w CIAC'!AU52-'Plant in Service no CIAC'!AU52</f>
        <v>0</v>
      </c>
      <c r="AV52" s="159">
        <f>'Plant in Service w CIAC'!AV52-'Plant in Service no CIAC'!AV52</f>
        <v>0</v>
      </c>
      <c r="AW52" s="159">
        <f>'Plant in Service w CIAC'!AW52-'Plant in Service no CIAC'!AW52</f>
        <v>0</v>
      </c>
      <c r="AX52" s="159">
        <f>'Plant in Service w CIAC'!AX52-'Plant in Service no CIAC'!AX52</f>
        <v>0</v>
      </c>
      <c r="AY52" s="159">
        <f>'Plant in Service w CIAC'!AY52-'Plant in Service no CIAC'!AY52</f>
        <v>0</v>
      </c>
      <c r="AZ52" s="159">
        <f>'Plant in Service w CIAC'!AZ52-'Plant in Service no CIAC'!AZ52</f>
        <v>0</v>
      </c>
      <c r="BA52" s="159">
        <f>'Plant in Service w CIAC'!BA52-'Plant in Service no CIAC'!BA52</f>
        <v>0</v>
      </c>
      <c r="BB52" s="159">
        <f>'Plant in Service w CIAC'!BB52-'Plant in Service no CIAC'!BB52</f>
        <v>0</v>
      </c>
      <c r="BC52" s="159">
        <f>'Plant in Service w CIAC'!BC52-'Plant in Service no CIAC'!BC52</f>
        <v>0</v>
      </c>
      <c r="BD52" s="159">
        <f>'Plant in Service w CIAC'!BD52-'Plant in Service no CIAC'!BD52</f>
        <v>0</v>
      </c>
      <c r="BE52" s="159">
        <f>'Plant in Service w CIAC'!BE52-'Plant in Service no CIAC'!BE52</f>
        <v>0</v>
      </c>
      <c r="BF52" s="159">
        <f>'Plant in Service w CIAC'!BF52-'Plant in Service no CIAC'!BF52</f>
        <v>0</v>
      </c>
      <c r="BG52" s="159">
        <f>'Plant in Service w CIAC'!BG52-'Plant in Service no CIAC'!BG52</f>
        <v>0</v>
      </c>
      <c r="BH52" s="159">
        <f>'Plant in Service w CIAC'!BH52-'Plant in Service no CIAC'!BH52</f>
        <v>0</v>
      </c>
    </row>
    <row r="53" spans="1:63" x14ac:dyDescent="0.2">
      <c r="A53" s="71" t="s">
        <v>45</v>
      </c>
      <c r="B53" s="155" t="s">
        <v>50</v>
      </c>
      <c r="E53" s="159">
        <f>'Plant in Service w CIAC'!E53-'Plant in Service no CIAC'!E53</f>
        <v>0</v>
      </c>
      <c r="F53" s="159">
        <f>'Plant in Service w CIAC'!F53-'Plant in Service no CIAC'!F53</f>
        <v>0</v>
      </c>
      <c r="G53" s="159">
        <f>'Plant in Service w CIAC'!G53-'Plant in Service no CIAC'!G53</f>
        <v>0</v>
      </c>
      <c r="H53" s="159">
        <f>'Plant in Service w CIAC'!H53-'Plant in Service no CIAC'!H53</f>
        <v>0</v>
      </c>
      <c r="I53" s="159">
        <f>'Plant in Service w CIAC'!I53-'Plant in Service no CIAC'!I53</f>
        <v>0</v>
      </c>
      <c r="J53" s="159">
        <f>'Plant in Service w CIAC'!J53-'Plant in Service no CIAC'!J53</f>
        <v>0</v>
      </c>
      <c r="K53" s="159">
        <f>'Plant in Service w CIAC'!K53-'Plant in Service no CIAC'!K53</f>
        <v>0</v>
      </c>
      <c r="L53" s="159">
        <f>'Plant in Service w CIAC'!L53-'Plant in Service no CIAC'!L53</f>
        <v>0</v>
      </c>
      <c r="M53" s="159">
        <f>'Plant in Service w CIAC'!M53-'Plant in Service no CIAC'!M53</f>
        <v>0</v>
      </c>
      <c r="N53" s="159">
        <f>'Plant in Service w CIAC'!N53-'Plant in Service no CIAC'!N53</f>
        <v>0</v>
      </c>
      <c r="O53" s="159">
        <f>'Plant in Service w CIAC'!O53-'Plant in Service no CIAC'!O53</f>
        <v>0</v>
      </c>
      <c r="P53" s="159">
        <f>'Plant in Service w CIAC'!P53-'Plant in Service no CIAC'!P53</f>
        <v>0</v>
      </c>
      <c r="Q53" s="159">
        <f>'Plant in Service w CIAC'!Q53-'Plant in Service no CIAC'!Q53</f>
        <v>0</v>
      </c>
      <c r="R53" s="159">
        <f>'Plant in Service w CIAC'!R53-'Plant in Service no CIAC'!R53</f>
        <v>0</v>
      </c>
      <c r="S53" s="159">
        <f>'Plant in Service w CIAC'!S53-'Plant in Service no CIAC'!S53</f>
        <v>0</v>
      </c>
      <c r="T53" s="159">
        <f>'Plant in Service w CIAC'!T53-'Plant in Service no CIAC'!T53</f>
        <v>0</v>
      </c>
      <c r="U53" s="159">
        <f>'Plant in Service w CIAC'!U53-'Plant in Service no CIAC'!U53</f>
        <v>0</v>
      </c>
      <c r="V53" s="159">
        <f>'Plant in Service w CIAC'!V53-'Plant in Service no CIAC'!V53</f>
        <v>0</v>
      </c>
      <c r="W53" s="159">
        <f>'Plant in Service w CIAC'!W53-'Plant in Service no CIAC'!W53</f>
        <v>0</v>
      </c>
      <c r="X53" s="159">
        <f>'Plant in Service w CIAC'!X53-'Plant in Service no CIAC'!X53</f>
        <v>0</v>
      </c>
      <c r="Y53" s="159">
        <f>'Plant in Service w CIAC'!Y53-'Plant in Service no CIAC'!Y53</f>
        <v>0</v>
      </c>
      <c r="Z53" s="159">
        <f>'Plant in Service w CIAC'!Z53-'Plant in Service no CIAC'!Z53</f>
        <v>0</v>
      </c>
      <c r="AA53" s="159">
        <f>'Plant in Service w CIAC'!AA53-'Plant in Service no CIAC'!AA53</f>
        <v>0</v>
      </c>
      <c r="AB53" s="159">
        <f>'Plant in Service w CIAC'!AB53-'Plant in Service no CIAC'!AB53</f>
        <v>0</v>
      </c>
      <c r="AC53" s="159">
        <f>'Plant in Service w CIAC'!AC53-'Plant in Service no CIAC'!AC53</f>
        <v>0</v>
      </c>
      <c r="AD53" s="159">
        <f>'Plant in Service w CIAC'!AD53-'Plant in Service no CIAC'!AD53</f>
        <v>0</v>
      </c>
      <c r="AE53" s="159">
        <f>'Plant in Service w CIAC'!AE53-'Plant in Service no CIAC'!AE53</f>
        <v>0</v>
      </c>
      <c r="AF53" s="159">
        <f>'Plant in Service w CIAC'!AF53-'Plant in Service no CIAC'!AF53</f>
        <v>0</v>
      </c>
      <c r="AG53" s="159">
        <f>'Plant in Service w CIAC'!AG53-'Plant in Service no CIAC'!AG53</f>
        <v>0</v>
      </c>
      <c r="AH53" s="159">
        <f>'Plant in Service w CIAC'!AH53-'Plant in Service no CIAC'!AH53</f>
        <v>0</v>
      </c>
      <c r="AI53" s="159">
        <f>'Plant in Service w CIAC'!AI53-'Plant in Service no CIAC'!AI53</f>
        <v>0</v>
      </c>
      <c r="AJ53" s="159">
        <f>'Plant in Service w CIAC'!AJ53-'Plant in Service no CIAC'!AJ53</f>
        <v>0</v>
      </c>
      <c r="AK53" s="159">
        <f>'Plant in Service w CIAC'!AK53-'Plant in Service no CIAC'!AK53</f>
        <v>0</v>
      </c>
      <c r="AL53" s="159">
        <f>'Plant in Service w CIAC'!AL53-'Plant in Service no CIAC'!AL53</f>
        <v>0</v>
      </c>
      <c r="AM53" s="159">
        <f>'Plant in Service w CIAC'!AM53-'Plant in Service no CIAC'!AM53</f>
        <v>0</v>
      </c>
      <c r="AN53" s="159">
        <f>'Plant in Service w CIAC'!AN53-'Plant in Service no CIAC'!AN53</f>
        <v>0</v>
      </c>
      <c r="AO53" s="159">
        <f>'Plant in Service w CIAC'!AO53-'Plant in Service no CIAC'!AO53</f>
        <v>0</v>
      </c>
      <c r="AP53" s="159">
        <f>'Plant in Service w CIAC'!AP53-'Plant in Service no CIAC'!AP53</f>
        <v>0</v>
      </c>
      <c r="AQ53" s="159">
        <f>'Plant in Service w CIAC'!AQ53-'Plant in Service no CIAC'!AQ53</f>
        <v>0</v>
      </c>
      <c r="AR53" s="159">
        <f>'Plant in Service w CIAC'!AR53-'Plant in Service no CIAC'!AR53</f>
        <v>0</v>
      </c>
      <c r="AS53" s="159">
        <f>'Plant in Service w CIAC'!AS53-'Plant in Service no CIAC'!AS53</f>
        <v>0</v>
      </c>
      <c r="AT53" s="159">
        <f>'Plant in Service w CIAC'!AT53-'Plant in Service no CIAC'!AT53</f>
        <v>0</v>
      </c>
      <c r="AU53" s="159">
        <f>'Plant in Service w CIAC'!AU53-'Plant in Service no CIAC'!AU53</f>
        <v>0</v>
      </c>
      <c r="AV53" s="159">
        <f>'Plant in Service w CIAC'!AV53-'Plant in Service no CIAC'!AV53</f>
        <v>0</v>
      </c>
      <c r="AW53" s="159">
        <f>'Plant in Service w CIAC'!AW53-'Plant in Service no CIAC'!AW53</f>
        <v>0</v>
      </c>
      <c r="AX53" s="159">
        <f>'Plant in Service w CIAC'!AX53-'Plant in Service no CIAC'!AX53</f>
        <v>0</v>
      </c>
      <c r="AY53" s="159">
        <f>'Plant in Service w CIAC'!AY53-'Plant in Service no CIAC'!AY53</f>
        <v>0</v>
      </c>
      <c r="AZ53" s="159">
        <f>'Plant in Service w CIAC'!AZ53-'Plant in Service no CIAC'!AZ53</f>
        <v>0</v>
      </c>
      <c r="BA53" s="159">
        <f>'Plant in Service w CIAC'!BA53-'Plant in Service no CIAC'!BA53</f>
        <v>0</v>
      </c>
      <c r="BB53" s="159">
        <f>'Plant in Service w CIAC'!BB53-'Plant in Service no CIAC'!BB53</f>
        <v>0</v>
      </c>
      <c r="BC53" s="159">
        <f>'Plant in Service w CIAC'!BC53-'Plant in Service no CIAC'!BC53</f>
        <v>0</v>
      </c>
      <c r="BD53" s="159">
        <f>'Plant in Service w CIAC'!BD53-'Plant in Service no CIAC'!BD53</f>
        <v>0</v>
      </c>
      <c r="BE53" s="159">
        <f>'Plant in Service w CIAC'!BE53-'Plant in Service no CIAC'!BE53</f>
        <v>0</v>
      </c>
      <c r="BF53" s="159">
        <f>'Plant in Service w CIAC'!BF53-'Plant in Service no CIAC'!BF53</f>
        <v>0</v>
      </c>
      <c r="BG53" s="159">
        <f>'Plant in Service w CIAC'!BG53-'Plant in Service no CIAC'!BG53</f>
        <v>0</v>
      </c>
      <c r="BH53" s="159">
        <f>'Plant in Service w CIAC'!BH53-'Plant in Service no CIAC'!BH53</f>
        <v>0</v>
      </c>
    </row>
    <row r="54" spans="1:63" x14ac:dyDescent="0.2">
      <c r="A54" s="71" t="s">
        <v>42</v>
      </c>
      <c r="B54" s="155" t="s">
        <v>50</v>
      </c>
      <c r="E54" s="159">
        <f>'Plant in Service w CIAC'!E54-'Plant in Service no CIAC'!E54</f>
        <v>0</v>
      </c>
      <c r="F54" s="159">
        <f>'Plant in Service w CIAC'!F54-'Plant in Service no CIAC'!F54</f>
        <v>0</v>
      </c>
      <c r="G54" s="159">
        <f>'Plant in Service w CIAC'!G54-'Plant in Service no CIAC'!G54</f>
        <v>0</v>
      </c>
      <c r="H54" s="159">
        <f>'Plant in Service w CIAC'!H54-'Plant in Service no CIAC'!H54</f>
        <v>0</v>
      </c>
      <c r="I54" s="159">
        <f>'Plant in Service w CIAC'!I54-'Plant in Service no CIAC'!I54</f>
        <v>0</v>
      </c>
      <c r="J54" s="159">
        <f>'Plant in Service w CIAC'!J54-'Plant in Service no CIAC'!J54</f>
        <v>0</v>
      </c>
      <c r="K54" s="159">
        <f>'Plant in Service w CIAC'!K54-'Plant in Service no CIAC'!K54</f>
        <v>0</v>
      </c>
      <c r="L54" s="159">
        <f>'Plant in Service w CIAC'!L54-'Plant in Service no CIAC'!L54</f>
        <v>0</v>
      </c>
      <c r="M54" s="159">
        <f>'Plant in Service w CIAC'!M54-'Plant in Service no CIAC'!M54</f>
        <v>0</v>
      </c>
      <c r="N54" s="159">
        <f>'Plant in Service w CIAC'!N54-'Plant in Service no CIAC'!N54</f>
        <v>0</v>
      </c>
      <c r="O54" s="159">
        <f>'Plant in Service w CIAC'!O54-'Plant in Service no CIAC'!O54</f>
        <v>0</v>
      </c>
      <c r="P54" s="159">
        <f>'Plant in Service w CIAC'!P54-'Plant in Service no CIAC'!P54</f>
        <v>0</v>
      </c>
      <c r="Q54" s="159">
        <f>'Plant in Service w CIAC'!Q54-'Plant in Service no CIAC'!Q54</f>
        <v>0</v>
      </c>
      <c r="R54" s="159">
        <f>'Plant in Service w CIAC'!R54-'Plant in Service no CIAC'!R54</f>
        <v>0</v>
      </c>
      <c r="S54" s="159">
        <f>'Plant in Service w CIAC'!S54-'Plant in Service no CIAC'!S54</f>
        <v>0</v>
      </c>
      <c r="T54" s="159">
        <f>'Plant in Service w CIAC'!T54-'Plant in Service no CIAC'!T54</f>
        <v>0</v>
      </c>
      <c r="U54" s="159">
        <f>'Plant in Service w CIAC'!U54-'Plant in Service no CIAC'!U54</f>
        <v>0</v>
      </c>
      <c r="V54" s="159">
        <f>'Plant in Service w CIAC'!V54-'Plant in Service no CIAC'!V54</f>
        <v>0</v>
      </c>
      <c r="W54" s="159">
        <f>'Plant in Service w CIAC'!W54-'Plant in Service no CIAC'!W54</f>
        <v>0</v>
      </c>
      <c r="X54" s="159">
        <f>'Plant in Service w CIAC'!X54-'Plant in Service no CIAC'!X54</f>
        <v>0</v>
      </c>
      <c r="Y54" s="159">
        <f>'Plant in Service w CIAC'!Y54-'Plant in Service no CIAC'!Y54</f>
        <v>0</v>
      </c>
      <c r="Z54" s="159">
        <f>'Plant in Service w CIAC'!Z54-'Plant in Service no CIAC'!Z54</f>
        <v>0</v>
      </c>
      <c r="AA54" s="159">
        <f>'Plant in Service w CIAC'!AA54-'Plant in Service no CIAC'!AA54</f>
        <v>0</v>
      </c>
      <c r="AB54" s="159">
        <f>'Plant in Service w CIAC'!AB54-'Plant in Service no CIAC'!AB54</f>
        <v>0</v>
      </c>
      <c r="AC54" s="159">
        <f>'Plant in Service w CIAC'!AC54-'Plant in Service no CIAC'!AC54</f>
        <v>0</v>
      </c>
      <c r="AD54" s="159">
        <f>'Plant in Service w CIAC'!AD54-'Plant in Service no CIAC'!AD54</f>
        <v>0</v>
      </c>
      <c r="AE54" s="159">
        <f>'Plant in Service w CIAC'!AE54-'Plant in Service no CIAC'!AE54</f>
        <v>0</v>
      </c>
      <c r="AF54" s="159">
        <f>'Plant in Service w CIAC'!AF54-'Plant in Service no CIAC'!AF54</f>
        <v>0</v>
      </c>
      <c r="AG54" s="159">
        <f>'Plant in Service w CIAC'!AG54-'Plant in Service no CIAC'!AG54</f>
        <v>0</v>
      </c>
      <c r="AH54" s="159">
        <f>'Plant in Service w CIAC'!AH54-'Plant in Service no CIAC'!AH54</f>
        <v>0</v>
      </c>
      <c r="AI54" s="159">
        <f>'Plant in Service w CIAC'!AI54-'Plant in Service no CIAC'!AI54</f>
        <v>0</v>
      </c>
      <c r="AJ54" s="159">
        <f>'Plant in Service w CIAC'!AJ54-'Plant in Service no CIAC'!AJ54</f>
        <v>0</v>
      </c>
      <c r="AK54" s="159">
        <f>'Plant in Service w CIAC'!AK54-'Plant in Service no CIAC'!AK54</f>
        <v>0</v>
      </c>
      <c r="AL54" s="159">
        <f>'Plant in Service w CIAC'!AL54-'Plant in Service no CIAC'!AL54</f>
        <v>0</v>
      </c>
      <c r="AM54" s="159">
        <f>'Plant in Service w CIAC'!AM54-'Plant in Service no CIAC'!AM54</f>
        <v>0</v>
      </c>
      <c r="AN54" s="159">
        <f>'Plant in Service w CIAC'!AN54-'Plant in Service no CIAC'!AN54</f>
        <v>0</v>
      </c>
      <c r="AO54" s="159">
        <f>'Plant in Service w CIAC'!AO54-'Plant in Service no CIAC'!AO54</f>
        <v>0</v>
      </c>
      <c r="AP54" s="159">
        <f>'Plant in Service w CIAC'!AP54-'Plant in Service no CIAC'!AP54</f>
        <v>0</v>
      </c>
      <c r="AQ54" s="159">
        <f>'Plant in Service w CIAC'!AQ54-'Plant in Service no CIAC'!AQ54</f>
        <v>0</v>
      </c>
      <c r="AR54" s="159">
        <f>'Plant in Service w CIAC'!AR54-'Plant in Service no CIAC'!AR54</f>
        <v>0</v>
      </c>
      <c r="AS54" s="159">
        <f>'Plant in Service w CIAC'!AS54-'Plant in Service no CIAC'!AS54</f>
        <v>0</v>
      </c>
      <c r="AT54" s="159">
        <f>'Plant in Service w CIAC'!AT54-'Plant in Service no CIAC'!AT54</f>
        <v>0</v>
      </c>
      <c r="AU54" s="159">
        <f>'Plant in Service w CIAC'!AU54-'Plant in Service no CIAC'!AU54</f>
        <v>0</v>
      </c>
      <c r="AV54" s="159">
        <f>'Plant in Service w CIAC'!AV54-'Plant in Service no CIAC'!AV54</f>
        <v>0</v>
      </c>
      <c r="AW54" s="159">
        <f>'Plant in Service w CIAC'!AW54-'Plant in Service no CIAC'!AW54</f>
        <v>0</v>
      </c>
      <c r="AX54" s="159">
        <f>'Plant in Service w CIAC'!AX54-'Plant in Service no CIAC'!AX54</f>
        <v>0</v>
      </c>
      <c r="AY54" s="159">
        <f>'Plant in Service w CIAC'!AY54-'Plant in Service no CIAC'!AY54</f>
        <v>0</v>
      </c>
      <c r="AZ54" s="159">
        <f>'Plant in Service w CIAC'!AZ54-'Plant in Service no CIAC'!AZ54</f>
        <v>0</v>
      </c>
      <c r="BA54" s="159">
        <f>'Plant in Service w CIAC'!BA54-'Plant in Service no CIAC'!BA54</f>
        <v>0</v>
      </c>
      <c r="BB54" s="159">
        <f>'Plant in Service w CIAC'!BB54-'Plant in Service no CIAC'!BB54</f>
        <v>0</v>
      </c>
      <c r="BC54" s="159">
        <f>'Plant in Service w CIAC'!BC54-'Plant in Service no CIAC'!BC54</f>
        <v>0</v>
      </c>
      <c r="BD54" s="159">
        <f>'Plant in Service w CIAC'!BD54-'Plant in Service no CIAC'!BD54</f>
        <v>0</v>
      </c>
      <c r="BE54" s="159">
        <f>'Plant in Service w CIAC'!BE54-'Plant in Service no CIAC'!BE54</f>
        <v>0</v>
      </c>
      <c r="BF54" s="159">
        <f>'Plant in Service w CIAC'!BF54-'Plant in Service no CIAC'!BF54</f>
        <v>0</v>
      </c>
      <c r="BG54" s="159">
        <f>'Plant in Service w CIAC'!BG54-'Plant in Service no CIAC'!BG54</f>
        <v>0</v>
      </c>
      <c r="BH54" s="159">
        <f>'Plant in Service w CIAC'!BH54-'Plant in Service no CIAC'!BH54</f>
        <v>0</v>
      </c>
    </row>
    <row r="55" spans="1:63" x14ac:dyDescent="0.2">
      <c r="A55" s="71" t="s">
        <v>49</v>
      </c>
      <c r="B55" s="155" t="s">
        <v>50</v>
      </c>
      <c r="E55" s="159">
        <f>'Plant in Service w CIAC'!E55-'Plant in Service no CIAC'!E55</f>
        <v>0</v>
      </c>
      <c r="F55" s="159">
        <f>'Plant in Service w CIAC'!F55-'Plant in Service no CIAC'!F55</f>
        <v>0</v>
      </c>
      <c r="G55" s="159">
        <f>'Plant in Service w CIAC'!G55-'Plant in Service no CIAC'!G55</f>
        <v>0</v>
      </c>
      <c r="H55" s="159">
        <f>'Plant in Service w CIAC'!H55-'Plant in Service no CIAC'!H55</f>
        <v>0</v>
      </c>
      <c r="I55" s="159">
        <f>'Plant in Service w CIAC'!I55-'Plant in Service no CIAC'!I55</f>
        <v>0</v>
      </c>
      <c r="J55" s="159">
        <f>'Plant in Service w CIAC'!J55-'Plant in Service no CIAC'!J55</f>
        <v>0</v>
      </c>
      <c r="K55" s="159">
        <f>'Plant in Service w CIAC'!K55-'Plant in Service no CIAC'!K55</f>
        <v>0</v>
      </c>
      <c r="L55" s="159">
        <f>'Plant in Service w CIAC'!L55-'Plant in Service no CIAC'!L55</f>
        <v>0</v>
      </c>
      <c r="M55" s="159">
        <f>'Plant in Service w CIAC'!M55-'Plant in Service no CIAC'!M55</f>
        <v>0</v>
      </c>
      <c r="N55" s="159">
        <f>'Plant in Service w CIAC'!N55-'Plant in Service no CIAC'!N55</f>
        <v>0</v>
      </c>
      <c r="O55" s="159">
        <f>'Plant in Service w CIAC'!O55-'Plant in Service no CIAC'!O55</f>
        <v>0</v>
      </c>
      <c r="P55" s="159">
        <f>'Plant in Service w CIAC'!P55-'Plant in Service no CIAC'!P55</f>
        <v>0</v>
      </c>
      <c r="Q55" s="159">
        <f>'Plant in Service w CIAC'!Q55-'Plant in Service no CIAC'!Q55</f>
        <v>0</v>
      </c>
      <c r="R55" s="159">
        <f>'Plant in Service w CIAC'!R55-'Plant in Service no CIAC'!R55</f>
        <v>0</v>
      </c>
      <c r="S55" s="159">
        <f>'Plant in Service w CIAC'!S55-'Plant in Service no CIAC'!S55</f>
        <v>0</v>
      </c>
      <c r="T55" s="159">
        <f>'Plant in Service w CIAC'!T55-'Plant in Service no CIAC'!T55</f>
        <v>0</v>
      </c>
      <c r="U55" s="159">
        <f>'Plant in Service w CIAC'!U55-'Plant in Service no CIAC'!U55</f>
        <v>0</v>
      </c>
      <c r="V55" s="159">
        <f>'Plant in Service w CIAC'!V55-'Plant in Service no CIAC'!V55</f>
        <v>0</v>
      </c>
      <c r="W55" s="159">
        <f>'Plant in Service w CIAC'!W55-'Plant in Service no CIAC'!W55</f>
        <v>0</v>
      </c>
      <c r="X55" s="159">
        <f>'Plant in Service w CIAC'!X55-'Plant in Service no CIAC'!X55</f>
        <v>0</v>
      </c>
      <c r="Y55" s="159">
        <f>'Plant in Service w CIAC'!Y55-'Plant in Service no CIAC'!Y55</f>
        <v>0</v>
      </c>
      <c r="Z55" s="159">
        <f>'Plant in Service w CIAC'!Z55-'Plant in Service no CIAC'!Z55</f>
        <v>0</v>
      </c>
      <c r="AA55" s="159">
        <f>'Plant in Service w CIAC'!AA55-'Plant in Service no CIAC'!AA55</f>
        <v>0</v>
      </c>
      <c r="AB55" s="159">
        <f>'Plant in Service w CIAC'!AB55-'Plant in Service no CIAC'!AB55</f>
        <v>0</v>
      </c>
      <c r="AC55" s="159">
        <f>'Plant in Service w CIAC'!AC55-'Plant in Service no CIAC'!AC55</f>
        <v>0</v>
      </c>
      <c r="AD55" s="159">
        <f>'Plant in Service w CIAC'!AD55-'Plant in Service no CIAC'!AD55</f>
        <v>0</v>
      </c>
      <c r="AE55" s="159">
        <f>'Plant in Service w CIAC'!AE55-'Plant in Service no CIAC'!AE55</f>
        <v>0</v>
      </c>
      <c r="AF55" s="159">
        <f>'Plant in Service w CIAC'!AF55-'Plant in Service no CIAC'!AF55</f>
        <v>0</v>
      </c>
      <c r="AG55" s="159">
        <f>'Plant in Service w CIAC'!AG55-'Plant in Service no CIAC'!AG55</f>
        <v>0</v>
      </c>
      <c r="AH55" s="159">
        <f>'Plant in Service w CIAC'!AH55-'Plant in Service no CIAC'!AH55</f>
        <v>0</v>
      </c>
      <c r="AI55" s="159">
        <f>'Plant in Service w CIAC'!AI55-'Plant in Service no CIAC'!AI55</f>
        <v>0</v>
      </c>
      <c r="AJ55" s="159">
        <f>'Plant in Service w CIAC'!AJ55-'Plant in Service no CIAC'!AJ55</f>
        <v>0</v>
      </c>
      <c r="AK55" s="159">
        <f>'Plant in Service w CIAC'!AK55-'Plant in Service no CIAC'!AK55</f>
        <v>0</v>
      </c>
      <c r="AL55" s="159">
        <f>'Plant in Service w CIAC'!AL55-'Plant in Service no CIAC'!AL55</f>
        <v>0</v>
      </c>
      <c r="AM55" s="159">
        <f>'Plant in Service w CIAC'!AM55-'Plant in Service no CIAC'!AM55</f>
        <v>0</v>
      </c>
      <c r="AN55" s="159">
        <f>'Plant in Service w CIAC'!AN55-'Plant in Service no CIAC'!AN55</f>
        <v>0</v>
      </c>
      <c r="AO55" s="159">
        <f>'Plant in Service w CIAC'!AO55-'Plant in Service no CIAC'!AO55</f>
        <v>0</v>
      </c>
      <c r="AP55" s="159">
        <f>'Plant in Service w CIAC'!AP55-'Plant in Service no CIAC'!AP55</f>
        <v>0</v>
      </c>
      <c r="AQ55" s="159">
        <f>'Plant in Service w CIAC'!AQ55-'Plant in Service no CIAC'!AQ55</f>
        <v>0</v>
      </c>
      <c r="AR55" s="159">
        <f>'Plant in Service w CIAC'!AR55-'Plant in Service no CIAC'!AR55</f>
        <v>0</v>
      </c>
      <c r="AS55" s="159">
        <f>'Plant in Service w CIAC'!AS55-'Plant in Service no CIAC'!AS55</f>
        <v>0</v>
      </c>
      <c r="AT55" s="159">
        <f>'Plant in Service w CIAC'!AT55-'Plant in Service no CIAC'!AT55</f>
        <v>0</v>
      </c>
      <c r="AU55" s="159">
        <f>'Plant in Service w CIAC'!AU55-'Plant in Service no CIAC'!AU55</f>
        <v>0</v>
      </c>
      <c r="AV55" s="159">
        <f>'Plant in Service w CIAC'!AV55-'Plant in Service no CIAC'!AV55</f>
        <v>0</v>
      </c>
      <c r="AW55" s="159">
        <f>'Plant in Service w CIAC'!AW55-'Plant in Service no CIAC'!AW55</f>
        <v>0</v>
      </c>
      <c r="AX55" s="159">
        <f>'Plant in Service w CIAC'!AX55-'Plant in Service no CIAC'!AX55</f>
        <v>0</v>
      </c>
      <c r="AY55" s="159">
        <f>'Plant in Service w CIAC'!AY55-'Plant in Service no CIAC'!AY55</f>
        <v>0</v>
      </c>
      <c r="AZ55" s="159">
        <f>'Plant in Service w CIAC'!AZ55-'Plant in Service no CIAC'!AZ55</f>
        <v>0</v>
      </c>
      <c r="BA55" s="159">
        <f>'Plant in Service w CIAC'!BA55-'Plant in Service no CIAC'!BA55</f>
        <v>0</v>
      </c>
      <c r="BB55" s="159">
        <f>'Plant in Service w CIAC'!BB55-'Plant in Service no CIAC'!BB55</f>
        <v>0</v>
      </c>
      <c r="BC55" s="159">
        <f>'Plant in Service w CIAC'!BC55-'Plant in Service no CIAC'!BC55</f>
        <v>0</v>
      </c>
      <c r="BD55" s="159">
        <f>'Plant in Service w CIAC'!BD55-'Plant in Service no CIAC'!BD55</f>
        <v>0</v>
      </c>
      <c r="BE55" s="159">
        <f>'Plant in Service w CIAC'!BE55-'Plant in Service no CIAC'!BE55</f>
        <v>0</v>
      </c>
      <c r="BF55" s="159">
        <f>'Plant in Service w CIAC'!BF55-'Plant in Service no CIAC'!BF55</f>
        <v>0</v>
      </c>
      <c r="BG55" s="159">
        <f>'Plant in Service w CIAC'!BG55-'Plant in Service no CIAC'!BG55</f>
        <v>0</v>
      </c>
      <c r="BH55" s="159">
        <f>'Plant in Service w CIAC'!BH55-'Plant in Service no CIAC'!BH55</f>
        <v>0</v>
      </c>
    </row>
    <row r="56" spans="1:63" x14ac:dyDescent="0.2">
      <c r="A56" s="71" t="s">
        <v>41</v>
      </c>
      <c r="B56" s="155" t="s">
        <v>51</v>
      </c>
      <c r="E56" s="159">
        <f>'Plant in Service w CIAC'!E56-'Plant in Service no CIAC'!E56</f>
        <v>0</v>
      </c>
      <c r="F56" s="159">
        <f>'Plant in Service w CIAC'!F56-'Plant in Service no CIAC'!F56</f>
        <v>0</v>
      </c>
      <c r="G56" s="159">
        <f>'Plant in Service w CIAC'!G56-'Plant in Service no CIAC'!G56</f>
        <v>0</v>
      </c>
      <c r="H56" s="159">
        <f>'Plant in Service w CIAC'!H56-'Plant in Service no CIAC'!H56</f>
        <v>0</v>
      </c>
      <c r="I56" s="159">
        <f>'Plant in Service w CIAC'!I56-'Plant in Service no CIAC'!I56</f>
        <v>0</v>
      </c>
      <c r="J56" s="159">
        <f>'Plant in Service w CIAC'!J56-'Plant in Service no CIAC'!J56</f>
        <v>0</v>
      </c>
      <c r="K56" s="159">
        <f>'Plant in Service w CIAC'!K56-'Plant in Service no CIAC'!K56</f>
        <v>0</v>
      </c>
      <c r="L56" s="159">
        <f>'Plant in Service w CIAC'!L56-'Plant in Service no CIAC'!L56</f>
        <v>0</v>
      </c>
      <c r="M56" s="159">
        <f>'Plant in Service w CIAC'!M56-'Plant in Service no CIAC'!M56</f>
        <v>0</v>
      </c>
      <c r="N56" s="159">
        <f>'Plant in Service w CIAC'!N56-'Plant in Service no CIAC'!N56</f>
        <v>0</v>
      </c>
      <c r="O56" s="159">
        <f>'Plant in Service w CIAC'!O56-'Plant in Service no CIAC'!O56</f>
        <v>0</v>
      </c>
      <c r="P56" s="159">
        <f>'Plant in Service w CIAC'!P56-'Plant in Service no CIAC'!P56</f>
        <v>0</v>
      </c>
      <c r="Q56" s="159">
        <f>'Plant in Service w CIAC'!Q56-'Plant in Service no CIAC'!Q56</f>
        <v>0</v>
      </c>
      <c r="R56" s="159">
        <f>'Plant in Service w CIAC'!R56-'Plant in Service no CIAC'!R56</f>
        <v>0</v>
      </c>
      <c r="S56" s="159">
        <f>'Plant in Service w CIAC'!S56-'Plant in Service no CIAC'!S56</f>
        <v>0</v>
      </c>
      <c r="T56" s="159">
        <f>'Plant in Service w CIAC'!T56-'Plant in Service no CIAC'!T56</f>
        <v>0</v>
      </c>
      <c r="U56" s="159">
        <f>'Plant in Service w CIAC'!U56-'Plant in Service no CIAC'!U56</f>
        <v>0</v>
      </c>
      <c r="V56" s="159">
        <f>'Plant in Service w CIAC'!V56-'Plant in Service no CIAC'!V56</f>
        <v>0</v>
      </c>
      <c r="W56" s="159">
        <f>'Plant in Service w CIAC'!W56-'Plant in Service no CIAC'!W56</f>
        <v>0</v>
      </c>
      <c r="X56" s="159">
        <f>'Plant in Service w CIAC'!X56-'Plant in Service no CIAC'!X56</f>
        <v>0</v>
      </c>
      <c r="Y56" s="159">
        <f>'Plant in Service w CIAC'!Y56-'Plant in Service no CIAC'!Y56</f>
        <v>0</v>
      </c>
      <c r="Z56" s="159">
        <f>'Plant in Service w CIAC'!Z56-'Plant in Service no CIAC'!Z56</f>
        <v>0</v>
      </c>
      <c r="AA56" s="159">
        <f>'Plant in Service w CIAC'!AA56-'Plant in Service no CIAC'!AA56</f>
        <v>0</v>
      </c>
      <c r="AB56" s="159">
        <f>'Plant in Service w CIAC'!AB56-'Plant in Service no CIAC'!AB56</f>
        <v>0</v>
      </c>
      <c r="AC56" s="159">
        <f>'Plant in Service w CIAC'!AC56-'Plant in Service no CIAC'!AC56</f>
        <v>0</v>
      </c>
      <c r="AD56" s="159">
        <f>'Plant in Service w CIAC'!AD56-'Plant in Service no CIAC'!AD56</f>
        <v>0</v>
      </c>
      <c r="AE56" s="159">
        <f>'Plant in Service w CIAC'!AE56-'Plant in Service no CIAC'!AE56</f>
        <v>0</v>
      </c>
      <c r="AF56" s="159">
        <f>'Plant in Service w CIAC'!AF56-'Plant in Service no CIAC'!AF56</f>
        <v>0</v>
      </c>
      <c r="AG56" s="159">
        <f>'Plant in Service w CIAC'!AG56-'Plant in Service no CIAC'!AG56</f>
        <v>0</v>
      </c>
      <c r="AH56" s="159">
        <f>'Plant in Service w CIAC'!AH56-'Plant in Service no CIAC'!AH56</f>
        <v>0</v>
      </c>
      <c r="AI56" s="159">
        <f>'Plant in Service w CIAC'!AI56-'Plant in Service no CIAC'!AI56</f>
        <v>0</v>
      </c>
      <c r="AJ56" s="159">
        <f>'Plant in Service w CIAC'!AJ56-'Plant in Service no CIAC'!AJ56</f>
        <v>0</v>
      </c>
      <c r="AK56" s="159">
        <f>'Plant in Service w CIAC'!AK56-'Plant in Service no CIAC'!AK56</f>
        <v>0</v>
      </c>
      <c r="AL56" s="159">
        <f>'Plant in Service w CIAC'!AL56-'Plant in Service no CIAC'!AL56</f>
        <v>0</v>
      </c>
      <c r="AM56" s="159">
        <f>'Plant in Service w CIAC'!AM56-'Plant in Service no CIAC'!AM56</f>
        <v>0</v>
      </c>
      <c r="AN56" s="159">
        <f>'Plant in Service w CIAC'!AN56-'Plant in Service no CIAC'!AN56</f>
        <v>0</v>
      </c>
      <c r="AO56" s="159">
        <f>'Plant in Service w CIAC'!AO56-'Plant in Service no CIAC'!AO56</f>
        <v>0</v>
      </c>
      <c r="AP56" s="159">
        <f>'Plant in Service w CIAC'!AP56-'Plant in Service no CIAC'!AP56</f>
        <v>0</v>
      </c>
      <c r="AQ56" s="159">
        <f>'Plant in Service w CIAC'!AQ56-'Plant in Service no CIAC'!AQ56</f>
        <v>0</v>
      </c>
      <c r="AR56" s="159">
        <f>'Plant in Service w CIAC'!AR56-'Plant in Service no CIAC'!AR56</f>
        <v>0</v>
      </c>
      <c r="AS56" s="159">
        <f>'Plant in Service w CIAC'!AS56-'Plant in Service no CIAC'!AS56</f>
        <v>0</v>
      </c>
      <c r="AT56" s="159">
        <f>'Plant in Service w CIAC'!AT56-'Plant in Service no CIAC'!AT56</f>
        <v>0</v>
      </c>
      <c r="AU56" s="159">
        <f>'Plant in Service w CIAC'!AU56-'Plant in Service no CIAC'!AU56</f>
        <v>0</v>
      </c>
      <c r="AV56" s="159">
        <f>'Plant in Service w CIAC'!AV56-'Plant in Service no CIAC'!AV56</f>
        <v>0</v>
      </c>
      <c r="AW56" s="159">
        <f>'Plant in Service w CIAC'!AW56-'Plant in Service no CIAC'!AW56</f>
        <v>0</v>
      </c>
      <c r="AX56" s="159">
        <f>'Plant in Service w CIAC'!AX56-'Plant in Service no CIAC'!AX56</f>
        <v>0</v>
      </c>
      <c r="AY56" s="159">
        <f>'Plant in Service w CIAC'!AY56-'Plant in Service no CIAC'!AY56</f>
        <v>0</v>
      </c>
      <c r="AZ56" s="159">
        <f>'Plant in Service w CIAC'!AZ56-'Plant in Service no CIAC'!AZ56</f>
        <v>0</v>
      </c>
      <c r="BA56" s="159">
        <f>'Plant in Service w CIAC'!BA56-'Plant in Service no CIAC'!BA56</f>
        <v>0</v>
      </c>
      <c r="BB56" s="159">
        <f>'Plant in Service w CIAC'!BB56-'Plant in Service no CIAC'!BB56</f>
        <v>0</v>
      </c>
      <c r="BC56" s="159">
        <f>'Plant in Service w CIAC'!BC56-'Plant in Service no CIAC'!BC56</f>
        <v>0</v>
      </c>
      <c r="BD56" s="159">
        <f>'Plant in Service w CIAC'!BD56-'Plant in Service no CIAC'!BD56</f>
        <v>0</v>
      </c>
      <c r="BE56" s="159">
        <f>'Plant in Service w CIAC'!BE56-'Plant in Service no CIAC'!BE56</f>
        <v>0</v>
      </c>
      <c r="BF56" s="159">
        <f>'Plant in Service w CIAC'!BF56-'Plant in Service no CIAC'!BF56</f>
        <v>0</v>
      </c>
      <c r="BG56" s="159">
        <f>'Plant in Service w CIAC'!BG56-'Plant in Service no CIAC'!BG56</f>
        <v>0</v>
      </c>
      <c r="BH56" s="159">
        <f>'Plant in Service w CIAC'!BH56-'Plant in Service no CIAC'!BH56</f>
        <v>0</v>
      </c>
    </row>
    <row r="57" spans="1:63" x14ac:dyDescent="0.2">
      <c r="A57" s="71" t="s">
        <v>47</v>
      </c>
      <c r="B57" s="155" t="s">
        <v>51</v>
      </c>
      <c r="E57" s="159">
        <f>'Plant in Service w CIAC'!E57-'Plant in Service no CIAC'!E57</f>
        <v>0</v>
      </c>
      <c r="F57" s="159">
        <f>'Plant in Service w CIAC'!F57-'Plant in Service no CIAC'!F57</f>
        <v>0</v>
      </c>
      <c r="G57" s="159">
        <f>'Plant in Service w CIAC'!G57-'Plant in Service no CIAC'!G57</f>
        <v>0</v>
      </c>
      <c r="H57" s="159">
        <f>'Plant in Service w CIAC'!H57-'Plant in Service no CIAC'!H57</f>
        <v>0</v>
      </c>
      <c r="I57" s="159">
        <f>'Plant in Service w CIAC'!I57-'Plant in Service no CIAC'!I57</f>
        <v>0</v>
      </c>
      <c r="J57" s="159">
        <f>'Plant in Service w CIAC'!J57-'Plant in Service no CIAC'!J57</f>
        <v>0</v>
      </c>
      <c r="K57" s="159">
        <f>'Plant in Service w CIAC'!K57-'Plant in Service no CIAC'!K57</f>
        <v>0</v>
      </c>
      <c r="L57" s="159">
        <f>'Plant in Service w CIAC'!L57-'Plant in Service no CIAC'!L57</f>
        <v>0</v>
      </c>
      <c r="M57" s="159">
        <f>'Plant in Service w CIAC'!M57-'Plant in Service no CIAC'!M57</f>
        <v>0</v>
      </c>
      <c r="N57" s="159">
        <f>'Plant in Service w CIAC'!N57-'Plant in Service no CIAC'!N57</f>
        <v>0</v>
      </c>
      <c r="O57" s="159">
        <f>'Plant in Service w CIAC'!O57-'Plant in Service no CIAC'!O57</f>
        <v>0</v>
      </c>
      <c r="P57" s="159">
        <f>'Plant in Service w CIAC'!P57-'Plant in Service no CIAC'!P57</f>
        <v>0</v>
      </c>
      <c r="Q57" s="159">
        <f>'Plant in Service w CIAC'!Q57-'Plant in Service no CIAC'!Q57</f>
        <v>0</v>
      </c>
      <c r="R57" s="159">
        <f>'Plant in Service w CIAC'!R57-'Plant in Service no CIAC'!R57</f>
        <v>0</v>
      </c>
      <c r="S57" s="159">
        <f>'Plant in Service w CIAC'!S57-'Plant in Service no CIAC'!S57</f>
        <v>0</v>
      </c>
      <c r="T57" s="159">
        <f>'Plant in Service w CIAC'!T57-'Plant in Service no CIAC'!T57</f>
        <v>0</v>
      </c>
      <c r="U57" s="159">
        <f>'Plant in Service w CIAC'!U57-'Plant in Service no CIAC'!U57</f>
        <v>0</v>
      </c>
      <c r="V57" s="159">
        <f>'Plant in Service w CIAC'!V57-'Plant in Service no CIAC'!V57</f>
        <v>0</v>
      </c>
      <c r="W57" s="159">
        <f>'Plant in Service w CIAC'!W57-'Plant in Service no CIAC'!W57</f>
        <v>0</v>
      </c>
      <c r="X57" s="159">
        <f>'Plant in Service w CIAC'!X57-'Plant in Service no CIAC'!X57</f>
        <v>0</v>
      </c>
      <c r="Y57" s="159">
        <f>'Plant in Service w CIAC'!Y57-'Plant in Service no CIAC'!Y57</f>
        <v>0</v>
      </c>
      <c r="Z57" s="159">
        <f>'Plant in Service w CIAC'!Z57-'Plant in Service no CIAC'!Z57</f>
        <v>0</v>
      </c>
      <c r="AA57" s="159">
        <f>'Plant in Service w CIAC'!AA57-'Plant in Service no CIAC'!AA57</f>
        <v>0</v>
      </c>
      <c r="AB57" s="159">
        <f>'Plant in Service w CIAC'!AB57-'Plant in Service no CIAC'!AB57</f>
        <v>0</v>
      </c>
      <c r="AC57" s="159">
        <f>'Plant in Service w CIAC'!AC57-'Plant in Service no CIAC'!AC57</f>
        <v>0</v>
      </c>
      <c r="AD57" s="159">
        <f>'Plant in Service w CIAC'!AD57-'Plant in Service no CIAC'!AD57</f>
        <v>0</v>
      </c>
      <c r="AE57" s="159">
        <f>'Plant in Service w CIAC'!AE57-'Plant in Service no CIAC'!AE57</f>
        <v>0</v>
      </c>
      <c r="AF57" s="159">
        <f>'Plant in Service w CIAC'!AF57-'Plant in Service no CIAC'!AF57</f>
        <v>0</v>
      </c>
      <c r="AG57" s="159">
        <f>'Plant in Service w CIAC'!AG57-'Plant in Service no CIAC'!AG57</f>
        <v>0</v>
      </c>
      <c r="AH57" s="159">
        <f>'Plant in Service w CIAC'!AH57-'Plant in Service no CIAC'!AH57</f>
        <v>0</v>
      </c>
      <c r="AI57" s="159">
        <f>'Plant in Service w CIAC'!AI57-'Plant in Service no CIAC'!AI57</f>
        <v>0</v>
      </c>
      <c r="AJ57" s="159">
        <f>'Plant in Service w CIAC'!AJ57-'Plant in Service no CIAC'!AJ57</f>
        <v>0</v>
      </c>
      <c r="AK57" s="159">
        <f>'Plant in Service w CIAC'!AK57-'Plant in Service no CIAC'!AK57</f>
        <v>0</v>
      </c>
      <c r="AL57" s="159">
        <f>'Plant in Service w CIAC'!AL57-'Plant in Service no CIAC'!AL57</f>
        <v>0</v>
      </c>
      <c r="AM57" s="159">
        <f>'Plant in Service w CIAC'!AM57-'Plant in Service no CIAC'!AM57</f>
        <v>0</v>
      </c>
      <c r="AN57" s="159">
        <f>'Plant in Service w CIAC'!AN57-'Plant in Service no CIAC'!AN57</f>
        <v>0</v>
      </c>
      <c r="AO57" s="159">
        <f>'Plant in Service w CIAC'!AO57-'Plant in Service no CIAC'!AO57</f>
        <v>0</v>
      </c>
      <c r="AP57" s="159">
        <f>'Plant in Service w CIAC'!AP57-'Plant in Service no CIAC'!AP57</f>
        <v>0</v>
      </c>
      <c r="AQ57" s="159">
        <f>'Plant in Service w CIAC'!AQ57-'Plant in Service no CIAC'!AQ57</f>
        <v>0</v>
      </c>
      <c r="AR57" s="159">
        <f>'Plant in Service w CIAC'!AR57-'Plant in Service no CIAC'!AR57</f>
        <v>0</v>
      </c>
      <c r="AS57" s="159">
        <f>'Plant in Service w CIAC'!AS57-'Plant in Service no CIAC'!AS57</f>
        <v>0</v>
      </c>
      <c r="AT57" s="159">
        <f>'Plant in Service w CIAC'!AT57-'Plant in Service no CIAC'!AT57</f>
        <v>0</v>
      </c>
      <c r="AU57" s="159">
        <f>'Plant in Service w CIAC'!AU57-'Plant in Service no CIAC'!AU57</f>
        <v>0</v>
      </c>
      <c r="AV57" s="159">
        <f>'Plant in Service w CIAC'!AV57-'Plant in Service no CIAC'!AV57</f>
        <v>0</v>
      </c>
      <c r="AW57" s="159">
        <f>'Plant in Service w CIAC'!AW57-'Plant in Service no CIAC'!AW57</f>
        <v>0</v>
      </c>
      <c r="AX57" s="159">
        <f>'Plant in Service w CIAC'!AX57-'Plant in Service no CIAC'!AX57</f>
        <v>0</v>
      </c>
      <c r="AY57" s="159">
        <f>'Plant in Service w CIAC'!AY57-'Plant in Service no CIAC'!AY57</f>
        <v>0</v>
      </c>
      <c r="AZ57" s="159">
        <f>'Plant in Service w CIAC'!AZ57-'Plant in Service no CIAC'!AZ57</f>
        <v>0</v>
      </c>
      <c r="BA57" s="159">
        <f>'Plant in Service w CIAC'!BA57-'Plant in Service no CIAC'!BA57</f>
        <v>0</v>
      </c>
      <c r="BB57" s="159">
        <f>'Plant in Service w CIAC'!BB57-'Plant in Service no CIAC'!BB57</f>
        <v>0</v>
      </c>
      <c r="BC57" s="159">
        <f>'Plant in Service w CIAC'!BC57-'Plant in Service no CIAC'!BC57</f>
        <v>0</v>
      </c>
      <c r="BD57" s="159">
        <f>'Plant in Service w CIAC'!BD57-'Plant in Service no CIAC'!BD57</f>
        <v>0</v>
      </c>
      <c r="BE57" s="159">
        <f>'Plant in Service w CIAC'!BE57-'Plant in Service no CIAC'!BE57</f>
        <v>0</v>
      </c>
      <c r="BF57" s="159">
        <f>'Plant in Service w CIAC'!BF57-'Plant in Service no CIAC'!BF57</f>
        <v>0</v>
      </c>
      <c r="BG57" s="159">
        <f>'Plant in Service w CIAC'!BG57-'Plant in Service no CIAC'!BG57</f>
        <v>0</v>
      </c>
      <c r="BH57" s="159">
        <f>'Plant in Service w CIAC'!BH57-'Plant in Service no CIAC'!BH57</f>
        <v>0</v>
      </c>
    </row>
    <row r="58" spans="1:63" x14ac:dyDescent="0.2">
      <c r="A58" s="71" t="s">
        <v>44</v>
      </c>
      <c r="B58" s="155" t="s">
        <v>51</v>
      </c>
      <c r="E58" s="159">
        <f>'Plant in Service w CIAC'!E58-'Plant in Service no CIAC'!E58</f>
        <v>0</v>
      </c>
      <c r="F58" s="159">
        <f>'Plant in Service w CIAC'!F58-'Plant in Service no CIAC'!F58</f>
        <v>0</v>
      </c>
      <c r="G58" s="159">
        <f>'Plant in Service w CIAC'!G58-'Plant in Service no CIAC'!G58</f>
        <v>0</v>
      </c>
      <c r="H58" s="159">
        <f>'Plant in Service w CIAC'!H58-'Plant in Service no CIAC'!H58</f>
        <v>0</v>
      </c>
      <c r="I58" s="159">
        <f>'Plant in Service w CIAC'!I58-'Plant in Service no CIAC'!I58</f>
        <v>0</v>
      </c>
      <c r="J58" s="159">
        <f>'Plant in Service w CIAC'!J58-'Plant in Service no CIAC'!J58</f>
        <v>0</v>
      </c>
      <c r="K58" s="159">
        <f>'Plant in Service w CIAC'!K58-'Plant in Service no CIAC'!K58</f>
        <v>0</v>
      </c>
      <c r="L58" s="159">
        <f>'Plant in Service w CIAC'!L58-'Plant in Service no CIAC'!L58</f>
        <v>0</v>
      </c>
      <c r="M58" s="159">
        <f>'Plant in Service w CIAC'!M58-'Plant in Service no CIAC'!M58</f>
        <v>0</v>
      </c>
      <c r="N58" s="159">
        <f>'Plant in Service w CIAC'!N58-'Plant in Service no CIAC'!N58</f>
        <v>0</v>
      </c>
      <c r="O58" s="159">
        <f>'Plant in Service w CIAC'!O58-'Plant in Service no CIAC'!O58</f>
        <v>0</v>
      </c>
      <c r="P58" s="159">
        <f>'Plant in Service w CIAC'!P58-'Plant in Service no CIAC'!P58</f>
        <v>0</v>
      </c>
      <c r="Q58" s="159">
        <f>'Plant in Service w CIAC'!Q58-'Plant in Service no CIAC'!Q58</f>
        <v>0</v>
      </c>
      <c r="R58" s="159">
        <f>'Plant in Service w CIAC'!R58-'Plant in Service no CIAC'!R58</f>
        <v>0</v>
      </c>
      <c r="S58" s="159">
        <f>'Plant in Service w CIAC'!S58-'Plant in Service no CIAC'!S58</f>
        <v>0</v>
      </c>
      <c r="T58" s="159">
        <f>'Plant in Service w CIAC'!T58-'Plant in Service no CIAC'!T58</f>
        <v>0</v>
      </c>
      <c r="U58" s="159">
        <f>'Plant in Service w CIAC'!U58-'Plant in Service no CIAC'!U58</f>
        <v>0</v>
      </c>
      <c r="V58" s="159">
        <f>'Plant in Service w CIAC'!V58-'Plant in Service no CIAC'!V58</f>
        <v>0</v>
      </c>
      <c r="W58" s="159">
        <f>'Plant in Service w CIAC'!W58-'Plant in Service no CIAC'!W58</f>
        <v>0</v>
      </c>
      <c r="X58" s="159">
        <f>'Plant in Service w CIAC'!X58-'Plant in Service no CIAC'!X58</f>
        <v>0</v>
      </c>
      <c r="Y58" s="159">
        <f>'Plant in Service w CIAC'!Y58-'Plant in Service no CIAC'!Y58</f>
        <v>0</v>
      </c>
      <c r="Z58" s="159">
        <f>'Plant in Service w CIAC'!Z58-'Plant in Service no CIAC'!Z58</f>
        <v>0</v>
      </c>
      <c r="AA58" s="159">
        <f>'Plant in Service w CIAC'!AA58-'Plant in Service no CIAC'!AA58</f>
        <v>0</v>
      </c>
      <c r="AB58" s="159">
        <f>'Plant in Service w CIAC'!AB58-'Plant in Service no CIAC'!AB58</f>
        <v>0</v>
      </c>
      <c r="AC58" s="159">
        <f>'Plant in Service w CIAC'!AC58-'Plant in Service no CIAC'!AC58</f>
        <v>0</v>
      </c>
      <c r="AD58" s="159">
        <f>'Plant in Service w CIAC'!AD58-'Plant in Service no CIAC'!AD58</f>
        <v>0</v>
      </c>
      <c r="AE58" s="159">
        <f>'Plant in Service w CIAC'!AE58-'Plant in Service no CIAC'!AE58</f>
        <v>0</v>
      </c>
      <c r="AF58" s="159">
        <f>'Plant in Service w CIAC'!AF58-'Plant in Service no CIAC'!AF58</f>
        <v>0</v>
      </c>
      <c r="AG58" s="159">
        <f>'Plant in Service w CIAC'!AG58-'Plant in Service no CIAC'!AG58</f>
        <v>0</v>
      </c>
      <c r="AH58" s="159">
        <f>'Plant in Service w CIAC'!AH58-'Plant in Service no CIAC'!AH58</f>
        <v>0</v>
      </c>
      <c r="AI58" s="159">
        <f>'Plant in Service w CIAC'!AI58-'Plant in Service no CIAC'!AI58</f>
        <v>0</v>
      </c>
      <c r="AJ58" s="159">
        <f>'Plant in Service w CIAC'!AJ58-'Plant in Service no CIAC'!AJ58</f>
        <v>0</v>
      </c>
      <c r="AK58" s="159">
        <f>'Plant in Service w CIAC'!AK58-'Plant in Service no CIAC'!AK58</f>
        <v>0</v>
      </c>
      <c r="AL58" s="159">
        <f>'Plant in Service w CIAC'!AL58-'Plant in Service no CIAC'!AL58</f>
        <v>0</v>
      </c>
      <c r="AM58" s="159">
        <f>'Plant in Service w CIAC'!AM58-'Plant in Service no CIAC'!AM58</f>
        <v>0</v>
      </c>
      <c r="AN58" s="159">
        <f>'Plant in Service w CIAC'!AN58-'Plant in Service no CIAC'!AN58</f>
        <v>0</v>
      </c>
      <c r="AO58" s="159">
        <f>'Plant in Service w CIAC'!AO58-'Plant in Service no CIAC'!AO58</f>
        <v>0</v>
      </c>
      <c r="AP58" s="159">
        <f>'Plant in Service w CIAC'!AP58-'Plant in Service no CIAC'!AP58</f>
        <v>0</v>
      </c>
      <c r="AQ58" s="159">
        <f>'Plant in Service w CIAC'!AQ58-'Plant in Service no CIAC'!AQ58</f>
        <v>0</v>
      </c>
      <c r="AR58" s="159">
        <f>'Plant in Service w CIAC'!AR58-'Plant in Service no CIAC'!AR58</f>
        <v>0</v>
      </c>
      <c r="AS58" s="159">
        <f>'Plant in Service w CIAC'!AS58-'Plant in Service no CIAC'!AS58</f>
        <v>0</v>
      </c>
      <c r="AT58" s="159">
        <f>'Plant in Service w CIAC'!AT58-'Plant in Service no CIAC'!AT58</f>
        <v>0</v>
      </c>
      <c r="AU58" s="159">
        <f>'Plant in Service w CIAC'!AU58-'Plant in Service no CIAC'!AU58</f>
        <v>0</v>
      </c>
      <c r="AV58" s="159">
        <f>'Plant in Service w CIAC'!AV58-'Plant in Service no CIAC'!AV58</f>
        <v>0</v>
      </c>
      <c r="AW58" s="159">
        <f>'Plant in Service w CIAC'!AW58-'Plant in Service no CIAC'!AW58</f>
        <v>0</v>
      </c>
      <c r="AX58" s="159">
        <f>'Plant in Service w CIAC'!AX58-'Plant in Service no CIAC'!AX58</f>
        <v>0</v>
      </c>
      <c r="AY58" s="159">
        <f>'Plant in Service w CIAC'!AY58-'Plant in Service no CIAC'!AY58</f>
        <v>0</v>
      </c>
      <c r="AZ58" s="159">
        <f>'Plant in Service w CIAC'!AZ58-'Plant in Service no CIAC'!AZ58</f>
        <v>0</v>
      </c>
      <c r="BA58" s="159">
        <f>'Plant in Service w CIAC'!BA58-'Plant in Service no CIAC'!BA58</f>
        <v>0</v>
      </c>
      <c r="BB58" s="159">
        <f>'Plant in Service w CIAC'!BB58-'Plant in Service no CIAC'!BB58</f>
        <v>0</v>
      </c>
      <c r="BC58" s="159">
        <f>'Plant in Service w CIAC'!BC58-'Plant in Service no CIAC'!BC58</f>
        <v>0</v>
      </c>
      <c r="BD58" s="159">
        <f>'Plant in Service w CIAC'!BD58-'Plant in Service no CIAC'!BD58</f>
        <v>0</v>
      </c>
      <c r="BE58" s="159">
        <f>'Plant in Service w CIAC'!BE58-'Plant in Service no CIAC'!BE58</f>
        <v>0</v>
      </c>
      <c r="BF58" s="159">
        <f>'Plant in Service w CIAC'!BF58-'Plant in Service no CIAC'!BF58</f>
        <v>0</v>
      </c>
      <c r="BG58" s="159">
        <f>'Plant in Service w CIAC'!BG58-'Plant in Service no CIAC'!BG58</f>
        <v>0</v>
      </c>
      <c r="BH58" s="159">
        <f>'Plant in Service w CIAC'!BH58-'Plant in Service no CIAC'!BH58</f>
        <v>0</v>
      </c>
    </row>
    <row r="59" spans="1:63" x14ac:dyDescent="0.2">
      <c r="A59" s="71" t="s">
        <v>45</v>
      </c>
      <c r="B59" s="155" t="s">
        <v>51</v>
      </c>
      <c r="E59" s="159">
        <f>'Plant in Service w CIAC'!E59-'Plant in Service no CIAC'!E59</f>
        <v>-2477077.2077045701</v>
      </c>
      <c r="F59" s="159">
        <f>'Plant in Service w CIAC'!F59-'Plant in Service no CIAC'!F59</f>
        <v>-2477077.2077045701</v>
      </c>
      <c r="G59" s="159">
        <f>'Plant in Service w CIAC'!G59-'Plant in Service no CIAC'!G59</f>
        <v>-2477077.2077045701</v>
      </c>
      <c r="H59" s="159">
        <f>'Plant in Service w CIAC'!H59-'Plant in Service no CIAC'!H59</f>
        <v>-2477077.2077045701</v>
      </c>
      <c r="I59" s="159">
        <f>'Plant in Service w CIAC'!I59-'Plant in Service no CIAC'!I59</f>
        <v>-2477077.2077045701</v>
      </c>
      <c r="J59" s="159">
        <f>'Plant in Service w CIAC'!J59-'Plant in Service no CIAC'!J59</f>
        <v>-2477077.2077045701</v>
      </c>
      <c r="K59" s="159">
        <f>'Plant in Service w CIAC'!K59-'Plant in Service no CIAC'!K59</f>
        <v>-2477077.2077045701</v>
      </c>
      <c r="L59" s="159">
        <f>'Plant in Service w CIAC'!L59-'Plant in Service no CIAC'!L59</f>
        <v>-2477077.2077045701</v>
      </c>
      <c r="M59" s="159">
        <f>'Plant in Service w CIAC'!M59-'Plant in Service no CIAC'!M59</f>
        <v>-2477077.2077045701</v>
      </c>
      <c r="N59" s="159">
        <f>'Plant in Service w CIAC'!N59-'Plant in Service no CIAC'!N59</f>
        <v>-2477077.2077045701</v>
      </c>
      <c r="O59" s="159">
        <f>'Plant in Service w CIAC'!O59-'Plant in Service no CIAC'!O59</f>
        <v>-2477077.2077045701</v>
      </c>
      <c r="P59" s="159">
        <f>'Plant in Service w CIAC'!P59-'Plant in Service no CIAC'!P59</f>
        <v>-2477077.2077045701</v>
      </c>
      <c r="Q59" s="159">
        <f>'Plant in Service w CIAC'!Q59-'Plant in Service no CIAC'!Q59</f>
        <v>-2477077.2077045701</v>
      </c>
      <c r="R59" s="159">
        <f>'Plant in Service w CIAC'!R59-'Plant in Service no CIAC'!R59</f>
        <v>-2477077.2077045701</v>
      </c>
      <c r="S59" s="159">
        <f>'Plant in Service w CIAC'!S59-'Plant in Service no CIAC'!S59</f>
        <v>-2477077.2077045701</v>
      </c>
      <c r="T59" s="159">
        <f>'Plant in Service w CIAC'!T59-'Plant in Service no CIAC'!T59</f>
        <v>-2477077.2077045701</v>
      </c>
      <c r="U59" s="159">
        <f>'Plant in Service w CIAC'!U59-'Plant in Service no CIAC'!U59</f>
        <v>-2477077.2077045701</v>
      </c>
      <c r="V59" s="159">
        <f>'Plant in Service w CIAC'!V59-'Plant in Service no CIAC'!V59</f>
        <v>-2477077.2077045701</v>
      </c>
      <c r="W59" s="159">
        <f>'Plant in Service w CIAC'!W59-'Plant in Service no CIAC'!W59</f>
        <v>-2477077.2077045701</v>
      </c>
      <c r="X59" s="159">
        <f>'Plant in Service w CIAC'!X59-'Plant in Service no CIAC'!X59</f>
        <v>-2477077.2077045701</v>
      </c>
      <c r="Y59" s="159">
        <f>'Plant in Service w CIAC'!Y59-'Plant in Service no CIAC'!Y59</f>
        <v>-2477077.2077045701</v>
      </c>
      <c r="Z59" s="159">
        <f>'Plant in Service w CIAC'!Z59-'Plant in Service no CIAC'!Z59</f>
        <v>-2477077.2077045701</v>
      </c>
      <c r="AA59" s="159">
        <f>'Plant in Service w CIAC'!AA59-'Plant in Service no CIAC'!AA59</f>
        <v>-2477077.2077045701</v>
      </c>
      <c r="AB59" s="159">
        <f>'Plant in Service w CIAC'!AB59-'Plant in Service no CIAC'!AB59</f>
        <v>-2477077.2077045701</v>
      </c>
      <c r="AC59" s="159">
        <f>'Plant in Service w CIAC'!AC59-'Plant in Service no CIAC'!AC59</f>
        <v>-2477077.2077045701</v>
      </c>
      <c r="AD59" s="159">
        <f>'Plant in Service w CIAC'!AD59-'Plant in Service no CIAC'!AD59</f>
        <v>-2477077.2077045701</v>
      </c>
      <c r="AE59" s="159">
        <f>'Plant in Service w CIAC'!AE59-'Plant in Service no CIAC'!AE59</f>
        <v>-2477077.2077045701</v>
      </c>
      <c r="AF59" s="159">
        <f>'Plant in Service w CIAC'!AF59-'Plant in Service no CIAC'!AF59</f>
        <v>-2477077.2077045701</v>
      </c>
      <c r="AG59" s="159">
        <f>'Plant in Service w CIAC'!AG59-'Plant in Service no CIAC'!AG59</f>
        <v>-2477077.2077045701</v>
      </c>
      <c r="AH59" s="159">
        <f>'Plant in Service w CIAC'!AH59-'Plant in Service no CIAC'!AH59</f>
        <v>-2477077.2077045701</v>
      </c>
      <c r="AI59" s="159">
        <f>'Plant in Service w CIAC'!AI59-'Plant in Service no CIAC'!AI59</f>
        <v>-2477077.2077045701</v>
      </c>
      <c r="AJ59" s="159">
        <f>'Plant in Service w CIAC'!AJ59-'Plant in Service no CIAC'!AJ59</f>
        <v>-2477077.2077045701</v>
      </c>
      <c r="AK59" s="159">
        <f>'Plant in Service w CIAC'!AK59-'Plant in Service no CIAC'!AK59</f>
        <v>-2477077.2077045701</v>
      </c>
      <c r="AL59" s="159">
        <f>'Plant in Service w CIAC'!AL59-'Plant in Service no CIAC'!AL59</f>
        <v>-2477077.2077045701</v>
      </c>
      <c r="AM59" s="159">
        <f>'Plant in Service w CIAC'!AM59-'Plant in Service no CIAC'!AM59</f>
        <v>-2477077.2077045701</v>
      </c>
      <c r="AN59" s="159">
        <f>'Plant in Service w CIAC'!AN59-'Plant in Service no CIAC'!AN59</f>
        <v>-2477077.2077045701</v>
      </c>
      <c r="AO59" s="159">
        <f>'Plant in Service w CIAC'!AO59-'Plant in Service no CIAC'!AO59</f>
        <v>-2477077.2077045701</v>
      </c>
      <c r="AP59" s="159">
        <f>'Plant in Service w CIAC'!AP59-'Plant in Service no CIAC'!AP59</f>
        <v>-2477077.2077045701</v>
      </c>
      <c r="AQ59" s="159">
        <f>'Plant in Service w CIAC'!AQ59-'Plant in Service no CIAC'!AQ59</f>
        <v>-2477077.2077045701</v>
      </c>
      <c r="AR59" s="159">
        <f>'Plant in Service w CIAC'!AR59-'Plant in Service no CIAC'!AR59</f>
        <v>-2477077.2077045701</v>
      </c>
      <c r="AS59" s="159">
        <f>'Plant in Service w CIAC'!AS59-'Plant in Service no CIAC'!AS59</f>
        <v>-2477077.2077045701</v>
      </c>
      <c r="AT59" s="159">
        <f>'Plant in Service w CIAC'!AT59-'Plant in Service no CIAC'!AT59</f>
        <v>-2477077.2077045701</v>
      </c>
      <c r="AU59" s="159">
        <f>'Plant in Service w CIAC'!AU59-'Plant in Service no CIAC'!AU59</f>
        <v>-2477077.2077045701</v>
      </c>
      <c r="AV59" s="159">
        <f>'Plant in Service w CIAC'!AV59-'Plant in Service no CIAC'!AV59</f>
        <v>-2477077.2077045701</v>
      </c>
      <c r="AW59" s="159">
        <f>'Plant in Service w CIAC'!AW59-'Plant in Service no CIAC'!AW59</f>
        <v>-2477077.2077045701</v>
      </c>
      <c r="AX59" s="159">
        <f>'Plant in Service w CIAC'!AX59-'Plant in Service no CIAC'!AX59</f>
        <v>-2477077.2077045701</v>
      </c>
      <c r="AY59" s="159">
        <f>'Plant in Service w CIAC'!AY59-'Plant in Service no CIAC'!AY59</f>
        <v>-2477077.2077045701</v>
      </c>
      <c r="AZ59" s="159">
        <f>'Plant in Service w CIAC'!AZ59-'Plant in Service no CIAC'!AZ59</f>
        <v>-2477077.2077045701</v>
      </c>
      <c r="BA59" s="159">
        <f>'Plant in Service w CIAC'!BA59-'Plant in Service no CIAC'!BA59</f>
        <v>-2477077.2077045701</v>
      </c>
      <c r="BB59" s="159">
        <f>'Plant in Service w CIAC'!BB59-'Plant in Service no CIAC'!BB59</f>
        <v>-2477077.2077045701</v>
      </c>
      <c r="BC59" s="159">
        <f>'Plant in Service w CIAC'!BC59-'Plant in Service no CIAC'!BC59</f>
        <v>-2477077.2077045701</v>
      </c>
      <c r="BD59" s="159">
        <f>'Plant in Service w CIAC'!BD59-'Plant in Service no CIAC'!BD59</f>
        <v>-2477077.2077045701</v>
      </c>
      <c r="BE59" s="159">
        <f>'Plant in Service w CIAC'!BE59-'Plant in Service no CIAC'!BE59</f>
        <v>-2477077.2077045701</v>
      </c>
      <c r="BF59" s="159">
        <f>'Plant in Service w CIAC'!BF59-'Plant in Service no CIAC'!BF59</f>
        <v>-2477077.2077045701</v>
      </c>
      <c r="BG59" s="159">
        <f>'Plant in Service w CIAC'!BG59-'Plant in Service no CIAC'!BG59</f>
        <v>-2477077.2077045701</v>
      </c>
      <c r="BH59" s="159">
        <f>'Plant in Service w CIAC'!BH59-'Plant in Service no CIAC'!BH59</f>
        <v>-2477077.2077045701</v>
      </c>
    </row>
    <row r="60" spans="1:63" x14ac:dyDescent="0.2">
      <c r="A60" s="71" t="s">
        <v>42</v>
      </c>
      <c r="B60" s="155" t="s">
        <v>51</v>
      </c>
      <c r="E60" s="159">
        <f>'Plant in Service w CIAC'!E60-'Plant in Service no CIAC'!E60</f>
        <v>0</v>
      </c>
      <c r="F60" s="159">
        <f>'Plant in Service w CIAC'!F60-'Plant in Service no CIAC'!F60</f>
        <v>0</v>
      </c>
      <c r="G60" s="159">
        <f>'Plant in Service w CIAC'!G60-'Plant in Service no CIAC'!G60</f>
        <v>0</v>
      </c>
      <c r="H60" s="159">
        <f>'Plant in Service w CIAC'!H60-'Plant in Service no CIAC'!H60</f>
        <v>0</v>
      </c>
      <c r="I60" s="159">
        <f>'Plant in Service w CIAC'!I60-'Plant in Service no CIAC'!I60</f>
        <v>0</v>
      </c>
      <c r="J60" s="159">
        <f>'Plant in Service w CIAC'!J60-'Plant in Service no CIAC'!J60</f>
        <v>0</v>
      </c>
      <c r="K60" s="159">
        <f>'Plant in Service w CIAC'!K60-'Plant in Service no CIAC'!K60</f>
        <v>0</v>
      </c>
      <c r="L60" s="159">
        <f>'Plant in Service w CIAC'!L60-'Plant in Service no CIAC'!L60</f>
        <v>0</v>
      </c>
      <c r="M60" s="159">
        <f>'Plant in Service w CIAC'!M60-'Plant in Service no CIAC'!M60</f>
        <v>0</v>
      </c>
      <c r="N60" s="159">
        <f>'Plant in Service w CIAC'!N60-'Plant in Service no CIAC'!N60</f>
        <v>0</v>
      </c>
      <c r="O60" s="159">
        <f>'Plant in Service w CIAC'!O60-'Plant in Service no CIAC'!O60</f>
        <v>0</v>
      </c>
      <c r="P60" s="159">
        <f>'Plant in Service w CIAC'!P60-'Plant in Service no CIAC'!P60</f>
        <v>0</v>
      </c>
      <c r="Q60" s="159">
        <f>'Plant in Service w CIAC'!Q60-'Plant in Service no CIAC'!Q60</f>
        <v>0</v>
      </c>
      <c r="R60" s="159">
        <f>'Plant in Service w CIAC'!R60-'Plant in Service no CIAC'!R60</f>
        <v>0</v>
      </c>
      <c r="S60" s="159">
        <f>'Plant in Service w CIAC'!S60-'Plant in Service no CIAC'!S60</f>
        <v>0</v>
      </c>
      <c r="T60" s="159">
        <f>'Plant in Service w CIAC'!T60-'Plant in Service no CIAC'!T60</f>
        <v>0</v>
      </c>
      <c r="U60" s="159">
        <f>'Plant in Service w CIAC'!U60-'Plant in Service no CIAC'!U60</f>
        <v>0</v>
      </c>
      <c r="V60" s="159">
        <f>'Plant in Service w CIAC'!V60-'Plant in Service no CIAC'!V60</f>
        <v>0</v>
      </c>
      <c r="W60" s="159">
        <f>'Plant in Service w CIAC'!W60-'Plant in Service no CIAC'!W60</f>
        <v>0</v>
      </c>
      <c r="X60" s="159">
        <f>'Plant in Service w CIAC'!X60-'Plant in Service no CIAC'!X60</f>
        <v>0</v>
      </c>
      <c r="Y60" s="159">
        <f>'Plant in Service w CIAC'!Y60-'Plant in Service no CIAC'!Y60</f>
        <v>0</v>
      </c>
      <c r="Z60" s="159">
        <f>'Plant in Service w CIAC'!Z60-'Plant in Service no CIAC'!Z60</f>
        <v>0</v>
      </c>
      <c r="AA60" s="159">
        <f>'Plant in Service w CIAC'!AA60-'Plant in Service no CIAC'!AA60</f>
        <v>0</v>
      </c>
      <c r="AB60" s="159">
        <f>'Plant in Service w CIAC'!AB60-'Plant in Service no CIAC'!AB60</f>
        <v>0</v>
      </c>
      <c r="AC60" s="159">
        <f>'Plant in Service w CIAC'!AC60-'Plant in Service no CIAC'!AC60</f>
        <v>0</v>
      </c>
      <c r="AD60" s="159">
        <f>'Plant in Service w CIAC'!AD60-'Plant in Service no CIAC'!AD60</f>
        <v>0</v>
      </c>
      <c r="AE60" s="159">
        <f>'Plant in Service w CIAC'!AE60-'Plant in Service no CIAC'!AE60</f>
        <v>0</v>
      </c>
      <c r="AF60" s="159">
        <f>'Plant in Service w CIAC'!AF60-'Plant in Service no CIAC'!AF60</f>
        <v>0</v>
      </c>
      <c r="AG60" s="159">
        <f>'Plant in Service w CIAC'!AG60-'Plant in Service no CIAC'!AG60</f>
        <v>0</v>
      </c>
      <c r="AH60" s="159">
        <f>'Plant in Service w CIAC'!AH60-'Plant in Service no CIAC'!AH60</f>
        <v>0</v>
      </c>
      <c r="AI60" s="159">
        <f>'Plant in Service w CIAC'!AI60-'Plant in Service no CIAC'!AI60</f>
        <v>0</v>
      </c>
      <c r="AJ60" s="159">
        <f>'Plant in Service w CIAC'!AJ60-'Plant in Service no CIAC'!AJ60</f>
        <v>0</v>
      </c>
      <c r="AK60" s="159">
        <f>'Plant in Service w CIAC'!AK60-'Plant in Service no CIAC'!AK60</f>
        <v>0</v>
      </c>
      <c r="AL60" s="159">
        <f>'Plant in Service w CIAC'!AL60-'Plant in Service no CIAC'!AL60</f>
        <v>0</v>
      </c>
      <c r="AM60" s="159">
        <f>'Plant in Service w CIAC'!AM60-'Plant in Service no CIAC'!AM60</f>
        <v>0</v>
      </c>
      <c r="AN60" s="159">
        <f>'Plant in Service w CIAC'!AN60-'Plant in Service no CIAC'!AN60</f>
        <v>0</v>
      </c>
      <c r="AO60" s="159">
        <f>'Plant in Service w CIAC'!AO60-'Plant in Service no CIAC'!AO60</f>
        <v>0</v>
      </c>
      <c r="AP60" s="159">
        <f>'Plant in Service w CIAC'!AP60-'Plant in Service no CIAC'!AP60</f>
        <v>0</v>
      </c>
      <c r="AQ60" s="159">
        <f>'Plant in Service w CIAC'!AQ60-'Plant in Service no CIAC'!AQ60</f>
        <v>0</v>
      </c>
      <c r="AR60" s="159">
        <f>'Plant in Service w CIAC'!AR60-'Plant in Service no CIAC'!AR60</f>
        <v>0</v>
      </c>
      <c r="AS60" s="159">
        <f>'Plant in Service w CIAC'!AS60-'Plant in Service no CIAC'!AS60</f>
        <v>0</v>
      </c>
      <c r="AT60" s="159">
        <f>'Plant in Service w CIAC'!AT60-'Plant in Service no CIAC'!AT60</f>
        <v>0</v>
      </c>
      <c r="AU60" s="159">
        <f>'Plant in Service w CIAC'!AU60-'Plant in Service no CIAC'!AU60</f>
        <v>0</v>
      </c>
      <c r="AV60" s="159">
        <f>'Plant in Service w CIAC'!AV60-'Plant in Service no CIAC'!AV60</f>
        <v>0</v>
      </c>
      <c r="AW60" s="159">
        <f>'Plant in Service w CIAC'!AW60-'Plant in Service no CIAC'!AW60</f>
        <v>0</v>
      </c>
      <c r="AX60" s="159">
        <f>'Plant in Service w CIAC'!AX60-'Plant in Service no CIAC'!AX60</f>
        <v>0</v>
      </c>
      <c r="AY60" s="159">
        <f>'Plant in Service w CIAC'!AY60-'Plant in Service no CIAC'!AY60</f>
        <v>0</v>
      </c>
      <c r="AZ60" s="159">
        <f>'Plant in Service w CIAC'!AZ60-'Plant in Service no CIAC'!AZ60</f>
        <v>0</v>
      </c>
      <c r="BA60" s="159">
        <f>'Plant in Service w CIAC'!BA60-'Plant in Service no CIAC'!BA60</f>
        <v>0</v>
      </c>
      <c r="BB60" s="159">
        <f>'Plant in Service w CIAC'!BB60-'Plant in Service no CIAC'!BB60</f>
        <v>0</v>
      </c>
      <c r="BC60" s="159">
        <f>'Plant in Service w CIAC'!BC60-'Plant in Service no CIAC'!BC60</f>
        <v>0</v>
      </c>
      <c r="BD60" s="159">
        <f>'Plant in Service w CIAC'!BD60-'Plant in Service no CIAC'!BD60</f>
        <v>0</v>
      </c>
      <c r="BE60" s="159">
        <f>'Plant in Service w CIAC'!BE60-'Plant in Service no CIAC'!BE60</f>
        <v>0</v>
      </c>
      <c r="BF60" s="159">
        <f>'Plant in Service w CIAC'!BF60-'Plant in Service no CIAC'!BF60</f>
        <v>0</v>
      </c>
      <c r="BG60" s="159">
        <f>'Plant in Service w CIAC'!BG60-'Plant in Service no CIAC'!BG60</f>
        <v>0</v>
      </c>
      <c r="BH60" s="159">
        <f>'Plant in Service w CIAC'!BH60-'Plant in Service no CIAC'!BH60</f>
        <v>0</v>
      </c>
    </row>
    <row r="61" spans="1:63" x14ac:dyDescent="0.2">
      <c r="A61" s="71" t="s">
        <v>46</v>
      </c>
      <c r="B61" s="155" t="s">
        <v>51</v>
      </c>
      <c r="E61" s="159">
        <f>'Plant in Service w CIAC'!E61-'Plant in Service no CIAC'!E61</f>
        <v>0</v>
      </c>
      <c r="F61" s="159">
        <f>'Plant in Service w CIAC'!F61-'Plant in Service no CIAC'!F61</f>
        <v>0</v>
      </c>
      <c r="G61" s="159">
        <f>'Plant in Service w CIAC'!G61-'Plant in Service no CIAC'!G61</f>
        <v>0</v>
      </c>
      <c r="H61" s="159">
        <f>'Plant in Service w CIAC'!H61-'Plant in Service no CIAC'!H61</f>
        <v>0</v>
      </c>
      <c r="I61" s="159">
        <f>'Plant in Service w CIAC'!I61-'Plant in Service no CIAC'!I61</f>
        <v>0</v>
      </c>
      <c r="J61" s="159">
        <f>'Plant in Service w CIAC'!J61-'Plant in Service no CIAC'!J61</f>
        <v>0</v>
      </c>
      <c r="K61" s="159">
        <f>'Plant in Service w CIAC'!K61-'Plant in Service no CIAC'!K61</f>
        <v>0</v>
      </c>
      <c r="L61" s="159">
        <f>'Plant in Service w CIAC'!L61-'Plant in Service no CIAC'!L61</f>
        <v>0</v>
      </c>
      <c r="M61" s="159">
        <f>'Plant in Service w CIAC'!M61-'Plant in Service no CIAC'!M61</f>
        <v>0</v>
      </c>
      <c r="N61" s="159">
        <f>'Plant in Service w CIAC'!N61-'Plant in Service no CIAC'!N61</f>
        <v>0</v>
      </c>
      <c r="O61" s="159">
        <f>'Plant in Service w CIAC'!O61-'Plant in Service no CIAC'!O61</f>
        <v>0</v>
      </c>
      <c r="P61" s="159">
        <f>'Plant in Service w CIAC'!P61-'Plant in Service no CIAC'!P61</f>
        <v>0</v>
      </c>
      <c r="Q61" s="159">
        <f>'Plant in Service w CIAC'!Q61-'Plant in Service no CIAC'!Q61</f>
        <v>0</v>
      </c>
      <c r="R61" s="159">
        <f>'Plant in Service w CIAC'!R61-'Plant in Service no CIAC'!R61</f>
        <v>0</v>
      </c>
      <c r="S61" s="159">
        <f>'Plant in Service w CIAC'!S61-'Plant in Service no CIAC'!S61</f>
        <v>0</v>
      </c>
      <c r="T61" s="159">
        <f>'Plant in Service w CIAC'!T61-'Plant in Service no CIAC'!T61</f>
        <v>0</v>
      </c>
      <c r="U61" s="159">
        <f>'Plant in Service w CIAC'!U61-'Plant in Service no CIAC'!U61</f>
        <v>0</v>
      </c>
      <c r="V61" s="159">
        <f>'Plant in Service w CIAC'!V61-'Plant in Service no CIAC'!V61</f>
        <v>0</v>
      </c>
      <c r="W61" s="159">
        <f>'Plant in Service w CIAC'!W61-'Plant in Service no CIAC'!W61</f>
        <v>0</v>
      </c>
      <c r="X61" s="159">
        <f>'Plant in Service w CIAC'!X61-'Plant in Service no CIAC'!X61</f>
        <v>0</v>
      </c>
      <c r="Y61" s="159">
        <f>'Plant in Service w CIAC'!Y61-'Plant in Service no CIAC'!Y61</f>
        <v>0</v>
      </c>
      <c r="Z61" s="159">
        <f>'Plant in Service w CIAC'!Z61-'Plant in Service no CIAC'!Z61</f>
        <v>0</v>
      </c>
      <c r="AA61" s="159">
        <f>'Plant in Service w CIAC'!AA61-'Plant in Service no CIAC'!AA61</f>
        <v>0</v>
      </c>
      <c r="AB61" s="159">
        <f>'Plant in Service w CIAC'!AB61-'Plant in Service no CIAC'!AB61</f>
        <v>0</v>
      </c>
      <c r="AC61" s="159">
        <f>'Plant in Service w CIAC'!AC61-'Plant in Service no CIAC'!AC61</f>
        <v>0</v>
      </c>
      <c r="AD61" s="159">
        <f>'Plant in Service w CIAC'!AD61-'Plant in Service no CIAC'!AD61</f>
        <v>0</v>
      </c>
      <c r="AE61" s="159">
        <f>'Plant in Service w CIAC'!AE61-'Plant in Service no CIAC'!AE61</f>
        <v>0</v>
      </c>
      <c r="AF61" s="159">
        <f>'Plant in Service w CIAC'!AF61-'Plant in Service no CIAC'!AF61</f>
        <v>0</v>
      </c>
      <c r="AG61" s="159">
        <f>'Plant in Service w CIAC'!AG61-'Plant in Service no CIAC'!AG61</f>
        <v>0</v>
      </c>
      <c r="AH61" s="159">
        <f>'Plant in Service w CIAC'!AH61-'Plant in Service no CIAC'!AH61</f>
        <v>0</v>
      </c>
      <c r="AI61" s="159">
        <f>'Plant in Service w CIAC'!AI61-'Plant in Service no CIAC'!AI61</f>
        <v>0</v>
      </c>
      <c r="AJ61" s="159">
        <f>'Plant in Service w CIAC'!AJ61-'Plant in Service no CIAC'!AJ61</f>
        <v>0</v>
      </c>
      <c r="AK61" s="159">
        <f>'Plant in Service w CIAC'!AK61-'Plant in Service no CIAC'!AK61</f>
        <v>0</v>
      </c>
      <c r="AL61" s="159">
        <f>'Plant in Service w CIAC'!AL61-'Plant in Service no CIAC'!AL61</f>
        <v>0</v>
      </c>
      <c r="AM61" s="159">
        <f>'Plant in Service w CIAC'!AM61-'Plant in Service no CIAC'!AM61</f>
        <v>0</v>
      </c>
      <c r="AN61" s="159">
        <f>'Plant in Service w CIAC'!AN61-'Plant in Service no CIAC'!AN61</f>
        <v>0</v>
      </c>
      <c r="AO61" s="159">
        <f>'Plant in Service w CIAC'!AO61-'Plant in Service no CIAC'!AO61</f>
        <v>0</v>
      </c>
      <c r="AP61" s="159">
        <f>'Plant in Service w CIAC'!AP61-'Plant in Service no CIAC'!AP61</f>
        <v>0</v>
      </c>
      <c r="AQ61" s="159">
        <f>'Plant in Service w CIAC'!AQ61-'Plant in Service no CIAC'!AQ61</f>
        <v>0</v>
      </c>
      <c r="AR61" s="159">
        <f>'Plant in Service w CIAC'!AR61-'Plant in Service no CIAC'!AR61</f>
        <v>0</v>
      </c>
      <c r="AS61" s="159">
        <f>'Plant in Service w CIAC'!AS61-'Plant in Service no CIAC'!AS61</f>
        <v>0</v>
      </c>
      <c r="AT61" s="159">
        <f>'Plant in Service w CIAC'!AT61-'Plant in Service no CIAC'!AT61</f>
        <v>0</v>
      </c>
      <c r="AU61" s="159">
        <f>'Plant in Service w CIAC'!AU61-'Plant in Service no CIAC'!AU61</f>
        <v>0</v>
      </c>
      <c r="AV61" s="159">
        <f>'Plant in Service w CIAC'!AV61-'Plant in Service no CIAC'!AV61</f>
        <v>0</v>
      </c>
      <c r="AW61" s="159">
        <f>'Plant in Service w CIAC'!AW61-'Plant in Service no CIAC'!AW61</f>
        <v>0</v>
      </c>
      <c r="AX61" s="159">
        <f>'Plant in Service w CIAC'!AX61-'Plant in Service no CIAC'!AX61</f>
        <v>0</v>
      </c>
      <c r="AY61" s="159">
        <f>'Plant in Service w CIAC'!AY61-'Plant in Service no CIAC'!AY61</f>
        <v>0</v>
      </c>
      <c r="AZ61" s="159">
        <f>'Plant in Service w CIAC'!AZ61-'Plant in Service no CIAC'!AZ61</f>
        <v>0</v>
      </c>
      <c r="BA61" s="159">
        <f>'Plant in Service w CIAC'!BA61-'Plant in Service no CIAC'!BA61</f>
        <v>0</v>
      </c>
      <c r="BB61" s="159">
        <f>'Plant in Service w CIAC'!BB61-'Plant in Service no CIAC'!BB61</f>
        <v>0</v>
      </c>
      <c r="BC61" s="159">
        <f>'Plant in Service w CIAC'!BC61-'Plant in Service no CIAC'!BC61</f>
        <v>0</v>
      </c>
      <c r="BD61" s="159">
        <f>'Plant in Service w CIAC'!BD61-'Plant in Service no CIAC'!BD61</f>
        <v>0</v>
      </c>
      <c r="BE61" s="159">
        <f>'Plant in Service w CIAC'!BE61-'Plant in Service no CIAC'!BE61</f>
        <v>0</v>
      </c>
      <c r="BF61" s="159">
        <f>'Plant in Service w CIAC'!BF61-'Plant in Service no CIAC'!BF61</f>
        <v>0</v>
      </c>
      <c r="BG61" s="159">
        <f>'Plant in Service w CIAC'!BG61-'Plant in Service no CIAC'!BG61</f>
        <v>0</v>
      </c>
      <c r="BH61" s="159">
        <f>'Plant in Service w CIAC'!BH61-'Plant in Service no CIAC'!BH61</f>
        <v>0</v>
      </c>
    </row>
    <row r="62" spans="1:63" x14ac:dyDescent="0.2">
      <c r="A62" s="71" t="s">
        <v>48</v>
      </c>
      <c r="B62" s="155" t="s">
        <v>51</v>
      </c>
      <c r="E62" s="159">
        <f>'Plant in Service w CIAC'!E62-'Plant in Service no CIAC'!E62</f>
        <v>0</v>
      </c>
      <c r="F62" s="159">
        <f>'Plant in Service w CIAC'!F62-'Plant in Service no CIAC'!F62</f>
        <v>0</v>
      </c>
      <c r="G62" s="159">
        <f>'Plant in Service w CIAC'!G62-'Plant in Service no CIAC'!G62</f>
        <v>0</v>
      </c>
      <c r="H62" s="159">
        <f>'Plant in Service w CIAC'!H62-'Plant in Service no CIAC'!H62</f>
        <v>0</v>
      </c>
      <c r="I62" s="159">
        <f>'Plant in Service w CIAC'!I62-'Plant in Service no CIAC'!I62</f>
        <v>0</v>
      </c>
      <c r="J62" s="159">
        <f>'Plant in Service w CIAC'!J62-'Plant in Service no CIAC'!J62</f>
        <v>0</v>
      </c>
      <c r="K62" s="159">
        <f>'Plant in Service w CIAC'!K62-'Plant in Service no CIAC'!K62</f>
        <v>0</v>
      </c>
      <c r="L62" s="159">
        <f>'Plant in Service w CIAC'!L62-'Plant in Service no CIAC'!L62</f>
        <v>0</v>
      </c>
      <c r="M62" s="159">
        <f>'Plant in Service w CIAC'!M62-'Plant in Service no CIAC'!M62</f>
        <v>0</v>
      </c>
      <c r="N62" s="159">
        <f>'Plant in Service w CIAC'!N62-'Plant in Service no CIAC'!N62</f>
        <v>0</v>
      </c>
      <c r="O62" s="159">
        <f>'Plant in Service w CIAC'!O62-'Plant in Service no CIAC'!O62</f>
        <v>0</v>
      </c>
      <c r="P62" s="159">
        <f>'Plant in Service w CIAC'!P62-'Plant in Service no CIAC'!P62</f>
        <v>0</v>
      </c>
      <c r="Q62" s="159">
        <f>'Plant in Service w CIAC'!Q62-'Plant in Service no CIAC'!Q62</f>
        <v>0</v>
      </c>
      <c r="R62" s="159">
        <f>'Plant in Service w CIAC'!R62-'Plant in Service no CIAC'!R62</f>
        <v>0</v>
      </c>
      <c r="S62" s="159">
        <f>'Plant in Service w CIAC'!S62-'Plant in Service no CIAC'!S62</f>
        <v>0</v>
      </c>
      <c r="T62" s="159">
        <f>'Plant in Service w CIAC'!T62-'Plant in Service no CIAC'!T62</f>
        <v>0</v>
      </c>
      <c r="U62" s="159">
        <f>'Plant in Service w CIAC'!U62-'Plant in Service no CIAC'!U62</f>
        <v>0</v>
      </c>
      <c r="V62" s="159">
        <f>'Plant in Service w CIAC'!V62-'Plant in Service no CIAC'!V62</f>
        <v>0</v>
      </c>
      <c r="W62" s="159">
        <f>'Plant in Service w CIAC'!W62-'Plant in Service no CIAC'!W62</f>
        <v>0</v>
      </c>
      <c r="X62" s="159">
        <f>'Plant in Service w CIAC'!X62-'Plant in Service no CIAC'!X62</f>
        <v>0</v>
      </c>
      <c r="Y62" s="159">
        <f>'Plant in Service w CIAC'!Y62-'Plant in Service no CIAC'!Y62</f>
        <v>0</v>
      </c>
      <c r="Z62" s="159">
        <f>'Plant in Service w CIAC'!Z62-'Plant in Service no CIAC'!Z62</f>
        <v>0</v>
      </c>
      <c r="AA62" s="159">
        <f>'Plant in Service w CIAC'!AA62-'Plant in Service no CIAC'!AA62</f>
        <v>0</v>
      </c>
      <c r="AB62" s="159">
        <f>'Plant in Service w CIAC'!AB62-'Plant in Service no CIAC'!AB62</f>
        <v>0</v>
      </c>
      <c r="AC62" s="159">
        <f>'Plant in Service w CIAC'!AC62-'Plant in Service no CIAC'!AC62</f>
        <v>0</v>
      </c>
      <c r="AD62" s="159">
        <f>'Plant in Service w CIAC'!AD62-'Plant in Service no CIAC'!AD62</f>
        <v>0</v>
      </c>
      <c r="AE62" s="159">
        <f>'Plant in Service w CIAC'!AE62-'Plant in Service no CIAC'!AE62</f>
        <v>0</v>
      </c>
      <c r="AF62" s="159">
        <f>'Plant in Service w CIAC'!AF62-'Plant in Service no CIAC'!AF62</f>
        <v>0</v>
      </c>
      <c r="AG62" s="159">
        <f>'Plant in Service w CIAC'!AG62-'Plant in Service no CIAC'!AG62</f>
        <v>0</v>
      </c>
      <c r="AH62" s="159">
        <f>'Plant in Service w CIAC'!AH62-'Plant in Service no CIAC'!AH62</f>
        <v>0</v>
      </c>
      <c r="AI62" s="159">
        <f>'Plant in Service w CIAC'!AI62-'Plant in Service no CIAC'!AI62</f>
        <v>0</v>
      </c>
      <c r="AJ62" s="159">
        <f>'Plant in Service w CIAC'!AJ62-'Plant in Service no CIAC'!AJ62</f>
        <v>0</v>
      </c>
      <c r="AK62" s="159">
        <f>'Plant in Service w CIAC'!AK62-'Plant in Service no CIAC'!AK62</f>
        <v>0</v>
      </c>
      <c r="AL62" s="159">
        <f>'Plant in Service w CIAC'!AL62-'Plant in Service no CIAC'!AL62</f>
        <v>0</v>
      </c>
      <c r="AM62" s="159">
        <f>'Plant in Service w CIAC'!AM62-'Plant in Service no CIAC'!AM62</f>
        <v>0</v>
      </c>
      <c r="AN62" s="159">
        <f>'Plant in Service w CIAC'!AN62-'Plant in Service no CIAC'!AN62</f>
        <v>0</v>
      </c>
      <c r="AO62" s="159">
        <f>'Plant in Service w CIAC'!AO62-'Plant in Service no CIAC'!AO62</f>
        <v>0</v>
      </c>
      <c r="AP62" s="159">
        <f>'Plant in Service w CIAC'!AP62-'Plant in Service no CIAC'!AP62</f>
        <v>0</v>
      </c>
      <c r="AQ62" s="159">
        <f>'Plant in Service w CIAC'!AQ62-'Plant in Service no CIAC'!AQ62</f>
        <v>0</v>
      </c>
      <c r="AR62" s="159">
        <f>'Plant in Service w CIAC'!AR62-'Plant in Service no CIAC'!AR62</f>
        <v>0</v>
      </c>
      <c r="AS62" s="159">
        <f>'Plant in Service w CIAC'!AS62-'Plant in Service no CIAC'!AS62</f>
        <v>0</v>
      </c>
      <c r="AT62" s="159">
        <f>'Plant in Service w CIAC'!AT62-'Plant in Service no CIAC'!AT62</f>
        <v>0</v>
      </c>
      <c r="AU62" s="159">
        <f>'Plant in Service w CIAC'!AU62-'Plant in Service no CIAC'!AU62</f>
        <v>0</v>
      </c>
      <c r="AV62" s="159">
        <f>'Plant in Service w CIAC'!AV62-'Plant in Service no CIAC'!AV62</f>
        <v>0</v>
      </c>
      <c r="AW62" s="159">
        <f>'Plant in Service w CIAC'!AW62-'Plant in Service no CIAC'!AW62</f>
        <v>0</v>
      </c>
      <c r="AX62" s="159">
        <f>'Plant in Service w CIAC'!AX62-'Plant in Service no CIAC'!AX62</f>
        <v>0</v>
      </c>
      <c r="AY62" s="159">
        <f>'Plant in Service w CIAC'!AY62-'Plant in Service no CIAC'!AY62</f>
        <v>0</v>
      </c>
      <c r="AZ62" s="159">
        <f>'Plant in Service w CIAC'!AZ62-'Plant in Service no CIAC'!AZ62</f>
        <v>0</v>
      </c>
      <c r="BA62" s="159">
        <f>'Plant in Service w CIAC'!BA62-'Plant in Service no CIAC'!BA62</f>
        <v>0</v>
      </c>
      <c r="BB62" s="159">
        <f>'Plant in Service w CIAC'!BB62-'Plant in Service no CIAC'!BB62</f>
        <v>0</v>
      </c>
      <c r="BC62" s="159">
        <f>'Plant in Service w CIAC'!BC62-'Plant in Service no CIAC'!BC62</f>
        <v>0</v>
      </c>
      <c r="BD62" s="159">
        <f>'Plant in Service w CIAC'!BD62-'Plant in Service no CIAC'!BD62</f>
        <v>0</v>
      </c>
      <c r="BE62" s="159">
        <f>'Plant in Service w CIAC'!BE62-'Plant in Service no CIAC'!BE62</f>
        <v>0</v>
      </c>
      <c r="BF62" s="159">
        <f>'Plant in Service w CIAC'!BF62-'Plant in Service no CIAC'!BF62</f>
        <v>0</v>
      </c>
      <c r="BG62" s="159">
        <f>'Plant in Service w CIAC'!BG62-'Plant in Service no CIAC'!BG62</f>
        <v>0</v>
      </c>
      <c r="BH62" s="159">
        <f>'Plant in Service w CIAC'!BH62-'Plant in Service no CIAC'!BH62</f>
        <v>0</v>
      </c>
    </row>
    <row r="63" spans="1:63" x14ac:dyDescent="0.2">
      <c r="A63" s="71" t="s">
        <v>45</v>
      </c>
      <c r="B63" s="155" t="s">
        <v>52</v>
      </c>
      <c r="E63" s="159">
        <f>'Plant in Service w CIAC'!E63-'Plant in Service no CIAC'!E63</f>
        <v>0</v>
      </c>
      <c r="F63" s="159">
        <f>'Plant in Service w CIAC'!F63-'Plant in Service no CIAC'!F63</f>
        <v>0</v>
      </c>
      <c r="G63" s="159">
        <f>'Plant in Service w CIAC'!G63-'Plant in Service no CIAC'!G63</f>
        <v>0</v>
      </c>
      <c r="H63" s="159">
        <f>'Plant in Service w CIAC'!H63-'Plant in Service no CIAC'!H63</f>
        <v>0</v>
      </c>
      <c r="I63" s="159">
        <f>'Plant in Service w CIAC'!I63-'Plant in Service no CIAC'!I63</f>
        <v>0</v>
      </c>
      <c r="J63" s="159">
        <f>'Plant in Service w CIAC'!J63-'Plant in Service no CIAC'!J63</f>
        <v>0</v>
      </c>
      <c r="K63" s="159">
        <f>'Plant in Service w CIAC'!K63-'Plant in Service no CIAC'!K63</f>
        <v>0</v>
      </c>
      <c r="L63" s="159">
        <f>'Plant in Service w CIAC'!L63-'Plant in Service no CIAC'!L63</f>
        <v>0</v>
      </c>
      <c r="M63" s="159">
        <f>'Plant in Service w CIAC'!M63-'Plant in Service no CIAC'!M63</f>
        <v>0</v>
      </c>
      <c r="N63" s="159">
        <f>'Plant in Service w CIAC'!N63-'Plant in Service no CIAC'!N63</f>
        <v>0</v>
      </c>
      <c r="O63" s="159">
        <f>'Plant in Service w CIAC'!O63-'Plant in Service no CIAC'!O63</f>
        <v>0</v>
      </c>
      <c r="P63" s="159">
        <f>'Plant in Service w CIAC'!P63-'Plant in Service no CIAC'!P63</f>
        <v>0</v>
      </c>
      <c r="Q63" s="159">
        <f>'Plant in Service w CIAC'!Q63-'Plant in Service no CIAC'!Q63</f>
        <v>0</v>
      </c>
      <c r="R63" s="159">
        <f>'Plant in Service w CIAC'!R63-'Plant in Service no CIAC'!R63</f>
        <v>0</v>
      </c>
      <c r="S63" s="159">
        <f>'Plant in Service w CIAC'!S63-'Plant in Service no CIAC'!S63</f>
        <v>0</v>
      </c>
      <c r="T63" s="159">
        <f>'Plant in Service w CIAC'!T63-'Plant in Service no CIAC'!T63</f>
        <v>0</v>
      </c>
      <c r="U63" s="159">
        <f>'Plant in Service w CIAC'!U63-'Plant in Service no CIAC'!U63</f>
        <v>0</v>
      </c>
      <c r="V63" s="159">
        <f>'Plant in Service w CIAC'!V63-'Plant in Service no CIAC'!V63</f>
        <v>0</v>
      </c>
      <c r="W63" s="159">
        <f>'Plant in Service w CIAC'!W63-'Plant in Service no CIAC'!W63</f>
        <v>0</v>
      </c>
      <c r="X63" s="159">
        <f>'Plant in Service w CIAC'!X63-'Plant in Service no CIAC'!X63</f>
        <v>0</v>
      </c>
      <c r="Y63" s="159">
        <f>'Plant in Service w CIAC'!Y63-'Plant in Service no CIAC'!Y63</f>
        <v>0</v>
      </c>
      <c r="Z63" s="159">
        <f>'Plant in Service w CIAC'!Z63-'Plant in Service no CIAC'!Z63</f>
        <v>0</v>
      </c>
      <c r="AA63" s="159">
        <f>'Plant in Service w CIAC'!AA63-'Plant in Service no CIAC'!AA63</f>
        <v>0</v>
      </c>
      <c r="AB63" s="159">
        <f>'Plant in Service w CIAC'!AB63-'Plant in Service no CIAC'!AB63</f>
        <v>0</v>
      </c>
      <c r="AC63" s="159">
        <f>'Plant in Service w CIAC'!AC63-'Plant in Service no CIAC'!AC63</f>
        <v>0</v>
      </c>
      <c r="AD63" s="159">
        <f>'Plant in Service w CIAC'!AD63-'Plant in Service no CIAC'!AD63</f>
        <v>0</v>
      </c>
      <c r="AE63" s="159">
        <f>'Plant in Service w CIAC'!AE63-'Plant in Service no CIAC'!AE63</f>
        <v>0</v>
      </c>
      <c r="AF63" s="159">
        <f>'Plant in Service w CIAC'!AF63-'Plant in Service no CIAC'!AF63</f>
        <v>0</v>
      </c>
      <c r="AG63" s="159">
        <f>'Plant in Service w CIAC'!AG63-'Plant in Service no CIAC'!AG63</f>
        <v>0</v>
      </c>
      <c r="AH63" s="159">
        <f>'Plant in Service w CIAC'!AH63-'Plant in Service no CIAC'!AH63</f>
        <v>0</v>
      </c>
      <c r="AI63" s="159">
        <f>'Plant in Service w CIAC'!AI63-'Plant in Service no CIAC'!AI63</f>
        <v>0</v>
      </c>
      <c r="AJ63" s="159">
        <f>'Plant in Service w CIAC'!AJ63-'Plant in Service no CIAC'!AJ63</f>
        <v>0</v>
      </c>
      <c r="AK63" s="159">
        <f>'Plant in Service w CIAC'!AK63-'Plant in Service no CIAC'!AK63</f>
        <v>0</v>
      </c>
      <c r="AL63" s="159">
        <f>'Plant in Service w CIAC'!AL63-'Plant in Service no CIAC'!AL63</f>
        <v>0</v>
      </c>
      <c r="AM63" s="159">
        <f>'Plant in Service w CIAC'!AM63-'Plant in Service no CIAC'!AM63</f>
        <v>0</v>
      </c>
      <c r="AN63" s="159">
        <f>'Plant in Service w CIAC'!AN63-'Plant in Service no CIAC'!AN63</f>
        <v>0</v>
      </c>
      <c r="AO63" s="159">
        <f>'Plant in Service w CIAC'!AO63-'Plant in Service no CIAC'!AO63</f>
        <v>0</v>
      </c>
      <c r="AP63" s="159">
        <f>'Plant in Service w CIAC'!AP63-'Plant in Service no CIAC'!AP63</f>
        <v>0</v>
      </c>
      <c r="AQ63" s="159">
        <f>'Plant in Service w CIAC'!AQ63-'Plant in Service no CIAC'!AQ63</f>
        <v>0</v>
      </c>
      <c r="AR63" s="159">
        <f>'Plant in Service w CIAC'!AR63-'Plant in Service no CIAC'!AR63</f>
        <v>0</v>
      </c>
      <c r="AS63" s="159">
        <f>'Plant in Service w CIAC'!AS63-'Plant in Service no CIAC'!AS63</f>
        <v>0</v>
      </c>
      <c r="AT63" s="159">
        <f>'Plant in Service w CIAC'!AT63-'Plant in Service no CIAC'!AT63</f>
        <v>0</v>
      </c>
      <c r="AU63" s="159">
        <f>'Plant in Service w CIAC'!AU63-'Plant in Service no CIAC'!AU63</f>
        <v>0</v>
      </c>
      <c r="AV63" s="159">
        <f>'Plant in Service w CIAC'!AV63-'Plant in Service no CIAC'!AV63</f>
        <v>0</v>
      </c>
      <c r="AW63" s="159">
        <f>'Plant in Service w CIAC'!AW63-'Plant in Service no CIAC'!AW63</f>
        <v>0</v>
      </c>
      <c r="AX63" s="159">
        <f>'Plant in Service w CIAC'!AX63-'Plant in Service no CIAC'!AX63</f>
        <v>0</v>
      </c>
      <c r="AY63" s="159">
        <f>'Plant in Service w CIAC'!AY63-'Plant in Service no CIAC'!AY63</f>
        <v>0</v>
      </c>
      <c r="AZ63" s="159">
        <f>'Plant in Service w CIAC'!AZ63-'Plant in Service no CIAC'!AZ63</f>
        <v>0</v>
      </c>
      <c r="BA63" s="159">
        <f>'Plant in Service w CIAC'!BA63-'Plant in Service no CIAC'!BA63</f>
        <v>0</v>
      </c>
      <c r="BB63" s="159">
        <f>'Plant in Service w CIAC'!BB63-'Plant in Service no CIAC'!BB63</f>
        <v>0</v>
      </c>
      <c r="BC63" s="159">
        <f>'Plant in Service w CIAC'!BC63-'Plant in Service no CIAC'!BC63</f>
        <v>0</v>
      </c>
      <c r="BD63" s="159">
        <f>'Plant in Service w CIAC'!BD63-'Plant in Service no CIAC'!BD63</f>
        <v>0</v>
      </c>
      <c r="BE63" s="159">
        <f>'Plant in Service w CIAC'!BE63-'Plant in Service no CIAC'!BE63</f>
        <v>0</v>
      </c>
      <c r="BF63" s="159">
        <f>'Plant in Service w CIAC'!BF63-'Plant in Service no CIAC'!BF63</f>
        <v>0</v>
      </c>
      <c r="BG63" s="159">
        <f>'Plant in Service w CIAC'!BG63-'Plant in Service no CIAC'!BG63</f>
        <v>0</v>
      </c>
      <c r="BH63" s="159">
        <f>'Plant in Service w CIAC'!BH63-'Plant in Service no CIAC'!BH63</f>
        <v>0</v>
      </c>
    </row>
    <row r="64" spans="1:63" x14ac:dyDescent="0.2">
      <c r="A64" s="71" t="s">
        <v>42</v>
      </c>
      <c r="B64" s="155" t="s">
        <v>52</v>
      </c>
      <c r="E64" s="154">
        <f>'Plant in Service w CIAC'!E64-'Plant in Service no CIAC'!E64</f>
        <v>0</v>
      </c>
      <c r="F64" s="154">
        <f>'Plant in Service w CIAC'!F64-'Plant in Service no CIAC'!F64</f>
        <v>0</v>
      </c>
      <c r="G64" s="154">
        <f>'Plant in Service w CIAC'!G64-'Plant in Service no CIAC'!G64</f>
        <v>0</v>
      </c>
      <c r="H64" s="154">
        <f>'Plant in Service w CIAC'!H64-'Plant in Service no CIAC'!H64</f>
        <v>0</v>
      </c>
      <c r="I64" s="154">
        <f>'Plant in Service w CIAC'!I64-'Plant in Service no CIAC'!I64</f>
        <v>0</v>
      </c>
      <c r="J64" s="154">
        <f>'Plant in Service w CIAC'!J64-'Plant in Service no CIAC'!J64</f>
        <v>0</v>
      </c>
      <c r="K64" s="154">
        <f>'Plant in Service w CIAC'!K64-'Plant in Service no CIAC'!K64</f>
        <v>0</v>
      </c>
      <c r="L64" s="154">
        <f>'Plant in Service w CIAC'!L64-'Plant in Service no CIAC'!L64</f>
        <v>0</v>
      </c>
      <c r="M64" s="154">
        <f>'Plant in Service w CIAC'!M64-'Plant in Service no CIAC'!M64</f>
        <v>0</v>
      </c>
      <c r="N64" s="154">
        <f>'Plant in Service w CIAC'!N64-'Plant in Service no CIAC'!N64</f>
        <v>0</v>
      </c>
      <c r="O64" s="154">
        <f>'Plant in Service w CIAC'!O64-'Plant in Service no CIAC'!O64</f>
        <v>0</v>
      </c>
      <c r="P64" s="154">
        <f>'Plant in Service w CIAC'!P64-'Plant in Service no CIAC'!P64</f>
        <v>0</v>
      </c>
      <c r="Q64" s="154">
        <f>'Plant in Service w CIAC'!Q64-'Plant in Service no CIAC'!Q64</f>
        <v>0</v>
      </c>
      <c r="R64" s="154">
        <f>'Plant in Service w CIAC'!R64-'Plant in Service no CIAC'!R64</f>
        <v>0</v>
      </c>
      <c r="S64" s="154">
        <f>'Plant in Service w CIAC'!S64-'Plant in Service no CIAC'!S64</f>
        <v>0</v>
      </c>
      <c r="T64" s="154">
        <f>'Plant in Service w CIAC'!T64-'Plant in Service no CIAC'!T64</f>
        <v>0</v>
      </c>
      <c r="U64" s="154">
        <f>'Plant in Service w CIAC'!U64-'Plant in Service no CIAC'!U64</f>
        <v>0</v>
      </c>
      <c r="V64" s="154">
        <f>'Plant in Service w CIAC'!V64-'Plant in Service no CIAC'!V64</f>
        <v>0</v>
      </c>
      <c r="W64" s="154">
        <f>'Plant in Service w CIAC'!W64-'Plant in Service no CIAC'!W64</f>
        <v>0</v>
      </c>
      <c r="X64" s="154">
        <f>'Plant in Service w CIAC'!X64-'Plant in Service no CIAC'!X64</f>
        <v>0</v>
      </c>
      <c r="Y64" s="154">
        <f>'Plant in Service w CIAC'!Y64-'Plant in Service no CIAC'!Y64</f>
        <v>0</v>
      </c>
      <c r="Z64" s="154">
        <f>'Plant in Service w CIAC'!Z64-'Plant in Service no CIAC'!Z64</f>
        <v>0</v>
      </c>
      <c r="AA64" s="154">
        <f>'Plant in Service w CIAC'!AA64-'Plant in Service no CIAC'!AA64</f>
        <v>0</v>
      </c>
      <c r="AB64" s="154">
        <f>'Plant in Service w CIAC'!AB64-'Plant in Service no CIAC'!AB64</f>
        <v>0</v>
      </c>
      <c r="AC64" s="154">
        <f>'Plant in Service w CIAC'!AC64-'Plant in Service no CIAC'!AC64</f>
        <v>0</v>
      </c>
      <c r="AD64" s="154">
        <f>'Plant in Service w CIAC'!AD64-'Plant in Service no CIAC'!AD64</f>
        <v>0</v>
      </c>
      <c r="AE64" s="154">
        <f>'Plant in Service w CIAC'!AE64-'Plant in Service no CIAC'!AE64</f>
        <v>0</v>
      </c>
      <c r="AF64" s="154">
        <f>'Plant in Service w CIAC'!AF64-'Plant in Service no CIAC'!AF64</f>
        <v>0</v>
      </c>
      <c r="AG64" s="154">
        <f>'Plant in Service w CIAC'!AG64-'Plant in Service no CIAC'!AG64</f>
        <v>0</v>
      </c>
      <c r="AH64" s="154">
        <f>'Plant in Service w CIAC'!AH64-'Plant in Service no CIAC'!AH64</f>
        <v>0</v>
      </c>
      <c r="AI64" s="154">
        <f>'Plant in Service w CIAC'!AI64-'Plant in Service no CIAC'!AI64</f>
        <v>0</v>
      </c>
      <c r="AJ64" s="154">
        <f>'Plant in Service w CIAC'!AJ64-'Plant in Service no CIAC'!AJ64</f>
        <v>0</v>
      </c>
      <c r="AK64" s="154">
        <f>'Plant in Service w CIAC'!AK64-'Plant in Service no CIAC'!AK64</f>
        <v>0</v>
      </c>
      <c r="AL64" s="154">
        <f>'Plant in Service w CIAC'!AL64-'Plant in Service no CIAC'!AL64</f>
        <v>0</v>
      </c>
      <c r="AM64" s="154">
        <f>'Plant in Service w CIAC'!AM64-'Plant in Service no CIAC'!AM64</f>
        <v>0</v>
      </c>
      <c r="AN64" s="154">
        <f>'Plant in Service w CIAC'!AN64-'Plant in Service no CIAC'!AN64</f>
        <v>0</v>
      </c>
      <c r="AO64" s="154">
        <f>'Plant in Service w CIAC'!AO64-'Plant in Service no CIAC'!AO64</f>
        <v>0</v>
      </c>
      <c r="AP64" s="154">
        <f>'Plant in Service w CIAC'!AP64-'Plant in Service no CIAC'!AP64</f>
        <v>0</v>
      </c>
      <c r="AQ64" s="154">
        <f>'Plant in Service w CIAC'!AQ64-'Plant in Service no CIAC'!AQ64</f>
        <v>0</v>
      </c>
      <c r="AR64" s="154">
        <f>'Plant in Service w CIAC'!AR64-'Plant in Service no CIAC'!AR64</f>
        <v>0</v>
      </c>
      <c r="AS64" s="154">
        <f>'Plant in Service w CIAC'!AS64-'Plant in Service no CIAC'!AS64</f>
        <v>0</v>
      </c>
      <c r="AT64" s="154">
        <f>'Plant in Service w CIAC'!AT64-'Plant in Service no CIAC'!AT64</f>
        <v>0</v>
      </c>
      <c r="AU64" s="154">
        <f>'Plant in Service w CIAC'!AU64-'Plant in Service no CIAC'!AU64</f>
        <v>0</v>
      </c>
      <c r="AV64" s="154">
        <f>'Plant in Service w CIAC'!AV64-'Plant in Service no CIAC'!AV64</f>
        <v>0</v>
      </c>
      <c r="AW64" s="154">
        <f>'Plant in Service w CIAC'!AW64-'Plant in Service no CIAC'!AW64</f>
        <v>0</v>
      </c>
      <c r="AX64" s="154">
        <f>'Plant in Service w CIAC'!AX64-'Plant in Service no CIAC'!AX64</f>
        <v>0</v>
      </c>
      <c r="AY64" s="154">
        <f>'Plant in Service w CIAC'!AY64-'Plant in Service no CIAC'!AY64</f>
        <v>0</v>
      </c>
      <c r="AZ64" s="154">
        <f>'Plant in Service w CIAC'!AZ64-'Plant in Service no CIAC'!AZ64</f>
        <v>0</v>
      </c>
      <c r="BA64" s="154">
        <f>'Plant in Service w CIAC'!BA64-'Plant in Service no CIAC'!BA64</f>
        <v>0</v>
      </c>
      <c r="BB64" s="154">
        <f>'Plant in Service w CIAC'!BB64-'Plant in Service no CIAC'!BB64</f>
        <v>0</v>
      </c>
      <c r="BC64" s="154">
        <f>'Plant in Service w CIAC'!BC64-'Plant in Service no CIAC'!BC64</f>
        <v>0</v>
      </c>
      <c r="BD64" s="154">
        <f>'Plant in Service w CIAC'!BD64-'Plant in Service no CIAC'!BD64</f>
        <v>0</v>
      </c>
      <c r="BE64" s="154">
        <f>'Plant in Service w CIAC'!BE64-'Plant in Service no CIAC'!BE64</f>
        <v>0</v>
      </c>
      <c r="BF64" s="154">
        <f>'Plant in Service w CIAC'!BF64-'Plant in Service no CIAC'!BF64</f>
        <v>0</v>
      </c>
      <c r="BG64" s="154">
        <f>'Plant in Service w CIAC'!BG64-'Plant in Service no CIAC'!BG64</f>
        <v>0</v>
      </c>
      <c r="BH64" s="154">
        <f>'Plant in Service w CIAC'!BH64-'Plant in Service no CIAC'!BH64</f>
        <v>0</v>
      </c>
    </row>
    <row r="65" spans="1:80" x14ac:dyDescent="0.2">
      <c r="D65" s="73" t="s">
        <v>99</v>
      </c>
      <c r="E65" s="159">
        <f t="shared" ref="E65:H65" si="14">SUM(E51:E64)</f>
        <v>-2477077.2077045701</v>
      </c>
      <c r="F65" s="159">
        <f t="shared" si="14"/>
        <v>-2477077.2077045701</v>
      </c>
      <c r="G65" s="159">
        <f t="shared" si="14"/>
        <v>-2477077.2077045701</v>
      </c>
      <c r="H65" s="159">
        <f t="shared" si="14"/>
        <v>-2477077.2077045701</v>
      </c>
      <c r="I65" s="159">
        <f>SUM(I51:I64)</f>
        <v>-2477077.2077045701</v>
      </c>
      <c r="J65" s="159">
        <f t="shared" ref="J65:BH65" si="15">SUM(J51:J64)</f>
        <v>-2477077.2077045701</v>
      </c>
      <c r="K65" s="159">
        <f t="shared" si="15"/>
        <v>-2477077.2077045701</v>
      </c>
      <c r="L65" s="159">
        <f t="shared" si="15"/>
        <v>-2477077.2077045701</v>
      </c>
      <c r="M65" s="159">
        <f t="shared" si="15"/>
        <v>-2477077.2077045701</v>
      </c>
      <c r="N65" s="159">
        <f t="shared" si="15"/>
        <v>-2477077.2077045701</v>
      </c>
      <c r="O65" s="159">
        <f t="shared" si="15"/>
        <v>-2477077.2077045701</v>
      </c>
      <c r="P65" s="159">
        <f t="shared" si="15"/>
        <v>-2477077.2077045701</v>
      </c>
      <c r="Q65" s="159">
        <f t="shared" si="15"/>
        <v>-2477077.2077045701</v>
      </c>
      <c r="R65" s="159">
        <f t="shared" si="15"/>
        <v>-2477077.2077045701</v>
      </c>
      <c r="S65" s="159">
        <f t="shared" si="15"/>
        <v>-2477077.2077045701</v>
      </c>
      <c r="T65" s="159">
        <f t="shared" si="15"/>
        <v>-2477077.2077045701</v>
      </c>
      <c r="U65" s="159">
        <f t="shared" si="15"/>
        <v>-2477077.2077045701</v>
      </c>
      <c r="V65" s="159">
        <f t="shared" si="15"/>
        <v>-2477077.2077045701</v>
      </c>
      <c r="W65" s="159">
        <f t="shared" si="15"/>
        <v>-2477077.2077045701</v>
      </c>
      <c r="X65" s="159">
        <f t="shared" si="15"/>
        <v>-2477077.2077045701</v>
      </c>
      <c r="Y65" s="159">
        <f t="shared" si="15"/>
        <v>-2477077.2077045701</v>
      </c>
      <c r="Z65" s="159">
        <f t="shared" si="15"/>
        <v>-2477077.2077045701</v>
      </c>
      <c r="AA65" s="159">
        <f t="shared" si="15"/>
        <v>-2477077.2077045701</v>
      </c>
      <c r="AB65" s="159">
        <f t="shared" si="15"/>
        <v>-2477077.2077045701</v>
      </c>
      <c r="AC65" s="159">
        <f t="shared" si="15"/>
        <v>-2477077.2077045701</v>
      </c>
      <c r="AD65" s="159">
        <f t="shared" si="15"/>
        <v>-2477077.2077045701</v>
      </c>
      <c r="AE65" s="159">
        <f t="shared" si="15"/>
        <v>-2477077.2077045701</v>
      </c>
      <c r="AF65" s="159">
        <f t="shared" si="15"/>
        <v>-2477077.2077045701</v>
      </c>
      <c r="AG65" s="159">
        <f t="shared" si="15"/>
        <v>-2477077.2077045701</v>
      </c>
      <c r="AH65" s="159">
        <f t="shared" si="15"/>
        <v>-2477077.2077045701</v>
      </c>
      <c r="AI65" s="159">
        <f t="shared" si="15"/>
        <v>-2477077.2077045701</v>
      </c>
      <c r="AJ65" s="159">
        <f t="shared" si="15"/>
        <v>-2477077.2077045701</v>
      </c>
      <c r="AK65" s="159">
        <f t="shared" si="15"/>
        <v>-2477077.2077045701</v>
      </c>
      <c r="AL65" s="159">
        <f t="shared" si="15"/>
        <v>-2477077.2077045701</v>
      </c>
      <c r="AM65" s="159">
        <f t="shared" si="15"/>
        <v>-2477077.2077045701</v>
      </c>
      <c r="AN65" s="159">
        <f t="shared" si="15"/>
        <v>-2477077.2077045701</v>
      </c>
      <c r="AO65" s="159">
        <f t="shared" si="15"/>
        <v>-2477077.2077045701</v>
      </c>
      <c r="AP65" s="159">
        <f t="shared" si="15"/>
        <v>-2477077.2077045701</v>
      </c>
      <c r="AQ65" s="159">
        <f t="shared" si="15"/>
        <v>-2477077.2077045701</v>
      </c>
      <c r="AR65" s="159">
        <f t="shared" si="15"/>
        <v>-2477077.2077045701</v>
      </c>
      <c r="AS65" s="159">
        <f t="shared" si="15"/>
        <v>-2477077.2077045701</v>
      </c>
      <c r="AT65" s="159">
        <f t="shared" si="15"/>
        <v>-2477077.2077045701</v>
      </c>
      <c r="AU65" s="159">
        <f t="shared" si="15"/>
        <v>-2477077.2077045701</v>
      </c>
      <c r="AV65" s="159">
        <f t="shared" si="15"/>
        <v>-2477077.2077045701</v>
      </c>
      <c r="AW65" s="159">
        <f t="shared" si="15"/>
        <v>-2477077.2077045701</v>
      </c>
      <c r="AX65" s="159">
        <f t="shared" si="15"/>
        <v>-2477077.2077045701</v>
      </c>
      <c r="AY65" s="159">
        <f t="shared" si="15"/>
        <v>-2477077.2077045701</v>
      </c>
      <c r="AZ65" s="159">
        <f t="shared" si="15"/>
        <v>-2477077.2077045701</v>
      </c>
      <c r="BA65" s="159">
        <f t="shared" si="15"/>
        <v>-2477077.2077045701</v>
      </c>
      <c r="BB65" s="159">
        <f t="shared" si="15"/>
        <v>-2477077.2077045701</v>
      </c>
      <c r="BC65" s="159">
        <f t="shared" si="15"/>
        <v>-2477077.2077045701</v>
      </c>
      <c r="BD65" s="159">
        <f t="shared" si="15"/>
        <v>-2477077.2077045701</v>
      </c>
      <c r="BE65" s="159">
        <f t="shared" si="15"/>
        <v>-2477077.2077045701</v>
      </c>
      <c r="BF65" s="159">
        <f t="shared" si="15"/>
        <v>-2477077.2077045701</v>
      </c>
      <c r="BG65" s="159">
        <f t="shared" si="15"/>
        <v>-2477077.2077045701</v>
      </c>
      <c r="BH65" s="159">
        <f t="shared" si="15"/>
        <v>-2477077.2077045701</v>
      </c>
      <c r="BI65" s="77" t="s">
        <v>88</v>
      </c>
    </row>
    <row r="67" spans="1:80" x14ac:dyDescent="0.2">
      <c r="A67" s="71" t="s">
        <v>79</v>
      </c>
      <c r="BI67" s="159"/>
      <c r="BJ67" s="159"/>
      <c r="BK67" s="159"/>
      <c r="BL67" s="159"/>
      <c r="BM67" s="159"/>
      <c r="BN67" s="159"/>
      <c r="BO67" s="159"/>
      <c r="BP67" s="159"/>
      <c r="BQ67" s="159"/>
      <c r="BR67" s="159"/>
      <c r="BS67" s="159"/>
      <c r="BT67" s="159"/>
      <c r="BU67" s="159"/>
      <c r="BV67" s="159"/>
      <c r="BW67" s="159"/>
      <c r="BX67" s="159"/>
      <c r="BY67" s="159"/>
      <c r="BZ67" s="159"/>
      <c r="CA67" s="159"/>
      <c r="CB67" s="159"/>
    </row>
    <row r="68" spans="1:80" s="92" customFormat="1" x14ac:dyDescent="0.2">
      <c r="A68" s="100" t="s">
        <v>43</v>
      </c>
      <c r="B68" s="92" t="s">
        <v>50</v>
      </c>
      <c r="E68" s="92">
        <f>'Plant in Service w CIAC'!E68-'Plant in Service no CIAC'!E68</f>
        <v>0</v>
      </c>
      <c r="F68" s="92">
        <f>'Plant in Service w CIAC'!F68-'Plant in Service no CIAC'!F68</f>
        <v>0</v>
      </c>
      <c r="G68" s="92">
        <f>'Plant in Service w CIAC'!G68-'Plant in Service no CIAC'!G68</f>
        <v>0</v>
      </c>
      <c r="H68" s="92">
        <f>'Plant in Service w CIAC'!H68-'Plant in Service no CIAC'!H68</f>
        <v>0</v>
      </c>
      <c r="I68" s="101">
        <f>'Plant in Service w CIAC'!I68-'Plant in Service no CIAC'!I68</f>
        <v>0</v>
      </c>
      <c r="J68" s="101">
        <f>'Plant in Service w CIAC'!J68-'Plant in Service no CIAC'!J68</f>
        <v>0</v>
      </c>
      <c r="K68" s="101">
        <f>'Plant in Service w CIAC'!K68-'Plant in Service no CIAC'!K68</f>
        <v>0</v>
      </c>
      <c r="L68" s="101">
        <f>'Plant in Service w CIAC'!L68-'Plant in Service no CIAC'!L68</f>
        <v>0</v>
      </c>
      <c r="M68" s="101">
        <f>'Plant in Service w CIAC'!M68-'Plant in Service no CIAC'!M68</f>
        <v>0</v>
      </c>
      <c r="N68" s="101">
        <f>'Plant in Service w CIAC'!N68-'Plant in Service no CIAC'!N68</f>
        <v>0</v>
      </c>
      <c r="O68" s="101">
        <f>'Plant in Service w CIAC'!O68-'Plant in Service no CIAC'!O68</f>
        <v>0</v>
      </c>
      <c r="P68" s="101">
        <f>'Plant in Service w CIAC'!P68-'Plant in Service no CIAC'!P68</f>
        <v>0</v>
      </c>
      <c r="Q68" s="101">
        <f>'Plant in Service w CIAC'!Q68-'Plant in Service no CIAC'!Q68</f>
        <v>0</v>
      </c>
      <c r="R68" s="101">
        <f>'Plant in Service w CIAC'!R68-'Plant in Service no CIAC'!R68</f>
        <v>0</v>
      </c>
      <c r="S68" s="101">
        <f>'Plant in Service w CIAC'!S68-'Plant in Service no CIAC'!S68</f>
        <v>0</v>
      </c>
      <c r="T68" s="101">
        <f>'Plant in Service w CIAC'!T68-'Plant in Service no CIAC'!T68</f>
        <v>0</v>
      </c>
      <c r="U68" s="101">
        <f>'Plant in Service w CIAC'!U68-'Plant in Service no CIAC'!U68</f>
        <v>0</v>
      </c>
      <c r="V68" s="101">
        <f>'Plant in Service w CIAC'!V68-'Plant in Service no CIAC'!V68</f>
        <v>0</v>
      </c>
      <c r="W68" s="101">
        <f>'Plant in Service w CIAC'!W68-'Plant in Service no CIAC'!W68</f>
        <v>0</v>
      </c>
      <c r="X68" s="101">
        <f>'Plant in Service w CIAC'!X68-'Plant in Service no CIAC'!X68</f>
        <v>0</v>
      </c>
      <c r="Y68" s="101">
        <f>'Plant in Service w CIAC'!Y68-'Plant in Service no CIAC'!Y68</f>
        <v>0</v>
      </c>
      <c r="Z68" s="101">
        <f>'Plant in Service w CIAC'!Z68-'Plant in Service no CIAC'!Z68</f>
        <v>0</v>
      </c>
      <c r="AA68" s="101">
        <f>'Plant in Service w CIAC'!AA68-'Plant in Service no CIAC'!AA68</f>
        <v>0</v>
      </c>
      <c r="AB68" s="101">
        <f>'Plant in Service w CIAC'!AB68-'Plant in Service no CIAC'!AB68</f>
        <v>0</v>
      </c>
      <c r="AC68" s="101">
        <f>'Plant in Service w CIAC'!AC68-'Plant in Service no CIAC'!AC68</f>
        <v>0</v>
      </c>
      <c r="AD68" s="101">
        <f>'Plant in Service w CIAC'!AD68-'Plant in Service no CIAC'!AD68</f>
        <v>0</v>
      </c>
      <c r="AE68" s="101">
        <f>'Plant in Service w CIAC'!AE68-'Plant in Service no CIAC'!AE68</f>
        <v>0</v>
      </c>
      <c r="AF68" s="101">
        <f>'Plant in Service w CIAC'!AF68-'Plant in Service no CIAC'!AF68</f>
        <v>0</v>
      </c>
      <c r="AG68" s="101">
        <f>'Plant in Service w CIAC'!AG68-'Plant in Service no CIAC'!AG68</f>
        <v>0</v>
      </c>
      <c r="AH68" s="101">
        <f>'Plant in Service w CIAC'!AH68-'Plant in Service no CIAC'!AH68</f>
        <v>0</v>
      </c>
      <c r="AI68" s="101">
        <f>'Plant in Service w CIAC'!AI68-'Plant in Service no CIAC'!AI68</f>
        <v>0</v>
      </c>
      <c r="AJ68" s="101">
        <f>'Plant in Service w CIAC'!AJ68-'Plant in Service no CIAC'!AJ68</f>
        <v>0</v>
      </c>
      <c r="AK68" s="101">
        <f>'Plant in Service w CIAC'!AK68-'Plant in Service no CIAC'!AK68</f>
        <v>0</v>
      </c>
      <c r="AL68" s="101">
        <f>'Plant in Service w CIAC'!AL68-'Plant in Service no CIAC'!AL68</f>
        <v>0</v>
      </c>
      <c r="AM68" s="101">
        <f>'Plant in Service w CIAC'!AM68-'Plant in Service no CIAC'!AM68</f>
        <v>0</v>
      </c>
      <c r="AN68" s="101">
        <f>'Plant in Service w CIAC'!AN68-'Plant in Service no CIAC'!AN68</f>
        <v>0</v>
      </c>
      <c r="AO68" s="101">
        <f>'Plant in Service w CIAC'!AO68-'Plant in Service no CIAC'!AO68</f>
        <v>0</v>
      </c>
      <c r="AP68" s="101">
        <f>'Plant in Service w CIAC'!AP68-'Plant in Service no CIAC'!AP68</f>
        <v>0</v>
      </c>
      <c r="AQ68" s="101">
        <f>'Plant in Service w CIAC'!AQ68-'Plant in Service no CIAC'!AQ68</f>
        <v>0</v>
      </c>
      <c r="AR68" s="101">
        <f>'Plant in Service w CIAC'!AR68-'Plant in Service no CIAC'!AR68</f>
        <v>0</v>
      </c>
      <c r="AS68" s="101">
        <f>'Plant in Service w CIAC'!AS68-'Plant in Service no CIAC'!AS68</f>
        <v>0</v>
      </c>
      <c r="AT68" s="101">
        <f>'Plant in Service w CIAC'!AT68-'Plant in Service no CIAC'!AT68</f>
        <v>0</v>
      </c>
      <c r="AU68" s="101">
        <f>'Plant in Service w CIAC'!AU68-'Plant in Service no CIAC'!AU68</f>
        <v>0</v>
      </c>
      <c r="AV68" s="101">
        <f>'Plant in Service w CIAC'!AV68-'Plant in Service no CIAC'!AV68</f>
        <v>0</v>
      </c>
      <c r="AW68" s="101">
        <f>'Plant in Service w CIAC'!AW68-'Plant in Service no CIAC'!AW68</f>
        <v>0</v>
      </c>
      <c r="AX68" s="101">
        <f>'Plant in Service w CIAC'!AX68-'Plant in Service no CIAC'!AX68</f>
        <v>0</v>
      </c>
      <c r="AY68" s="101">
        <f>'Plant in Service w CIAC'!AY68-'Plant in Service no CIAC'!AY68</f>
        <v>0</v>
      </c>
      <c r="AZ68" s="101">
        <f>'Plant in Service w CIAC'!AZ68-'Plant in Service no CIAC'!AZ68</f>
        <v>0</v>
      </c>
      <c r="BA68" s="101">
        <f>'Plant in Service w CIAC'!BA68-'Plant in Service no CIAC'!BA68</f>
        <v>0</v>
      </c>
      <c r="BB68" s="101">
        <f>'Plant in Service w CIAC'!BB68-'Plant in Service no CIAC'!BB68</f>
        <v>0</v>
      </c>
      <c r="BC68" s="101">
        <f>'Plant in Service w CIAC'!BC68-'Plant in Service no CIAC'!BC68</f>
        <v>0</v>
      </c>
      <c r="BD68" s="101">
        <f>'Plant in Service w CIAC'!BD68-'Plant in Service no CIAC'!BD68</f>
        <v>0</v>
      </c>
      <c r="BE68" s="101">
        <f>'Plant in Service w CIAC'!BE68-'Plant in Service no CIAC'!BE68</f>
        <v>0</v>
      </c>
      <c r="BF68" s="101">
        <f>'Plant in Service w CIAC'!BF68-'Plant in Service no CIAC'!BF68</f>
        <v>0</v>
      </c>
      <c r="BG68" s="101">
        <f>'Plant in Service w CIAC'!BG68-'Plant in Service no CIAC'!BG68</f>
        <v>0</v>
      </c>
      <c r="BH68" s="101">
        <f>'Plant in Service w CIAC'!BH68-'Plant in Service no CIAC'!BH68</f>
        <v>0</v>
      </c>
    </row>
    <row r="69" spans="1:80" s="92" customFormat="1" x14ac:dyDescent="0.2">
      <c r="A69" s="100" t="s">
        <v>44</v>
      </c>
      <c r="B69" s="92" t="s">
        <v>50</v>
      </c>
      <c r="E69" s="92">
        <f>'Plant in Service w CIAC'!E69-'Plant in Service no CIAC'!E69</f>
        <v>0</v>
      </c>
      <c r="F69" s="92">
        <f>'Plant in Service w CIAC'!F69-'Plant in Service no CIAC'!F69</f>
        <v>0</v>
      </c>
      <c r="G69" s="92">
        <f>'Plant in Service w CIAC'!G69-'Plant in Service no CIAC'!G69</f>
        <v>0</v>
      </c>
      <c r="H69" s="101">
        <f>'Plant in Service w CIAC'!H69-'Plant in Service no CIAC'!H69</f>
        <v>0</v>
      </c>
      <c r="I69" s="101">
        <f>'Plant in Service w CIAC'!I69-'Plant in Service no CIAC'!I69</f>
        <v>0</v>
      </c>
      <c r="J69" s="101">
        <f>'Plant in Service w CIAC'!J69-'Plant in Service no CIAC'!J69</f>
        <v>0</v>
      </c>
      <c r="K69" s="101">
        <f>'Plant in Service w CIAC'!K69-'Plant in Service no CIAC'!K69</f>
        <v>0</v>
      </c>
      <c r="L69" s="101">
        <f>'Plant in Service w CIAC'!L69-'Plant in Service no CIAC'!L69</f>
        <v>0</v>
      </c>
      <c r="M69" s="101">
        <f>'Plant in Service w CIAC'!M69-'Plant in Service no CIAC'!M69</f>
        <v>0</v>
      </c>
      <c r="N69" s="101">
        <f>'Plant in Service w CIAC'!N69-'Plant in Service no CIAC'!N69</f>
        <v>0</v>
      </c>
      <c r="O69" s="101">
        <f>'Plant in Service w CIAC'!O69-'Plant in Service no CIAC'!O69</f>
        <v>0</v>
      </c>
      <c r="P69" s="101">
        <f>'Plant in Service w CIAC'!P69-'Plant in Service no CIAC'!P69</f>
        <v>0</v>
      </c>
      <c r="Q69" s="101">
        <f>'Plant in Service w CIAC'!Q69-'Plant in Service no CIAC'!Q69</f>
        <v>0</v>
      </c>
      <c r="R69" s="101">
        <f>'Plant in Service w CIAC'!R69-'Plant in Service no CIAC'!R69</f>
        <v>0</v>
      </c>
      <c r="S69" s="101">
        <f>'Plant in Service w CIAC'!S69-'Plant in Service no CIAC'!S69</f>
        <v>0</v>
      </c>
      <c r="T69" s="101">
        <f>'Plant in Service w CIAC'!T69-'Plant in Service no CIAC'!T69</f>
        <v>0</v>
      </c>
      <c r="U69" s="101">
        <f>'Plant in Service w CIAC'!U69-'Plant in Service no CIAC'!U69</f>
        <v>0</v>
      </c>
      <c r="V69" s="101">
        <f>'Plant in Service w CIAC'!V69-'Plant in Service no CIAC'!V69</f>
        <v>0</v>
      </c>
      <c r="W69" s="101">
        <f>'Plant in Service w CIAC'!W69-'Plant in Service no CIAC'!W69</f>
        <v>0</v>
      </c>
      <c r="X69" s="101">
        <f>'Plant in Service w CIAC'!X69-'Plant in Service no CIAC'!X69</f>
        <v>0</v>
      </c>
      <c r="Y69" s="101">
        <f>'Plant in Service w CIAC'!Y69-'Plant in Service no CIAC'!Y69</f>
        <v>0</v>
      </c>
      <c r="Z69" s="101">
        <f>'Plant in Service w CIAC'!Z69-'Plant in Service no CIAC'!Z69</f>
        <v>0</v>
      </c>
      <c r="AA69" s="101">
        <f>'Plant in Service w CIAC'!AA69-'Plant in Service no CIAC'!AA69</f>
        <v>0</v>
      </c>
      <c r="AB69" s="101">
        <f>'Plant in Service w CIAC'!AB69-'Plant in Service no CIAC'!AB69</f>
        <v>0</v>
      </c>
      <c r="AC69" s="101">
        <f>'Plant in Service w CIAC'!AC69-'Plant in Service no CIAC'!AC69</f>
        <v>0</v>
      </c>
      <c r="AD69" s="101">
        <f>'Plant in Service w CIAC'!AD69-'Plant in Service no CIAC'!AD69</f>
        <v>0</v>
      </c>
      <c r="AE69" s="101">
        <f>'Plant in Service w CIAC'!AE69-'Plant in Service no CIAC'!AE69</f>
        <v>0</v>
      </c>
      <c r="AF69" s="101">
        <f>'Plant in Service w CIAC'!AF69-'Plant in Service no CIAC'!AF69</f>
        <v>0</v>
      </c>
      <c r="AG69" s="101">
        <f>'Plant in Service w CIAC'!AG69-'Plant in Service no CIAC'!AG69</f>
        <v>0</v>
      </c>
      <c r="AH69" s="101">
        <f>'Plant in Service w CIAC'!AH69-'Plant in Service no CIAC'!AH69</f>
        <v>0</v>
      </c>
      <c r="AI69" s="101">
        <f>'Plant in Service w CIAC'!AI69-'Plant in Service no CIAC'!AI69</f>
        <v>0</v>
      </c>
      <c r="AJ69" s="101">
        <f>'Plant in Service w CIAC'!AJ69-'Plant in Service no CIAC'!AJ69</f>
        <v>0</v>
      </c>
      <c r="AK69" s="101">
        <f>'Plant in Service w CIAC'!AK69-'Plant in Service no CIAC'!AK69</f>
        <v>0</v>
      </c>
      <c r="AL69" s="101">
        <f>'Plant in Service w CIAC'!AL69-'Plant in Service no CIAC'!AL69</f>
        <v>0</v>
      </c>
      <c r="AM69" s="101">
        <f>'Plant in Service w CIAC'!AM69-'Plant in Service no CIAC'!AM69</f>
        <v>0</v>
      </c>
      <c r="AN69" s="101">
        <f>'Plant in Service w CIAC'!AN69-'Plant in Service no CIAC'!AN69</f>
        <v>0</v>
      </c>
      <c r="AO69" s="101">
        <f>'Plant in Service w CIAC'!AO69-'Plant in Service no CIAC'!AO69</f>
        <v>0</v>
      </c>
      <c r="AP69" s="101">
        <f>'Plant in Service w CIAC'!AP69-'Plant in Service no CIAC'!AP69</f>
        <v>0</v>
      </c>
      <c r="AQ69" s="101">
        <f>'Plant in Service w CIAC'!AQ69-'Plant in Service no CIAC'!AQ69</f>
        <v>0</v>
      </c>
      <c r="AR69" s="101">
        <f>'Plant in Service w CIAC'!AR69-'Plant in Service no CIAC'!AR69</f>
        <v>0</v>
      </c>
      <c r="AS69" s="101">
        <f>'Plant in Service w CIAC'!AS69-'Plant in Service no CIAC'!AS69</f>
        <v>0</v>
      </c>
      <c r="AT69" s="101">
        <f>'Plant in Service w CIAC'!AT69-'Plant in Service no CIAC'!AT69</f>
        <v>0</v>
      </c>
      <c r="AU69" s="101">
        <f>'Plant in Service w CIAC'!AU69-'Plant in Service no CIAC'!AU69</f>
        <v>0</v>
      </c>
      <c r="AV69" s="101">
        <f>'Plant in Service w CIAC'!AV69-'Plant in Service no CIAC'!AV69</f>
        <v>0</v>
      </c>
      <c r="AW69" s="101">
        <f>'Plant in Service w CIAC'!AW69-'Plant in Service no CIAC'!AW69</f>
        <v>0</v>
      </c>
      <c r="AX69" s="101">
        <f>'Plant in Service w CIAC'!AX69-'Plant in Service no CIAC'!AX69</f>
        <v>0</v>
      </c>
      <c r="AY69" s="101">
        <f>'Plant in Service w CIAC'!AY69-'Plant in Service no CIAC'!AY69</f>
        <v>0</v>
      </c>
      <c r="AZ69" s="101">
        <f>'Plant in Service w CIAC'!AZ69-'Plant in Service no CIAC'!AZ69</f>
        <v>0</v>
      </c>
      <c r="BA69" s="101">
        <f>'Plant in Service w CIAC'!BA69-'Plant in Service no CIAC'!BA69</f>
        <v>0</v>
      </c>
      <c r="BB69" s="101">
        <f>'Plant in Service w CIAC'!BB69-'Plant in Service no CIAC'!BB69</f>
        <v>0</v>
      </c>
      <c r="BC69" s="101">
        <f>'Plant in Service w CIAC'!BC69-'Plant in Service no CIAC'!BC69</f>
        <v>0</v>
      </c>
      <c r="BD69" s="101">
        <f>'Plant in Service w CIAC'!BD69-'Plant in Service no CIAC'!BD69</f>
        <v>0</v>
      </c>
      <c r="BE69" s="101">
        <f>'Plant in Service w CIAC'!BE69-'Plant in Service no CIAC'!BE69</f>
        <v>0</v>
      </c>
      <c r="BF69" s="101">
        <f>'Plant in Service w CIAC'!BF69-'Plant in Service no CIAC'!BF69</f>
        <v>0</v>
      </c>
      <c r="BG69" s="101">
        <f>'Plant in Service w CIAC'!BG69-'Plant in Service no CIAC'!BG69</f>
        <v>0</v>
      </c>
      <c r="BH69" s="101">
        <f>'Plant in Service w CIAC'!BH69-'Plant in Service no CIAC'!BH69</f>
        <v>0</v>
      </c>
    </row>
    <row r="70" spans="1:80" s="92" customFormat="1" x14ac:dyDescent="0.2">
      <c r="A70" s="100" t="s">
        <v>45</v>
      </c>
      <c r="B70" s="92" t="s">
        <v>50</v>
      </c>
      <c r="E70" s="92">
        <f>'Plant in Service w CIAC'!E70-'Plant in Service no CIAC'!E70</f>
        <v>0</v>
      </c>
      <c r="F70" s="92">
        <f>'Plant in Service w CIAC'!F70-'Plant in Service no CIAC'!F70</f>
        <v>0</v>
      </c>
      <c r="G70" s="92">
        <f>'Plant in Service w CIAC'!G70-'Plant in Service no CIAC'!G70</f>
        <v>0</v>
      </c>
      <c r="H70" s="101">
        <f>'Plant in Service w CIAC'!H70-'Plant in Service no CIAC'!H70</f>
        <v>0</v>
      </c>
      <c r="I70" s="101">
        <f>'Plant in Service w CIAC'!I70-'Plant in Service no CIAC'!I70</f>
        <v>0</v>
      </c>
      <c r="J70" s="101">
        <f>'Plant in Service w CIAC'!J70-'Plant in Service no CIAC'!J70</f>
        <v>0</v>
      </c>
      <c r="K70" s="101">
        <f>'Plant in Service w CIAC'!K70-'Plant in Service no CIAC'!K70</f>
        <v>0</v>
      </c>
      <c r="L70" s="101">
        <f>'Plant in Service w CIAC'!L70-'Plant in Service no CIAC'!L70</f>
        <v>0</v>
      </c>
      <c r="M70" s="101">
        <f>'Plant in Service w CIAC'!M70-'Plant in Service no CIAC'!M70</f>
        <v>0</v>
      </c>
      <c r="N70" s="101">
        <f>'Plant in Service w CIAC'!N70-'Plant in Service no CIAC'!N70</f>
        <v>0</v>
      </c>
      <c r="O70" s="101">
        <f>'Plant in Service w CIAC'!O70-'Plant in Service no CIAC'!O70</f>
        <v>0</v>
      </c>
      <c r="P70" s="101">
        <f>'Plant in Service w CIAC'!P70-'Plant in Service no CIAC'!P70</f>
        <v>0</v>
      </c>
      <c r="Q70" s="101">
        <f>'Plant in Service w CIAC'!Q70-'Plant in Service no CIAC'!Q70</f>
        <v>0</v>
      </c>
      <c r="R70" s="101">
        <f>'Plant in Service w CIAC'!R70-'Plant in Service no CIAC'!R70</f>
        <v>0</v>
      </c>
      <c r="S70" s="101">
        <f>'Plant in Service w CIAC'!S70-'Plant in Service no CIAC'!S70</f>
        <v>0</v>
      </c>
      <c r="T70" s="101">
        <f>'Plant in Service w CIAC'!T70-'Plant in Service no CIAC'!T70</f>
        <v>0</v>
      </c>
      <c r="U70" s="101">
        <f>'Plant in Service w CIAC'!U70-'Plant in Service no CIAC'!U70</f>
        <v>0</v>
      </c>
      <c r="V70" s="101">
        <f>'Plant in Service w CIAC'!V70-'Plant in Service no CIAC'!V70</f>
        <v>0</v>
      </c>
      <c r="W70" s="101">
        <f>'Plant in Service w CIAC'!W70-'Plant in Service no CIAC'!W70</f>
        <v>0</v>
      </c>
      <c r="X70" s="101">
        <f>'Plant in Service w CIAC'!X70-'Plant in Service no CIAC'!X70</f>
        <v>0</v>
      </c>
      <c r="Y70" s="101">
        <f>'Plant in Service w CIAC'!Y70-'Plant in Service no CIAC'!Y70</f>
        <v>0</v>
      </c>
      <c r="Z70" s="101">
        <f>'Plant in Service w CIAC'!Z70-'Plant in Service no CIAC'!Z70</f>
        <v>0</v>
      </c>
      <c r="AA70" s="101">
        <f>'Plant in Service w CIAC'!AA70-'Plant in Service no CIAC'!AA70</f>
        <v>0</v>
      </c>
      <c r="AB70" s="101">
        <f>'Plant in Service w CIAC'!AB70-'Plant in Service no CIAC'!AB70</f>
        <v>0</v>
      </c>
      <c r="AC70" s="101">
        <f>'Plant in Service w CIAC'!AC70-'Plant in Service no CIAC'!AC70</f>
        <v>0</v>
      </c>
      <c r="AD70" s="101">
        <f>'Plant in Service w CIAC'!AD70-'Plant in Service no CIAC'!AD70</f>
        <v>0</v>
      </c>
      <c r="AE70" s="101">
        <f>'Plant in Service w CIAC'!AE70-'Plant in Service no CIAC'!AE70</f>
        <v>0</v>
      </c>
      <c r="AF70" s="101">
        <f>'Plant in Service w CIAC'!AF70-'Plant in Service no CIAC'!AF70</f>
        <v>0</v>
      </c>
      <c r="AG70" s="101">
        <f>'Plant in Service w CIAC'!AG70-'Plant in Service no CIAC'!AG70</f>
        <v>0</v>
      </c>
      <c r="AH70" s="101">
        <f>'Plant in Service w CIAC'!AH70-'Plant in Service no CIAC'!AH70</f>
        <v>0</v>
      </c>
      <c r="AI70" s="101">
        <f>'Plant in Service w CIAC'!AI70-'Plant in Service no CIAC'!AI70</f>
        <v>0</v>
      </c>
      <c r="AJ70" s="101">
        <f>'Plant in Service w CIAC'!AJ70-'Plant in Service no CIAC'!AJ70</f>
        <v>0</v>
      </c>
      <c r="AK70" s="101">
        <f>'Plant in Service w CIAC'!AK70-'Plant in Service no CIAC'!AK70</f>
        <v>0</v>
      </c>
      <c r="AL70" s="101">
        <f>'Plant in Service w CIAC'!AL70-'Plant in Service no CIAC'!AL70</f>
        <v>0</v>
      </c>
      <c r="AM70" s="101">
        <f>'Plant in Service w CIAC'!AM70-'Plant in Service no CIAC'!AM70</f>
        <v>0</v>
      </c>
      <c r="AN70" s="101">
        <f>'Plant in Service w CIAC'!AN70-'Plant in Service no CIAC'!AN70</f>
        <v>0</v>
      </c>
      <c r="AO70" s="101">
        <f>'Plant in Service w CIAC'!AO70-'Plant in Service no CIAC'!AO70</f>
        <v>0</v>
      </c>
      <c r="AP70" s="101">
        <f>'Plant in Service w CIAC'!AP70-'Plant in Service no CIAC'!AP70</f>
        <v>0</v>
      </c>
      <c r="AQ70" s="101">
        <f>'Plant in Service w CIAC'!AQ70-'Plant in Service no CIAC'!AQ70</f>
        <v>0</v>
      </c>
      <c r="AR70" s="101">
        <f>'Plant in Service w CIAC'!AR70-'Plant in Service no CIAC'!AR70</f>
        <v>0</v>
      </c>
      <c r="AS70" s="101">
        <f>'Plant in Service w CIAC'!AS70-'Plant in Service no CIAC'!AS70</f>
        <v>0</v>
      </c>
      <c r="AT70" s="101">
        <f>'Plant in Service w CIAC'!AT70-'Plant in Service no CIAC'!AT70</f>
        <v>0</v>
      </c>
      <c r="AU70" s="101">
        <f>'Plant in Service w CIAC'!AU70-'Plant in Service no CIAC'!AU70</f>
        <v>0</v>
      </c>
      <c r="AV70" s="101">
        <f>'Plant in Service w CIAC'!AV70-'Plant in Service no CIAC'!AV70</f>
        <v>0</v>
      </c>
      <c r="AW70" s="101">
        <f>'Plant in Service w CIAC'!AW70-'Plant in Service no CIAC'!AW70</f>
        <v>0</v>
      </c>
      <c r="AX70" s="101">
        <f>'Plant in Service w CIAC'!AX70-'Plant in Service no CIAC'!AX70</f>
        <v>0</v>
      </c>
      <c r="AY70" s="101">
        <f>'Plant in Service w CIAC'!AY70-'Plant in Service no CIAC'!AY70</f>
        <v>0</v>
      </c>
      <c r="AZ70" s="101">
        <f>'Plant in Service w CIAC'!AZ70-'Plant in Service no CIAC'!AZ70</f>
        <v>0</v>
      </c>
      <c r="BA70" s="101">
        <f>'Plant in Service w CIAC'!BA70-'Plant in Service no CIAC'!BA70</f>
        <v>0</v>
      </c>
      <c r="BB70" s="101">
        <f>'Plant in Service w CIAC'!BB70-'Plant in Service no CIAC'!BB70</f>
        <v>0</v>
      </c>
      <c r="BC70" s="101">
        <f>'Plant in Service w CIAC'!BC70-'Plant in Service no CIAC'!BC70</f>
        <v>0</v>
      </c>
      <c r="BD70" s="101">
        <f>'Plant in Service w CIAC'!BD70-'Plant in Service no CIAC'!BD70</f>
        <v>0</v>
      </c>
      <c r="BE70" s="101">
        <f>'Plant in Service w CIAC'!BE70-'Plant in Service no CIAC'!BE70</f>
        <v>0</v>
      </c>
      <c r="BF70" s="101">
        <f>'Plant in Service w CIAC'!BF70-'Plant in Service no CIAC'!BF70</f>
        <v>0</v>
      </c>
      <c r="BG70" s="101">
        <f>'Plant in Service w CIAC'!BG70-'Plant in Service no CIAC'!BG70</f>
        <v>0</v>
      </c>
      <c r="BH70" s="101">
        <f>'Plant in Service w CIAC'!BH70-'Plant in Service no CIAC'!BH70</f>
        <v>0</v>
      </c>
    </row>
    <row r="71" spans="1:80" s="92" customFormat="1" x14ac:dyDescent="0.2">
      <c r="A71" s="100" t="s">
        <v>42</v>
      </c>
      <c r="B71" s="92" t="s">
        <v>50</v>
      </c>
      <c r="E71" s="92">
        <f>'Plant in Service w CIAC'!E71-'Plant in Service no CIAC'!E71</f>
        <v>0</v>
      </c>
      <c r="F71" s="92">
        <f>'Plant in Service w CIAC'!F71-'Plant in Service no CIAC'!F71</f>
        <v>0</v>
      </c>
      <c r="G71" s="92">
        <f>'Plant in Service w CIAC'!G71-'Plant in Service no CIAC'!G71</f>
        <v>0</v>
      </c>
      <c r="H71" s="101">
        <f>'Plant in Service w CIAC'!H71-'Plant in Service no CIAC'!H71</f>
        <v>0</v>
      </c>
      <c r="I71" s="101">
        <f>'Plant in Service w CIAC'!I71-'Plant in Service no CIAC'!I71</f>
        <v>0</v>
      </c>
      <c r="J71" s="101">
        <f>'Plant in Service w CIAC'!J71-'Plant in Service no CIAC'!J71</f>
        <v>0</v>
      </c>
      <c r="K71" s="101">
        <f>'Plant in Service w CIAC'!K71-'Plant in Service no CIAC'!K71</f>
        <v>0</v>
      </c>
      <c r="L71" s="101">
        <f>'Plant in Service w CIAC'!L71-'Plant in Service no CIAC'!L71</f>
        <v>0</v>
      </c>
      <c r="M71" s="101">
        <f>'Plant in Service w CIAC'!M71-'Plant in Service no CIAC'!M71</f>
        <v>0</v>
      </c>
      <c r="N71" s="101">
        <f>'Plant in Service w CIAC'!N71-'Plant in Service no CIAC'!N71</f>
        <v>0</v>
      </c>
      <c r="O71" s="101">
        <f>'Plant in Service w CIAC'!O71-'Plant in Service no CIAC'!O71</f>
        <v>0</v>
      </c>
      <c r="P71" s="101">
        <f>'Plant in Service w CIAC'!P71-'Plant in Service no CIAC'!P71</f>
        <v>0</v>
      </c>
      <c r="Q71" s="101">
        <f>'Plant in Service w CIAC'!Q71-'Plant in Service no CIAC'!Q71</f>
        <v>0</v>
      </c>
      <c r="R71" s="101">
        <f>'Plant in Service w CIAC'!R71-'Plant in Service no CIAC'!R71</f>
        <v>0</v>
      </c>
      <c r="S71" s="101">
        <f>'Plant in Service w CIAC'!S71-'Plant in Service no CIAC'!S71</f>
        <v>0</v>
      </c>
      <c r="T71" s="101">
        <f>'Plant in Service w CIAC'!T71-'Plant in Service no CIAC'!T71</f>
        <v>0</v>
      </c>
      <c r="U71" s="101">
        <f>'Plant in Service w CIAC'!U71-'Plant in Service no CIAC'!U71</f>
        <v>0</v>
      </c>
      <c r="V71" s="101">
        <f>'Plant in Service w CIAC'!V71-'Plant in Service no CIAC'!V71</f>
        <v>0</v>
      </c>
      <c r="W71" s="101">
        <f>'Plant in Service w CIAC'!W71-'Plant in Service no CIAC'!W71</f>
        <v>0</v>
      </c>
      <c r="X71" s="101">
        <f>'Plant in Service w CIAC'!X71-'Plant in Service no CIAC'!X71</f>
        <v>0</v>
      </c>
      <c r="Y71" s="101">
        <f>'Plant in Service w CIAC'!Y71-'Plant in Service no CIAC'!Y71</f>
        <v>0</v>
      </c>
      <c r="Z71" s="101">
        <f>'Plant in Service w CIAC'!Z71-'Plant in Service no CIAC'!Z71</f>
        <v>0</v>
      </c>
      <c r="AA71" s="101">
        <f>'Plant in Service w CIAC'!AA71-'Plant in Service no CIAC'!AA71</f>
        <v>0</v>
      </c>
      <c r="AB71" s="101">
        <f>'Plant in Service w CIAC'!AB71-'Plant in Service no CIAC'!AB71</f>
        <v>0</v>
      </c>
      <c r="AC71" s="101">
        <f>'Plant in Service w CIAC'!AC71-'Plant in Service no CIAC'!AC71</f>
        <v>0</v>
      </c>
      <c r="AD71" s="101">
        <f>'Plant in Service w CIAC'!AD71-'Plant in Service no CIAC'!AD71</f>
        <v>0</v>
      </c>
      <c r="AE71" s="101">
        <f>'Plant in Service w CIAC'!AE71-'Plant in Service no CIAC'!AE71</f>
        <v>0</v>
      </c>
      <c r="AF71" s="101">
        <f>'Plant in Service w CIAC'!AF71-'Plant in Service no CIAC'!AF71</f>
        <v>0</v>
      </c>
      <c r="AG71" s="101">
        <f>'Plant in Service w CIAC'!AG71-'Plant in Service no CIAC'!AG71</f>
        <v>0</v>
      </c>
      <c r="AH71" s="101">
        <f>'Plant in Service w CIAC'!AH71-'Plant in Service no CIAC'!AH71</f>
        <v>0</v>
      </c>
      <c r="AI71" s="101">
        <f>'Plant in Service w CIAC'!AI71-'Plant in Service no CIAC'!AI71</f>
        <v>0</v>
      </c>
      <c r="AJ71" s="101">
        <f>'Plant in Service w CIAC'!AJ71-'Plant in Service no CIAC'!AJ71</f>
        <v>0</v>
      </c>
      <c r="AK71" s="101">
        <f>'Plant in Service w CIAC'!AK71-'Plant in Service no CIAC'!AK71</f>
        <v>0</v>
      </c>
      <c r="AL71" s="101">
        <f>'Plant in Service w CIAC'!AL71-'Plant in Service no CIAC'!AL71</f>
        <v>0</v>
      </c>
      <c r="AM71" s="101">
        <f>'Plant in Service w CIAC'!AM71-'Plant in Service no CIAC'!AM71</f>
        <v>0</v>
      </c>
      <c r="AN71" s="101">
        <f>'Plant in Service w CIAC'!AN71-'Plant in Service no CIAC'!AN71</f>
        <v>0</v>
      </c>
      <c r="AO71" s="101">
        <f>'Plant in Service w CIAC'!AO71-'Plant in Service no CIAC'!AO71</f>
        <v>0</v>
      </c>
      <c r="AP71" s="101">
        <f>'Plant in Service w CIAC'!AP71-'Plant in Service no CIAC'!AP71</f>
        <v>0</v>
      </c>
      <c r="AQ71" s="101">
        <f>'Plant in Service w CIAC'!AQ71-'Plant in Service no CIAC'!AQ71</f>
        <v>0</v>
      </c>
      <c r="AR71" s="101">
        <f>'Plant in Service w CIAC'!AR71-'Plant in Service no CIAC'!AR71</f>
        <v>0</v>
      </c>
      <c r="AS71" s="101">
        <f>'Plant in Service w CIAC'!AS71-'Plant in Service no CIAC'!AS71</f>
        <v>0</v>
      </c>
      <c r="AT71" s="101">
        <f>'Plant in Service w CIAC'!AT71-'Plant in Service no CIAC'!AT71</f>
        <v>0</v>
      </c>
      <c r="AU71" s="101">
        <f>'Plant in Service w CIAC'!AU71-'Plant in Service no CIAC'!AU71</f>
        <v>0</v>
      </c>
      <c r="AV71" s="101">
        <f>'Plant in Service w CIAC'!AV71-'Plant in Service no CIAC'!AV71</f>
        <v>0</v>
      </c>
      <c r="AW71" s="101">
        <f>'Plant in Service w CIAC'!AW71-'Plant in Service no CIAC'!AW71</f>
        <v>0</v>
      </c>
      <c r="AX71" s="101">
        <f>'Plant in Service w CIAC'!AX71-'Plant in Service no CIAC'!AX71</f>
        <v>0</v>
      </c>
      <c r="AY71" s="101">
        <f>'Plant in Service w CIAC'!AY71-'Plant in Service no CIAC'!AY71</f>
        <v>0</v>
      </c>
      <c r="AZ71" s="101">
        <f>'Plant in Service w CIAC'!AZ71-'Plant in Service no CIAC'!AZ71</f>
        <v>0</v>
      </c>
      <c r="BA71" s="101">
        <f>'Plant in Service w CIAC'!BA71-'Plant in Service no CIAC'!BA71</f>
        <v>0</v>
      </c>
      <c r="BB71" s="101">
        <f>'Plant in Service w CIAC'!BB71-'Plant in Service no CIAC'!BB71</f>
        <v>0</v>
      </c>
      <c r="BC71" s="101">
        <f>'Plant in Service w CIAC'!BC71-'Plant in Service no CIAC'!BC71</f>
        <v>0</v>
      </c>
      <c r="BD71" s="101">
        <f>'Plant in Service w CIAC'!BD71-'Plant in Service no CIAC'!BD71</f>
        <v>0</v>
      </c>
      <c r="BE71" s="101">
        <f>'Plant in Service w CIAC'!BE71-'Plant in Service no CIAC'!BE71</f>
        <v>0</v>
      </c>
      <c r="BF71" s="101">
        <f>'Plant in Service w CIAC'!BF71-'Plant in Service no CIAC'!BF71</f>
        <v>0</v>
      </c>
      <c r="BG71" s="101">
        <f>'Plant in Service w CIAC'!BG71-'Plant in Service no CIAC'!BG71</f>
        <v>0</v>
      </c>
      <c r="BH71" s="101">
        <f>'Plant in Service w CIAC'!BH71-'Plant in Service no CIAC'!BH71</f>
        <v>0</v>
      </c>
    </row>
    <row r="72" spans="1:80" s="92" customFormat="1" x14ac:dyDescent="0.2">
      <c r="A72" s="100" t="s">
        <v>49</v>
      </c>
      <c r="B72" s="92" t="s">
        <v>50</v>
      </c>
      <c r="E72" s="92">
        <f>'Plant in Service w CIAC'!E72-'Plant in Service no CIAC'!E72</f>
        <v>0</v>
      </c>
      <c r="F72" s="92">
        <f>'Plant in Service w CIAC'!F72-'Plant in Service no CIAC'!F72</f>
        <v>0</v>
      </c>
      <c r="G72" s="92">
        <f>'Plant in Service w CIAC'!G72-'Plant in Service no CIAC'!G72</f>
        <v>0</v>
      </c>
      <c r="H72" s="101">
        <f>'Plant in Service w CIAC'!H72-'Plant in Service no CIAC'!H72</f>
        <v>0</v>
      </c>
      <c r="I72" s="101">
        <f>'Plant in Service w CIAC'!I72-'Plant in Service no CIAC'!I72</f>
        <v>0</v>
      </c>
      <c r="J72" s="101">
        <f>'Plant in Service w CIAC'!J72-'Plant in Service no CIAC'!J72</f>
        <v>0</v>
      </c>
      <c r="K72" s="101">
        <f>'Plant in Service w CIAC'!K72-'Plant in Service no CIAC'!K72</f>
        <v>0</v>
      </c>
      <c r="L72" s="101">
        <f>'Plant in Service w CIAC'!L72-'Plant in Service no CIAC'!L72</f>
        <v>0</v>
      </c>
      <c r="M72" s="101">
        <f>'Plant in Service w CIAC'!M72-'Plant in Service no CIAC'!M72</f>
        <v>0</v>
      </c>
      <c r="N72" s="101">
        <f>'Plant in Service w CIAC'!N72-'Plant in Service no CIAC'!N72</f>
        <v>0</v>
      </c>
      <c r="O72" s="101">
        <f>'Plant in Service w CIAC'!O72-'Plant in Service no CIAC'!O72</f>
        <v>0</v>
      </c>
      <c r="P72" s="101">
        <f>'Plant in Service w CIAC'!P72-'Plant in Service no CIAC'!P72</f>
        <v>0</v>
      </c>
      <c r="Q72" s="101">
        <f>'Plant in Service w CIAC'!Q72-'Plant in Service no CIAC'!Q72</f>
        <v>0</v>
      </c>
      <c r="R72" s="101">
        <f>'Plant in Service w CIAC'!R72-'Plant in Service no CIAC'!R72</f>
        <v>0</v>
      </c>
      <c r="S72" s="101">
        <f>'Plant in Service w CIAC'!S72-'Plant in Service no CIAC'!S72</f>
        <v>0</v>
      </c>
      <c r="T72" s="101">
        <f>'Plant in Service w CIAC'!T72-'Plant in Service no CIAC'!T72</f>
        <v>0</v>
      </c>
      <c r="U72" s="101">
        <f>'Plant in Service w CIAC'!U72-'Plant in Service no CIAC'!U72</f>
        <v>0</v>
      </c>
      <c r="V72" s="101">
        <f>'Plant in Service w CIAC'!V72-'Plant in Service no CIAC'!V72</f>
        <v>0</v>
      </c>
      <c r="W72" s="101">
        <f>'Plant in Service w CIAC'!W72-'Plant in Service no CIAC'!W72</f>
        <v>0</v>
      </c>
      <c r="X72" s="101">
        <f>'Plant in Service w CIAC'!X72-'Plant in Service no CIAC'!X72</f>
        <v>0</v>
      </c>
      <c r="Y72" s="101">
        <f>'Plant in Service w CIAC'!Y72-'Plant in Service no CIAC'!Y72</f>
        <v>0</v>
      </c>
      <c r="Z72" s="101">
        <f>'Plant in Service w CIAC'!Z72-'Plant in Service no CIAC'!Z72</f>
        <v>0</v>
      </c>
      <c r="AA72" s="101">
        <f>'Plant in Service w CIAC'!AA72-'Plant in Service no CIAC'!AA72</f>
        <v>0</v>
      </c>
      <c r="AB72" s="101">
        <f>'Plant in Service w CIAC'!AB72-'Plant in Service no CIAC'!AB72</f>
        <v>0</v>
      </c>
      <c r="AC72" s="101">
        <f>'Plant in Service w CIAC'!AC72-'Plant in Service no CIAC'!AC72</f>
        <v>0</v>
      </c>
      <c r="AD72" s="101">
        <f>'Plant in Service w CIAC'!AD72-'Plant in Service no CIAC'!AD72</f>
        <v>0</v>
      </c>
      <c r="AE72" s="101">
        <f>'Plant in Service w CIAC'!AE72-'Plant in Service no CIAC'!AE72</f>
        <v>0</v>
      </c>
      <c r="AF72" s="101">
        <f>'Plant in Service w CIAC'!AF72-'Plant in Service no CIAC'!AF72</f>
        <v>0</v>
      </c>
      <c r="AG72" s="101">
        <f>'Plant in Service w CIAC'!AG72-'Plant in Service no CIAC'!AG72</f>
        <v>0</v>
      </c>
      <c r="AH72" s="101">
        <f>'Plant in Service w CIAC'!AH72-'Plant in Service no CIAC'!AH72</f>
        <v>0</v>
      </c>
      <c r="AI72" s="101">
        <f>'Plant in Service w CIAC'!AI72-'Plant in Service no CIAC'!AI72</f>
        <v>0</v>
      </c>
      <c r="AJ72" s="101">
        <f>'Plant in Service w CIAC'!AJ72-'Plant in Service no CIAC'!AJ72</f>
        <v>0</v>
      </c>
      <c r="AK72" s="101">
        <f>'Plant in Service w CIAC'!AK72-'Plant in Service no CIAC'!AK72</f>
        <v>0</v>
      </c>
      <c r="AL72" s="101">
        <f>'Plant in Service w CIAC'!AL72-'Plant in Service no CIAC'!AL72</f>
        <v>0</v>
      </c>
      <c r="AM72" s="101">
        <f>'Plant in Service w CIAC'!AM72-'Plant in Service no CIAC'!AM72</f>
        <v>0</v>
      </c>
      <c r="AN72" s="101">
        <f>'Plant in Service w CIAC'!AN72-'Plant in Service no CIAC'!AN72</f>
        <v>0</v>
      </c>
      <c r="AO72" s="101">
        <f>'Plant in Service w CIAC'!AO72-'Plant in Service no CIAC'!AO72</f>
        <v>0</v>
      </c>
      <c r="AP72" s="101">
        <f>'Plant in Service w CIAC'!AP72-'Plant in Service no CIAC'!AP72</f>
        <v>0</v>
      </c>
      <c r="AQ72" s="101">
        <f>'Plant in Service w CIAC'!AQ72-'Plant in Service no CIAC'!AQ72</f>
        <v>0</v>
      </c>
      <c r="AR72" s="101">
        <f>'Plant in Service w CIAC'!AR72-'Plant in Service no CIAC'!AR72</f>
        <v>0</v>
      </c>
      <c r="AS72" s="101">
        <f>'Plant in Service w CIAC'!AS72-'Plant in Service no CIAC'!AS72</f>
        <v>0</v>
      </c>
      <c r="AT72" s="101">
        <f>'Plant in Service w CIAC'!AT72-'Plant in Service no CIAC'!AT72</f>
        <v>0</v>
      </c>
      <c r="AU72" s="101">
        <f>'Plant in Service w CIAC'!AU72-'Plant in Service no CIAC'!AU72</f>
        <v>0</v>
      </c>
      <c r="AV72" s="101">
        <f>'Plant in Service w CIAC'!AV72-'Plant in Service no CIAC'!AV72</f>
        <v>0</v>
      </c>
      <c r="AW72" s="101">
        <f>'Plant in Service w CIAC'!AW72-'Plant in Service no CIAC'!AW72</f>
        <v>0</v>
      </c>
      <c r="AX72" s="101">
        <f>'Plant in Service w CIAC'!AX72-'Plant in Service no CIAC'!AX72</f>
        <v>0</v>
      </c>
      <c r="AY72" s="101">
        <f>'Plant in Service w CIAC'!AY72-'Plant in Service no CIAC'!AY72</f>
        <v>0</v>
      </c>
      <c r="AZ72" s="101">
        <f>'Plant in Service w CIAC'!AZ72-'Plant in Service no CIAC'!AZ72</f>
        <v>0</v>
      </c>
      <c r="BA72" s="101">
        <f>'Plant in Service w CIAC'!BA72-'Plant in Service no CIAC'!BA72</f>
        <v>0</v>
      </c>
      <c r="BB72" s="101">
        <f>'Plant in Service w CIAC'!BB72-'Plant in Service no CIAC'!BB72</f>
        <v>0</v>
      </c>
      <c r="BC72" s="101">
        <f>'Plant in Service w CIAC'!BC72-'Plant in Service no CIAC'!BC72</f>
        <v>0</v>
      </c>
      <c r="BD72" s="101">
        <f>'Plant in Service w CIAC'!BD72-'Plant in Service no CIAC'!BD72</f>
        <v>0</v>
      </c>
      <c r="BE72" s="101">
        <f>'Plant in Service w CIAC'!BE72-'Plant in Service no CIAC'!BE72</f>
        <v>0</v>
      </c>
      <c r="BF72" s="101">
        <f>'Plant in Service w CIAC'!BF72-'Plant in Service no CIAC'!BF72</f>
        <v>0</v>
      </c>
      <c r="BG72" s="101">
        <f>'Plant in Service w CIAC'!BG72-'Plant in Service no CIAC'!BG72</f>
        <v>0</v>
      </c>
      <c r="BH72" s="101">
        <f>'Plant in Service w CIAC'!BH72-'Plant in Service no CIAC'!BH72</f>
        <v>0</v>
      </c>
    </row>
    <row r="73" spans="1:80" s="92" customFormat="1" x14ac:dyDescent="0.2">
      <c r="A73" s="100" t="s">
        <v>41</v>
      </c>
      <c r="B73" s="92" t="s">
        <v>51</v>
      </c>
      <c r="E73" s="92">
        <f>'Plant in Service w CIAC'!E73-'Plant in Service no CIAC'!E73</f>
        <v>0</v>
      </c>
      <c r="F73" s="92">
        <f>'Plant in Service w CIAC'!F73-'Plant in Service no CIAC'!F73</f>
        <v>0</v>
      </c>
      <c r="G73" s="92">
        <f>'Plant in Service w CIAC'!G73-'Plant in Service no CIAC'!G73</f>
        <v>0</v>
      </c>
      <c r="H73" s="101">
        <f>'Plant in Service w CIAC'!H73-'Plant in Service no CIAC'!H73</f>
        <v>0</v>
      </c>
      <c r="I73" s="101">
        <f>'Plant in Service w CIAC'!I73-'Plant in Service no CIAC'!I73</f>
        <v>0</v>
      </c>
      <c r="J73" s="101">
        <f>'Plant in Service w CIAC'!J73-'Plant in Service no CIAC'!J73</f>
        <v>0</v>
      </c>
      <c r="K73" s="101">
        <f>'Plant in Service w CIAC'!K73-'Plant in Service no CIAC'!K73</f>
        <v>0</v>
      </c>
      <c r="L73" s="101">
        <f>'Plant in Service w CIAC'!L73-'Plant in Service no CIAC'!L73</f>
        <v>0</v>
      </c>
      <c r="M73" s="101">
        <f>'Plant in Service w CIAC'!M73-'Plant in Service no CIAC'!M73</f>
        <v>0</v>
      </c>
      <c r="N73" s="101">
        <f>'Plant in Service w CIAC'!N73-'Plant in Service no CIAC'!N73</f>
        <v>0</v>
      </c>
      <c r="O73" s="101">
        <f>'Plant in Service w CIAC'!O73-'Plant in Service no CIAC'!O73</f>
        <v>0</v>
      </c>
      <c r="P73" s="101">
        <f>'Plant in Service w CIAC'!P73-'Plant in Service no CIAC'!P73</f>
        <v>0</v>
      </c>
      <c r="Q73" s="101">
        <f>'Plant in Service w CIAC'!Q73-'Plant in Service no CIAC'!Q73</f>
        <v>0</v>
      </c>
      <c r="R73" s="101">
        <f>'Plant in Service w CIAC'!R73-'Plant in Service no CIAC'!R73</f>
        <v>0</v>
      </c>
      <c r="S73" s="101">
        <f>'Plant in Service w CIAC'!S73-'Plant in Service no CIAC'!S73</f>
        <v>0</v>
      </c>
      <c r="T73" s="101">
        <f>'Plant in Service w CIAC'!T73-'Plant in Service no CIAC'!T73</f>
        <v>0</v>
      </c>
      <c r="U73" s="101">
        <f>'Plant in Service w CIAC'!U73-'Plant in Service no CIAC'!U73</f>
        <v>0</v>
      </c>
      <c r="V73" s="101">
        <f>'Plant in Service w CIAC'!V73-'Plant in Service no CIAC'!V73</f>
        <v>0</v>
      </c>
      <c r="W73" s="101">
        <f>'Plant in Service w CIAC'!W73-'Plant in Service no CIAC'!W73</f>
        <v>0</v>
      </c>
      <c r="X73" s="101">
        <f>'Plant in Service w CIAC'!X73-'Plant in Service no CIAC'!X73</f>
        <v>0</v>
      </c>
      <c r="Y73" s="101">
        <f>'Plant in Service w CIAC'!Y73-'Plant in Service no CIAC'!Y73</f>
        <v>0</v>
      </c>
      <c r="Z73" s="101">
        <f>'Plant in Service w CIAC'!Z73-'Plant in Service no CIAC'!Z73</f>
        <v>0</v>
      </c>
      <c r="AA73" s="101">
        <f>'Plant in Service w CIAC'!AA73-'Plant in Service no CIAC'!AA73</f>
        <v>0</v>
      </c>
      <c r="AB73" s="101">
        <f>'Plant in Service w CIAC'!AB73-'Plant in Service no CIAC'!AB73</f>
        <v>0</v>
      </c>
      <c r="AC73" s="101">
        <f>'Plant in Service w CIAC'!AC73-'Plant in Service no CIAC'!AC73</f>
        <v>0</v>
      </c>
      <c r="AD73" s="101">
        <f>'Plant in Service w CIAC'!AD73-'Plant in Service no CIAC'!AD73</f>
        <v>0</v>
      </c>
      <c r="AE73" s="101">
        <f>'Plant in Service w CIAC'!AE73-'Plant in Service no CIAC'!AE73</f>
        <v>0</v>
      </c>
      <c r="AF73" s="101">
        <f>'Plant in Service w CIAC'!AF73-'Plant in Service no CIAC'!AF73</f>
        <v>0</v>
      </c>
      <c r="AG73" s="101">
        <f>'Plant in Service w CIAC'!AG73-'Plant in Service no CIAC'!AG73</f>
        <v>0</v>
      </c>
      <c r="AH73" s="101">
        <f>'Plant in Service w CIAC'!AH73-'Plant in Service no CIAC'!AH73</f>
        <v>0</v>
      </c>
      <c r="AI73" s="101">
        <f>'Plant in Service w CIAC'!AI73-'Plant in Service no CIAC'!AI73</f>
        <v>0</v>
      </c>
      <c r="AJ73" s="101">
        <f>'Plant in Service w CIAC'!AJ73-'Plant in Service no CIAC'!AJ73</f>
        <v>0</v>
      </c>
      <c r="AK73" s="101">
        <f>'Plant in Service w CIAC'!AK73-'Plant in Service no CIAC'!AK73</f>
        <v>0</v>
      </c>
      <c r="AL73" s="101">
        <f>'Plant in Service w CIAC'!AL73-'Plant in Service no CIAC'!AL73</f>
        <v>0</v>
      </c>
      <c r="AM73" s="101">
        <f>'Plant in Service w CIAC'!AM73-'Plant in Service no CIAC'!AM73</f>
        <v>0</v>
      </c>
      <c r="AN73" s="101">
        <f>'Plant in Service w CIAC'!AN73-'Plant in Service no CIAC'!AN73</f>
        <v>0</v>
      </c>
      <c r="AO73" s="101">
        <f>'Plant in Service w CIAC'!AO73-'Plant in Service no CIAC'!AO73</f>
        <v>0</v>
      </c>
      <c r="AP73" s="101">
        <f>'Plant in Service w CIAC'!AP73-'Plant in Service no CIAC'!AP73</f>
        <v>0</v>
      </c>
      <c r="AQ73" s="101">
        <f>'Plant in Service w CIAC'!AQ73-'Plant in Service no CIAC'!AQ73</f>
        <v>0</v>
      </c>
      <c r="AR73" s="101">
        <f>'Plant in Service w CIAC'!AR73-'Plant in Service no CIAC'!AR73</f>
        <v>0</v>
      </c>
      <c r="AS73" s="101">
        <f>'Plant in Service w CIAC'!AS73-'Plant in Service no CIAC'!AS73</f>
        <v>0</v>
      </c>
      <c r="AT73" s="101">
        <f>'Plant in Service w CIAC'!AT73-'Plant in Service no CIAC'!AT73</f>
        <v>0</v>
      </c>
      <c r="AU73" s="101">
        <f>'Plant in Service w CIAC'!AU73-'Plant in Service no CIAC'!AU73</f>
        <v>0</v>
      </c>
      <c r="AV73" s="101">
        <f>'Plant in Service w CIAC'!AV73-'Plant in Service no CIAC'!AV73</f>
        <v>0</v>
      </c>
      <c r="AW73" s="101">
        <f>'Plant in Service w CIAC'!AW73-'Plant in Service no CIAC'!AW73</f>
        <v>0</v>
      </c>
      <c r="AX73" s="101">
        <f>'Plant in Service w CIAC'!AX73-'Plant in Service no CIAC'!AX73</f>
        <v>0</v>
      </c>
      <c r="AY73" s="101">
        <f>'Plant in Service w CIAC'!AY73-'Plant in Service no CIAC'!AY73</f>
        <v>0</v>
      </c>
      <c r="AZ73" s="101">
        <f>'Plant in Service w CIAC'!AZ73-'Plant in Service no CIAC'!AZ73</f>
        <v>0</v>
      </c>
      <c r="BA73" s="101">
        <f>'Plant in Service w CIAC'!BA73-'Plant in Service no CIAC'!BA73</f>
        <v>0</v>
      </c>
      <c r="BB73" s="101">
        <f>'Plant in Service w CIAC'!BB73-'Plant in Service no CIAC'!BB73</f>
        <v>0</v>
      </c>
      <c r="BC73" s="101">
        <f>'Plant in Service w CIAC'!BC73-'Plant in Service no CIAC'!BC73</f>
        <v>0</v>
      </c>
      <c r="BD73" s="101">
        <f>'Plant in Service w CIAC'!BD73-'Plant in Service no CIAC'!BD73</f>
        <v>0</v>
      </c>
      <c r="BE73" s="101">
        <f>'Plant in Service w CIAC'!BE73-'Plant in Service no CIAC'!BE73</f>
        <v>0</v>
      </c>
      <c r="BF73" s="101">
        <f>'Plant in Service w CIAC'!BF73-'Plant in Service no CIAC'!BF73</f>
        <v>0</v>
      </c>
      <c r="BG73" s="101">
        <f>'Plant in Service w CIAC'!BG73-'Plant in Service no CIAC'!BG73</f>
        <v>0</v>
      </c>
      <c r="BH73" s="101">
        <f>'Plant in Service w CIAC'!BH73-'Plant in Service no CIAC'!BH73</f>
        <v>0</v>
      </c>
    </row>
    <row r="74" spans="1:80" s="92" customFormat="1" x14ac:dyDescent="0.2">
      <c r="A74" s="100" t="s">
        <v>47</v>
      </c>
      <c r="B74" s="92" t="s">
        <v>51</v>
      </c>
      <c r="E74" s="92">
        <f>'Plant in Service w CIAC'!E74-'Plant in Service no CIAC'!E74</f>
        <v>0</v>
      </c>
      <c r="F74" s="92">
        <f>'Plant in Service w CIAC'!F74-'Plant in Service no CIAC'!F74</f>
        <v>0</v>
      </c>
      <c r="G74" s="92">
        <f>'Plant in Service w CIAC'!G74-'Plant in Service no CIAC'!G74</f>
        <v>0</v>
      </c>
      <c r="H74" s="101">
        <f>'Plant in Service w CIAC'!H74-'Plant in Service no CIAC'!H74</f>
        <v>0</v>
      </c>
      <c r="I74" s="101">
        <f>'Plant in Service w CIAC'!I74-'Plant in Service no CIAC'!I74</f>
        <v>0</v>
      </c>
      <c r="J74" s="101">
        <f>'Plant in Service w CIAC'!J74-'Plant in Service no CIAC'!J74</f>
        <v>0</v>
      </c>
      <c r="K74" s="101">
        <f>'Plant in Service w CIAC'!K74-'Plant in Service no CIAC'!K74</f>
        <v>0</v>
      </c>
      <c r="L74" s="101">
        <f>'Plant in Service w CIAC'!L74-'Plant in Service no CIAC'!L74</f>
        <v>0</v>
      </c>
      <c r="M74" s="101">
        <f>'Plant in Service w CIAC'!M74-'Plant in Service no CIAC'!M74</f>
        <v>0</v>
      </c>
      <c r="N74" s="101">
        <f>'Plant in Service w CIAC'!N74-'Plant in Service no CIAC'!N74</f>
        <v>0</v>
      </c>
      <c r="O74" s="101">
        <f>'Plant in Service w CIAC'!O74-'Plant in Service no CIAC'!O74</f>
        <v>0</v>
      </c>
      <c r="P74" s="101">
        <f>'Plant in Service w CIAC'!P74-'Plant in Service no CIAC'!P74</f>
        <v>0</v>
      </c>
      <c r="Q74" s="101">
        <f>'Plant in Service w CIAC'!Q74-'Plant in Service no CIAC'!Q74</f>
        <v>0</v>
      </c>
      <c r="R74" s="101">
        <f>'Plant in Service w CIAC'!R74-'Plant in Service no CIAC'!R74</f>
        <v>0</v>
      </c>
      <c r="S74" s="101">
        <f>'Plant in Service w CIAC'!S74-'Plant in Service no CIAC'!S74</f>
        <v>0</v>
      </c>
      <c r="T74" s="101">
        <f>'Plant in Service w CIAC'!T74-'Plant in Service no CIAC'!T74</f>
        <v>0</v>
      </c>
      <c r="U74" s="101">
        <f>'Plant in Service w CIAC'!U74-'Plant in Service no CIAC'!U74</f>
        <v>0</v>
      </c>
      <c r="V74" s="101">
        <f>'Plant in Service w CIAC'!V74-'Plant in Service no CIAC'!V74</f>
        <v>0</v>
      </c>
      <c r="W74" s="101">
        <f>'Plant in Service w CIAC'!W74-'Plant in Service no CIAC'!W74</f>
        <v>0</v>
      </c>
      <c r="X74" s="101">
        <f>'Plant in Service w CIAC'!X74-'Plant in Service no CIAC'!X74</f>
        <v>0</v>
      </c>
      <c r="Y74" s="101">
        <f>'Plant in Service w CIAC'!Y74-'Plant in Service no CIAC'!Y74</f>
        <v>0</v>
      </c>
      <c r="Z74" s="101">
        <f>'Plant in Service w CIAC'!Z74-'Plant in Service no CIAC'!Z74</f>
        <v>0</v>
      </c>
      <c r="AA74" s="101">
        <f>'Plant in Service w CIAC'!AA74-'Plant in Service no CIAC'!AA74</f>
        <v>0</v>
      </c>
      <c r="AB74" s="101">
        <f>'Plant in Service w CIAC'!AB74-'Plant in Service no CIAC'!AB74</f>
        <v>0</v>
      </c>
      <c r="AC74" s="101">
        <f>'Plant in Service w CIAC'!AC74-'Plant in Service no CIAC'!AC74</f>
        <v>0</v>
      </c>
      <c r="AD74" s="101">
        <f>'Plant in Service w CIAC'!AD74-'Plant in Service no CIAC'!AD74</f>
        <v>0</v>
      </c>
      <c r="AE74" s="101">
        <f>'Plant in Service w CIAC'!AE74-'Plant in Service no CIAC'!AE74</f>
        <v>0</v>
      </c>
      <c r="AF74" s="101">
        <f>'Plant in Service w CIAC'!AF74-'Plant in Service no CIAC'!AF74</f>
        <v>0</v>
      </c>
      <c r="AG74" s="101">
        <f>'Plant in Service w CIAC'!AG74-'Plant in Service no CIAC'!AG74</f>
        <v>0</v>
      </c>
      <c r="AH74" s="101">
        <f>'Plant in Service w CIAC'!AH74-'Plant in Service no CIAC'!AH74</f>
        <v>0</v>
      </c>
      <c r="AI74" s="101">
        <f>'Plant in Service w CIAC'!AI74-'Plant in Service no CIAC'!AI74</f>
        <v>0</v>
      </c>
      <c r="AJ74" s="101">
        <f>'Plant in Service w CIAC'!AJ74-'Plant in Service no CIAC'!AJ74</f>
        <v>0</v>
      </c>
      <c r="AK74" s="101">
        <f>'Plant in Service w CIAC'!AK74-'Plant in Service no CIAC'!AK74</f>
        <v>0</v>
      </c>
      <c r="AL74" s="101">
        <f>'Plant in Service w CIAC'!AL74-'Plant in Service no CIAC'!AL74</f>
        <v>0</v>
      </c>
      <c r="AM74" s="101">
        <f>'Plant in Service w CIAC'!AM74-'Plant in Service no CIAC'!AM74</f>
        <v>0</v>
      </c>
      <c r="AN74" s="101">
        <f>'Plant in Service w CIAC'!AN74-'Plant in Service no CIAC'!AN74</f>
        <v>0</v>
      </c>
      <c r="AO74" s="101">
        <f>'Plant in Service w CIAC'!AO74-'Plant in Service no CIAC'!AO74</f>
        <v>0</v>
      </c>
      <c r="AP74" s="101">
        <f>'Plant in Service w CIAC'!AP74-'Plant in Service no CIAC'!AP74</f>
        <v>0</v>
      </c>
      <c r="AQ74" s="101">
        <f>'Plant in Service w CIAC'!AQ74-'Plant in Service no CIAC'!AQ74</f>
        <v>0</v>
      </c>
      <c r="AR74" s="101">
        <f>'Plant in Service w CIAC'!AR74-'Plant in Service no CIAC'!AR74</f>
        <v>0</v>
      </c>
      <c r="AS74" s="101">
        <f>'Plant in Service w CIAC'!AS74-'Plant in Service no CIAC'!AS74</f>
        <v>0</v>
      </c>
      <c r="AT74" s="101">
        <f>'Plant in Service w CIAC'!AT74-'Plant in Service no CIAC'!AT74</f>
        <v>0</v>
      </c>
      <c r="AU74" s="101">
        <f>'Plant in Service w CIAC'!AU74-'Plant in Service no CIAC'!AU74</f>
        <v>0</v>
      </c>
      <c r="AV74" s="101">
        <f>'Plant in Service w CIAC'!AV74-'Plant in Service no CIAC'!AV74</f>
        <v>0</v>
      </c>
      <c r="AW74" s="101">
        <f>'Plant in Service w CIAC'!AW74-'Plant in Service no CIAC'!AW74</f>
        <v>0</v>
      </c>
      <c r="AX74" s="101">
        <f>'Plant in Service w CIAC'!AX74-'Plant in Service no CIAC'!AX74</f>
        <v>0</v>
      </c>
      <c r="AY74" s="101">
        <f>'Plant in Service w CIAC'!AY74-'Plant in Service no CIAC'!AY74</f>
        <v>0</v>
      </c>
      <c r="AZ74" s="101">
        <f>'Plant in Service w CIAC'!AZ74-'Plant in Service no CIAC'!AZ74</f>
        <v>0</v>
      </c>
      <c r="BA74" s="101">
        <f>'Plant in Service w CIAC'!BA74-'Plant in Service no CIAC'!BA74</f>
        <v>0</v>
      </c>
      <c r="BB74" s="101">
        <f>'Plant in Service w CIAC'!BB74-'Plant in Service no CIAC'!BB74</f>
        <v>0</v>
      </c>
      <c r="BC74" s="101">
        <f>'Plant in Service w CIAC'!BC74-'Plant in Service no CIAC'!BC74</f>
        <v>0</v>
      </c>
      <c r="BD74" s="101">
        <f>'Plant in Service w CIAC'!BD74-'Plant in Service no CIAC'!BD74</f>
        <v>0</v>
      </c>
      <c r="BE74" s="101">
        <f>'Plant in Service w CIAC'!BE74-'Plant in Service no CIAC'!BE74</f>
        <v>0</v>
      </c>
      <c r="BF74" s="101">
        <f>'Plant in Service w CIAC'!BF74-'Plant in Service no CIAC'!BF74</f>
        <v>0</v>
      </c>
      <c r="BG74" s="101">
        <f>'Plant in Service w CIAC'!BG74-'Plant in Service no CIAC'!BG74</f>
        <v>0</v>
      </c>
      <c r="BH74" s="101">
        <f>'Plant in Service w CIAC'!BH74-'Plant in Service no CIAC'!BH74</f>
        <v>0</v>
      </c>
    </row>
    <row r="75" spans="1:80" s="92" customFormat="1" x14ac:dyDescent="0.2">
      <c r="A75" s="100" t="s">
        <v>44</v>
      </c>
      <c r="B75" s="92" t="s">
        <v>51</v>
      </c>
      <c r="E75" s="92">
        <f>'Plant in Service w CIAC'!E75-'Plant in Service no CIAC'!E75</f>
        <v>0</v>
      </c>
      <c r="F75" s="92">
        <f>'Plant in Service w CIAC'!F75-'Plant in Service no CIAC'!F75</f>
        <v>0</v>
      </c>
      <c r="G75" s="92">
        <f>'Plant in Service w CIAC'!G75-'Plant in Service no CIAC'!G75</f>
        <v>0</v>
      </c>
      <c r="H75" s="101">
        <f>'Plant in Service w CIAC'!H75-'Plant in Service no CIAC'!H75</f>
        <v>0</v>
      </c>
      <c r="I75" s="101">
        <f>'Plant in Service w CIAC'!I75-'Plant in Service no CIAC'!I75</f>
        <v>0</v>
      </c>
      <c r="J75" s="101">
        <f>'Plant in Service w CIAC'!J75-'Plant in Service no CIAC'!J75</f>
        <v>0</v>
      </c>
      <c r="K75" s="101">
        <f>'Plant in Service w CIAC'!K75-'Plant in Service no CIAC'!K75</f>
        <v>0</v>
      </c>
      <c r="L75" s="101">
        <f>'Plant in Service w CIAC'!L75-'Plant in Service no CIAC'!L75</f>
        <v>0</v>
      </c>
      <c r="M75" s="101">
        <f>'Plant in Service w CIAC'!M75-'Plant in Service no CIAC'!M75</f>
        <v>0</v>
      </c>
      <c r="N75" s="101">
        <f>'Plant in Service w CIAC'!N75-'Plant in Service no CIAC'!N75</f>
        <v>0</v>
      </c>
      <c r="O75" s="101">
        <f>'Plant in Service w CIAC'!O75-'Plant in Service no CIAC'!O75</f>
        <v>0</v>
      </c>
      <c r="P75" s="101">
        <f>'Plant in Service w CIAC'!P75-'Plant in Service no CIAC'!P75</f>
        <v>0</v>
      </c>
      <c r="Q75" s="101">
        <f>'Plant in Service w CIAC'!Q75-'Plant in Service no CIAC'!Q75</f>
        <v>0</v>
      </c>
      <c r="R75" s="101">
        <f>'Plant in Service w CIAC'!R75-'Plant in Service no CIAC'!R75</f>
        <v>0</v>
      </c>
      <c r="S75" s="101">
        <f>'Plant in Service w CIAC'!S75-'Plant in Service no CIAC'!S75</f>
        <v>0</v>
      </c>
      <c r="T75" s="101">
        <f>'Plant in Service w CIAC'!T75-'Plant in Service no CIAC'!T75</f>
        <v>0</v>
      </c>
      <c r="U75" s="101">
        <f>'Plant in Service w CIAC'!U75-'Plant in Service no CIAC'!U75</f>
        <v>0</v>
      </c>
      <c r="V75" s="101">
        <f>'Plant in Service w CIAC'!V75-'Plant in Service no CIAC'!V75</f>
        <v>0</v>
      </c>
      <c r="W75" s="101">
        <f>'Plant in Service w CIAC'!W75-'Plant in Service no CIAC'!W75</f>
        <v>0</v>
      </c>
      <c r="X75" s="101">
        <f>'Plant in Service w CIAC'!X75-'Plant in Service no CIAC'!X75</f>
        <v>0</v>
      </c>
      <c r="Y75" s="101">
        <f>'Plant in Service w CIAC'!Y75-'Plant in Service no CIAC'!Y75</f>
        <v>0</v>
      </c>
      <c r="Z75" s="101">
        <f>'Plant in Service w CIAC'!Z75-'Plant in Service no CIAC'!Z75</f>
        <v>0</v>
      </c>
      <c r="AA75" s="101">
        <f>'Plant in Service w CIAC'!AA75-'Plant in Service no CIAC'!AA75</f>
        <v>0</v>
      </c>
      <c r="AB75" s="101">
        <f>'Plant in Service w CIAC'!AB75-'Plant in Service no CIAC'!AB75</f>
        <v>0</v>
      </c>
      <c r="AC75" s="101">
        <f>'Plant in Service w CIAC'!AC75-'Plant in Service no CIAC'!AC75</f>
        <v>0</v>
      </c>
      <c r="AD75" s="101">
        <f>'Plant in Service w CIAC'!AD75-'Plant in Service no CIAC'!AD75</f>
        <v>0</v>
      </c>
      <c r="AE75" s="101">
        <f>'Plant in Service w CIAC'!AE75-'Plant in Service no CIAC'!AE75</f>
        <v>0</v>
      </c>
      <c r="AF75" s="101">
        <f>'Plant in Service w CIAC'!AF75-'Plant in Service no CIAC'!AF75</f>
        <v>0</v>
      </c>
      <c r="AG75" s="101">
        <f>'Plant in Service w CIAC'!AG75-'Plant in Service no CIAC'!AG75</f>
        <v>0</v>
      </c>
      <c r="AH75" s="101">
        <f>'Plant in Service w CIAC'!AH75-'Plant in Service no CIAC'!AH75</f>
        <v>0</v>
      </c>
      <c r="AI75" s="101">
        <f>'Plant in Service w CIAC'!AI75-'Plant in Service no CIAC'!AI75</f>
        <v>0</v>
      </c>
      <c r="AJ75" s="101">
        <f>'Plant in Service w CIAC'!AJ75-'Plant in Service no CIAC'!AJ75</f>
        <v>0</v>
      </c>
      <c r="AK75" s="101">
        <f>'Plant in Service w CIAC'!AK75-'Plant in Service no CIAC'!AK75</f>
        <v>0</v>
      </c>
      <c r="AL75" s="101">
        <f>'Plant in Service w CIAC'!AL75-'Plant in Service no CIAC'!AL75</f>
        <v>0</v>
      </c>
      <c r="AM75" s="101">
        <f>'Plant in Service w CIAC'!AM75-'Plant in Service no CIAC'!AM75</f>
        <v>0</v>
      </c>
      <c r="AN75" s="101">
        <f>'Plant in Service w CIAC'!AN75-'Plant in Service no CIAC'!AN75</f>
        <v>0</v>
      </c>
      <c r="AO75" s="101">
        <f>'Plant in Service w CIAC'!AO75-'Plant in Service no CIAC'!AO75</f>
        <v>0</v>
      </c>
      <c r="AP75" s="101">
        <f>'Plant in Service w CIAC'!AP75-'Plant in Service no CIAC'!AP75</f>
        <v>0</v>
      </c>
      <c r="AQ75" s="101">
        <f>'Plant in Service w CIAC'!AQ75-'Plant in Service no CIAC'!AQ75</f>
        <v>0</v>
      </c>
      <c r="AR75" s="101">
        <f>'Plant in Service w CIAC'!AR75-'Plant in Service no CIAC'!AR75</f>
        <v>0</v>
      </c>
      <c r="AS75" s="101">
        <f>'Plant in Service w CIAC'!AS75-'Plant in Service no CIAC'!AS75</f>
        <v>0</v>
      </c>
      <c r="AT75" s="101">
        <f>'Plant in Service w CIAC'!AT75-'Plant in Service no CIAC'!AT75</f>
        <v>0</v>
      </c>
      <c r="AU75" s="101">
        <f>'Plant in Service w CIAC'!AU75-'Plant in Service no CIAC'!AU75</f>
        <v>0</v>
      </c>
      <c r="AV75" s="101">
        <f>'Plant in Service w CIAC'!AV75-'Plant in Service no CIAC'!AV75</f>
        <v>0</v>
      </c>
      <c r="AW75" s="101">
        <f>'Plant in Service w CIAC'!AW75-'Plant in Service no CIAC'!AW75</f>
        <v>0</v>
      </c>
      <c r="AX75" s="101">
        <f>'Plant in Service w CIAC'!AX75-'Plant in Service no CIAC'!AX75</f>
        <v>0</v>
      </c>
      <c r="AY75" s="101">
        <f>'Plant in Service w CIAC'!AY75-'Plant in Service no CIAC'!AY75</f>
        <v>0</v>
      </c>
      <c r="AZ75" s="101">
        <f>'Plant in Service w CIAC'!AZ75-'Plant in Service no CIAC'!AZ75</f>
        <v>0</v>
      </c>
      <c r="BA75" s="101">
        <f>'Plant in Service w CIAC'!BA75-'Plant in Service no CIAC'!BA75</f>
        <v>0</v>
      </c>
      <c r="BB75" s="101">
        <f>'Plant in Service w CIAC'!BB75-'Plant in Service no CIAC'!BB75</f>
        <v>0</v>
      </c>
      <c r="BC75" s="101">
        <f>'Plant in Service w CIAC'!BC75-'Plant in Service no CIAC'!BC75</f>
        <v>0</v>
      </c>
      <c r="BD75" s="101">
        <f>'Plant in Service w CIAC'!BD75-'Plant in Service no CIAC'!BD75</f>
        <v>0</v>
      </c>
      <c r="BE75" s="101">
        <f>'Plant in Service w CIAC'!BE75-'Plant in Service no CIAC'!BE75</f>
        <v>0</v>
      </c>
      <c r="BF75" s="101">
        <f>'Plant in Service w CIAC'!BF75-'Plant in Service no CIAC'!BF75</f>
        <v>0</v>
      </c>
      <c r="BG75" s="101">
        <f>'Plant in Service w CIAC'!BG75-'Plant in Service no CIAC'!BG75</f>
        <v>0</v>
      </c>
      <c r="BH75" s="101">
        <f>'Plant in Service w CIAC'!BH75-'Plant in Service no CIAC'!BH75</f>
        <v>0</v>
      </c>
    </row>
    <row r="76" spans="1:80" s="92" customFormat="1" x14ac:dyDescent="0.2">
      <c r="A76" s="100" t="s">
        <v>45</v>
      </c>
      <c r="B76" s="92" t="s">
        <v>51</v>
      </c>
      <c r="E76" s="101">
        <f>'Plant in Service w CIAC'!E76-'Plant in Service no CIAC'!E76</f>
        <v>-92890.395288921311</v>
      </c>
      <c r="F76" s="101">
        <f>'Plant in Service w CIAC'!F76-'Plant in Service no CIAC'!F76</f>
        <v>-178820.20362419286</v>
      </c>
      <c r="G76" s="101">
        <f>'Plant in Service w CIAC'!G76-'Plant in Service no CIAC'!G76</f>
        <v>-165394.4451584341</v>
      </c>
      <c r="H76" s="101">
        <f>'Plant in Service w CIAC'!H76-'Plant in Service no CIAC'!H76</f>
        <v>-153009.0591199114</v>
      </c>
      <c r="I76" s="101">
        <f>'Plant in Service w CIAC'!I76-'Plant in Service no CIAC'!I76</f>
        <v>-106136.56565712159</v>
      </c>
      <c r="J76" s="101">
        <f>'Plant in Service w CIAC'!J76-'Plant in Service no CIAC'!J76</f>
        <v>-11792.951739680182</v>
      </c>
      <c r="K76" s="101">
        <f>'Plant in Service w CIAC'!K76-'Plant in Service no CIAC'!K76</f>
        <v>-11792.951739680182</v>
      </c>
      <c r="L76" s="101">
        <f>'Plant in Service w CIAC'!L76-'Plant in Service no CIAC'!L76</f>
        <v>-11792.951739680182</v>
      </c>
      <c r="M76" s="101">
        <f>'Plant in Service w CIAC'!M76-'Plant in Service no CIAC'!M76</f>
        <v>-10909.460868932205</v>
      </c>
      <c r="N76" s="101">
        <f>'Plant in Service w CIAC'!N76-'Plant in Service no CIAC'!N76</f>
        <v>-10909.460868932205</v>
      </c>
      <c r="O76" s="101">
        <f>'Plant in Service w CIAC'!O76-'Plant in Service no CIAC'!O76</f>
        <v>-10909.460868932205</v>
      </c>
      <c r="P76" s="101">
        <f>'Plant in Service w CIAC'!P76-'Plant in Service no CIAC'!P76</f>
        <v>-10909.460868932205</v>
      </c>
      <c r="Q76" s="101">
        <f>'Plant in Service w CIAC'!Q76-'Plant in Service no CIAC'!Q76</f>
        <v>-10909.460868932205</v>
      </c>
      <c r="R76" s="101">
        <f>'Plant in Service w CIAC'!R76-'Plant in Service no CIAC'!R76</f>
        <v>-10909.460868932205</v>
      </c>
      <c r="S76" s="101">
        <f>'Plant in Service w CIAC'!S76-'Plant in Service no CIAC'!S76</f>
        <v>-10909.460868932205</v>
      </c>
      <c r="T76" s="101">
        <f>'Plant in Service w CIAC'!T76-'Plant in Service no CIAC'!T76</f>
        <v>-10909.460868932205</v>
      </c>
      <c r="U76" s="101">
        <f>'Plant in Service w CIAC'!U76-'Plant in Service no CIAC'!U76</f>
        <v>-10909.460868932205</v>
      </c>
      <c r="V76" s="101">
        <f>'Plant in Service w CIAC'!V76-'Plant in Service no CIAC'!V76</f>
        <v>-10909.460868932205</v>
      </c>
      <c r="W76" s="101">
        <f>'Plant in Service w CIAC'!W76-'Plant in Service no CIAC'!W76</f>
        <v>-10909.460868932205</v>
      </c>
      <c r="X76" s="101">
        <f>'Plant in Service w CIAC'!X76-'Plant in Service no CIAC'!X76</f>
        <v>-10909.460868932205</v>
      </c>
      <c r="Y76" s="101">
        <f>'Plant in Service w CIAC'!Y76-'Plant in Service no CIAC'!Y76</f>
        <v>-10089.961159383281</v>
      </c>
      <c r="Z76" s="101">
        <f>'Plant in Service w CIAC'!Z76-'Plant in Service no CIAC'!Z76</f>
        <v>-10089.961159383281</v>
      </c>
      <c r="AA76" s="101">
        <f>'Plant in Service w CIAC'!AA76-'Plant in Service no CIAC'!AA76</f>
        <v>-10089.961159383281</v>
      </c>
      <c r="AB76" s="101">
        <f>'Plant in Service w CIAC'!AB76-'Plant in Service no CIAC'!AB76</f>
        <v>-10089.961159383281</v>
      </c>
      <c r="AC76" s="101">
        <f>'Plant in Service w CIAC'!AC76-'Plant in Service no CIAC'!AC76</f>
        <v>-10089.961159383281</v>
      </c>
      <c r="AD76" s="101">
        <f>'Plant in Service w CIAC'!AD76-'Plant in Service no CIAC'!AD76</f>
        <v>-10089.961159383281</v>
      </c>
      <c r="AE76" s="101">
        <f>'Plant in Service w CIAC'!AE76-'Plant in Service no CIAC'!AE76</f>
        <v>-10089.961159383281</v>
      </c>
      <c r="AF76" s="101">
        <f>'Plant in Service w CIAC'!AF76-'Plant in Service no CIAC'!AF76</f>
        <v>-10089.961159383281</v>
      </c>
      <c r="AG76" s="101">
        <f>'Plant in Service w CIAC'!AG76-'Plant in Service no CIAC'!AG76</f>
        <v>-10089.961159383281</v>
      </c>
      <c r="AH76" s="101">
        <f>'Plant in Service w CIAC'!AH76-'Plant in Service no CIAC'!AH76</f>
        <v>-10089.961159383281</v>
      </c>
      <c r="AI76" s="101">
        <f>'Plant in Service w CIAC'!AI76-'Plant in Service no CIAC'!AI76</f>
        <v>-10089.961159383281</v>
      </c>
      <c r="AJ76" s="101">
        <f>'Plant in Service w CIAC'!AJ76-'Plant in Service no CIAC'!AJ76</f>
        <v>-10089.961159383281</v>
      </c>
      <c r="AK76" s="101">
        <f>'Plant in Service w CIAC'!AK76-'Plant in Service no CIAC'!AK76</f>
        <v>-9334.4526110333973</v>
      </c>
      <c r="AL76" s="101">
        <f>'Plant in Service w CIAC'!AL76-'Plant in Service no CIAC'!AL76</f>
        <v>-9334.4526110333973</v>
      </c>
      <c r="AM76" s="101">
        <f>'Plant in Service w CIAC'!AM76-'Plant in Service no CIAC'!AM76</f>
        <v>-9334.4526110333973</v>
      </c>
      <c r="AN76" s="101">
        <f>'Plant in Service w CIAC'!AN76-'Plant in Service no CIAC'!AN76</f>
        <v>-9334.4526110333973</v>
      </c>
      <c r="AO76" s="101">
        <f>'Plant in Service w CIAC'!AO76-'Plant in Service no CIAC'!AO76</f>
        <v>-9334.4526110333973</v>
      </c>
      <c r="AP76" s="101">
        <f>'Plant in Service w CIAC'!AP76-'Plant in Service no CIAC'!AP76</f>
        <v>-9334.4526110333973</v>
      </c>
      <c r="AQ76" s="101">
        <f>'Plant in Service w CIAC'!AQ76-'Plant in Service no CIAC'!AQ76</f>
        <v>-9334.4526110333973</v>
      </c>
      <c r="AR76" s="101">
        <f>'Plant in Service w CIAC'!AR76-'Plant in Service no CIAC'!AR76</f>
        <v>-9334.4526110333973</v>
      </c>
      <c r="AS76" s="101">
        <f>'Plant in Service w CIAC'!AS76-'Plant in Service no CIAC'!AS76</f>
        <v>-9334.4526110333973</v>
      </c>
      <c r="AT76" s="101">
        <f>'Plant in Service w CIAC'!AT76-'Plant in Service no CIAC'!AT76</f>
        <v>-9334.4526110333973</v>
      </c>
      <c r="AU76" s="101">
        <f>'Plant in Service w CIAC'!AU76-'Plant in Service no CIAC'!AU76</f>
        <v>-9334.4526110333973</v>
      </c>
      <c r="AV76" s="101">
        <f>'Plant in Service w CIAC'!AV76-'Plant in Service no CIAC'!AV76</f>
        <v>-9334.4526110333973</v>
      </c>
      <c r="AW76" s="101">
        <f>'Plant in Service w CIAC'!AW76-'Plant in Service no CIAC'!AW76</f>
        <v>-9210.598750648147</v>
      </c>
      <c r="AX76" s="101">
        <f>'Plant in Service w CIAC'!AX76-'Plant in Service no CIAC'!AX76</f>
        <v>-9210.598750648147</v>
      </c>
      <c r="AY76" s="101">
        <f>'Plant in Service w CIAC'!AY76-'Plant in Service no CIAC'!AY76</f>
        <v>-9210.598750648147</v>
      </c>
      <c r="AZ76" s="101">
        <f>'Plant in Service w CIAC'!AZ76-'Plant in Service no CIAC'!AZ76</f>
        <v>-9210.598750648147</v>
      </c>
      <c r="BA76" s="101">
        <f>'Plant in Service w CIAC'!BA76-'Plant in Service no CIAC'!BA76</f>
        <v>-9210.598750648147</v>
      </c>
      <c r="BB76" s="101">
        <f>'Plant in Service w CIAC'!BB76-'Plant in Service no CIAC'!BB76</f>
        <v>-9210.598750648147</v>
      </c>
      <c r="BC76" s="101">
        <f>'Plant in Service w CIAC'!BC76-'Plant in Service no CIAC'!BC76</f>
        <v>-9210.598750648147</v>
      </c>
      <c r="BD76" s="101">
        <f>'Plant in Service w CIAC'!BD76-'Plant in Service no CIAC'!BD76</f>
        <v>-9210.598750648147</v>
      </c>
      <c r="BE76" s="101">
        <f>'Plant in Service w CIAC'!BE76-'Plant in Service no CIAC'!BE76</f>
        <v>-9210.598750648147</v>
      </c>
      <c r="BF76" s="101">
        <f>'Plant in Service w CIAC'!BF76-'Plant in Service no CIAC'!BF76</f>
        <v>-9210.598750648147</v>
      </c>
      <c r="BG76" s="101">
        <f>'Plant in Service w CIAC'!BG76-'Plant in Service no CIAC'!BG76</f>
        <v>-9210.598750648147</v>
      </c>
      <c r="BH76" s="101">
        <f>'Plant in Service w CIAC'!BH76-'Plant in Service no CIAC'!BH76</f>
        <v>-9210.598750648147</v>
      </c>
    </row>
    <row r="77" spans="1:80" s="92" customFormat="1" x14ac:dyDescent="0.2">
      <c r="A77" s="100" t="s">
        <v>42</v>
      </c>
      <c r="B77" s="92" t="s">
        <v>51</v>
      </c>
      <c r="E77" s="92">
        <f>'Plant in Service w CIAC'!E77-'Plant in Service no CIAC'!E77</f>
        <v>0</v>
      </c>
      <c r="F77" s="92">
        <f>'Plant in Service w CIAC'!F77-'Plant in Service no CIAC'!F77</f>
        <v>0</v>
      </c>
      <c r="G77" s="101">
        <f>'Plant in Service w CIAC'!G77-'Plant in Service no CIAC'!G77</f>
        <v>0</v>
      </c>
      <c r="H77" s="101">
        <f>'Plant in Service w CIAC'!H77-'Plant in Service no CIAC'!H77</f>
        <v>0</v>
      </c>
      <c r="I77" s="101">
        <f>'Plant in Service w CIAC'!I77-'Plant in Service no CIAC'!I77</f>
        <v>0</v>
      </c>
      <c r="J77" s="101">
        <f>'Plant in Service w CIAC'!J77-'Plant in Service no CIAC'!J77</f>
        <v>0</v>
      </c>
      <c r="K77" s="101">
        <f>'Plant in Service w CIAC'!K77-'Plant in Service no CIAC'!K77</f>
        <v>0</v>
      </c>
      <c r="L77" s="101">
        <f>'Plant in Service w CIAC'!L77-'Plant in Service no CIAC'!L77</f>
        <v>0</v>
      </c>
      <c r="M77" s="101">
        <f>'Plant in Service w CIAC'!M77-'Plant in Service no CIAC'!M77</f>
        <v>0</v>
      </c>
      <c r="N77" s="101">
        <f>'Plant in Service w CIAC'!N77-'Plant in Service no CIAC'!N77</f>
        <v>0</v>
      </c>
      <c r="O77" s="101">
        <f>'Plant in Service w CIAC'!O77-'Plant in Service no CIAC'!O77</f>
        <v>0</v>
      </c>
      <c r="P77" s="101">
        <f>'Plant in Service w CIAC'!P77-'Plant in Service no CIAC'!P77</f>
        <v>0</v>
      </c>
      <c r="Q77" s="101">
        <f>'Plant in Service w CIAC'!Q77-'Plant in Service no CIAC'!Q77</f>
        <v>0</v>
      </c>
      <c r="R77" s="101">
        <f>'Plant in Service w CIAC'!R77-'Plant in Service no CIAC'!R77</f>
        <v>0</v>
      </c>
      <c r="S77" s="101">
        <f>'Plant in Service w CIAC'!S77-'Plant in Service no CIAC'!S77</f>
        <v>0</v>
      </c>
      <c r="T77" s="101">
        <f>'Plant in Service w CIAC'!T77-'Plant in Service no CIAC'!T77</f>
        <v>0</v>
      </c>
      <c r="U77" s="101">
        <f>'Plant in Service w CIAC'!U77-'Plant in Service no CIAC'!U77</f>
        <v>0</v>
      </c>
      <c r="V77" s="101">
        <f>'Plant in Service w CIAC'!V77-'Plant in Service no CIAC'!V77</f>
        <v>0</v>
      </c>
      <c r="W77" s="101">
        <f>'Plant in Service w CIAC'!W77-'Plant in Service no CIAC'!W77</f>
        <v>0</v>
      </c>
      <c r="X77" s="101">
        <f>'Plant in Service w CIAC'!X77-'Plant in Service no CIAC'!X77</f>
        <v>0</v>
      </c>
      <c r="Y77" s="101">
        <f>'Plant in Service w CIAC'!Y77-'Plant in Service no CIAC'!Y77</f>
        <v>0</v>
      </c>
      <c r="Z77" s="101">
        <f>'Plant in Service w CIAC'!Z77-'Plant in Service no CIAC'!Z77</f>
        <v>0</v>
      </c>
      <c r="AA77" s="101">
        <f>'Plant in Service w CIAC'!AA77-'Plant in Service no CIAC'!AA77</f>
        <v>0</v>
      </c>
      <c r="AB77" s="101">
        <f>'Plant in Service w CIAC'!AB77-'Plant in Service no CIAC'!AB77</f>
        <v>0</v>
      </c>
      <c r="AC77" s="101">
        <f>'Plant in Service w CIAC'!AC77-'Plant in Service no CIAC'!AC77</f>
        <v>0</v>
      </c>
      <c r="AD77" s="101">
        <f>'Plant in Service w CIAC'!AD77-'Plant in Service no CIAC'!AD77</f>
        <v>0</v>
      </c>
      <c r="AE77" s="101">
        <f>'Plant in Service w CIAC'!AE77-'Plant in Service no CIAC'!AE77</f>
        <v>0</v>
      </c>
      <c r="AF77" s="101">
        <f>'Plant in Service w CIAC'!AF77-'Plant in Service no CIAC'!AF77</f>
        <v>0</v>
      </c>
      <c r="AG77" s="101">
        <f>'Plant in Service w CIAC'!AG77-'Plant in Service no CIAC'!AG77</f>
        <v>0</v>
      </c>
      <c r="AH77" s="101">
        <f>'Plant in Service w CIAC'!AH77-'Plant in Service no CIAC'!AH77</f>
        <v>0</v>
      </c>
      <c r="AI77" s="101">
        <f>'Plant in Service w CIAC'!AI77-'Plant in Service no CIAC'!AI77</f>
        <v>0</v>
      </c>
      <c r="AJ77" s="101">
        <f>'Plant in Service w CIAC'!AJ77-'Plant in Service no CIAC'!AJ77</f>
        <v>0</v>
      </c>
      <c r="AK77" s="101">
        <f>'Plant in Service w CIAC'!AK77-'Plant in Service no CIAC'!AK77</f>
        <v>0</v>
      </c>
      <c r="AL77" s="101">
        <f>'Plant in Service w CIAC'!AL77-'Plant in Service no CIAC'!AL77</f>
        <v>0</v>
      </c>
      <c r="AM77" s="101">
        <f>'Plant in Service w CIAC'!AM77-'Plant in Service no CIAC'!AM77</f>
        <v>0</v>
      </c>
      <c r="AN77" s="101">
        <f>'Plant in Service w CIAC'!AN77-'Plant in Service no CIAC'!AN77</f>
        <v>0</v>
      </c>
      <c r="AO77" s="101">
        <f>'Plant in Service w CIAC'!AO77-'Plant in Service no CIAC'!AO77</f>
        <v>0</v>
      </c>
      <c r="AP77" s="101">
        <f>'Plant in Service w CIAC'!AP77-'Plant in Service no CIAC'!AP77</f>
        <v>0</v>
      </c>
      <c r="AQ77" s="101">
        <f>'Plant in Service w CIAC'!AQ77-'Plant in Service no CIAC'!AQ77</f>
        <v>0</v>
      </c>
      <c r="AR77" s="101">
        <f>'Plant in Service w CIAC'!AR77-'Plant in Service no CIAC'!AR77</f>
        <v>0</v>
      </c>
      <c r="AS77" s="101">
        <f>'Plant in Service w CIAC'!AS77-'Plant in Service no CIAC'!AS77</f>
        <v>0</v>
      </c>
      <c r="AT77" s="101">
        <f>'Plant in Service w CIAC'!AT77-'Plant in Service no CIAC'!AT77</f>
        <v>0</v>
      </c>
      <c r="AU77" s="101">
        <f>'Plant in Service w CIAC'!AU77-'Plant in Service no CIAC'!AU77</f>
        <v>0</v>
      </c>
      <c r="AV77" s="101">
        <f>'Plant in Service w CIAC'!AV77-'Plant in Service no CIAC'!AV77</f>
        <v>0</v>
      </c>
      <c r="AW77" s="101">
        <f>'Plant in Service w CIAC'!AW77-'Plant in Service no CIAC'!AW77</f>
        <v>0</v>
      </c>
      <c r="AX77" s="101">
        <f>'Plant in Service w CIAC'!AX77-'Plant in Service no CIAC'!AX77</f>
        <v>0</v>
      </c>
      <c r="AY77" s="101">
        <f>'Plant in Service w CIAC'!AY77-'Plant in Service no CIAC'!AY77</f>
        <v>0</v>
      </c>
      <c r="AZ77" s="101">
        <f>'Plant in Service w CIAC'!AZ77-'Plant in Service no CIAC'!AZ77</f>
        <v>0</v>
      </c>
      <c r="BA77" s="101">
        <f>'Plant in Service w CIAC'!BA77-'Plant in Service no CIAC'!BA77</f>
        <v>0</v>
      </c>
      <c r="BB77" s="101">
        <f>'Plant in Service w CIAC'!BB77-'Plant in Service no CIAC'!BB77</f>
        <v>0</v>
      </c>
      <c r="BC77" s="101">
        <f>'Plant in Service w CIAC'!BC77-'Plant in Service no CIAC'!BC77</f>
        <v>0</v>
      </c>
      <c r="BD77" s="101">
        <f>'Plant in Service w CIAC'!BD77-'Plant in Service no CIAC'!BD77</f>
        <v>0</v>
      </c>
      <c r="BE77" s="101">
        <f>'Plant in Service w CIAC'!BE77-'Plant in Service no CIAC'!BE77</f>
        <v>0</v>
      </c>
      <c r="BF77" s="101">
        <f>'Plant in Service w CIAC'!BF77-'Plant in Service no CIAC'!BF77</f>
        <v>0</v>
      </c>
      <c r="BG77" s="101">
        <f>'Plant in Service w CIAC'!BG77-'Plant in Service no CIAC'!BG77</f>
        <v>0</v>
      </c>
      <c r="BH77" s="101">
        <f>'Plant in Service w CIAC'!BH77-'Plant in Service no CIAC'!BH77</f>
        <v>0</v>
      </c>
    </row>
    <row r="78" spans="1:80" s="92" customFormat="1" x14ac:dyDescent="0.2">
      <c r="A78" s="100" t="s">
        <v>46</v>
      </c>
      <c r="B78" s="92" t="s">
        <v>51</v>
      </c>
      <c r="E78" s="92">
        <f>'Plant in Service w CIAC'!E78-'Plant in Service no CIAC'!E78</f>
        <v>0</v>
      </c>
      <c r="F78" s="92">
        <f>'Plant in Service w CIAC'!F78-'Plant in Service no CIAC'!F78</f>
        <v>0</v>
      </c>
      <c r="G78" s="92">
        <f>'Plant in Service w CIAC'!G78-'Plant in Service no CIAC'!G78</f>
        <v>0</v>
      </c>
      <c r="H78" s="101">
        <f>'Plant in Service w CIAC'!H78-'Plant in Service no CIAC'!H78</f>
        <v>0</v>
      </c>
      <c r="I78" s="101">
        <f>'Plant in Service w CIAC'!I78-'Plant in Service no CIAC'!I78</f>
        <v>0</v>
      </c>
      <c r="J78" s="101">
        <f>'Plant in Service w CIAC'!J78-'Plant in Service no CIAC'!J78</f>
        <v>0</v>
      </c>
      <c r="K78" s="101">
        <f>'Plant in Service w CIAC'!K78-'Plant in Service no CIAC'!K78</f>
        <v>0</v>
      </c>
      <c r="L78" s="101">
        <f>'Plant in Service w CIAC'!L78-'Plant in Service no CIAC'!L78</f>
        <v>0</v>
      </c>
      <c r="M78" s="101">
        <f>'Plant in Service w CIAC'!M78-'Plant in Service no CIAC'!M78</f>
        <v>0</v>
      </c>
      <c r="N78" s="101">
        <f>'Plant in Service w CIAC'!N78-'Plant in Service no CIAC'!N78</f>
        <v>0</v>
      </c>
      <c r="O78" s="101">
        <f>'Plant in Service w CIAC'!O78-'Plant in Service no CIAC'!O78</f>
        <v>0</v>
      </c>
      <c r="P78" s="101">
        <f>'Plant in Service w CIAC'!P78-'Plant in Service no CIAC'!P78</f>
        <v>0</v>
      </c>
      <c r="Q78" s="101">
        <f>'Plant in Service w CIAC'!Q78-'Plant in Service no CIAC'!Q78</f>
        <v>0</v>
      </c>
      <c r="R78" s="101">
        <f>'Plant in Service w CIAC'!R78-'Plant in Service no CIAC'!R78</f>
        <v>0</v>
      </c>
      <c r="S78" s="101">
        <f>'Plant in Service w CIAC'!S78-'Plant in Service no CIAC'!S78</f>
        <v>0</v>
      </c>
      <c r="T78" s="101">
        <f>'Plant in Service w CIAC'!T78-'Plant in Service no CIAC'!T78</f>
        <v>0</v>
      </c>
      <c r="U78" s="101">
        <f>'Plant in Service w CIAC'!U78-'Plant in Service no CIAC'!U78</f>
        <v>0</v>
      </c>
      <c r="V78" s="101">
        <f>'Plant in Service w CIAC'!V78-'Plant in Service no CIAC'!V78</f>
        <v>0</v>
      </c>
      <c r="W78" s="101">
        <f>'Plant in Service w CIAC'!W78-'Plant in Service no CIAC'!W78</f>
        <v>0</v>
      </c>
      <c r="X78" s="101">
        <f>'Plant in Service w CIAC'!X78-'Plant in Service no CIAC'!X78</f>
        <v>0</v>
      </c>
      <c r="Y78" s="101">
        <f>'Plant in Service w CIAC'!Y78-'Plant in Service no CIAC'!Y78</f>
        <v>0</v>
      </c>
      <c r="Z78" s="101">
        <f>'Plant in Service w CIAC'!Z78-'Plant in Service no CIAC'!Z78</f>
        <v>0</v>
      </c>
      <c r="AA78" s="101">
        <f>'Plant in Service w CIAC'!AA78-'Plant in Service no CIAC'!AA78</f>
        <v>0</v>
      </c>
      <c r="AB78" s="101">
        <f>'Plant in Service w CIAC'!AB78-'Plant in Service no CIAC'!AB78</f>
        <v>0</v>
      </c>
      <c r="AC78" s="101">
        <f>'Plant in Service w CIAC'!AC78-'Plant in Service no CIAC'!AC78</f>
        <v>0</v>
      </c>
      <c r="AD78" s="101">
        <f>'Plant in Service w CIAC'!AD78-'Plant in Service no CIAC'!AD78</f>
        <v>0</v>
      </c>
      <c r="AE78" s="101">
        <f>'Plant in Service w CIAC'!AE78-'Plant in Service no CIAC'!AE78</f>
        <v>0</v>
      </c>
      <c r="AF78" s="101">
        <f>'Plant in Service w CIAC'!AF78-'Plant in Service no CIAC'!AF78</f>
        <v>0</v>
      </c>
      <c r="AG78" s="101">
        <f>'Plant in Service w CIAC'!AG78-'Plant in Service no CIAC'!AG78</f>
        <v>0</v>
      </c>
      <c r="AH78" s="101">
        <f>'Plant in Service w CIAC'!AH78-'Plant in Service no CIAC'!AH78</f>
        <v>0</v>
      </c>
      <c r="AI78" s="101">
        <f>'Plant in Service w CIAC'!AI78-'Plant in Service no CIAC'!AI78</f>
        <v>0</v>
      </c>
      <c r="AJ78" s="101">
        <f>'Plant in Service w CIAC'!AJ78-'Plant in Service no CIAC'!AJ78</f>
        <v>0</v>
      </c>
      <c r="AK78" s="101">
        <f>'Plant in Service w CIAC'!AK78-'Plant in Service no CIAC'!AK78</f>
        <v>0</v>
      </c>
      <c r="AL78" s="101">
        <f>'Plant in Service w CIAC'!AL78-'Plant in Service no CIAC'!AL78</f>
        <v>0</v>
      </c>
      <c r="AM78" s="101">
        <f>'Plant in Service w CIAC'!AM78-'Plant in Service no CIAC'!AM78</f>
        <v>0</v>
      </c>
      <c r="AN78" s="101">
        <f>'Plant in Service w CIAC'!AN78-'Plant in Service no CIAC'!AN78</f>
        <v>0</v>
      </c>
      <c r="AO78" s="101">
        <f>'Plant in Service w CIAC'!AO78-'Plant in Service no CIAC'!AO78</f>
        <v>0</v>
      </c>
      <c r="AP78" s="101">
        <f>'Plant in Service w CIAC'!AP78-'Plant in Service no CIAC'!AP78</f>
        <v>0</v>
      </c>
      <c r="AQ78" s="101">
        <f>'Plant in Service w CIAC'!AQ78-'Plant in Service no CIAC'!AQ78</f>
        <v>0</v>
      </c>
      <c r="AR78" s="101">
        <f>'Plant in Service w CIAC'!AR78-'Plant in Service no CIAC'!AR78</f>
        <v>0</v>
      </c>
      <c r="AS78" s="101">
        <f>'Plant in Service w CIAC'!AS78-'Plant in Service no CIAC'!AS78</f>
        <v>0</v>
      </c>
      <c r="AT78" s="101">
        <f>'Plant in Service w CIAC'!AT78-'Plant in Service no CIAC'!AT78</f>
        <v>0</v>
      </c>
      <c r="AU78" s="101">
        <f>'Plant in Service w CIAC'!AU78-'Plant in Service no CIAC'!AU78</f>
        <v>0</v>
      </c>
      <c r="AV78" s="101">
        <f>'Plant in Service w CIAC'!AV78-'Plant in Service no CIAC'!AV78</f>
        <v>0</v>
      </c>
      <c r="AW78" s="101">
        <f>'Plant in Service w CIAC'!AW78-'Plant in Service no CIAC'!AW78</f>
        <v>0</v>
      </c>
      <c r="AX78" s="101">
        <f>'Plant in Service w CIAC'!AX78-'Plant in Service no CIAC'!AX78</f>
        <v>0</v>
      </c>
      <c r="AY78" s="101">
        <f>'Plant in Service w CIAC'!AY78-'Plant in Service no CIAC'!AY78</f>
        <v>0</v>
      </c>
      <c r="AZ78" s="101">
        <f>'Plant in Service w CIAC'!AZ78-'Plant in Service no CIAC'!AZ78</f>
        <v>0</v>
      </c>
      <c r="BA78" s="101">
        <f>'Plant in Service w CIAC'!BA78-'Plant in Service no CIAC'!BA78</f>
        <v>0</v>
      </c>
      <c r="BB78" s="101">
        <f>'Plant in Service w CIAC'!BB78-'Plant in Service no CIAC'!BB78</f>
        <v>0</v>
      </c>
      <c r="BC78" s="101">
        <f>'Plant in Service w CIAC'!BC78-'Plant in Service no CIAC'!BC78</f>
        <v>0</v>
      </c>
      <c r="BD78" s="101">
        <f>'Plant in Service w CIAC'!BD78-'Plant in Service no CIAC'!BD78</f>
        <v>0</v>
      </c>
      <c r="BE78" s="101">
        <f>'Plant in Service w CIAC'!BE78-'Plant in Service no CIAC'!BE78</f>
        <v>0</v>
      </c>
      <c r="BF78" s="101">
        <f>'Plant in Service w CIAC'!BF78-'Plant in Service no CIAC'!BF78</f>
        <v>0</v>
      </c>
      <c r="BG78" s="101">
        <f>'Plant in Service w CIAC'!BG78-'Plant in Service no CIAC'!BG78</f>
        <v>0</v>
      </c>
      <c r="BH78" s="101">
        <f>'Plant in Service w CIAC'!BH78-'Plant in Service no CIAC'!BH78</f>
        <v>0</v>
      </c>
    </row>
    <row r="79" spans="1:80" s="92" customFormat="1" x14ac:dyDescent="0.2">
      <c r="A79" s="100" t="s">
        <v>48</v>
      </c>
      <c r="B79" s="92" t="s">
        <v>51</v>
      </c>
      <c r="E79" s="92">
        <f>'Plant in Service w CIAC'!E79-'Plant in Service no CIAC'!E79</f>
        <v>0</v>
      </c>
      <c r="F79" s="92">
        <f>'Plant in Service w CIAC'!F79-'Plant in Service no CIAC'!F79</f>
        <v>0</v>
      </c>
      <c r="G79" s="92">
        <f>'Plant in Service w CIAC'!G79-'Plant in Service no CIAC'!G79</f>
        <v>0</v>
      </c>
      <c r="H79" s="101">
        <f>'Plant in Service w CIAC'!H79-'Plant in Service no CIAC'!H79</f>
        <v>0</v>
      </c>
      <c r="I79" s="101">
        <f>'Plant in Service w CIAC'!I79-'Plant in Service no CIAC'!I79</f>
        <v>0</v>
      </c>
      <c r="J79" s="101">
        <f>'Plant in Service w CIAC'!J79-'Plant in Service no CIAC'!J79</f>
        <v>0</v>
      </c>
      <c r="K79" s="101">
        <f>'Plant in Service w CIAC'!K79-'Plant in Service no CIAC'!K79</f>
        <v>0</v>
      </c>
      <c r="L79" s="101">
        <f>'Plant in Service w CIAC'!L79-'Plant in Service no CIAC'!L79</f>
        <v>0</v>
      </c>
      <c r="M79" s="101">
        <f>'Plant in Service w CIAC'!M79-'Plant in Service no CIAC'!M79</f>
        <v>0</v>
      </c>
      <c r="N79" s="101">
        <f>'Plant in Service w CIAC'!N79-'Plant in Service no CIAC'!N79</f>
        <v>0</v>
      </c>
      <c r="O79" s="101">
        <f>'Plant in Service w CIAC'!O79-'Plant in Service no CIAC'!O79</f>
        <v>0</v>
      </c>
      <c r="P79" s="101">
        <f>'Plant in Service w CIAC'!P79-'Plant in Service no CIAC'!P79</f>
        <v>0</v>
      </c>
      <c r="Q79" s="101">
        <f>'Plant in Service w CIAC'!Q79-'Plant in Service no CIAC'!Q79</f>
        <v>0</v>
      </c>
      <c r="R79" s="101">
        <f>'Plant in Service w CIAC'!R79-'Plant in Service no CIAC'!R79</f>
        <v>0</v>
      </c>
      <c r="S79" s="101">
        <f>'Plant in Service w CIAC'!S79-'Plant in Service no CIAC'!S79</f>
        <v>0</v>
      </c>
      <c r="T79" s="101">
        <f>'Plant in Service w CIAC'!T79-'Plant in Service no CIAC'!T79</f>
        <v>0</v>
      </c>
      <c r="U79" s="101">
        <f>'Plant in Service w CIAC'!U79-'Plant in Service no CIAC'!U79</f>
        <v>0</v>
      </c>
      <c r="V79" s="101">
        <f>'Plant in Service w CIAC'!V79-'Plant in Service no CIAC'!V79</f>
        <v>0</v>
      </c>
      <c r="W79" s="101">
        <f>'Plant in Service w CIAC'!W79-'Plant in Service no CIAC'!W79</f>
        <v>0</v>
      </c>
      <c r="X79" s="101">
        <f>'Plant in Service w CIAC'!X79-'Plant in Service no CIAC'!X79</f>
        <v>0</v>
      </c>
      <c r="Y79" s="101">
        <f>'Plant in Service w CIAC'!Y79-'Plant in Service no CIAC'!Y79</f>
        <v>0</v>
      </c>
      <c r="Z79" s="101">
        <f>'Plant in Service w CIAC'!Z79-'Plant in Service no CIAC'!Z79</f>
        <v>0</v>
      </c>
      <c r="AA79" s="101">
        <f>'Plant in Service w CIAC'!AA79-'Plant in Service no CIAC'!AA79</f>
        <v>0</v>
      </c>
      <c r="AB79" s="101">
        <f>'Plant in Service w CIAC'!AB79-'Plant in Service no CIAC'!AB79</f>
        <v>0</v>
      </c>
      <c r="AC79" s="101">
        <f>'Plant in Service w CIAC'!AC79-'Plant in Service no CIAC'!AC79</f>
        <v>0</v>
      </c>
      <c r="AD79" s="101">
        <f>'Plant in Service w CIAC'!AD79-'Plant in Service no CIAC'!AD79</f>
        <v>0</v>
      </c>
      <c r="AE79" s="101">
        <f>'Plant in Service w CIAC'!AE79-'Plant in Service no CIAC'!AE79</f>
        <v>0</v>
      </c>
      <c r="AF79" s="101">
        <f>'Plant in Service w CIAC'!AF79-'Plant in Service no CIAC'!AF79</f>
        <v>0</v>
      </c>
      <c r="AG79" s="101">
        <f>'Plant in Service w CIAC'!AG79-'Plant in Service no CIAC'!AG79</f>
        <v>0</v>
      </c>
      <c r="AH79" s="101">
        <f>'Plant in Service w CIAC'!AH79-'Plant in Service no CIAC'!AH79</f>
        <v>0</v>
      </c>
      <c r="AI79" s="101">
        <f>'Plant in Service w CIAC'!AI79-'Plant in Service no CIAC'!AI79</f>
        <v>0</v>
      </c>
      <c r="AJ79" s="101">
        <f>'Plant in Service w CIAC'!AJ79-'Plant in Service no CIAC'!AJ79</f>
        <v>0</v>
      </c>
      <c r="AK79" s="101">
        <f>'Plant in Service w CIAC'!AK79-'Plant in Service no CIAC'!AK79</f>
        <v>0</v>
      </c>
      <c r="AL79" s="101">
        <f>'Plant in Service w CIAC'!AL79-'Plant in Service no CIAC'!AL79</f>
        <v>0</v>
      </c>
      <c r="AM79" s="101">
        <f>'Plant in Service w CIAC'!AM79-'Plant in Service no CIAC'!AM79</f>
        <v>0</v>
      </c>
      <c r="AN79" s="101">
        <f>'Plant in Service w CIAC'!AN79-'Plant in Service no CIAC'!AN79</f>
        <v>0</v>
      </c>
      <c r="AO79" s="101">
        <f>'Plant in Service w CIAC'!AO79-'Plant in Service no CIAC'!AO79</f>
        <v>0</v>
      </c>
      <c r="AP79" s="101">
        <f>'Plant in Service w CIAC'!AP79-'Plant in Service no CIAC'!AP79</f>
        <v>0</v>
      </c>
      <c r="AQ79" s="101">
        <f>'Plant in Service w CIAC'!AQ79-'Plant in Service no CIAC'!AQ79</f>
        <v>0</v>
      </c>
      <c r="AR79" s="101">
        <f>'Plant in Service w CIAC'!AR79-'Plant in Service no CIAC'!AR79</f>
        <v>0</v>
      </c>
      <c r="AS79" s="101">
        <f>'Plant in Service w CIAC'!AS79-'Plant in Service no CIAC'!AS79</f>
        <v>0</v>
      </c>
      <c r="AT79" s="101">
        <f>'Plant in Service w CIAC'!AT79-'Plant in Service no CIAC'!AT79</f>
        <v>0</v>
      </c>
      <c r="AU79" s="101">
        <f>'Plant in Service w CIAC'!AU79-'Plant in Service no CIAC'!AU79</f>
        <v>0</v>
      </c>
      <c r="AV79" s="101">
        <f>'Plant in Service w CIAC'!AV79-'Plant in Service no CIAC'!AV79</f>
        <v>0</v>
      </c>
      <c r="AW79" s="101">
        <f>'Plant in Service w CIAC'!AW79-'Plant in Service no CIAC'!AW79</f>
        <v>0</v>
      </c>
      <c r="AX79" s="101">
        <f>'Plant in Service w CIAC'!AX79-'Plant in Service no CIAC'!AX79</f>
        <v>0</v>
      </c>
      <c r="AY79" s="101">
        <f>'Plant in Service w CIAC'!AY79-'Plant in Service no CIAC'!AY79</f>
        <v>0</v>
      </c>
      <c r="AZ79" s="101">
        <f>'Plant in Service w CIAC'!AZ79-'Plant in Service no CIAC'!AZ79</f>
        <v>0</v>
      </c>
      <c r="BA79" s="101">
        <f>'Plant in Service w CIAC'!BA79-'Plant in Service no CIAC'!BA79</f>
        <v>0</v>
      </c>
      <c r="BB79" s="101">
        <f>'Plant in Service w CIAC'!BB79-'Plant in Service no CIAC'!BB79</f>
        <v>0</v>
      </c>
      <c r="BC79" s="101">
        <f>'Plant in Service w CIAC'!BC79-'Plant in Service no CIAC'!BC79</f>
        <v>0</v>
      </c>
      <c r="BD79" s="101">
        <f>'Plant in Service w CIAC'!BD79-'Plant in Service no CIAC'!BD79</f>
        <v>0</v>
      </c>
      <c r="BE79" s="101">
        <f>'Plant in Service w CIAC'!BE79-'Plant in Service no CIAC'!BE79</f>
        <v>0</v>
      </c>
      <c r="BF79" s="101">
        <f>'Plant in Service w CIAC'!BF79-'Plant in Service no CIAC'!BF79</f>
        <v>0</v>
      </c>
      <c r="BG79" s="101">
        <f>'Plant in Service w CIAC'!BG79-'Plant in Service no CIAC'!BG79</f>
        <v>0</v>
      </c>
      <c r="BH79" s="101">
        <f>'Plant in Service w CIAC'!BH79-'Plant in Service no CIAC'!BH79</f>
        <v>0</v>
      </c>
    </row>
    <row r="80" spans="1:80" s="92" customFormat="1" x14ac:dyDescent="0.2">
      <c r="A80" s="100" t="s">
        <v>45</v>
      </c>
      <c r="B80" s="92" t="s">
        <v>52</v>
      </c>
      <c r="E80" s="101">
        <f>'Plant in Service w CIAC'!E80-'Plant in Service no CIAC'!E80</f>
        <v>0</v>
      </c>
      <c r="F80" s="101">
        <f>'Plant in Service w CIAC'!F80-'Plant in Service no CIAC'!F80</f>
        <v>0</v>
      </c>
      <c r="G80" s="101">
        <f>'Plant in Service w CIAC'!G80-'Plant in Service no CIAC'!G80</f>
        <v>0</v>
      </c>
      <c r="H80" s="101">
        <f>'Plant in Service w CIAC'!H80-'Plant in Service no CIAC'!H80</f>
        <v>0</v>
      </c>
      <c r="I80" s="101">
        <f>'Plant in Service w CIAC'!I80-'Plant in Service no CIAC'!I80</f>
        <v>0</v>
      </c>
      <c r="J80" s="101">
        <f>'Plant in Service w CIAC'!J80-'Plant in Service no CIAC'!J80</f>
        <v>0</v>
      </c>
      <c r="K80" s="101">
        <f>'Plant in Service w CIAC'!K80-'Plant in Service no CIAC'!K80</f>
        <v>0</v>
      </c>
      <c r="L80" s="101">
        <f>'Plant in Service w CIAC'!L80-'Plant in Service no CIAC'!L80</f>
        <v>0</v>
      </c>
      <c r="M80" s="101">
        <f>'Plant in Service w CIAC'!M80-'Plant in Service no CIAC'!M80</f>
        <v>0</v>
      </c>
      <c r="N80" s="101">
        <f>'Plant in Service w CIAC'!N80-'Plant in Service no CIAC'!N80</f>
        <v>0</v>
      </c>
      <c r="O80" s="101">
        <f>'Plant in Service w CIAC'!O80-'Plant in Service no CIAC'!O80</f>
        <v>0</v>
      </c>
      <c r="P80" s="101">
        <f>'Plant in Service w CIAC'!P80-'Plant in Service no CIAC'!P80</f>
        <v>0</v>
      </c>
      <c r="Q80" s="101">
        <f>'Plant in Service w CIAC'!Q80-'Plant in Service no CIAC'!Q80</f>
        <v>0</v>
      </c>
      <c r="R80" s="101">
        <f>'Plant in Service w CIAC'!R80-'Plant in Service no CIAC'!R80</f>
        <v>0</v>
      </c>
      <c r="S80" s="101">
        <f>'Plant in Service w CIAC'!S80-'Plant in Service no CIAC'!S80</f>
        <v>0</v>
      </c>
      <c r="T80" s="101">
        <f>'Plant in Service w CIAC'!T80-'Plant in Service no CIAC'!T80</f>
        <v>0</v>
      </c>
      <c r="U80" s="101">
        <f>'Plant in Service w CIAC'!U80-'Plant in Service no CIAC'!U80</f>
        <v>0</v>
      </c>
      <c r="V80" s="101">
        <f>'Plant in Service w CIAC'!V80-'Plant in Service no CIAC'!V80</f>
        <v>0</v>
      </c>
      <c r="W80" s="101">
        <f>'Plant in Service w CIAC'!W80-'Plant in Service no CIAC'!W80</f>
        <v>0</v>
      </c>
      <c r="X80" s="101">
        <f>'Plant in Service w CIAC'!X80-'Plant in Service no CIAC'!X80</f>
        <v>0</v>
      </c>
      <c r="Y80" s="101">
        <f>'Plant in Service w CIAC'!Y80-'Plant in Service no CIAC'!Y80</f>
        <v>0</v>
      </c>
      <c r="Z80" s="101">
        <f>'Plant in Service w CIAC'!Z80-'Plant in Service no CIAC'!Z80</f>
        <v>0</v>
      </c>
      <c r="AA80" s="101">
        <f>'Plant in Service w CIAC'!AA80-'Plant in Service no CIAC'!AA80</f>
        <v>0</v>
      </c>
      <c r="AB80" s="101">
        <f>'Plant in Service w CIAC'!AB80-'Plant in Service no CIAC'!AB80</f>
        <v>0</v>
      </c>
      <c r="AC80" s="101">
        <f>'Plant in Service w CIAC'!AC80-'Plant in Service no CIAC'!AC80</f>
        <v>0</v>
      </c>
      <c r="AD80" s="101">
        <f>'Plant in Service w CIAC'!AD80-'Plant in Service no CIAC'!AD80</f>
        <v>0</v>
      </c>
      <c r="AE80" s="101">
        <f>'Plant in Service w CIAC'!AE80-'Plant in Service no CIAC'!AE80</f>
        <v>0</v>
      </c>
      <c r="AF80" s="101">
        <f>'Plant in Service w CIAC'!AF80-'Plant in Service no CIAC'!AF80</f>
        <v>0</v>
      </c>
      <c r="AG80" s="101">
        <f>'Plant in Service w CIAC'!AG80-'Plant in Service no CIAC'!AG80</f>
        <v>0</v>
      </c>
      <c r="AH80" s="101">
        <f>'Plant in Service w CIAC'!AH80-'Plant in Service no CIAC'!AH80</f>
        <v>0</v>
      </c>
      <c r="AI80" s="101">
        <f>'Plant in Service w CIAC'!AI80-'Plant in Service no CIAC'!AI80</f>
        <v>0</v>
      </c>
      <c r="AJ80" s="101">
        <f>'Plant in Service w CIAC'!AJ80-'Plant in Service no CIAC'!AJ80</f>
        <v>0</v>
      </c>
      <c r="AK80" s="101">
        <f>'Plant in Service w CIAC'!AK80-'Plant in Service no CIAC'!AK80</f>
        <v>0</v>
      </c>
      <c r="AL80" s="101">
        <f>'Plant in Service w CIAC'!AL80-'Plant in Service no CIAC'!AL80</f>
        <v>0</v>
      </c>
      <c r="AM80" s="101">
        <f>'Plant in Service w CIAC'!AM80-'Plant in Service no CIAC'!AM80</f>
        <v>0</v>
      </c>
      <c r="AN80" s="101">
        <f>'Plant in Service w CIAC'!AN80-'Plant in Service no CIAC'!AN80</f>
        <v>0</v>
      </c>
      <c r="AO80" s="101">
        <f>'Plant in Service w CIAC'!AO80-'Plant in Service no CIAC'!AO80</f>
        <v>0</v>
      </c>
      <c r="AP80" s="101">
        <f>'Plant in Service w CIAC'!AP80-'Plant in Service no CIAC'!AP80</f>
        <v>0</v>
      </c>
      <c r="AQ80" s="101">
        <f>'Plant in Service w CIAC'!AQ80-'Plant in Service no CIAC'!AQ80</f>
        <v>0</v>
      </c>
      <c r="AR80" s="101">
        <f>'Plant in Service w CIAC'!AR80-'Plant in Service no CIAC'!AR80</f>
        <v>0</v>
      </c>
      <c r="AS80" s="101">
        <f>'Plant in Service w CIAC'!AS80-'Plant in Service no CIAC'!AS80</f>
        <v>0</v>
      </c>
      <c r="AT80" s="101">
        <f>'Plant in Service w CIAC'!AT80-'Plant in Service no CIAC'!AT80</f>
        <v>0</v>
      </c>
      <c r="AU80" s="101">
        <f>'Plant in Service w CIAC'!AU80-'Plant in Service no CIAC'!AU80</f>
        <v>0</v>
      </c>
      <c r="AV80" s="101">
        <f>'Plant in Service w CIAC'!AV80-'Plant in Service no CIAC'!AV80</f>
        <v>0</v>
      </c>
      <c r="AW80" s="101">
        <f>'Plant in Service w CIAC'!AW80-'Plant in Service no CIAC'!AW80</f>
        <v>0</v>
      </c>
      <c r="AX80" s="101">
        <f>'Plant in Service w CIAC'!AX80-'Plant in Service no CIAC'!AX80</f>
        <v>0</v>
      </c>
      <c r="AY80" s="101">
        <f>'Plant in Service w CIAC'!AY80-'Plant in Service no CIAC'!AY80</f>
        <v>0</v>
      </c>
      <c r="AZ80" s="101">
        <f>'Plant in Service w CIAC'!AZ80-'Plant in Service no CIAC'!AZ80</f>
        <v>0</v>
      </c>
      <c r="BA80" s="101">
        <f>'Plant in Service w CIAC'!BA80-'Plant in Service no CIAC'!BA80</f>
        <v>0</v>
      </c>
      <c r="BB80" s="101">
        <f>'Plant in Service w CIAC'!BB80-'Plant in Service no CIAC'!BB80</f>
        <v>0</v>
      </c>
      <c r="BC80" s="101">
        <f>'Plant in Service w CIAC'!BC80-'Plant in Service no CIAC'!BC80</f>
        <v>0</v>
      </c>
      <c r="BD80" s="101">
        <f>'Plant in Service w CIAC'!BD80-'Plant in Service no CIAC'!BD80</f>
        <v>0</v>
      </c>
      <c r="BE80" s="101">
        <f>'Plant in Service w CIAC'!BE80-'Plant in Service no CIAC'!BE80</f>
        <v>0</v>
      </c>
      <c r="BF80" s="101">
        <f>'Plant in Service w CIAC'!BF80-'Plant in Service no CIAC'!BF80</f>
        <v>0</v>
      </c>
      <c r="BG80" s="101">
        <f>'Plant in Service w CIAC'!BG80-'Plant in Service no CIAC'!BG80</f>
        <v>0</v>
      </c>
      <c r="BH80" s="101">
        <f>'Plant in Service w CIAC'!BH80-'Plant in Service no CIAC'!BH80</f>
        <v>0</v>
      </c>
    </row>
    <row r="81" spans="1:62" s="92" customFormat="1" x14ac:dyDescent="0.2">
      <c r="A81" s="100" t="s">
        <v>42</v>
      </c>
      <c r="B81" s="92" t="s">
        <v>52</v>
      </c>
      <c r="E81" s="101">
        <f>'Plant in Service w CIAC'!E81-'Plant in Service no CIAC'!E81</f>
        <v>0</v>
      </c>
      <c r="F81" s="101">
        <f>'Plant in Service w CIAC'!F81-'Plant in Service no CIAC'!F81</f>
        <v>0</v>
      </c>
      <c r="G81" s="101">
        <f>'Plant in Service w CIAC'!G81-'Plant in Service no CIAC'!G81</f>
        <v>0</v>
      </c>
      <c r="H81" s="101">
        <f>'Plant in Service w CIAC'!H81-'Plant in Service no CIAC'!H81</f>
        <v>0</v>
      </c>
      <c r="I81" s="101">
        <f>'Plant in Service w CIAC'!I81-'Plant in Service no CIAC'!I81</f>
        <v>0</v>
      </c>
      <c r="J81" s="101">
        <f>'Plant in Service w CIAC'!J81-'Plant in Service no CIAC'!J81</f>
        <v>0</v>
      </c>
      <c r="K81" s="101">
        <f>'Plant in Service w CIAC'!K81-'Plant in Service no CIAC'!K81</f>
        <v>0</v>
      </c>
      <c r="L81" s="101">
        <f>'Plant in Service w CIAC'!L81-'Plant in Service no CIAC'!L81</f>
        <v>0</v>
      </c>
      <c r="M81" s="101">
        <f>'Plant in Service w CIAC'!M81-'Plant in Service no CIAC'!M81</f>
        <v>0</v>
      </c>
      <c r="N81" s="101">
        <f>'Plant in Service w CIAC'!N81-'Plant in Service no CIAC'!N81</f>
        <v>0</v>
      </c>
      <c r="O81" s="101">
        <f>'Plant in Service w CIAC'!O81-'Plant in Service no CIAC'!O81</f>
        <v>0</v>
      </c>
      <c r="P81" s="101">
        <f>'Plant in Service w CIAC'!P81-'Plant in Service no CIAC'!P81</f>
        <v>0</v>
      </c>
      <c r="Q81" s="101">
        <f>'Plant in Service w CIAC'!Q81-'Plant in Service no CIAC'!Q81</f>
        <v>0</v>
      </c>
      <c r="R81" s="101">
        <f>'Plant in Service w CIAC'!R81-'Plant in Service no CIAC'!R81</f>
        <v>0</v>
      </c>
      <c r="S81" s="101">
        <f>'Plant in Service w CIAC'!S81-'Plant in Service no CIAC'!S81</f>
        <v>0</v>
      </c>
      <c r="T81" s="101">
        <f>'Plant in Service w CIAC'!T81-'Plant in Service no CIAC'!T81</f>
        <v>0</v>
      </c>
      <c r="U81" s="101">
        <f>'Plant in Service w CIAC'!U81-'Plant in Service no CIAC'!U81</f>
        <v>0</v>
      </c>
      <c r="V81" s="101">
        <f>'Plant in Service w CIAC'!V81-'Plant in Service no CIAC'!V81</f>
        <v>0</v>
      </c>
      <c r="W81" s="101">
        <f>'Plant in Service w CIAC'!W81-'Plant in Service no CIAC'!W81</f>
        <v>0</v>
      </c>
      <c r="X81" s="101">
        <f>'Plant in Service w CIAC'!X81-'Plant in Service no CIAC'!X81</f>
        <v>0</v>
      </c>
      <c r="Y81" s="101">
        <f>'Plant in Service w CIAC'!Y81-'Plant in Service no CIAC'!Y81</f>
        <v>0</v>
      </c>
      <c r="Z81" s="101">
        <f>'Plant in Service w CIAC'!Z81-'Plant in Service no CIAC'!Z81</f>
        <v>0</v>
      </c>
      <c r="AA81" s="101">
        <f>'Plant in Service w CIAC'!AA81-'Plant in Service no CIAC'!AA81</f>
        <v>0</v>
      </c>
      <c r="AB81" s="101">
        <f>'Plant in Service w CIAC'!AB81-'Plant in Service no CIAC'!AB81</f>
        <v>0</v>
      </c>
      <c r="AC81" s="101">
        <f>'Plant in Service w CIAC'!AC81-'Plant in Service no CIAC'!AC81</f>
        <v>0</v>
      </c>
      <c r="AD81" s="101">
        <f>'Plant in Service w CIAC'!AD81-'Plant in Service no CIAC'!AD81</f>
        <v>0</v>
      </c>
      <c r="AE81" s="101">
        <f>'Plant in Service w CIAC'!AE81-'Plant in Service no CIAC'!AE81</f>
        <v>0</v>
      </c>
      <c r="AF81" s="101">
        <f>'Plant in Service w CIAC'!AF81-'Plant in Service no CIAC'!AF81</f>
        <v>0</v>
      </c>
      <c r="AG81" s="101">
        <f>'Plant in Service w CIAC'!AG81-'Plant in Service no CIAC'!AG81</f>
        <v>0</v>
      </c>
      <c r="AH81" s="101">
        <f>'Plant in Service w CIAC'!AH81-'Plant in Service no CIAC'!AH81</f>
        <v>0</v>
      </c>
      <c r="AI81" s="101">
        <f>'Plant in Service w CIAC'!AI81-'Plant in Service no CIAC'!AI81</f>
        <v>0</v>
      </c>
      <c r="AJ81" s="101">
        <f>'Plant in Service w CIAC'!AJ81-'Plant in Service no CIAC'!AJ81</f>
        <v>0</v>
      </c>
      <c r="AK81" s="101">
        <f>'Plant in Service w CIAC'!AK81-'Plant in Service no CIAC'!AK81</f>
        <v>0</v>
      </c>
      <c r="AL81" s="101">
        <f>'Plant in Service w CIAC'!AL81-'Plant in Service no CIAC'!AL81</f>
        <v>0</v>
      </c>
      <c r="AM81" s="101">
        <f>'Plant in Service w CIAC'!AM81-'Plant in Service no CIAC'!AM81</f>
        <v>0</v>
      </c>
      <c r="AN81" s="101">
        <f>'Plant in Service w CIAC'!AN81-'Plant in Service no CIAC'!AN81</f>
        <v>0</v>
      </c>
      <c r="AO81" s="101">
        <f>'Plant in Service w CIAC'!AO81-'Plant in Service no CIAC'!AO81</f>
        <v>0</v>
      </c>
      <c r="AP81" s="101">
        <f>'Plant in Service w CIAC'!AP81-'Plant in Service no CIAC'!AP81</f>
        <v>0</v>
      </c>
      <c r="AQ81" s="101">
        <f>'Plant in Service w CIAC'!AQ81-'Plant in Service no CIAC'!AQ81</f>
        <v>0</v>
      </c>
      <c r="AR81" s="101">
        <f>'Plant in Service w CIAC'!AR81-'Plant in Service no CIAC'!AR81</f>
        <v>0</v>
      </c>
      <c r="AS81" s="101">
        <f>'Plant in Service w CIAC'!AS81-'Plant in Service no CIAC'!AS81</f>
        <v>0</v>
      </c>
      <c r="AT81" s="101">
        <f>'Plant in Service w CIAC'!AT81-'Plant in Service no CIAC'!AT81</f>
        <v>0</v>
      </c>
      <c r="AU81" s="101">
        <f>'Plant in Service w CIAC'!AU81-'Plant in Service no CIAC'!AU81</f>
        <v>0</v>
      </c>
      <c r="AV81" s="101">
        <f>'Plant in Service w CIAC'!AV81-'Plant in Service no CIAC'!AV81</f>
        <v>0</v>
      </c>
      <c r="AW81" s="101">
        <f>'Plant in Service w CIAC'!AW81-'Plant in Service no CIAC'!AW81</f>
        <v>0</v>
      </c>
      <c r="AX81" s="101">
        <f>'Plant in Service w CIAC'!AX81-'Plant in Service no CIAC'!AX81</f>
        <v>0</v>
      </c>
      <c r="AY81" s="101">
        <f>'Plant in Service w CIAC'!AY81-'Plant in Service no CIAC'!AY81</f>
        <v>0</v>
      </c>
      <c r="AZ81" s="101">
        <f>'Plant in Service w CIAC'!AZ81-'Plant in Service no CIAC'!AZ81</f>
        <v>0</v>
      </c>
      <c r="BA81" s="101">
        <f>'Plant in Service w CIAC'!BA81-'Plant in Service no CIAC'!BA81</f>
        <v>0</v>
      </c>
      <c r="BB81" s="101">
        <f>'Plant in Service w CIAC'!BB81-'Plant in Service no CIAC'!BB81</f>
        <v>0</v>
      </c>
      <c r="BC81" s="101">
        <f>'Plant in Service w CIAC'!BC81-'Plant in Service no CIAC'!BC81</f>
        <v>0</v>
      </c>
      <c r="BD81" s="101">
        <f>'Plant in Service w CIAC'!BD81-'Plant in Service no CIAC'!BD81</f>
        <v>0</v>
      </c>
      <c r="BE81" s="101">
        <f>'Plant in Service w CIAC'!BE81-'Plant in Service no CIAC'!BE81</f>
        <v>0</v>
      </c>
      <c r="BF81" s="101">
        <f>'Plant in Service w CIAC'!BF81-'Plant in Service no CIAC'!BF81</f>
        <v>0</v>
      </c>
      <c r="BG81" s="101">
        <f>'Plant in Service w CIAC'!BG81-'Plant in Service no CIAC'!BG81</f>
        <v>0</v>
      </c>
      <c r="BH81" s="101">
        <f>'Plant in Service w CIAC'!BH81-'Plant in Service no CIAC'!BH81</f>
        <v>0</v>
      </c>
    </row>
    <row r="82" spans="1:62" s="92" customFormat="1" x14ac:dyDescent="0.2">
      <c r="D82" s="73" t="s">
        <v>102</v>
      </c>
      <c r="E82" s="102">
        <f t="shared" ref="E82:H82" si="16">SUM(E68:E81)</f>
        <v>-92890.395288921311</v>
      </c>
      <c r="F82" s="102">
        <f t="shared" si="16"/>
        <v>-178820.20362419286</v>
      </c>
      <c r="G82" s="102">
        <f t="shared" si="16"/>
        <v>-165394.4451584341</v>
      </c>
      <c r="H82" s="102">
        <f t="shared" si="16"/>
        <v>-153009.0591199114</v>
      </c>
      <c r="I82" s="102">
        <f>SUM(I68:I81)</f>
        <v>-106136.56565712159</v>
      </c>
      <c r="J82" s="102">
        <f t="shared" ref="J82:BH82" si="17">SUM(J68:J81)</f>
        <v>-11792.951739680182</v>
      </c>
      <c r="K82" s="102">
        <f t="shared" si="17"/>
        <v>-11792.951739680182</v>
      </c>
      <c r="L82" s="102">
        <f t="shared" si="17"/>
        <v>-11792.951739680182</v>
      </c>
      <c r="M82" s="102">
        <f t="shared" si="17"/>
        <v>-10909.460868932205</v>
      </c>
      <c r="N82" s="102">
        <f t="shared" si="17"/>
        <v>-10909.460868932205</v>
      </c>
      <c r="O82" s="102">
        <f t="shared" si="17"/>
        <v>-10909.460868932205</v>
      </c>
      <c r="P82" s="102">
        <f t="shared" si="17"/>
        <v>-10909.460868932205</v>
      </c>
      <c r="Q82" s="102">
        <f t="shared" si="17"/>
        <v>-10909.460868932205</v>
      </c>
      <c r="R82" s="102">
        <f t="shared" si="17"/>
        <v>-10909.460868932205</v>
      </c>
      <c r="S82" s="102">
        <f t="shared" si="17"/>
        <v>-10909.460868932205</v>
      </c>
      <c r="T82" s="102">
        <f t="shared" si="17"/>
        <v>-10909.460868932205</v>
      </c>
      <c r="U82" s="102">
        <f t="shared" si="17"/>
        <v>-10909.460868932205</v>
      </c>
      <c r="V82" s="102">
        <f t="shared" si="17"/>
        <v>-10909.460868932205</v>
      </c>
      <c r="W82" s="102">
        <f t="shared" si="17"/>
        <v>-10909.460868932205</v>
      </c>
      <c r="X82" s="102">
        <f t="shared" si="17"/>
        <v>-10909.460868932205</v>
      </c>
      <c r="Y82" s="102">
        <f t="shared" si="17"/>
        <v>-10089.961159383281</v>
      </c>
      <c r="Z82" s="102">
        <f t="shared" si="17"/>
        <v>-10089.961159383281</v>
      </c>
      <c r="AA82" s="102">
        <f t="shared" si="17"/>
        <v>-10089.961159383281</v>
      </c>
      <c r="AB82" s="102">
        <f t="shared" si="17"/>
        <v>-10089.961159383281</v>
      </c>
      <c r="AC82" s="102">
        <f t="shared" si="17"/>
        <v>-10089.961159383281</v>
      </c>
      <c r="AD82" s="102">
        <f t="shared" si="17"/>
        <v>-10089.961159383281</v>
      </c>
      <c r="AE82" s="102">
        <f t="shared" si="17"/>
        <v>-10089.961159383281</v>
      </c>
      <c r="AF82" s="102">
        <f t="shared" si="17"/>
        <v>-10089.961159383281</v>
      </c>
      <c r="AG82" s="102">
        <f t="shared" si="17"/>
        <v>-10089.961159383281</v>
      </c>
      <c r="AH82" s="102">
        <f t="shared" si="17"/>
        <v>-10089.961159383281</v>
      </c>
      <c r="AI82" s="102">
        <f t="shared" si="17"/>
        <v>-10089.961159383281</v>
      </c>
      <c r="AJ82" s="102">
        <f t="shared" si="17"/>
        <v>-10089.961159383281</v>
      </c>
      <c r="AK82" s="102">
        <f t="shared" si="17"/>
        <v>-9334.4526110333973</v>
      </c>
      <c r="AL82" s="102">
        <f t="shared" si="17"/>
        <v>-9334.4526110333973</v>
      </c>
      <c r="AM82" s="102">
        <f t="shared" si="17"/>
        <v>-9334.4526110333973</v>
      </c>
      <c r="AN82" s="102">
        <f t="shared" si="17"/>
        <v>-9334.4526110333973</v>
      </c>
      <c r="AO82" s="102">
        <f t="shared" si="17"/>
        <v>-9334.4526110333973</v>
      </c>
      <c r="AP82" s="102">
        <f t="shared" si="17"/>
        <v>-9334.4526110333973</v>
      </c>
      <c r="AQ82" s="102">
        <f t="shared" si="17"/>
        <v>-9334.4526110333973</v>
      </c>
      <c r="AR82" s="102">
        <f t="shared" si="17"/>
        <v>-9334.4526110333973</v>
      </c>
      <c r="AS82" s="102">
        <f t="shared" si="17"/>
        <v>-9334.4526110333973</v>
      </c>
      <c r="AT82" s="102">
        <f t="shared" si="17"/>
        <v>-9334.4526110333973</v>
      </c>
      <c r="AU82" s="102">
        <f t="shared" si="17"/>
        <v>-9334.4526110333973</v>
      </c>
      <c r="AV82" s="102">
        <f t="shared" si="17"/>
        <v>-9334.4526110333973</v>
      </c>
      <c r="AW82" s="102">
        <f t="shared" si="17"/>
        <v>-9210.598750648147</v>
      </c>
      <c r="AX82" s="102">
        <f t="shared" si="17"/>
        <v>-9210.598750648147</v>
      </c>
      <c r="AY82" s="102">
        <f t="shared" si="17"/>
        <v>-9210.598750648147</v>
      </c>
      <c r="AZ82" s="102">
        <f t="shared" si="17"/>
        <v>-9210.598750648147</v>
      </c>
      <c r="BA82" s="102">
        <f t="shared" si="17"/>
        <v>-9210.598750648147</v>
      </c>
      <c r="BB82" s="102">
        <f t="shared" si="17"/>
        <v>-9210.598750648147</v>
      </c>
      <c r="BC82" s="102">
        <f t="shared" si="17"/>
        <v>-9210.598750648147</v>
      </c>
      <c r="BD82" s="102">
        <f t="shared" si="17"/>
        <v>-9210.598750648147</v>
      </c>
      <c r="BE82" s="102">
        <f t="shared" si="17"/>
        <v>-9210.598750648147</v>
      </c>
      <c r="BF82" s="102">
        <f t="shared" si="17"/>
        <v>-9210.598750648147</v>
      </c>
      <c r="BG82" s="102">
        <f t="shared" si="17"/>
        <v>-9210.598750648147</v>
      </c>
      <c r="BH82" s="102">
        <f t="shared" si="17"/>
        <v>-9210.598750648147</v>
      </c>
    </row>
    <row r="83" spans="1:62" s="92" customFormat="1" x14ac:dyDescent="0.2">
      <c r="D83" s="73" t="s">
        <v>103</v>
      </c>
      <c r="E83" s="79">
        <f>E82</f>
        <v>-92890.395288921311</v>
      </c>
      <c r="F83" s="79">
        <f t="shared" ref="F83:I83" si="18">E83+F82</f>
        <v>-271710.59891311417</v>
      </c>
      <c r="G83" s="79">
        <f t="shared" si="18"/>
        <v>-437105.04407154827</v>
      </c>
      <c r="H83" s="79">
        <f t="shared" si="18"/>
        <v>-590114.10319145967</v>
      </c>
      <c r="I83" s="79">
        <f t="shared" si="18"/>
        <v>-696250.66884858126</v>
      </c>
      <c r="J83" s="79">
        <f>I83+J82</f>
        <v>-708043.6205882614</v>
      </c>
      <c r="K83" s="79">
        <f t="shared" ref="K83:BH83" si="19">J83+K82</f>
        <v>-719836.57232794154</v>
      </c>
      <c r="L83" s="79">
        <f t="shared" si="19"/>
        <v>-731629.52406762168</v>
      </c>
      <c r="M83" s="79">
        <f t="shared" si="19"/>
        <v>-742538.98493655387</v>
      </c>
      <c r="N83" s="79">
        <f t="shared" si="19"/>
        <v>-753448.44580548606</v>
      </c>
      <c r="O83" s="79">
        <f t="shared" si="19"/>
        <v>-764357.90667441825</v>
      </c>
      <c r="P83" s="79">
        <f t="shared" si="19"/>
        <v>-775267.36754335044</v>
      </c>
      <c r="Q83" s="79">
        <f t="shared" si="19"/>
        <v>-786176.82841228263</v>
      </c>
      <c r="R83" s="79">
        <f t="shared" si="19"/>
        <v>-797086.28928121482</v>
      </c>
      <c r="S83" s="79">
        <f t="shared" si="19"/>
        <v>-807995.75015014701</v>
      </c>
      <c r="T83" s="79">
        <f t="shared" si="19"/>
        <v>-818905.2110190792</v>
      </c>
      <c r="U83" s="79">
        <f t="shared" si="19"/>
        <v>-829814.67188801139</v>
      </c>
      <c r="V83" s="79">
        <f t="shared" si="19"/>
        <v>-840724.13275694358</v>
      </c>
      <c r="W83" s="79">
        <f t="shared" si="19"/>
        <v>-851633.59362587577</v>
      </c>
      <c r="X83" s="79">
        <f t="shared" si="19"/>
        <v>-862543.05449480796</v>
      </c>
      <c r="Y83" s="79">
        <f t="shared" si="19"/>
        <v>-872633.01565419126</v>
      </c>
      <c r="Z83" s="79">
        <f t="shared" si="19"/>
        <v>-882722.97681357455</v>
      </c>
      <c r="AA83" s="79">
        <f t="shared" si="19"/>
        <v>-892812.93797295785</v>
      </c>
      <c r="AB83" s="79">
        <f t="shared" si="19"/>
        <v>-902902.89913234115</v>
      </c>
      <c r="AC83" s="79">
        <f t="shared" si="19"/>
        <v>-912992.86029172444</v>
      </c>
      <c r="AD83" s="79">
        <f t="shared" si="19"/>
        <v>-923082.82145110774</v>
      </c>
      <c r="AE83" s="79">
        <f t="shared" si="19"/>
        <v>-933172.78261049103</v>
      </c>
      <c r="AF83" s="79">
        <f t="shared" si="19"/>
        <v>-943262.74376987433</v>
      </c>
      <c r="AG83" s="79">
        <f t="shared" si="19"/>
        <v>-953352.70492925763</v>
      </c>
      <c r="AH83" s="79">
        <f t="shared" si="19"/>
        <v>-963442.66608864092</v>
      </c>
      <c r="AI83" s="79">
        <f t="shared" si="19"/>
        <v>-973532.62724802422</v>
      </c>
      <c r="AJ83" s="79">
        <f t="shared" si="19"/>
        <v>-983622.58840740751</v>
      </c>
      <c r="AK83" s="79">
        <f t="shared" si="19"/>
        <v>-992957.04101844085</v>
      </c>
      <c r="AL83" s="79">
        <f t="shared" si="19"/>
        <v>-1002291.4936294742</v>
      </c>
      <c r="AM83" s="79">
        <f t="shared" si="19"/>
        <v>-1011625.9462405075</v>
      </c>
      <c r="AN83" s="79">
        <f t="shared" si="19"/>
        <v>-1020960.3988515409</v>
      </c>
      <c r="AO83" s="79">
        <f t="shared" si="19"/>
        <v>-1030294.8514625742</v>
      </c>
      <c r="AP83" s="79">
        <f t="shared" si="19"/>
        <v>-1039629.3040736075</v>
      </c>
      <c r="AQ83" s="79">
        <f t="shared" si="19"/>
        <v>-1048963.7566846409</v>
      </c>
      <c r="AR83" s="79">
        <f t="shared" si="19"/>
        <v>-1058298.2092956742</v>
      </c>
      <c r="AS83" s="79">
        <f t="shared" si="19"/>
        <v>-1067632.6619067076</v>
      </c>
      <c r="AT83" s="79">
        <f t="shared" si="19"/>
        <v>-1076967.1145177409</v>
      </c>
      <c r="AU83" s="79">
        <f t="shared" si="19"/>
        <v>-1086301.5671287742</v>
      </c>
      <c r="AV83" s="79">
        <f t="shared" si="19"/>
        <v>-1095636.0197398076</v>
      </c>
      <c r="AW83" s="79">
        <f t="shared" si="19"/>
        <v>-1104846.6184904557</v>
      </c>
      <c r="AX83" s="79">
        <f t="shared" si="19"/>
        <v>-1114057.2172411038</v>
      </c>
      <c r="AY83" s="79">
        <f t="shared" si="19"/>
        <v>-1123267.8159917518</v>
      </c>
      <c r="AZ83" s="79">
        <f t="shared" si="19"/>
        <v>-1132478.4147423999</v>
      </c>
      <c r="BA83" s="79">
        <f t="shared" si="19"/>
        <v>-1141689.013493048</v>
      </c>
      <c r="BB83" s="79">
        <f t="shared" si="19"/>
        <v>-1150899.6122436961</v>
      </c>
      <c r="BC83" s="79">
        <f t="shared" si="19"/>
        <v>-1160110.2109943442</v>
      </c>
      <c r="BD83" s="79">
        <f t="shared" si="19"/>
        <v>-1169320.8097449923</v>
      </c>
      <c r="BE83" s="79">
        <f t="shared" si="19"/>
        <v>-1178531.4084956404</v>
      </c>
      <c r="BF83" s="79">
        <f t="shared" si="19"/>
        <v>-1187742.0072462885</v>
      </c>
      <c r="BG83" s="79">
        <f t="shared" si="19"/>
        <v>-1196952.6059969366</v>
      </c>
      <c r="BH83" s="79">
        <f t="shared" si="19"/>
        <v>-1206163.2047475846</v>
      </c>
      <c r="BI83" s="79">
        <f>BH83/BH65</f>
        <v>0.48692999999999931</v>
      </c>
      <c r="BJ83" s="103" t="s">
        <v>88</v>
      </c>
    </row>
    <row r="84" spans="1:62" s="92" customFormat="1" x14ac:dyDescent="0.2"/>
    <row r="85" spans="1:62" s="92" customFormat="1" x14ac:dyDescent="0.2">
      <c r="A85" s="100" t="s">
        <v>80</v>
      </c>
      <c r="B85" s="100" t="s">
        <v>86</v>
      </c>
      <c r="E85" s="99">
        <v>2017</v>
      </c>
      <c r="F85" s="99">
        <v>2018</v>
      </c>
      <c r="G85" s="99">
        <v>2019</v>
      </c>
      <c r="H85" s="99">
        <v>2020</v>
      </c>
      <c r="I85" s="99">
        <v>2021</v>
      </c>
      <c r="J85" s="99">
        <v>2021</v>
      </c>
      <c r="K85" s="99">
        <v>2021</v>
      </c>
      <c r="L85" s="99">
        <v>2021</v>
      </c>
      <c r="M85" s="99">
        <v>2022</v>
      </c>
      <c r="N85" s="99">
        <v>2022</v>
      </c>
      <c r="O85" s="99">
        <v>2022</v>
      </c>
      <c r="P85" s="99">
        <v>2022</v>
      </c>
      <c r="Q85" s="99">
        <v>2022</v>
      </c>
      <c r="R85" s="99">
        <v>2022</v>
      </c>
      <c r="S85" s="99">
        <v>2022</v>
      </c>
      <c r="T85" s="99">
        <v>2022</v>
      </c>
      <c r="U85" s="99">
        <v>2022</v>
      </c>
      <c r="V85" s="99">
        <v>2022</v>
      </c>
      <c r="W85" s="99">
        <v>2022</v>
      </c>
      <c r="X85" s="99">
        <v>2022</v>
      </c>
      <c r="Y85" s="99">
        <v>2023</v>
      </c>
      <c r="Z85" s="99">
        <v>2023</v>
      </c>
      <c r="AA85" s="99">
        <v>2023</v>
      </c>
      <c r="AB85" s="99">
        <v>2023</v>
      </c>
      <c r="AC85" s="99">
        <v>2023</v>
      </c>
      <c r="AD85" s="99">
        <v>2023</v>
      </c>
      <c r="AE85" s="99">
        <v>2023</v>
      </c>
      <c r="AF85" s="99">
        <v>2023</v>
      </c>
      <c r="AG85" s="99">
        <v>2023</v>
      </c>
      <c r="AH85" s="99">
        <v>2023</v>
      </c>
      <c r="AI85" s="99">
        <v>2023</v>
      </c>
      <c r="AJ85" s="99">
        <v>2023</v>
      </c>
      <c r="AK85" s="99">
        <v>2024</v>
      </c>
      <c r="AL85" s="99">
        <v>2024</v>
      </c>
      <c r="AM85" s="99">
        <v>2024</v>
      </c>
      <c r="AN85" s="99">
        <v>2024</v>
      </c>
      <c r="AO85" s="99">
        <v>2024</v>
      </c>
      <c r="AP85" s="99">
        <v>2024</v>
      </c>
      <c r="AQ85" s="99">
        <v>2024</v>
      </c>
      <c r="AR85" s="99">
        <v>2024</v>
      </c>
      <c r="AS85" s="99">
        <v>2024</v>
      </c>
      <c r="AT85" s="99">
        <v>2024</v>
      </c>
      <c r="AU85" s="99">
        <v>2024</v>
      </c>
      <c r="AV85" s="99">
        <v>2024</v>
      </c>
      <c r="AW85" s="99">
        <v>2025</v>
      </c>
      <c r="AX85" s="99">
        <v>2025</v>
      </c>
      <c r="AY85" s="99">
        <v>2025</v>
      </c>
      <c r="AZ85" s="99">
        <v>2025</v>
      </c>
      <c r="BA85" s="99">
        <v>2025</v>
      </c>
      <c r="BB85" s="99">
        <v>2025</v>
      </c>
      <c r="BC85" s="99">
        <v>2025</v>
      </c>
      <c r="BD85" s="99">
        <v>2025</v>
      </c>
      <c r="BE85" s="99">
        <v>2025</v>
      </c>
      <c r="BF85" s="99">
        <v>2025</v>
      </c>
      <c r="BG85" s="99">
        <v>2025</v>
      </c>
      <c r="BH85" s="99">
        <v>2025</v>
      </c>
    </row>
    <row r="86" spans="1:62" s="92" customFormat="1" x14ac:dyDescent="0.2">
      <c r="E86" s="99"/>
      <c r="F86" s="99"/>
      <c r="G86" s="99"/>
      <c r="H86" s="99" t="s">
        <v>81</v>
      </c>
      <c r="I86" s="99" t="s">
        <v>82</v>
      </c>
      <c r="J86" s="99" t="s">
        <v>82</v>
      </c>
      <c r="K86" s="99" t="s">
        <v>82</v>
      </c>
      <c r="L86" s="99" t="s">
        <v>82</v>
      </c>
      <c r="M86" s="99" t="s">
        <v>83</v>
      </c>
      <c r="N86" s="99" t="s">
        <v>83</v>
      </c>
      <c r="O86" s="99" t="s">
        <v>83</v>
      </c>
      <c r="P86" s="99" t="s">
        <v>83</v>
      </c>
      <c r="Q86" s="99" t="s">
        <v>83</v>
      </c>
      <c r="R86" s="99" t="s">
        <v>83</v>
      </c>
      <c r="S86" s="99" t="s">
        <v>83</v>
      </c>
      <c r="T86" s="99" t="s">
        <v>83</v>
      </c>
      <c r="U86" s="99" t="s">
        <v>83</v>
      </c>
      <c r="V86" s="99" t="s">
        <v>83</v>
      </c>
      <c r="W86" s="99" t="s">
        <v>83</v>
      </c>
      <c r="X86" s="99" t="s">
        <v>83</v>
      </c>
      <c r="Y86" s="99" t="s">
        <v>84</v>
      </c>
      <c r="Z86" s="99" t="s">
        <v>84</v>
      </c>
      <c r="AA86" s="99" t="s">
        <v>84</v>
      </c>
      <c r="AB86" s="99" t="s">
        <v>84</v>
      </c>
      <c r="AC86" s="99" t="s">
        <v>84</v>
      </c>
      <c r="AD86" s="99" t="s">
        <v>84</v>
      </c>
      <c r="AE86" s="99" t="s">
        <v>84</v>
      </c>
      <c r="AF86" s="99" t="s">
        <v>84</v>
      </c>
      <c r="AG86" s="99" t="s">
        <v>84</v>
      </c>
      <c r="AH86" s="99" t="s">
        <v>84</v>
      </c>
      <c r="AI86" s="99" t="s">
        <v>84</v>
      </c>
      <c r="AJ86" s="99" t="s">
        <v>84</v>
      </c>
      <c r="AK86" s="99" t="s">
        <v>85</v>
      </c>
      <c r="AL86" s="99" t="s">
        <v>85</v>
      </c>
      <c r="AM86" s="99" t="s">
        <v>85</v>
      </c>
      <c r="AN86" s="99" t="s">
        <v>85</v>
      </c>
      <c r="AO86" s="99" t="s">
        <v>85</v>
      </c>
      <c r="AP86" s="99" t="s">
        <v>85</v>
      </c>
      <c r="AQ86" s="99" t="s">
        <v>85</v>
      </c>
      <c r="AR86" s="99" t="s">
        <v>85</v>
      </c>
      <c r="AS86" s="99" t="s">
        <v>85</v>
      </c>
      <c r="AT86" s="99" t="s">
        <v>85</v>
      </c>
      <c r="AU86" s="99" t="s">
        <v>85</v>
      </c>
      <c r="AV86" s="99" t="s">
        <v>85</v>
      </c>
      <c r="AW86" s="99" t="s">
        <v>95</v>
      </c>
      <c r="AX86" s="99" t="s">
        <v>95</v>
      </c>
      <c r="AY86" s="99" t="s">
        <v>95</v>
      </c>
      <c r="AZ86" s="99" t="s">
        <v>95</v>
      </c>
      <c r="BA86" s="99" t="s">
        <v>95</v>
      </c>
      <c r="BB86" s="99" t="s">
        <v>95</v>
      </c>
      <c r="BC86" s="99" t="s">
        <v>95</v>
      </c>
      <c r="BD86" s="99" t="s">
        <v>95</v>
      </c>
      <c r="BE86" s="99" t="s">
        <v>95</v>
      </c>
      <c r="BF86" s="99" t="s">
        <v>95</v>
      </c>
      <c r="BG86" s="99" t="s">
        <v>95</v>
      </c>
      <c r="BH86" s="99" t="s">
        <v>95</v>
      </c>
    </row>
    <row r="87" spans="1:62" s="92" customFormat="1" x14ac:dyDescent="0.2">
      <c r="A87" s="100"/>
      <c r="B87" s="100"/>
      <c r="E87" s="99"/>
      <c r="F87" s="99"/>
      <c r="G87" s="99"/>
      <c r="H87" s="104">
        <v>3.7499999999999999E-2</v>
      </c>
      <c r="I87" s="104">
        <v>7.2190000000000004E-2</v>
      </c>
      <c r="J87" s="104">
        <v>7.2190000000000004E-2</v>
      </c>
      <c r="K87" s="104">
        <v>7.2190000000000004E-2</v>
      </c>
      <c r="L87" s="104">
        <v>7.2190000000000004E-2</v>
      </c>
      <c r="M87" s="104">
        <v>6.6769999999999996E-2</v>
      </c>
      <c r="N87" s="104">
        <v>6.6769999999999996E-2</v>
      </c>
      <c r="O87" s="104">
        <v>6.6769999999999996E-2</v>
      </c>
      <c r="P87" s="104">
        <v>6.6769999999999996E-2</v>
      </c>
      <c r="Q87" s="104">
        <v>6.6769999999999996E-2</v>
      </c>
      <c r="R87" s="104">
        <v>6.6769999999999996E-2</v>
      </c>
      <c r="S87" s="104">
        <v>6.6769999999999996E-2</v>
      </c>
      <c r="T87" s="104">
        <v>6.6769999999999996E-2</v>
      </c>
      <c r="U87" s="104">
        <v>6.6769999999999996E-2</v>
      </c>
      <c r="V87" s="104">
        <v>6.6769999999999996E-2</v>
      </c>
      <c r="W87" s="104">
        <v>6.6769999999999996E-2</v>
      </c>
      <c r="X87" s="104">
        <v>6.6769999999999996E-2</v>
      </c>
      <c r="Y87" s="104">
        <v>6.1769999999999999E-2</v>
      </c>
      <c r="Z87" s="104">
        <v>6.1769999999999999E-2</v>
      </c>
      <c r="AA87" s="104">
        <v>6.1769999999999999E-2</v>
      </c>
      <c r="AB87" s="104">
        <v>6.1769999999999999E-2</v>
      </c>
      <c r="AC87" s="104">
        <v>6.1769999999999999E-2</v>
      </c>
      <c r="AD87" s="104">
        <v>6.1769999999999999E-2</v>
      </c>
      <c r="AE87" s="104">
        <v>6.1769999999999999E-2</v>
      </c>
      <c r="AF87" s="104">
        <v>6.1769999999999999E-2</v>
      </c>
      <c r="AG87" s="104">
        <v>6.1769999999999999E-2</v>
      </c>
      <c r="AH87" s="104">
        <v>6.1769999999999999E-2</v>
      </c>
      <c r="AI87" s="104">
        <v>6.1769999999999999E-2</v>
      </c>
      <c r="AJ87" s="104">
        <v>6.1769999999999999E-2</v>
      </c>
      <c r="AK87" s="104">
        <v>5.713E-2</v>
      </c>
      <c r="AL87" s="104">
        <v>5.713E-2</v>
      </c>
      <c r="AM87" s="104">
        <v>5.713E-2</v>
      </c>
      <c r="AN87" s="104">
        <v>5.713E-2</v>
      </c>
      <c r="AO87" s="104">
        <v>5.713E-2</v>
      </c>
      <c r="AP87" s="104">
        <v>5.713E-2</v>
      </c>
      <c r="AQ87" s="104">
        <v>5.713E-2</v>
      </c>
      <c r="AR87" s="104">
        <v>5.713E-2</v>
      </c>
      <c r="AS87" s="104">
        <v>5.713E-2</v>
      </c>
      <c r="AT87" s="104">
        <v>5.713E-2</v>
      </c>
      <c r="AU87" s="104">
        <v>5.713E-2</v>
      </c>
      <c r="AV87" s="104">
        <v>5.713E-2</v>
      </c>
      <c r="AW87" s="104">
        <v>5.2850000000000001E-2</v>
      </c>
      <c r="AX87" s="104">
        <v>5.2850000000000001E-2</v>
      </c>
      <c r="AY87" s="104">
        <v>5.2850000000000001E-2</v>
      </c>
      <c r="AZ87" s="104">
        <v>5.2850000000000001E-2</v>
      </c>
      <c r="BA87" s="104">
        <v>5.2850000000000001E-2</v>
      </c>
      <c r="BB87" s="104">
        <v>5.2850000000000001E-2</v>
      </c>
      <c r="BC87" s="104">
        <v>5.2850000000000001E-2</v>
      </c>
      <c r="BD87" s="104">
        <v>5.2850000000000001E-2</v>
      </c>
      <c r="BE87" s="104">
        <v>5.2850000000000001E-2</v>
      </c>
      <c r="BF87" s="104">
        <v>5.2850000000000001E-2</v>
      </c>
      <c r="BG87" s="104">
        <v>5.2850000000000001E-2</v>
      </c>
      <c r="BH87" s="104">
        <v>5.2850000000000001E-2</v>
      </c>
      <c r="BI87" s="103" t="s">
        <v>88</v>
      </c>
    </row>
    <row r="88" spans="1:62" s="92" customFormat="1" x14ac:dyDescent="0.2">
      <c r="A88" s="100"/>
      <c r="B88" s="100"/>
      <c r="E88" s="99" t="s">
        <v>81</v>
      </c>
      <c r="F88" s="99" t="s">
        <v>82</v>
      </c>
      <c r="G88" s="99" t="s">
        <v>83</v>
      </c>
      <c r="H88" s="99" t="s">
        <v>84</v>
      </c>
      <c r="I88" s="99" t="s">
        <v>85</v>
      </c>
      <c r="J88" s="99" t="s">
        <v>85</v>
      </c>
      <c r="K88" s="99" t="s">
        <v>85</v>
      </c>
      <c r="L88" s="99" t="s">
        <v>85</v>
      </c>
      <c r="M88" s="99" t="s">
        <v>95</v>
      </c>
      <c r="N88" s="99" t="s">
        <v>95</v>
      </c>
      <c r="O88" s="99" t="s">
        <v>95</v>
      </c>
      <c r="P88" s="99" t="s">
        <v>95</v>
      </c>
      <c r="Q88" s="99" t="s">
        <v>95</v>
      </c>
      <c r="R88" s="99" t="s">
        <v>95</v>
      </c>
      <c r="S88" s="99" t="s">
        <v>95</v>
      </c>
      <c r="T88" s="99" t="s">
        <v>95</v>
      </c>
      <c r="U88" s="99" t="s">
        <v>95</v>
      </c>
      <c r="V88" s="99" t="s">
        <v>95</v>
      </c>
      <c r="W88" s="99" t="s">
        <v>95</v>
      </c>
      <c r="X88" s="99" t="s">
        <v>95</v>
      </c>
      <c r="Y88" s="99" t="s">
        <v>96</v>
      </c>
      <c r="Z88" s="99" t="s">
        <v>96</v>
      </c>
      <c r="AA88" s="99" t="s">
        <v>96</v>
      </c>
      <c r="AB88" s="99" t="s">
        <v>96</v>
      </c>
      <c r="AC88" s="99" t="s">
        <v>96</v>
      </c>
      <c r="AD88" s="99" t="s">
        <v>96</v>
      </c>
      <c r="AE88" s="99" t="s">
        <v>96</v>
      </c>
      <c r="AF88" s="99" t="s">
        <v>96</v>
      </c>
      <c r="AG88" s="99" t="s">
        <v>96</v>
      </c>
      <c r="AH88" s="99" t="s">
        <v>96</v>
      </c>
      <c r="AI88" s="99" t="s">
        <v>96</v>
      </c>
      <c r="AJ88" s="99" t="s">
        <v>96</v>
      </c>
      <c r="AK88" s="99" t="s">
        <v>97</v>
      </c>
      <c r="AL88" s="99" t="s">
        <v>97</v>
      </c>
      <c r="AM88" s="99" t="s">
        <v>97</v>
      </c>
      <c r="AN88" s="99" t="s">
        <v>97</v>
      </c>
      <c r="AO88" s="99" t="s">
        <v>97</v>
      </c>
      <c r="AP88" s="99" t="s">
        <v>97</v>
      </c>
      <c r="AQ88" s="99" t="s">
        <v>97</v>
      </c>
      <c r="AR88" s="99" t="s">
        <v>97</v>
      </c>
      <c r="AS88" s="99" t="s">
        <v>97</v>
      </c>
      <c r="AT88" s="99" t="s">
        <v>97</v>
      </c>
      <c r="AU88" s="99" t="s">
        <v>97</v>
      </c>
      <c r="AV88" s="99" t="s">
        <v>97</v>
      </c>
      <c r="AW88" s="99" t="s">
        <v>98</v>
      </c>
      <c r="AX88" s="99" t="s">
        <v>98</v>
      </c>
      <c r="AY88" s="99" t="s">
        <v>98</v>
      </c>
      <c r="AZ88" s="99" t="s">
        <v>98</v>
      </c>
      <c r="BA88" s="99" t="s">
        <v>98</v>
      </c>
      <c r="BB88" s="99" t="s">
        <v>98</v>
      </c>
      <c r="BC88" s="99" t="s">
        <v>98</v>
      </c>
      <c r="BD88" s="99" t="s">
        <v>98</v>
      </c>
      <c r="BE88" s="99" t="s">
        <v>98</v>
      </c>
      <c r="BF88" s="99" t="s">
        <v>98</v>
      </c>
      <c r="BG88" s="99" t="s">
        <v>98</v>
      </c>
      <c r="BH88" s="99" t="s">
        <v>98</v>
      </c>
    </row>
    <row r="89" spans="1:62" s="92" customFormat="1" x14ac:dyDescent="0.2">
      <c r="B89" s="100"/>
      <c r="E89" s="104">
        <v>3.7499999999999999E-2</v>
      </c>
      <c r="F89" s="104">
        <v>7.2190000000000004E-2</v>
      </c>
      <c r="G89" s="104">
        <v>6.6769999999999996E-2</v>
      </c>
      <c r="H89" s="104">
        <v>6.1769999999999999E-2</v>
      </c>
      <c r="I89" s="104">
        <v>5.713E-2</v>
      </c>
      <c r="J89" s="104">
        <v>5.713E-2</v>
      </c>
      <c r="K89" s="104">
        <v>5.713E-2</v>
      </c>
      <c r="L89" s="104">
        <v>5.713E-2</v>
      </c>
      <c r="M89" s="104">
        <v>5.2850000000000001E-2</v>
      </c>
      <c r="N89" s="104">
        <v>5.2850000000000001E-2</v>
      </c>
      <c r="O89" s="104">
        <v>5.2850000000000001E-2</v>
      </c>
      <c r="P89" s="104">
        <v>5.2850000000000001E-2</v>
      </c>
      <c r="Q89" s="104">
        <v>5.2850000000000001E-2</v>
      </c>
      <c r="R89" s="104">
        <v>5.2850000000000001E-2</v>
      </c>
      <c r="S89" s="104">
        <v>5.2850000000000001E-2</v>
      </c>
      <c r="T89" s="104">
        <v>5.2850000000000001E-2</v>
      </c>
      <c r="U89" s="104">
        <v>5.2850000000000001E-2</v>
      </c>
      <c r="V89" s="104">
        <v>5.2850000000000001E-2</v>
      </c>
      <c r="W89" s="104">
        <v>5.2850000000000001E-2</v>
      </c>
      <c r="X89" s="104">
        <v>5.2850000000000001E-2</v>
      </c>
      <c r="Y89" s="104">
        <v>4.888E-2</v>
      </c>
      <c r="Z89" s="104">
        <v>4.888E-2</v>
      </c>
      <c r="AA89" s="104">
        <v>4.888E-2</v>
      </c>
      <c r="AB89" s="104">
        <v>4.888E-2</v>
      </c>
      <c r="AC89" s="104">
        <v>4.888E-2</v>
      </c>
      <c r="AD89" s="104">
        <v>4.888E-2</v>
      </c>
      <c r="AE89" s="104">
        <v>4.888E-2</v>
      </c>
      <c r="AF89" s="104">
        <v>4.888E-2</v>
      </c>
      <c r="AG89" s="104">
        <v>4.888E-2</v>
      </c>
      <c r="AH89" s="104">
        <v>4.888E-2</v>
      </c>
      <c r="AI89" s="104">
        <v>4.888E-2</v>
      </c>
      <c r="AJ89" s="104">
        <v>4.888E-2</v>
      </c>
      <c r="AK89" s="104">
        <v>4.5220000000000003E-2</v>
      </c>
      <c r="AL89" s="104">
        <v>4.5220000000000003E-2</v>
      </c>
      <c r="AM89" s="104">
        <v>4.5220000000000003E-2</v>
      </c>
      <c r="AN89" s="104">
        <v>4.5220000000000003E-2</v>
      </c>
      <c r="AO89" s="104">
        <v>4.5220000000000003E-2</v>
      </c>
      <c r="AP89" s="104">
        <v>4.5220000000000003E-2</v>
      </c>
      <c r="AQ89" s="104">
        <v>4.5220000000000003E-2</v>
      </c>
      <c r="AR89" s="104">
        <v>4.5220000000000003E-2</v>
      </c>
      <c r="AS89" s="104">
        <v>4.5220000000000003E-2</v>
      </c>
      <c r="AT89" s="104">
        <v>4.5220000000000003E-2</v>
      </c>
      <c r="AU89" s="104">
        <v>4.5220000000000003E-2</v>
      </c>
      <c r="AV89" s="104">
        <v>4.5220000000000003E-2</v>
      </c>
      <c r="AW89" s="104">
        <v>4.462E-2</v>
      </c>
      <c r="AX89" s="104">
        <v>4.462E-2</v>
      </c>
      <c r="AY89" s="104">
        <v>4.462E-2</v>
      </c>
      <c r="AZ89" s="104">
        <v>4.462E-2</v>
      </c>
      <c r="BA89" s="104">
        <v>4.462E-2</v>
      </c>
      <c r="BB89" s="104">
        <v>4.462E-2</v>
      </c>
      <c r="BC89" s="104">
        <v>4.462E-2</v>
      </c>
      <c r="BD89" s="104">
        <v>4.462E-2</v>
      </c>
      <c r="BE89" s="104">
        <v>4.462E-2</v>
      </c>
      <c r="BF89" s="104">
        <v>4.462E-2</v>
      </c>
      <c r="BG89" s="104">
        <v>4.462E-2</v>
      </c>
      <c r="BH89" s="104">
        <v>4.462E-2</v>
      </c>
      <c r="BI89" s="103" t="s">
        <v>88</v>
      </c>
    </row>
    <row r="91" spans="1:62" x14ac:dyDescent="0.2">
      <c r="B91" s="71"/>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7"/>
    </row>
    <row r="93" spans="1:62" x14ac:dyDescent="0.2">
      <c r="A93" s="71" t="s">
        <v>87</v>
      </c>
    </row>
    <row r="94" spans="1:62" x14ac:dyDescent="0.2">
      <c r="A94" s="71" t="s">
        <v>43</v>
      </c>
      <c r="B94" s="155" t="s">
        <v>50</v>
      </c>
      <c r="E94" s="159">
        <f>'Plant in Service w CIAC'!E94-'Plant in Service no CIAC'!E94</f>
        <v>0</v>
      </c>
      <c r="F94" s="159">
        <f>'Plant in Service w CIAC'!F94-'Plant in Service no CIAC'!F94</f>
        <v>0</v>
      </c>
      <c r="G94" s="159">
        <f>'Plant in Service w CIAC'!G94-'Plant in Service no CIAC'!G94</f>
        <v>0</v>
      </c>
      <c r="H94" s="159">
        <f>'Plant in Service w CIAC'!H94-'Plant in Service no CIAC'!H94</f>
        <v>0</v>
      </c>
      <c r="I94" s="159">
        <f>'Plant in Service w CIAC'!I94-'Plant in Service no CIAC'!I94</f>
        <v>0</v>
      </c>
      <c r="J94" s="159">
        <f>'Plant in Service w CIAC'!J94-'Plant in Service no CIAC'!J94</f>
        <v>0</v>
      </c>
      <c r="K94" s="159">
        <f>'Plant in Service w CIAC'!K94-'Plant in Service no CIAC'!K94</f>
        <v>0</v>
      </c>
      <c r="L94" s="159">
        <f>'Plant in Service w CIAC'!L94-'Plant in Service no CIAC'!L94</f>
        <v>0</v>
      </c>
      <c r="M94" s="159">
        <f>'Plant in Service w CIAC'!M94-'Plant in Service no CIAC'!M94</f>
        <v>0</v>
      </c>
      <c r="N94" s="159">
        <f>'Plant in Service w CIAC'!N94-'Plant in Service no CIAC'!N94</f>
        <v>0</v>
      </c>
      <c r="O94" s="159">
        <f>'Plant in Service w CIAC'!O94-'Plant in Service no CIAC'!O94</f>
        <v>0</v>
      </c>
      <c r="P94" s="159">
        <f>'Plant in Service w CIAC'!P94-'Plant in Service no CIAC'!P94</f>
        <v>0</v>
      </c>
      <c r="Q94" s="159">
        <f>'Plant in Service w CIAC'!Q94-'Plant in Service no CIAC'!Q94</f>
        <v>0</v>
      </c>
      <c r="R94" s="159">
        <f>'Plant in Service w CIAC'!R94-'Plant in Service no CIAC'!R94</f>
        <v>0</v>
      </c>
      <c r="S94" s="159">
        <f>'Plant in Service w CIAC'!S94-'Plant in Service no CIAC'!S94</f>
        <v>0</v>
      </c>
      <c r="T94" s="159">
        <f>'Plant in Service w CIAC'!T94-'Plant in Service no CIAC'!T94</f>
        <v>0</v>
      </c>
      <c r="U94" s="159">
        <f>'Plant in Service w CIAC'!U94-'Plant in Service no CIAC'!U94</f>
        <v>0</v>
      </c>
      <c r="V94" s="159">
        <f>'Plant in Service w CIAC'!V94-'Plant in Service no CIAC'!V94</f>
        <v>0</v>
      </c>
      <c r="W94" s="159">
        <f>'Plant in Service w CIAC'!W94-'Plant in Service no CIAC'!W94</f>
        <v>0</v>
      </c>
      <c r="X94" s="159">
        <f>'Plant in Service w CIAC'!X94-'Plant in Service no CIAC'!X94</f>
        <v>0</v>
      </c>
      <c r="Y94" s="159">
        <f>'Plant in Service w CIAC'!Y94-'Plant in Service no CIAC'!Y94</f>
        <v>0</v>
      </c>
      <c r="Z94" s="159">
        <f>'Plant in Service w CIAC'!Z94-'Plant in Service no CIAC'!Z94</f>
        <v>0</v>
      </c>
      <c r="AA94" s="159">
        <f>'Plant in Service w CIAC'!AA94-'Plant in Service no CIAC'!AA94</f>
        <v>0</v>
      </c>
      <c r="AB94" s="159">
        <f>'Plant in Service w CIAC'!AB94-'Plant in Service no CIAC'!AB94</f>
        <v>0</v>
      </c>
      <c r="AC94" s="159">
        <f>'Plant in Service w CIAC'!AC94-'Plant in Service no CIAC'!AC94</f>
        <v>0</v>
      </c>
      <c r="AD94" s="159">
        <f>'Plant in Service w CIAC'!AD94-'Plant in Service no CIAC'!AD94</f>
        <v>0</v>
      </c>
      <c r="AE94" s="159">
        <f>'Plant in Service w CIAC'!AE94-'Plant in Service no CIAC'!AE94</f>
        <v>0</v>
      </c>
      <c r="AF94" s="159">
        <f>'Plant in Service w CIAC'!AF94-'Plant in Service no CIAC'!AF94</f>
        <v>0</v>
      </c>
      <c r="AG94" s="159">
        <f>'Plant in Service w CIAC'!AG94-'Plant in Service no CIAC'!AG94</f>
        <v>0</v>
      </c>
      <c r="AH94" s="159">
        <f>'Plant in Service w CIAC'!AH94-'Plant in Service no CIAC'!AH94</f>
        <v>0</v>
      </c>
      <c r="AI94" s="159">
        <f>'Plant in Service w CIAC'!AI94-'Plant in Service no CIAC'!AI94</f>
        <v>0</v>
      </c>
      <c r="AJ94" s="159">
        <f>'Plant in Service w CIAC'!AJ94-'Plant in Service no CIAC'!AJ94</f>
        <v>0</v>
      </c>
      <c r="AK94" s="159">
        <f>'Plant in Service w CIAC'!AK94-'Plant in Service no CIAC'!AK94</f>
        <v>0</v>
      </c>
      <c r="AL94" s="159">
        <f>'Plant in Service w CIAC'!AL94-'Plant in Service no CIAC'!AL94</f>
        <v>0</v>
      </c>
      <c r="AM94" s="159">
        <f>'Plant in Service w CIAC'!AM94-'Plant in Service no CIAC'!AM94</f>
        <v>0</v>
      </c>
      <c r="AN94" s="159">
        <f>'Plant in Service w CIAC'!AN94-'Plant in Service no CIAC'!AN94</f>
        <v>0</v>
      </c>
      <c r="AO94" s="159">
        <f>'Plant in Service w CIAC'!AO94-'Plant in Service no CIAC'!AO94</f>
        <v>0</v>
      </c>
      <c r="AP94" s="159">
        <f>'Plant in Service w CIAC'!AP94-'Plant in Service no CIAC'!AP94</f>
        <v>0</v>
      </c>
      <c r="AQ94" s="159">
        <f>'Plant in Service w CIAC'!AQ94-'Plant in Service no CIAC'!AQ94</f>
        <v>0</v>
      </c>
      <c r="AR94" s="159">
        <f>'Plant in Service w CIAC'!AR94-'Plant in Service no CIAC'!AR94</f>
        <v>0</v>
      </c>
      <c r="AS94" s="159">
        <f>'Plant in Service w CIAC'!AS94-'Plant in Service no CIAC'!AS94</f>
        <v>0</v>
      </c>
      <c r="AT94" s="159">
        <f>'Plant in Service w CIAC'!AT94-'Plant in Service no CIAC'!AT94</f>
        <v>0</v>
      </c>
      <c r="AU94" s="159">
        <f>'Plant in Service w CIAC'!AU94-'Plant in Service no CIAC'!AU94</f>
        <v>0</v>
      </c>
      <c r="AV94" s="159">
        <f>'Plant in Service w CIAC'!AV94-'Plant in Service no CIAC'!AV94</f>
        <v>0</v>
      </c>
      <c r="AW94" s="159">
        <f>'Plant in Service w CIAC'!AW94-'Plant in Service no CIAC'!AW94</f>
        <v>0</v>
      </c>
      <c r="AX94" s="159">
        <f>'Plant in Service w CIAC'!AX94-'Plant in Service no CIAC'!AX94</f>
        <v>0</v>
      </c>
      <c r="AY94" s="159">
        <f>'Plant in Service w CIAC'!AY94-'Plant in Service no CIAC'!AY94</f>
        <v>0</v>
      </c>
      <c r="AZ94" s="159">
        <f>'Plant in Service w CIAC'!AZ94-'Plant in Service no CIAC'!AZ94</f>
        <v>0</v>
      </c>
      <c r="BA94" s="159">
        <f>'Plant in Service w CIAC'!BA94-'Plant in Service no CIAC'!BA94</f>
        <v>0</v>
      </c>
      <c r="BB94" s="159">
        <f>'Plant in Service w CIAC'!BB94-'Plant in Service no CIAC'!BB94</f>
        <v>0</v>
      </c>
      <c r="BC94" s="159">
        <f>'Plant in Service w CIAC'!BC94-'Plant in Service no CIAC'!BC94</f>
        <v>0</v>
      </c>
      <c r="BD94" s="159">
        <f>'Plant in Service w CIAC'!BD94-'Plant in Service no CIAC'!BD94</f>
        <v>0</v>
      </c>
      <c r="BE94" s="159">
        <f>'Plant in Service w CIAC'!BE94-'Plant in Service no CIAC'!BE94</f>
        <v>0</v>
      </c>
      <c r="BF94" s="159">
        <f>'Plant in Service w CIAC'!BF94-'Plant in Service no CIAC'!BF94</f>
        <v>0</v>
      </c>
      <c r="BG94" s="159">
        <f>'Plant in Service w CIAC'!BG94-'Plant in Service no CIAC'!BG94</f>
        <v>0</v>
      </c>
      <c r="BH94" s="159">
        <f>'Plant in Service w CIAC'!BH94-'Plant in Service no CIAC'!BH94</f>
        <v>0</v>
      </c>
    </row>
    <row r="95" spans="1:62" x14ac:dyDescent="0.2">
      <c r="A95" s="71" t="s">
        <v>44</v>
      </c>
      <c r="B95" s="155" t="s">
        <v>50</v>
      </c>
      <c r="E95" s="159">
        <f>'Plant in Service w CIAC'!E95-'Plant in Service no CIAC'!E95</f>
        <v>0</v>
      </c>
      <c r="F95" s="159">
        <f>'Plant in Service w CIAC'!F95-'Plant in Service no CIAC'!F95</f>
        <v>0</v>
      </c>
      <c r="G95" s="159">
        <f>'Plant in Service w CIAC'!G95-'Plant in Service no CIAC'!G95</f>
        <v>0</v>
      </c>
      <c r="H95" s="159">
        <f>'Plant in Service w CIAC'!H95-'Plant in Service no CIAC'!H95</f>
        <v>0</v>
      </c>
      <c r="I95" s="159">
        <f>'Plant in Service w CIAC'!I95-'Plant in Service no CIAC'!I95</f>
        <v>0</v>
      </c>
      <c r="J95" s="159">
        <f>'Plant in Service w CIAC'!J95-'Plant in Service no CIAC'!J95</f>
        <v>0</v>
      </c>
      <c r="K95" s="159">
        <f>'Plant in Service w CIAC'!K95-'Plant in Service no CIAC'!K95</f>
        <v>0</v>
      </c>
      <c r="L95" s="159">
        <f>'Plant in Service w CIAC'!L95-'Plant in Service no CIAC'!L95</f>
        <v>0</v>
      </c>
      <c r="M95" s="159">
        <f>'Plant in Service w CIAC'!M95-'Plant in Service no CIAC'!M95</f>
        <v>0</v>
      </c>
      <c r="N95" s="159">
        <f>'Plant in Service w CIAC'!N95-'Plant in Service no CIAC'!N95</f>
        <v>0</v>
      </c>
      <c r="O95" s="159">
        <f>'Plant in Service w CIAC'!O95-'Plant in Service no CIAC'!O95</f>
        <v>0</v>
      </c>
      <c r="P95" s="159">
        <f>'Plant in Service w CIAC'!P95-'Plant in Service no CIAC'!P95</f>
        <v>0</v>
      </c>
      <c r="Q95" s="159">
        <f>'Plant in Service w CIAC'!Q95-'Plant in Service no CIAC'!Q95</f>
        <v>0</v>
      </c>
      <c r="R95" s="159">
        <f>'Plant in Service w CIAC'!R95-'Plant in Service no CIAC'!R95</f>
        <v>0</v>
      </c>
      <c r="S95" s="159">
        <f>'Plant in Service w CIAC'!S95-'Plant in Service no CIAC'!S95</f>
        <v>0</v>
      </c>
      <c r="T95" s="159">
        <f>'Plant in Service w CIAC'!T95-'Plant in Service no CIAC'!T95</f>
        <v>0</v>
      </c>
      <c r="U95" s="159">
        <f>'Plant in Service w CIAC'!U95-'Plant in Service no CIAC'!U95</f>
        <v>0</v>
      </c>
      <c r="V95" s="159">
        <f>'Plant in Service w CIAC'!V95-'Plant in Service no CIAC'!V95</f>
        <v>0</v>
      </c>
      <c r="W95" s="159">
        <f>'Plant in Service w CIAC'!W95-'Plant in Service no CIAC'!W95</f>
        <v>0</v>
      </c>
      <c r="X95" s="159">
        <f>'Plant in Service w CIAC'!X95-'Plant in Service no CIAC'!X95</f>
        <v>0</v>
      </c>
      <c r="Y95" s="159">
        <f>'Plant in Service w CIAC'!Y95-'Plant in Service no CIAC'!Y95</f>
        <v>0</v>
      </c>
      <c r="Z95" s="159">
        <f>'Plant in Service w CIAC'!Z95-'Plant in Service no CIAC'!Z95</f>
        <v>0</v>
      </c>
      <c r="AA95" s="159">
        <f>'Plant in Service w CIAC'!AA95-'Plant in Service no CIAC'!AA95</f>
        <v>0</v>
      </c>
      <c r="AB95" s="159">
        <f>'Plant in Service w CIAC'!AB95-'Plant in Service no CIAC'!AB95</f>
        <v>0</v>
      </c>
      <c r="AC95" s="159">
        <f>'Plant in Service w CIAC'!AC95-'Plant in Service no CIAC'!AC95</f>
        <v>0</v>
      </c>
      <c r="AD95" s="159">
        <f>'Plant in Service w CIAC'!AD95-'Plant in Service no CIAC'!AD95</f>
        <v>0</v>
      </c>
      <c r="AE95" s="159">
        <f>'Plant in Service w CIAC'!AE95-'Plant in Service no CIAC'!AE95</f>
        <v>0</v>
      </c>
      <c r="AF95" s="159">
        <f>'Plant in Service w CIAC'!AF95-'Plant in Service no CIAC'!AF95</f>
        <v>0</v>
      </c>
      <c r="AG95" s="159">
        <f>'Plant in Service w CIAC'!AG95-'Plant in Service no CIAC'!AG95</f>
        <v>0</v>
      </c>
      <c r="AH95" s="159">
        <f>'Plant in Service w CIAC'!AH95-'Plant in Service no CIAC'!AH95</f>
        <v>0</v>
      </c>
      <c r="AI95" s="159">
        <f>'Plant in Service w CIAC'!AI95-'Plant in Service no CIAC'!AI95</f>
        <v>0</v>
      </c>
      <c r="AJ95" s="159">
        <f>'Plant in Service w CIAC'!AJ95-'Plant in Service no CIAC'!AJ95</f>
        <v>0</v>
      </c>
      <c r="AK95" s="159">
        <f>'Plant in Service w CIAC'!AK95-'Plant in Service no CIAC'!AK95</f>
        <v>0</v>
      </c>
      <c r="AL95" s="159">
        <f>'Plant in Service w CIAC'!AL95-'Plant in Service no CIAC'!AL95</f>
        <v>0</v>
      </c>
      <c r="AM95" s="159">
        <f>'Plant in Service w CIAC'!AM95-'Plant in Service no CIAC'!AM95</f>
        <v>0</v>
      </c>
      <c r="AN95" s="159">
        <f>'Plant in Service w CIAC'!AN95-'Plant in Service no CIAC'!AN95</f>
        <v>0</v>
      </c>
      <c r="AO95" s="159">
        <f>'Plant in Service w CIAC'!AO95-'Plant in Service no CIAC'!AO95</f>
        <v>0</v>
      </c>
      <c r="AP95" s="159">
        <f>'Plant in Service w CIAC'!AP95-'Plant in Service no CIAC'!AP95</f>
        <v>0</v>
      </c>
      <c r="AQ95" s="159">
        <f>'Plant in Service w CIAC'!AQ95-'Plant in Service no CIAC'!AQ95</f>
        <v>0</v>
      </c>
      <c r="AR95" s="159">
        <f>'Plant in Service w CIAC'!AR95-'Plant in Service no CIAC'!AR95</f>
        <v>0</v>
      </c>
      <c r="AS95" s="159">
        <f>'Plant in Service w CIAC'!AS95-'Plant in Service no CIAC'!AS95</f>
        <v>0</v>
      </c>
      <c r="AT95" s="159">
        <f>'Plant in Service w CIAC'!AT95-'Plant in Service no CIAC'!AT95</f>
        <v>0</v>
      </c>
      <c r="AU95" s="159">
        <f>'Plant in Service w CIAC'!AU95-'Plant in Service no CIAC'!AU95</f>
        <v>0</v>
      </c>
      <c r="AV95" s="159">
        <f>'Plant in Service w CIAC'!AV95-'Plant in Service no CIAC'!AV95</f>
        <v>0</v>
      </c>
      <c r="AW95" s="159">
        <f>'Plant in Service w CIAC'!AW95-'Plant in Service no CIAC'!AW95</f>
        <v>0</v>
      </c>
      <c r="AX95" s="159">
        <f>'Plant in Service w CIAC'!AX95-'Plant in Service no CIAC'!AX95</f>
        <v>0</v>
      </c>
      <c r="AY95" s="159">
        <f>'Plant in Service w CIAC'!AY95-'Plant in Service no CIAC'!AY95</f>
        <v>0</v>
      </c>
      <c r="AZ95" s="159">
        <f>'Plant in Service w CIAC'!AZ95-'Plant in Service no CIAC'!AZ95</f>
        <v>0</v>
      </c>
      <c r="BA95" s="159">
        <f>'Plant in Service w CIAC'!BA95-'Plant in Service no CIAC'!BA95</f>
        <v>0</v>
      </c>
      <c r="BB95" s="159">
        <f>'Plant in Service w CIAC'!BB95-'Plant in Service no CIAC'!BB95</f>
        <v>0</v>
      </c>
      <c r="BC95" s="159">
        <f>'Plant in Service w CIAC'!BC95-'Plant in Service no CIAC'!BC95</f>
        <v>0</v>
      </c>
      <c r="BD95" s="159">
        <f>'Plant in Service w CIAC'!BD95-'Plant in Service no CIAC'!BD95</f>
        <v>0</v>
      </c>
      <c r="BE95" s="159">
        <f>'Plant in Service w CIAC'!BE95-'Plant in Service no CIAC'!BE95</f>
        <v>0</v>
      </c>
      <c r="BF95" s="159">
        <f>'Plant in Service w CIAC'!BF95-'Plant in Service no CIAC'!BF95</f>
        <v>0</v>
      </c>
      <c r="BG95" s="159">
        <f>'Plant in Service w CIAC'!BG95-'Plant in Service no CIAC'!BG95</f>
        <v>0</v>
      </c>
      <c r="BH95" s="159">
        <f>'Plant in Service w CIAC'!BH95-'Plant in Service no CIAC'!BH95</f>
        <v>0</v>
      </c>
    </row>
    <row r="96" spans="1:62" x14ac:dyDescent="0.2">
      <c r="A96" s="71" t="s">
        <v>45</v>
      </c>
      <c r="B96" s="155" t="s">
        <v>50</v>
      </c>
      <c r="E96" s="159">
        <f>'Plant in Service w CIAC'!E96-'Plant in Service no CIAC'!E96</f>
        <v>0</v>
      </c>
      <c r="F96" s="159">
        <f>'Plant in Service w CIAC'!F96-'Plant in Service no CIAC'!F96</f>
        <v>0</v>
      </c>
      <c r="G96" s="159">
        <f>'Plant in Service w CIAC'!G96-'Plant in Service no CIAC'!G96</f>
        <v>0</v>
      </c>
      <c r="H96" s="159">
        <f>'Plant in Service w CIAC'!H96-'Plant in Service no CIAC'!H96</f>
        <v>0</v>
      </c>
      <c r="I96" s="159">
        <f>'Plant in Service w CIAC'!I96-'Plant in Service no CIAC'!I96</f>
        <v>0</v>
      </c>
      <c r="J96" s="159">
        <f>'Plant in Service w CIAC'!J96-'Plant in Service no CIAC'!J96</f>
        <v>0</v>
      </c>
      <c r="K96" s="159">
        <f>'Plant in Service w CIAC'!K96-'Plant in Service no CIAC'!K96</f>
        <v>0</v>
      </c>
      <c r="L96" s="159">
        <f>'Plant in Service w CIAC'!L96-'Plant in Service no CIAC'!L96</f>
        <v>0</v>
      </c>
      <c r="M96" s="159">
        <f>'Plant in Service w CIAC'!M96-'Plant in Service no CIAC'!M96</f>
        <v>0</v>
      </c>
      <c r="N96" s="159">
        <f>'Plant in Service w CIAC'!N96-'Plant in Service no CIAC'!N96</f>
        <v>0</v>
      </c>
      <c r="O96" s="159">
        <f>'Plant in Service w CIAC'!O96-'Plant in Service no CIAC'!O96</f>
        <v>0</v>
      </c>
      <c r="P96" s="159">
        <f>'Plant in Service w CIAC'!P96-'Plant in Service no CIAC'!P96</f>
        <v>0</v>
      </c>
      <c r="Q96" s="159">
        <f>'Plant in Service w CIAC'!Q96-'Plant in Service no CIAC'!Q96</f>
        <v>0</v>
      </c>
      <c r="R96" s="159">
        <f>'Plant in Service w CIAC'!R96-'Plant in Service no CIAC'!R96</f>
        <v>0</v>
      </c>
      <c r="S96" s="159">
        <f>'Plant in Service w CIAC'!S96-'Plant in Service no CIAC'!S96</f>
        <v>0</v>
      </c>
      <c r="T96" s="159">
        <f>'Plant in Service w CIAC'!T96-'Plant in Service no CIAC'!T96</f>
        <v>0</v>
      </c>
      <c r="U96" s="159">
        <f>'Plant in Service w CIAC'!U96-'Plant in Service no CIAC'!U96</f>
        <v>0</v>
      </c>
      <c r="V96" s="159">
        <f>'Plant in Service w CIAC'!V96-'Plant in Service no CIAC'!V96</f>
        <v>0</v>
      </c>
      <c r="W96" s="159">
        <f>'Plant in Service w CIAC'!W96-'Plant in Service no CIAC'!W96</f>
        <v>0</v>
      </c>
      <c r="X96" s="159">
        <f>'Plant in Service w CIAC'!X96-'Plant in Service no CIAC'!X96</f>
        <v>0</v>
      </c>
      <c r="Y96" s="159">
        <f>'Plant in Service w CIAC'!Y96-'Plant in Service no CIAC'!Y96</f>
        <v>0</v>
      </c>
      <c r="Z96" s="159">
        <f>'Plant in Service w CIAC'!Z96-'Plant in Service no CIAC'!Z96</f>
        <v>0</v>
      </c>
      <c r="AA96" s="159">
        <f>'Plant in Service w CIAC'!AA96-'Plant in Service no CIAC'!AA96</f>
        <v>0</v>
      </c>
      <c r="AB96" s="159">
        <f>'Plant in Service w CIAC'!AB96-'Plant in Service no CIAC'!AB96</f>
        <v>0</v>
      </c>
      <c r="AC96" s="159">
        <f>'Plant in Service w CIAC'!AC96-'Plant in Service no CIAC'!AC96</f>
        <v>0</v>
      </c>
      <c r="AD96" s="159">
        <f>'Plant in Service w CIAC'!AD96-'Plant in Service no CIAC'!AD96</f>
        <v>0</v>
      </c>
      <c r="AE96" s="159">
        <f>'Plant in Service w CIAC'!AE96-'Plant in Service no CIAC'!AE96</f>
        <v>0</v>
      </c>
      <c r="AF96" s="159">
        <f>'Plant in Service w CIAC'!AF96-'Plant in Service no CIAC'!AF96</f>
        <v>0</v>
      </c>
      <c r="AG96" s="159">
        <f>'Plant in Service w CIAC'!AG96-'Plant in Service no CIAC'!AG96</f>
        <v>0</v>
      </c>
      <c r="AH96" s="159">
        <f>'Plant in Service w CIAC'!AH96-'Plant in Service no CIAC'!AH96</f>
        <v>0</v>
      </c>
      <c r="AI96" s="159">
        <f>'Plant in Service w CIAC'!AI96-'Plant in Service no CIAC'!AI96</f>
        <v>0</v>
      </c>
      <c r="AJ96" s="159">
        <f>'Plant in Service w CIAC'!AJ96-'Plant in Service no CIAC'!AJ96</f>
        <v>0</v>
      </c>
      <c r="AK96" s="159">
        <f>'Plant in Service w CIAC'!AK96-'Plant in Service no CIAC'!AK96</f>
        <v>0</v>
      </c>
      <c r="AL96" s="159">
        <f>'Plant in Service w CIAC'!AL96-'Plant in Service no CIAC'!AL96</f>
        <v>0</v>
      </c>
      <c r="AM96" s="159">
        <f>'Plant in Service w CIAC'!AM96-'Plant in Service no CIAC'!AM96</f>
        <v>0</v>
      </c>
      <c r="AN96" s="159">
        <f>'Plant in Service w CIAC'!AN96-'Plant in Service no CIAC'!AN96</f>
        <v>0</v>
      </c>
      <c r="AO96" s="159">
        <f>'Plant in Service w CIAC'!AO96-'Plant in Service no CIAC'!AO96</f>
        <v>0</v>
      </c>
      <c r="AP96" s="159">
        <f>'Plant in Service w CIAC'!AP96-'Plant in Service no CIAC'!AP96</f>
        <v>0</v>
      </c>
      <c r="AQ96" s="159">
        <f>'Plant in Service w CIAC'!AQ96-'Plant in Service no CIAC'!AQ96</f>
        <v>0</v>
      </c>
      <c r="AR96" s="159">
        <f>'Plant in Service w CIAC'!AR96-'Plant in Service no CIAC'!AR96</f>
        <v>0</v>
      </c>
      <c r="AS96" s="159">
        <f>'Plant in Service w CIAC'!AS96-'Plant in Service no CIAC'!AS96</f>
        <v>0</v>
      </c>
      <c r="AT96" s="159">
        <f>'Plant in Service w CIAC'!AT96-'Plant in Service no CIAC'!AT96</f>
        <v>0</v>
      </c>
      <c r="AU96" s="159">
        <f>'Plant in Service w CIAC'!AU96-'Plant in Service no CIAC'!AU96</f>
        <v>0</v>
      </c>
      <c r="AV96" s="159">
        <f>'Plant in Service w CIAC'!AV96-'Plant in Service no CIAC'!AV96</f>
        <v>0</v>
      </c>
      <c r="AW96" s="159">
        <f>'Plant in Service w CIAC'!AW96-'Plant in Service no CIAC'!AW96</f>
        <v>0</v>
      </c>
      <c r="AX96" s="159">
        <f>'Plant in Service w CIAC'!AX96-'Plant in Service no CIAC'!AX96</f>
        <v>0</v>
      </c>
      <c r="AY96" s="159">
        <f>'Plant in Service w CIAC'!AY96-'Plant in Service no CIAC'!AY96</f>
        <v>0</v>
      </c>
      <c r="AZ96" s="159">
        <f>'Plant in Service w CIAC'!AZ96-'Plant in Service no CIAC'!AZ96</f>
        <v>0</v>
      </c>
      <c r="BA96" s="159">
        <f>'Plant in Service w CIAC'!BA96-'Plant in Service no CIAC'!BA96</f>
        <v>0</v>
      </c>
      <c r="BB96" s="159">
        <f>'Plant in Service w CIAC'!BB96-'Plant in Service no CIAC'!BB96</f>
        <v>0</v>
      </c>
      <c r="BC96" s="159">
        <f>'Plant in Service w CIAC'!BC96-'Plant in Service no CIAC'!BC96</f>
        <v>0</v>
      </c>
      <c r="BD96" s="159">
        <f>'Plant in Service w CIAC'!BD96-'Plant in Service no CIAC'!BD96</f>
        <v>0</v>
      </c>
      <c r="BE96" s="159">
        <f>'Plant in Service w CIAC'!BE96-'Plant in Service no CIAC'!BE96</f>
        <v>0</v>
      </c>
      <c r="BF96" s="159">
        <f>'Plant in Service w CIAC'!BF96-'Plant in Service no CIAC'!BF96</f>
        <v>0</v>
      </c>
      <c r="BG96" s="159">
        <f>'Plant in Service w CIAC'!BG96-'Plant in Service no CIAC'!BG96</f>
        <v>0</v>
      </c>
      <c r="BH96" s="159">
        <f>'Plant in Service w CIAC'!BH96-'Plant in Service no CIAC'!BH96</f>
        <v>0</v>
      </c>
    </row>
    <row r="97" spans="1:61" x14ac:dyDescent="0.2">
      <c r="A97" s="71" t="s">
        <v>42</v>
      </c>
      <c r="B97" s="155" t="s">
        <v>50</v>
      </c>
      <c r="E97" s="159">
        <f>'Plant in Service w CIAC'!E97-'Plant in Service no CIAC'!E97</f>
        <v>0</v>
      </c>
      <c r="F97" s="159">
        <f>'Plant in Service w CIAC'!F97-'Plant in Service no CIAC'!F97</f>
        <v>0</v>
      </c>
      <c r="G97" s="159">
        <f>'Plant in Service w CIAC'!G97-'Plant in Service no CIAC'!G97</f>
        <v>0</v>
      </c>
      <c r="H97" s="159">
        <f>'Plant in Service w CIAC'!H97-'Plant in Service no CIAC'!H97</f>
        <v>0</v>
      </c>
      <c r="I97" s="159">
        <f>'Plant in Service w CIAC'!I97-'Plant in Service no CIAC'!I97</f>
        <v>0</v>
      </c>
      <c r="J97" s="159">
        <f>'Plant in Service w CIAC'!J97-'Plant in Service no CIAC'!J97</f>
        <v>0</v>
      </c>
      <c r="K97" s="159">
        <f>'Plant in Service w CIAC'!K97-'Plant in Service no CIAC'!K97</f>
        <v>0</v>
      </c>
      <c r="L97" s="159">
        <f>'Plant in Service w CIAC'!L97-'Plant in Service no CIAC'!L97</f>
        <v>0</v>
      </c>
      <c r="M97" s="159">
        <f>'Plant in Service w CIAC'!M97-'Plant in Service no CIAC'!M97</f>
        <v>0</v>
      </c>
      <c r="N97" s="159">
        <f>'Plant in Service w CIAC'!N97-'Plant in Service no CIAC'!N97</f>
        <v>0</v>
      </c>
      <c r="O97" s="159">
        <f>'Plant in Service w CIAC'!O97-'Plant in Service no CIAC'!O97</f>
        <v>0</v>
      </c>
      <c r="P97" s="159">
        <f>'Plant in Service w CIAC'!P97-'Plant in Service no CIAC'!P97</f>
        <v>0</v>
      </c>
      <c r="Q97" s="159">
        <f>'Plant in Service w CIAC'!Q97-'Plant in Service no CIAC'!Q97</f>
        <v>0</v>
      </c>
      <c r="R97" s="159">
        <f>'Plant in Service w CIAC'!R97-'Plant in Service no CIAC'!R97</f>
        <v>0</v>
      </c>
      <c r="S97" s="159">
        <f>'Plant in Service w CIAC'!S97-'Plant in Service no CIAC'!S97</f>
        <v>0</v>
      </c>
      <c r="T97" s="159">
        <f>'Plant in Service w CIAC'!T97-'Plant in Service no CIAC'!T97</f>
        <v>0</v>
      </c>
      <c r="U97" s="159">
        <f>'Plant in Service w CIAC'!U97-'Plant in Service no CIAC'!U97</f>
        <v>0</v>
      </c>
      <c r="V97" s="159">
        <f>'Plant in Service w CIAC'!V97-'Plant in Service no CIAC'!V97</f>
        <v>0</v>
      </c>
      <c r="W97" s="159">
        <f>'Plant in Service w CIAC'!W97-'Plant in Service no CIAC'!W97</f>
        <v>0</v>
      </c>
      <c r="X97" s="159">
        <f>'Plant in Service w CIAC'!X97-'Plant in Service no CIAC'!X97</f>
        <v>0</v>
      </c>
      <c r="Y97" s="159">
        <f>'Plant in Service w CIAC'!Y97-'Plant in Service no CIAC'!Y97</f>
        <v>0</v>
      </c>
      <c r="Z97" s="159">
        <f>'Plant in Service w CIAC'!Z97-'Plant in Service no CIAC'!Z97</f>
        <v>0</v>
      </c>
      <c r="AA97" s="159">
        <f>'Plant in Service w CIAC'!AA97-'Plant in Service no CIAC'!AA97</f>
        <v>0</v>
      </c>
      <c r="AB97" s="159">
        <f>'Plant in Service w CIAC'!AB97-'Plant in Service no CIAC'!AB97</f>
        <v>0</v>
      </c>
      <c r="AC97" s="159">
        <f>'Plant in Service w CIAC'!AC97-'Plant in Service no CIAC'!AC97</f>
        <v>0</v>
      </c>
      <c r="AD97" s="159">
        <f>'Plant in Service w CIAC'!AD97-'Plant in Service no CIAC'!AD97</f>
        <v>0</v>
      </c>
      <c r="AE97" s="159">
        <f>'Plant in Service w CIAC'!AE97-'Plant in Service no CIAC'!AE97</f>
        <v>0</v>
      </c>
      <c r="AF97" s="159">
        <f>'Plant in Service w CIAC'!AF97-'Plant in Service no CIAC'!AF97</f>
        <v>0</v>
      </c>
      <c r="AG97" s="159">
        <f>'Plant in Service w CIAC'!AG97-'Plant in Service no CIAC'!AG97</f>
        <v>0</v>
      </c>
      <c r="AH97" s="159">
        <f>'Plant in Service w CIAC'!AH97-'Plant in Service no CIAC'!AH97</f>
        <v>0</v>
      </c>
      <c r="AI97" s="159">
        <f>'Plant in Service w CIAC'!AI97-'Plant in Service no CIAC'!AI97</f>
        <v>0</v>
      </c>
      <c r="AJ97" s="159">
        <f>'Plant in Service w CIAC'!AJ97-'Plant in Service no CIAC'!AJ97</f>
        <v>0</v>
      </c>
      <c r="AK97" s="159">
        <f>'Plant in Service w CIAC'!AK97-'Plant in Service no CIAC'!AK97</f>
        <v>0</v>
      </c>
      <c r="AL97" s="159">
        <f>'Plant in Service w CIAC'!AL97-'Plant in Service no CIAC'!AL97</f>
        <v>0</v>
      </c>
      <c r="AM97" s="159">
        <f>'Plant in Service w CIAC'!AM97-'Plant in Service no CIAC'!AM97</f>
        <v>0</v>
      </c>
      <c r="AN97" s="159">
        <f>'Plant in Service w CIAC'!AN97-'Plant in Service no CIAC'!AN97</f>
        <v>0</v>
      </c>
      <c r="AO97" s="159">
        <f>'Plant in Service w CIAC'!AO97-'Plant in Service no CIAC'!AO97</f>
        <v>0</v>
      </c>
      <c r="AP97" s="159">
        <f>'Plant in Service w CIAC'!AP97-'Plant in Service no CIAC'!AP97</f>
        <v>0</v>
      </c>
      <c r="AQ97" s="159">
        <f>'Plant in Service w CIAC'!AQ97-'Plant in Service no CIAC'!AQ97</f>
        <v>0</v>
      </c>
      <c r="AR97" s="159">
        <f>'Plant in Service w CIAC'!AR97-'Plant in Service no CIAC'!AR97</f>
        <v>0</v>
      </c>
      <c r="AS97" s="159">
        <f>'Plant in Service w CIAC'!AS97-'Plant in Service no CIAC'!AS97</f>
        <v>0</v>
      </c>
      <c r="AT97" s="159">
        <f>'Plant in Service w CIAC'!AT97-'Plant in Service no CIAC'!AT97</f>
        <v>0</v>
      </c>
      <c r="AU97" s="159">
        <f>'Plant in Service w CIAC'!AU97-'Plant in Service no CIAC'!AU97</f>
        <v>0</v>
      </c>
      <c r="AV97" s="159">
        <f>'Plant in Service w CIAC'!AV97-'Plant in Service no CIAC'!AV97</f>
        <v>0</v>
      </c>
      <c r="AW97" s="159">
        <f>'Plant in Service w CIAC'!AW97-'Plant in Service no CIAC'!AW97</f>
        <v>0</v>
      </c>
      <c r="AX97" s="159">
        <f>'Plant in Service w CIAC'!AX97-'Plant in Service no CIAC'!AX97</f>
        <v>0</v>
      </c>
      <c r="AY97" s="159">
        <f>'Plant in Service w CIAC'!AY97-'Plant in Service no CIAC'!AY97</f>
        <v>0</v>
      </c>
      <c r="AZ97" s="159">
        <f>'Plant in Service w CIAC'!AZ97-'Plant in Service no CIAC'!AZ97</f>
        <v>0</v>
      </c>
      <c r="BA97" s="159">
        <f>'Plant in Service w CIAC'!BA97-'Plant in Service no CIAC'!BA97</f>
        <v>0</v>
      </c>
      <c r="BB97" s="159">
        <f>'Plant in Service w CIAC'!BB97-'Plant in Service no CIAC'!BB97</f>
        <v>0</v>
      </c>
      <c r="BC97" s="159">
        <f>'Plant in Service w CIAC'!BC97-'Plant in Service no CIAC'!BC97</f>
        <v>0</v>
      </c>
      <c r="BD97" s="159">
        <f>'Plant in Service w CIAC'!BD97-'Plant in Service no CIAC'!BD97</f>
        <v>0</v>
      </c>
      <c r="BE97" s="159">
        <f>'Plant in Service w CIAC'!BE97-'Plant in Service no CIAC'!BE97</f>
        <v>0</v>
      </c>
      <c r="BF97" s="159">
        <f>'Plant in Service w CIAC'!BF97-'Plant in Service no CIAC'!BF97</f>
        <v>0</v>
      </c>
      <c r="BG97" s="159">
        <f>'Plant in Service w CIAC'!BG97-'Plant in Service no CIAC'!BG97</f>
        <v>0</v>
      </c>
      <c r="BH97" s="159">
        <f>'Plant in Service w CIAC'!BH97-'Plant in Service no CIAC'!BH97</f>
        <v>0</v>
      </c>
    </row>
    <row r="98" spans="1:61" x14ac:dyDescent="0.2">
      <c r="A98" s="71" t="s">
        <v>49</v>
      </c>
      <c r="B98" s="155" t="s">
        <v>50</v>
      </c>
      <c r="E98" s="159">
        <f>'Plant in Service w CIAC'!E98-'Plant in Service no CIAC'!E98</f>
        <v>0</v>
      </c>
      <c r="F98" s="159">
        <f>'Plant in Service w CIAC'!F98-'Plant in Service no CIAC'!F98</f>
        <v>0</v>
      </c>
      <c r="G98" s="159">
        <f>'Plant in Service w CIAC'!G98-'Plant in Service no CIAC'!G98</f>
        <v>0</v>
      </c>
      <c r="H98" s="159">
        <f>'Plant in Service w CIAC'!H98-'Plant in Service no CIAC'!H98</f>
        <v>0</v>
      </c>
      <c r="I98" s="159">
        <f>'Plant in Service w CIAC'!I98-'Plant in Service no CIAC'!I98</f>
        <v>0</v>
      </c>
      <c r="J98" s="159">
        <f>'Plant in Service w CIAC'!J98-'Plant in Service no CIAC'!J98</f>
        <v>0</v>
      </c>
      <c r="K98" s="159">
        <f>'Plant in Service w CIAC'!K98-'Plant in Service no CIAC'!K98</f>
        <v>0</v>
      </c>
      <c r="L98" s="159">
        <f>'Plant in Service w CIAC'!L98-'Plant in Service no CIAC'!L98</f>
        <v>0</v>
      </c>
      <c r="M98" s="159">
        <f>'Plant in Service w CIAC'!M98-'Plant in Service no CIAC'!M98</f>
        <v>0</v>
      </c>
      <c r="N98" s="159">
        <f>'Plant in Service w CIAC'!N98-'Plant in Service no CIAC'!N98</f>
        <v>0</v>
      </c>
      <c r="O98" s="159">
        <f>'Plant in Service w CIAC'!O98-'Plant in Service no CIAC'!O98</f>
        <v>0</v>
      </c>
      <c r="P98" s="159">
        <f>'Plant in Service w CIAC'!P98-'Plant in Service no CIAC'!P98</f>
        <v>0</v>
      </c>
      <c r="Q98" s="159">
        <f>'Plant in Service w CIAC'!Q98-'Plant in Service no CIAC'!Q98</f>
        <v>0</v>
      </c>
      <c r="R98" s="159">
        <f>'Plant in Service w CIAC'!R98-'Plant in Service no CIAC'!R98</f>
        <v>0</v>
      </c>
      <c r="S98" s="159">
        <f>'Plant in Service w CIAC'!S98-'Plant in Service no CIAC'!S98</f>
        <v>0</v>
      </c>
      <c r="T98" s="159">
        <f>'Plant in Service w CIAC'!T98-'Plant in Service no CIAC'!T98</f>
        <v>0</v>
      </c>
      <c r="U98" s="159">
        <f>'Plant in Service w CIAC'!U98-'Plant in Service no CIAC'!U98</f>
        <v>0</v>
      </c>
      <c r="V98" s="159">
        <f>'Plant in Service w CIAC'!V98-'Plant in Service no CIAC'!V98</f>
        <v>0</v>
      </c>
      <c r="W98" s="159">
        <f>'Plant in Service w CIAC'!W98-'Plant in Service no CIAC'!W98</f>
        <v>0</v>
      </c>
      <c r="X98" s="159">
        <f>'Plant in Service w CIAC'!X98-'Plant in Service no CIAC'!X98</f>
        <v>0</v>
      </c>
      <c r="Y98" s="159">
        <f>'Plant in Service w CIAC'!Y98-'Plant in Service no CIAC'!Y98</f>
        <v>0</v>
      </c>
      <c r="Z98" s="159">
        <f>'Plant in Service w CIAC'!Z98-'Plant in Service no CIAC'!Z98</f>
        <v>0</v>
      </c>
      <c r="AA98" s="159">
        <f>'Plant in Service w CIAC'!AA98-'Plant in Service no CIAC'!AA98</f>
        <v>0</v>
      </c>
      <c r="AB98" s="159">
        <f>'Plant in Service w CIAC'!AB98-'Plant in Service no CIAC'!AB98</f>
        <v>0</v>
      </c>
      <c r="AC98" s="159">
        <f>'Plant in Service w CIAC'!AC98-'Plant in Service no CIAC'!AC98</f>
        <v>0</v>
      </c>
      <c r="AD98" s="159">
        <f>'Plant in Service w CIAC'!AD98-'Plant in Service no CIAC'!AD98</f>
        <v>0</v>
      </c>
      <c r="AE98" s="159">
        <f>'Plant in Service w CIAC'!AE98-'Plant in Service no CIAC'!AE98</f>
        <v>0</v>
      </c>
      <c r="AF98" s="159">
        <f>'Plant in Service w CIAC'!AF98-'Plant in Service no CIAC'!AF98</f>
        <v>0</v>
      </c>
      <c r="AG98" s="159">
        <f>'Plant in Service w CIAC'!AG98-'Plant in Service no CIAC'!AG98</f>
        <v>0</v>
      </c>
      <c r="AH98" s="159">
        <f>'Plant in Service w CIAC'!AH98-'Plant in Service no CIAC'!AH98</f>
        <v>0</v>
      </c>
      <c r="AI98" s="159">
        <f>'Plant in Service w CIAC'!AI98-'Plant in Service no CIAC'!AI98</f>
        <v>0</v>
      </c>
      <c r="AJ98" s="159">
        <f>'Plant in Service w CIAC'!AJ98-'Plant in Service no CIAC'!AJ98</f>
        <v>0</v>
      </c>
      <c r="AK98" s="159">
        <f>'Plant in Service w CIAC'!AK98-'Plant in Service no CIAC'!AK98</f>
        <v>0</v>
      </c>
      <c r="AL98" s="159">
        <f>'Plant in Service w CIAC'!AL98-'Plant in Service no CIAC'!AL98</f>
        <v>0</v>
      </c>
      <c r="AM98" s="159">
        <f>'Plant in Service w CIAC'!AM98-'Plant in Service no CIAC'!AM98</f>
        <v>0</v>
      </c>
      <c r="AN98" s="159">
        <f>'Plant in Service w CIAC'!AN98-'Plant in Service no CIAC'!AN98</f>
        <v>0</v>
      </c>
      <c r="AO98" s="159">
        <f>'Plant in Service w CIAC'!AO98-'Plant in Service no CIAC'!AO98</f>
        <v>0</v>
      </c>
      <c r="AP98" s="159">
        <f>'Plant in Service w CIAC'!AP98-'Plant in Service no CIAC'!AP98</f>
        <v>0</v>
      </c>
      <c r="AQ98" s="159">
        <f>'Plant in Service w CIAC'!AQ98-'Plant in Service no CIAC'!AQ98</f>
        <v>0</v>
      </c>
      <c r="AR98" s="159">
        <f>'Plant in Service w CIAC'!AR98-'Plant in Service no CIAC'!AR98</f>
        <v>0</v>
      </c>
      <c r="AS98" s="159">
        <f>'Plant in Service w CIAC'!AS98-'Plant in Service no CIAC'!AS98</f>
        <v>0</v>
      </c>
      <c r="AT98" s="159">
        <f>'Plant in Service w CIAC'!AT98-'Plant in Service no CIAC'!AT98</f>
        <v>0</v>
      </c>
      <c r="AU98" s="159">
        <f>'Plant in Service w CIAC'!AU98-'Plant in Service no CIAC'!AU98</f>
        <v>0</v>
      </c>
      <c r="AV98" s="159">
        <f>'Plant in Service w CIAC'!AV98-'Plant in Service no CIAC'!AV98</f>
        <v>0</v>
      </c>
      <c r="AW98" s="159">
        <f>'Plant in Service w CIAC'!AW98-'Plant in Service no CIAC'!AW98</f>
        <v>0</v>
      </c>
      <c r="AX98" s="159">
        <f>'Plant in Service w CIAC'!AX98-'Plant in Service no CIAC'!AX98</f>
        <v>0</v>
      </c>
      <c r="AY98" s="159">
        <f>'Plant in Service w CIAC'!AY98-'Plant in Service no CIAC'!AY98</f>
        <v>0</v>
      </c>
      <c r="AZ98" s="159">
        <f>'Plant in Service w CIAC'!AZ98-'Plant in Service no CIAC'!AZ98</f>
        <v>0</v>
      </c>
      <c r="BA98" s="159">
        <f>'Plant in Service w CIAC'!BA98-'Plant in Service no CIAC'!BA98</f>
        <v>0</v>
      </c>
      <c r="BB98" s="159">
        <f>'Plant in Service w CIAC'!BB98-'Plant in Service no CIAC'!BB98</f>
        <v>0</v>
      </c>
      <c r="BC98" s="159">
        <f>'Plant in Service w CIAC'!BC98-'Plant in Service no CIAC'!BC98</f>
        <v>0</v>
      </c>
      <c r="BD98" s="159">
        <f>'Plant in Service w CIAC'!BD98-'Plant in Service no CIAC'!BD98</f>
        <v>0</v>
      </c>
      <c r="BE98" s="159">
        <f>'Plant in Service w CIAC'!BE98-'Plant in Service no CIAC'!BE98</f>
        <v>0</v>
      </c>
      <c r="BF98" s="159">
        <f>'Plant in Service w CIAC'!BF98-'Plant in Service no CIAC'!BF98</f>
        <v>0</v>
      </c>
      <c r="BG98" s="159">
        <f>'Plant in Service w CIAC'!BG98-'Plant in Service no CIAC'!BG98</f>
        <v>0</v>
      </c>
      <c r="BH98" s="159">
        <f>'Plant in Service w CIAC'!BH98-'Plant in Service no CIAC'!BH98</f>
        <v>0</v>
      </c>
    </row>
    <row r="99" spans="1:61" x14ac:dyDescent="0.2">
      <c r="A99" s="71" t="s">
        <v>41</v>
      </c>
      <c r="B99" s="155" t="s">
        <v>51</v>
      </c>
      <c r="E99" s="159">
        <f>'Plant in Service w CIAC'!E99-'Plant in Service no CIAC'!E99</f>
        <v>0</v>
      </c>
      <c r="F99" s="159">
        <f>'Plant in Service w CIAC'!F99-'Plant in Service no CIAC'!F99</f>
        <v>0</v>
      </c>
      <c r="G99" s="159">
        <f>'Plant in Service w CIAC'!G99-'Plant in Service no CIAC'!G99</f>
        <v>0</v>
      </c>
      <c r="H99" s="159">
        <f>'Plant in Service w CIAC'!H99-'Plant in Service no CIAC'!H99</f>
        <v>0</v>
      </c>
      <c r="I99" s="159">
        <f>'Plant in Service w CIAC'!I99-'Plant in Service no CIAC'!I99</f>
        <v>0</v>
      </c>
      <c r="J99" s="159">
        <f>'Plant in Service w CIAC'!J99-'Plant in Service no CIAC'!J99</f>
        <v>0</v>
      </c>
      <c r="K99" s="159">
        <f>'Plant in Service w CIAC'!K99-'Plant in Service no CIAC'!K99</f>
        <v>0</v>
      </c>
      <c r="L99" s="159">
        <f>'Plant in Service w CIAC'!L99-'Plant in Service no CIAC'!L99</f>
        <v>0</v>
      </c>
      <c r="M99" s="159">
        <f>'Plant in Service w CIAC'!M99-'Plant in Service no CIAC'!M99</f>
        <v>0</v>
      </c>
      <c r="N99" s="159">
        <f>'Plant in Service w CIAC'!N99-'Plant in Service no CIAC'!N99</f>
        <v>0</v>
      </c>
      <c r="O99" s="159">
        <f>'Plant in Service w CIAC'!O99-'Plant in Service no CIAC'!O99</f>
        <v>0</v>
      </c>
      <c r="P99" s="159">
        <f>'Plant in Service w CIAC'!P99-'Plant in Service no CIAC'!P99</f>
        <v>0</v>
      </c>
      <c r="Q99" s="159">
        <f>'Plant in Service w CIAC'!Q99-'Plant in Service no CIAC'!Q99</f>
        <v>0</v>
      </c>
      <c r="R99" s="159">
        <f>'Plant in Service w CIAC'!R99-'Plant in Service no CIAC'!R99</f>
        <v>0</v>
      </c>
      <c r="S99" s="159">
        <f>'Plant in Service w CIAC'!S99-'Plant in Service no CIAC'!S99</f>
        <v>0</v>
      </c>
      <c r="T99" s="159">
        <f>'Plant in Service w CIAC'!T99-'Plant in Service no CIAC'!T99</f>
        <v>0</v>
      </c>
      <c r="U99" s="159">
        <f>'Plant in Service w CIAC'!U99-'Plant in Service no CIAC'!U99</f>
        <v>0</v>
      </c>
      <c r="V99" s="159">
        <f>'Plant in Service w CIAC'!V99-'Plant in Service no CIAC'!V99</f>
        <v>0</v>
      </c>
      <c r="W99" s="159">
        <f>'Plant in Service w CIAC'!W99-'Plant in Service no CIAC'!W99</f>
        <v>0</v>
      </c>
      <c r="X99" s="159">
        <f>'Plant in Service w CIAC'!X99-'Plant in Service no CIAC'!X99</f>
        <v>0</v>
      </c>
      <c r="Y99" s="159">
        <f>'Plant in Service w CIAC'!Y99-'Plant in Service no CIAC'!Y99</f>
        <v>0</v>
      </c>
      <c r="Z99" s="159">
        <f>'Plant in Service w CIAC'!Z99-'Plant in Service no CIAC'!Z99</f>
        <v>0</v>
      </c>
      <c r="AA99" s="159">
        <f>'Plant in Service w CIAC'!AA99-'Plant in Service no CIAC'!AA99</f>
        <v>0</v>
      </c>
      <c r="AB99" s="159">
        <f>'Plant in Service w CIAC'!AB99-'Plant in Service no CIAC'!AB99</f>
        <v>0</v>
      </c>
      <c r="AC99" s="159">
        <f>'Plant in Service w CIAC'!AC99-'Plant in Service no CIAC'!AC99</f>
        <v>0</v>
      </c>
      <c r="AD99" s="159">
        <f>'Plant in Service w CIAC'!AD99-'Plant in Service no CIAC'!AD99</f>
        <v>0</v>
      </c>
      <c r="AE99" s="159">
        <f>'Plant in Service w CIAC'!AE99-'Plant in Service no CIAC'!AE99</f>
        <v>0</v>
      </c>
      <c r="AF99" s="159">
        <f>'Plant in Service w CIAC'!AF99-'Plant in Service no CIAC'!AF99</f>
        <v>0</v>
      </c>
      <c r="AG99" s="159">
        <f>'Plant in Service w CIAC'!AG99-'Plant in Service no CIAC'!AG99</f>
        <v>0</v>
      </c>
      <c r="AH99" s="159">
        <f>'Plant in Service w CIAC'!AH99-'Plant in Service no CIAC'!AH99</f>
        <v>0</v>
      </c>
      <c r="AI99" s="159">
        <f>'Plant in Service w CIAC'!AI99-'Plant in Service no CIAC'!AI99</f>
        <v>0</v>
      </c>
      <c r="AJ99" s="159">
        <f>'Plant in Service w CIAC'!AJ99-'Plant in Service no CIAC'!AJ99</f>
        <v>0</v>
      </c>
      <c r="AK99" s="159">
        <f>'Plant in Service w CIAC'!AK99-'Plant in Service no CIAC'!AK99</f>
        <v>0</v>
      </c>
      <c r="AL99" s="159">
        <f>'Plant in Service w CIAC'!AL99-'Plant in Service no CIAC'!AL99</f>
        <v>0</v>
      </c>
      <c r="AM99" s="159">
        <f>'Plant in Service w CIAC'!AM99-'Plant in Service no CIAC'!AM99</f>
        <v>0</v>
      </c>
      <c r="AN99" s="159">
        <f>'Plant in Service w CIAC'!AN99-'Plant in Service no CIAC'!AN99</f>
        <v>0</v>
      </c>
      <c r="AO99" s="159">
        <f>'Plant in Service w CIAC'!AO99-'Plant in Service no CIAC'!AO99</f>
        <v>0</v>
      </c>
      <c r="AP99" s="159">
        <f>'Plant in Service w CIAC'!AP99-'Plant in Service no CIAC'!AP99</f>
        <v>0</v>
      </c>
      <c r="AQ99" s="159">
        <f>'Plant in Service w CIAC'!AQ99-'Plant in Service no CIAC'!AQ99</f>
        <v>0</v>
      </c>
      <c r="AR99" s="159">
        <f>'Plant in Service w CIAC'!AR99-'Plant in Service no CIAC'!AR99</f>
        <v>0</v>
      </c>
      <c r="AS99" s="159">
        <f>'Plant in Service w CIAC'!AS99-'Plant in Service no CIAC'!AS99</f>
        <v>0</v>
      </c>
      <c r="AT99" s="159">
        <f>'Plant in Service w CIAC'!AT99-'Plant in Service no CIAC'!AT99</f>
        <v>0</v>
      </c>
      <c r="AU99" s="159">
        <f>'Plant in Service w CIAC'!AU99-'Plant in Service no CIAC'!AU99</f>
        <v>0</v>
      </c>
      <c r="AV99" s="159">
        <f>'Plant in Service w CIAC'!AV99-'Plant in Service no CIAC'!AV99</f>
        <v>0</v>
      </c>
      <c r="AW99" s="159">
        <f>'Plant in Service w CIAC'!AW99-'Plant in Service no CIAC'!AW99</f>
        <v>0</v>
      </c>
      <c r="AX99" s="159">
        <f>'Plant in Service w CIAC'!AX99-'Plant in Service no CIAC'!AX99</f>
        <v>0</v>
      </c>
      <c r="AY99" s="159">
        <f>'Plant in Service w CIAC'!AY99-'Plant in Service no CIAC'!AY99</f>
        <v>0</v>
      </c>
      <c r="AZ99" s="159">
        <f>'Plant in Service w CIAC'!AZ99-'Plant in Service no CIAC'!AZ99</f>
        <v>0</v>
      </c>
      <c r="BA99" s="159">
        <f>'Plant in Service w CIAC'!BA99-'Plant in Service no CIAC'!BA99</f>
        <v>0</v>
      </c>
      <c r="BB99" s="159">
        <f>'Plant in Service w CIAC'!BB99-'Plant in Service no CIAC'!BB99</f>
        <v>0</v>
      </c>
      <c r="BC99" s="159">
        <f>'Plant in Service w CIAC'!BC99-'Plant in Service no CIAC'!BC99</f>
        <v>0</v>
      </c>
      <c r="BD99" s="159">
        <f>'Plant in Service w CIAC'!BD99-'Plant in Service no CIAC'!BD99</f>
        <v>0</v>
      </c>
      <c r="BE99" s="159">
        <f>'Plant in Service w CIAC'!BE99-'Plant in Service no CIAC'!BE99</f>
        <v>0</v>
      </c>
      <c r="BF99" s="159">
        <f>'Plant in Service w CIAC'!BF99-'Plant in Service no CIAC'!BF99</f>
        <v>0</v>
      </c>
      <c r="BG99" s="159">
        <f>'Plant in Service w CIAC'!BG99-'Plant in Service no CIAC'!BG99</f>
        <v>0</v>
      </c>
      <c r="BH99" s="159">
        <f>'Plant in Service w CIAC'!BH99-'Plant in Service no CIAC'!BH99</f>
        <v>0</v>
      </c>
    </row>
    <row r="100" spans="1:61" x14ac:dyDescent="0.2">
      <c r="A100" s="71" t="s">
        <v>47</v>
      </c>
      <c r="B100" s="155" t="s">
        <v>51</v>
      </c>
      <c r="E100" s="159">
        <f>'Plant in Service w CIAC'!E100-'Plant in Service no CIAC'!E100</f>
        <v>0</v>
      </c>
      <c r="F100" s="159">
        <f>'Plant in Service w CIAC'!F100-'Plant in Service no CIAC'!F100</f>
        <v>0</v>
      </c>
      <c r="G100" s="159">
        <f>'Plant in Service w CIAC'!G100-'Plant in Service no CIAC'!G100</f>
        <v>0</v>
      </c>
      <c r="H100" s="159">
        <f>'Plant in Service w CIAC'!H100-'Plant in Service no CIAC'!H100</f>
        <v>0</v>
      </c>
      <c r="I100" s="159">
        <f>'Plant in Service w CIAC'!I100-'Plant in Service no CIAC'!I100</f>
        <v>0</v>
      </c>
      <c r="J100" s="159">
        <f>'Plant in Service w CIAC'!J100-'Plant in Service no CIAC'!J100</f>
        <v>0</v>
      </c>
      <c r="K100" s="159">
        <f>'Plant in Service w CIAC'!K100-'Plant in Service no CIAC'!K100</f>
        <v>0</v>
      </c>
      <c r="L100" s="159">
        <f>'Plant in Service w CIAC'!L100-'Plant in Service no CIAC'!L100</f>
        <v>0</v>
      </c>
      <c r="M100" s="159">
        <f>'Plant in Service w CIAC'!M100-'Plant in Service no CIAC'!M100</f>
        <v>0</v>
      </c>
      <c r="N100" s="159">
        <f>'Plant in Service w CIAC'!N100-'Plant in Service no CIAC'!N100</f>
        <v>0</v>
      </c>
      <c r="O100" s="159">
        <f>'Plant in Service w CIAC'!O100-'Plant in Service no CIAC'!O100</f>
        <v>0</v>
      </c>
      <c r="P100" s="159">
        <f>'Plant in Service w CIAC'!P100-'Plant in Service no CIAC'!P100</f>
        <v>0</v>
      </c>
      <c r="Q100" s="159">
        <f>'Plant in Service w CIAC'!Q100-'Plant in Service no CIAC'!Q100</f>
        <v>0</v>
      </c>
      <c r="R100" s="159">
        <f>'Plant in Service w CIAC'!R100-'Plant in Service no CIAC'!R100</f>
        <v>0</v>
      </c>
      <c r="S100" s="159">
        <f>'Plant in Service w CIAC'!S100-'Plant in Service no CIAC'!S100</f>
        <v>0</v>
      </c>
      <c r="T100" s="159">
        <f>'Plant in Service w CIAC'!T100-'Plant in Service no CIAC'!T100</f>
        <v>0</v>
      </c>
      <c r="U100" s="159">
        <f>'Plant in Service w CIAC'!U100-'Plant in Service no CIAC'!U100</f>
        <v>0</v>
      </c>
      <c r="V100" s="159">
        <f>'Plant in Service w CIAC'!V100-'Plant in Service no CIAC'!V100</f>
        <v>0</v>
      </c>
      <c r="W100" s="159">
        <f>'Plant in Service w CIAC'!W100-'Plant in Service no CIAC'!W100</f>
        <v>0</v>
      </c>
      <c r="X100" s="159">
        <f>'Plant in Service w CIAC'!X100-'Plant in Service no CIAC'!X100</f>
        <v>0</v>
      </c>
      <c r="Y100" s="159">
        <f>'Plant in Service w CIAC'!Y100-'Plant in Service no CIAC'!Y100</f>
        <v>0</v>
      </c>
      <c r="Z100" s="159">
        <f>'Plant in Service w CIAC'!Z100-'Plant in Service no CIAC'!Z100</f>
        <v>0</v>
      </c>
      <c r="AA100" s="159">
        <f>'Plant in Service w CIAC'!AA100-'Plant in Service no CIAC'!AA100</f>
        <v>0</v>
      </c>
      <c r="AB100" s="159">
        <f>'Plant in Service w CIAC'!AB100-'Plant in Service no CIAC'!AB100</f>
        <v>0</v>
      </c>
      <c r="AC100" s="159">
        <f>'Plant in Service w CIAC'!AC100-'Plant in Service no CIAC'!AC100</f>
        <v>0</v>
      </c>
      <c r="AD100" s="159">
        <f>'Plant in Service w CIAC'!AD100-'Plant in Service no CIAC'!AD100</f>
        <v>0</v>
      </c>
      <c r="AE100" s="159">
        <f>'Plant in Service w CIAC'!AE100-'Plant in Service no CIAC'!AE100</f>
        <v>0</v>
      </c>
      <c r="AF100" s="159">
        <f>'Plant in Service w CIAC'!AF100-'Plant in Service no CIAC'!AF100</f>
        <v>0</v>
      </c>
      <c r="AG100" s="159">
        <f>'Plant in Service w CIAC'!AG100-'Plant in Service no CIAC'!AG100</f>
        <v>0</v>
      </c>
      <c r="AH100" s="159">
        <f>'Plant in Service w CIAC'!AH100-'Plant in Service no CIAC'!AH100</f>
        <v>0</v>
      </c>
      <c r="AI100" s="159">
        <f>'Plant in Service w CIAC'!AI100-'Plant in Service no CIAC'!AI100</f>
        <v>0</v>
      </c>
      <c r="AJ100" s="159">
        <f>'Plant in Service w CIAC'!AJ100-'Plant in Service no CIAC'!AJ100</f>
        <v>0</v>
      </c>
      <c r="AK100" s="159">
        <f>'Plant in Service w CIAC'!AK100-'Plant in Service no CIAC'!AK100</f>
        <v>0</v>
      </c>
      <c r="AL100" s="159">
        <f>'Plant in Service w CIAC'!AL100-'Plant in Service no CIAC'!AL100</f>
        <v>0</v>
      </c>
      <c r="AM100" s="159">
        <f>'Plant in Service w CIAC'!AM100-'Plant in Service no CIAC'!AM100</f>
        <v>0</v>
      </c>
      <c r="AN100" s="159">
        <f>'Plant in Service w CIAC'!AN100-'Plant in Service no CIAC'!AN100</f>
        <v>0</v>
      </c>
      <c r="AO100" s="159">
        <f>'Plant in Service w CIAC'!AO100-'Plant in Service no CIAC'!AO100</f>
        <v>0</v>
      </c>
      <c r="AP100" s="159">
        <f>'Plant in Service w CIAC'!AP100-'Plant in Service no CIAC'!AP100</f>
        <v>0</v>
      </c>
      <c r="AQ100" s="159">
        <f>'Plant in Service w CIAC'!AQ100-'Plant in Service no CIAC'!AQ100</f>
        <v>0</v>
      </c>
      <c r="AR100" s="159">
        <f>'Plant in Service w CIAC'!AR100-'Plant in Service no CIAC'!AR100</f>
        <v>0</v>
      </c>
      <c r="AS100" s="159">
        <f>'Plant in Service w CIAC'!AS100-'Plant in Service no CIAC'!AS100</f>
        <v>0</v>
      </c>
      <c r="AT100" s="159">
        <f>'Plant in Service w CIAC'!AT100-'Plant in Service no CIAC'!AT100</f>
        <v>0</v>
      </c>
      <c r="AU100" s="159">
        <f>'Plant in Service w CIAC'!AU100-'Plant in Service no CIAC'!AU100</f>
        <v>0</v>
      </c>
      <c r="AV100" s="159">
        <f>'Plant in Service w CIAC'!AV100-'Plant in Service no CIAC'!AV100</f>
        <v>0</v>
      </c>
      <c r="AW100" s="159">
        <f>'Plant in Service w CIAC'!AW100-'Plant in Service no CIAC'!AW100</f>
        <v>0</v>
      </c>
      <c r="AX100" s="159">
        <f>'Plant in Service w CIAC'!AX100-'Plant in Service no CIAC'!AX100</f>
        <v>0</v>
      </c>
      <c r="AY100" s="159">
        <f>'Plant in Service w CIAC'!AY100-'Plant in Service no CIAC'!AY100</f>
        <v>0</v>
      </c>
      <c r="AZ100" s="159">
        <f>'Plant in Service w CIAC'!AZ100-'Plant in Service no CIAC'!AZ100</f>
        <v>0</v>
      </c>
      <c r="BA100" s="159">
        <f>'Plant in Service w CIAC'!BA100-'Plant in Service no CIAC'!BA100</f>
        <v>0</v>
      </c>
      <c r="BB100" s="159">
        <f>'Plant in Service w CIAC'!BB100-'Plant in Service no CIAC'!BB100</f>
        <v>0</v>
      </c>
      <c r="BC100" s="159">
        <f>'Plant in Service w CIAC'!BC100-'Plant in Service no CIAC'!BC100</f>
        <v>0</v>
      </c>
      <c r="BD100" s="159">
        <f>'Plant in Service w CIAC'!BD100-'Plant in Service no CIAC'!BD100</f>
        <v>0</v>
      </c>
      <c r="BE100" s="159">
        <f>'Plant in Service w CIAC'!BE100-'Plant in Service no CIAC'!BE100</f>
        <v>0</v>
      </c>
      <c r="BF100" s="159">
        <f>'Plant in Service w CIAC'!BF100-'Plant in Service no CIAC'!BF100</f>
        <v>0</v>
      </c>
      <c r="BG100" s="159">
        <f>'Plant in Service w CIAC'!BG100-'Plant in Service no CIAC'!BG100</f>
        <v>0</v>
      </c>
      <c r="BH100" s="159">
        <f>'Plant in Service w CIAC'!BH100-'Plant in Service no CIAC'!BH100</f>
        <v>0</v>
      </c>
    </row>
    <row r="101" spans="1:61" x14ac:dyDescent="0.2">
      <c r="A101" s="71" t="s">
        <v>44</v>
      </c>
      <c r="B101" s="155" t="s">
        <v>51</v>
      </c>
      <c r="E101" s="159">
        <f>'Plant in Service w CIAC'!E101-'Plant in Service no CIAC'!E101</f>
        <v>0</v>
      </c>
      <c r="F101" s="159">
        <f>'Plant in Service w CIAC'!F101-'Plant in Service no CIAC'!F101</f>
        <v>0</v>
      </c>
      <c r="G101" s="159">
        <f>'Plant in Service w CIAC'!G101-'Plant in Service no CIAC'!G101</f>
        <v>0</v>
      </c>
      <c r="H101" s="159">
        <f>'Plant in Service w CIAC'!H101-'Plant in Service no CIAC'!H101</f>
        <v>0</v>
      </c>
      <c r="I101" s="159">
        <f>'Plant in Service w CIAC'!I101-'Plant in Service no CIAC'!I101</f>
        <v>0</v>
      </c>
      <c r="J101" s="159">
        <f>'Plant in Service w CIAC'!J101-'Plant in Service no CIAC'!J101</f>
        <v>0</v>
      </c>
      <c r="K101" s="159">
        <f>'Plant in Service w CIAC'!K101-'Plant in Service no CIAC'!K101</f>
        <v>0</v>
      </c>
      <c r="L101" s="159">
        <f>'Plant in Service w CIAC'!L101-'Plant in Service no CIAC'!L101</f>
        <v>0</v>
      </c>
      <c r="M101" s="159">
        <f>'Plant in Service w CIAC'!M101-'Plant in Service no CIAC'!M101</f>
        <v>0</v>
      </c>
      <c r="N101" s="159">
        <f>'Plant in Service w CIAC'!N101-'Plant in Service no CIAC'!N101</f>
        <v>0</v>
      </c>
      <c r="O101" s="159">
        <f>'Plant in Service w CIAC'!O101-'Plant in Service no CIAC'!O101</f>
        <v>0</v>
      </c>
      <c r="P101" s="159">
        <f>'Plant in Service w CIAC'!P101-'Plant in Service no CIAC'!P101</f>
        <v>0</v>
      </c>
      <c r="Q101" s="159">
        <f>'Plant in Service w CIAC'!Q101-'Plant in Service no CIAC'!Q101</f>
        <v>0</v>
      </c>
      <c r="R101" s="159">
        <f>'Plant in Service w CIAC'!R101-'Plant in Service no CIAC'!R101</f>
        <v>0</v>
      </c>
      <c r="S101" s="159">
        <f>'Plant in Service w CIAC'!S101-'Plant in Service no CIAC'!S101</f>
        <v>0</v>
      </c>
      <c r="T101" s="159">
        <f>'Plant in Service w CIAC'!T101-'Plant in Service no CIAC'!T101</f>
        <v>0</v>
      </c>
      <c r="U101" s="159">
        <f>'Plant in Service w CIAC'!U101-'Plant in Service no CIAC'!U101</f>
        <v>0</v>
      </c>
      <c r="V101" s="159">
        <f>'Plant in Service w CIAC'!V101-'Plant in Service no CIAC'!V101</f>
        <v>0</v>
      </c>
      <c r="W101" s="159">
        <f>'Plant in Service w CIAC'!W101-'Plant in Service no CIAC'!W101</f>
        <v>0</v>
      </c>
      <c r="X101" s="159">
        <f>'Plant in Service w CIAC'!X101-'Plant in Service no CIAC'!X101</f>
        <v>0</v>
      </c>
      <c r="Y101" s="159">
        <f>'Plant in Service w CIAC'!Y101-'Plant in Service no CIAC'!Y101</f>
        <v>0</v>
      </c>
      <c r="Z101" s="159">
        <f>'Plant in Service w CIAC'!Z101-'Plant in Service no CIAC'!Z101</f>
        <v>0</v>
      </c>
      <c r="AA101" s="159">
        <f>'Plant in Service w CIAC'!AA101-'Plant in Service no CIAC'!AA101</f>
        <v>0</v>
      </c>
      <c r="AB101" s="159">
        <f>'Plant in Service w CIAC'!AB101-'Plant in Service no CIAC'!AB101</f>
        <v>0</v>
      </c>
      <c r="AC101" s="159">
        <f>'Plant in Service w CIAC'!AC101-'Plant in Service no CIAC'!AC101</f>
        <v>0</v>
      </c>
      <c r="AD101" s="159">
        <f>'Plant in Service w CIAC'!AD101-'Plant in Service no CIAC'!AD101</f>
        <v>0</v>
      </c>
      <c r="AE101" s="159">
        <f>'Plant in Service w CIAC'!AE101-'Plant in Service no CIAC'!AE101</f>
        <v>0</v>
      </c>
      <c r="AF101" s="159">
        <f>'Plant in Service w CIAC'!AF101-'Plant in Service no CIAC'!AF101</f>
        <v>0</v>
      </c>
      <c r="AG101" s="159">
        <f>'Plant in Service w CIAC'!AG101-'Plant in Service no CIAC'!AG101</f>
        <v>0</v>
      </c>
      <c r="AH101" s="159">
        <f>'Plant in Service w CIAC'!AH101-'Plant in Service no CIAC'!AH101</f>
        <v>0</v>
      </c>
      <c r="AI101" s="159">
        <f>'Plant in Service w CIAC'!AI101-'Plant in Service no CIAC'!AI101</f>
        <v>0</v>
      </c>
      <c r="AJ101" s="159">
        <f>'Plant in Service w CIAC'!AJ101-'Plant in Service no CIAC'!AJ101</f>
        <v>0</v>
      </c>
      <c r="AK101" s="159">
        <f>'Plant in Service w CIAC'!AK101-'Plant in Service no CIAC'!AK101</f>
        <v>0</v>
      </c>
      <c r="AL101" s="159">
        <f>'Plant in Service w CIAC'!AL101-'Plant in Service no CIAC'!AL101</f>
        <v>0</v>
      </c>
      <c r="AM101" s="159">
        <f>'Plant in Service w CIAC'!AM101-'Plant in Service no CIAC'!AM101</f>
        <v>0</v>
      </c>
      <c r="AN101" s="159">
        <f>'Plant in Service w CIAC'!AN101-'Plant in Service no CIAC'!AN101</f>
        <v>0</v>
      </c>
      <c r="AO101" s="159">
        <f>'Plant in Service w CIAC'!AO101-'Plant in Service no CIAC'!AO101</f>
        <v>0</v>
      </c>
      <c r="AP101" s="159">
        <f>'Plant in Service w CIAC'!AP101-'Plant in Service no CIAC'!AP101</f>
        <v>0</v>
      </c>
      <c r="AQ101" s="159">
        <f>'Plant in Service w CIAC'!AQ101-'Plant in Service no CIAC'!AQ101</f>
        <v>0</v>
      </c>
      <c r="AR101" s="159">
        <f>'Plant in Service w CIAC'!AR101-'Plant in Service no CIAC'!AR101</f>
        <v>0</v>
      </c>
      <c r="AS101" s="159">
        <f>'Plant in Service w CIAC'!AS101-'Plant in Service no CIAC'!AS101</f>
        <v>0</v>
      </c>
      <c r="AT101" s="159">
        <f>'Plant in Service w CIAC'!AT101-'Plant in Service no CIAC'!AT101</f>
        <v>0</v>
      </c>
      <c r="AU101" s="159">
        <f>'Plant in Service w CIAC'!AU101-'Plant in Service no CIAC'!AU101</f>
        <v>0</v>
      </c>
      <c r="AV101" s="159">
        <f>'Plant in Service w CIAC'!AV101-'Plant in Service no CIAC'!AV101</f>
        <v>0</v>
      </c>
      <c r="AW101" s="159">
        <f>'Plant in Service w CIAC'!AW101-'Plant in Service no CIAC'!AW101</f>
        <v>0</v>
      </c>
      <c r="AX101" s="159">
        <f>'Plant in Service w CIAC'!AX101-'Plant in Service no CIAC'!AX101</f>
        <v>0</v>
      </c>
      <c r="AY101" s="159">
        <f>'Plant in Service w CIAC'!AY101-'Plant in Service no CIAC'!AY101</f>
        <v>0</v>
      </c>
      <c r="AZ101" s="159">
        <f>'Plant in Service w CIAC'!AZ101-'Plant in Service no CIAC'!AZ101</f>
        <v>0</v>
      </c>
      <c r="BA101" s="159">
        <f>'Plant in Service w CIAC'!BA101-'Plant in Service no CIAC'!BA101</f>
        <v>0</v>
      </c>
      <c r="BB101" s="159">
        <f>'Plant in Service w CIAC'!BB101-'Plant in Service no CIAC'!BB101</f>
        <v>0</v>
      </c>
      <c r="BC101" s="159">
        <f>'Plant in Service w CIAC'!BC101-'Plant in Service no CIAC'!BC101</f>
        <v>0</v>
      </c>
      <c r="BD101" s="159">
        <f>'Plant in Service w CIAC'!BD101-'Plant in Service no CIAC'!BD101</f>
        <v>0</v>
      </c>
      <c r="BE101" s="159">
        <f>'Plant in Service w CIAC'!BE101-'Plant in Service no CIAC'!BE101</f>
        <v>0</v>
      </c>
      <c r="BF101" s="159">
        <f>'Plant in Service w CIAC'!BF101-'Plant in Service no CIAC'!BF101</f>
        <v>0</v>
      </c>
      <c r="BG101" s="159">
        <f>'Plant in Service w CIAC'!BG101-'Plant in Service no CIAC'!BG101</f>
        <v>0</v>
      </c>
      <c r="BH101" s="159">
        <f>'Plant in Service w CIAC'!BH101-'Plant in Service no CIAC'!BH101</f>
        <v>0</v>
      </c>
    </row>
    <row r="102" spans="1:61" x14ac:dyDescent="0.2">
      <c r="A102" s="71" t="s">
        <v>45</v>
      </c>
      <c r="B102" s="155" t="s">
        <v>51</v>
      </c>
      <c r="E102" s="159">
        <f>'Plant in Service w CIAC'!E102-'Plant in Service no CIAC'!E102</f>
        <v>92890.395288921194</v>
      </c>
      <c r="F102" s="159">
        <f>'Plant in Service w CIAC'!F102-'Plant in Service no CIAC'!F102</f>
        <v>178820.20362419286</v>
      </c>
      <c r="G102" s="159">
        <f>'Plant in Service w CIAC'!G102-'Plant in Service no CIAC'!G102</f>
        <v>165394.4451584341</v>
      </c>
      <c r="H102" s="159">
        <f>'Plant in Service w CIAC'!H102-'Plant in Service no CIAC'!H102</f>
        <v>153009.0591199114</v>
      </c>
      <c r="I102" s="159">
        <f>'Plant in Service w CIAC'!I102-'Plant in Service no CIAC'!I102</f>
        <v>-144770.71317328792</v>
      </c>
      <c r="J102" s="159">
        <f>'Plant in Service w CIAC'!J102-'Plant in Service no CIAC'!J102</f>
        <v>7231.0012154906726</v>
      </c>
      <c r="K102" s="159">
        <f>'Plant in Service w CIAC'!K102-'Plant in Service no CIAC'!K102</f>
        <v>7231.0012154906726</v>
      </c>
      <c r="L102" s="159">
        <f>'Plant in Service w CIAC'!L102-'Plant in Service no CIAC'!L102</f>
        <v>7231.0012154906726</v>
      </c>
      <c r="M102" s="159">
        <f>'Plant in Service w CIAC'!M102-'Plant in Service no CIAC'!M102</f>
        <v>6347.5103447426955</v>
      </c>
      <c r="N102" s="159">
        <f>'Plant in Service w CIAC'!N102-'Plant in Service no CIAC'!N102</f>
        <v>6347.5103447426955</v>
      </c>
      <c r="O102" s="159">
        <f>'Plant in Service w CIAC'!O102-'Plant in Service no CIAC'!O102</f>
        <v>6347.5103447426955</v>
      </c>
      <c r="P102" s="159">
        <f>'Plant in Service w CIAC'!P102-'Plant in Service no CIAC'!P102</f>
        <v>6347.5103447426955</v>
      </c>
      <c r="Q102" s="159">
        <f>'Plant in Service w CIAC'!Q102-'Plant in Service no CIAC'!Q102</f>
        <v>6347.5103447426955</v>
      </c>
      <c r="R102" s="159">
        <f>'Plant in Service w CIAC'!R102-'Plant in Service no CIAC'!R102</f>
        <v>6347.5103447426955</v>
      </c>
      <c r="S102" s="159">
        <f>'Plant in Service w CIAC'!S102-'Plant in Service no CIAC'!S102</f>
        <v>6347.5103447426955</v>
      </c>
      <c r="T102" s="159">
        <f>'Plant in Service w CIAC'!T102-'Plant in Service no CIAC'!T102</f>
        <v>6347.5103447426955</v>
      </c>
      <c r="U102" s="159">
        <f>'Plant in Service w CIAC'!U102-'Plant in Service no CIAC'!U102</f>
        <v>6347.5103447426955</v>
      </c>
      <c r="V102" s="159">
        <f>'Plant in Service w CIAC'!V102-'Plant in Service no CIAC'!V102</f>
        <v>6347.5103447426955</v>
      </c>
      <c r="W102" s="159">
        <f>'Plant in Service w CIAC'!W102-'Plant in Service no CIAC'!W102</f>
        <v>6347.5103447426955</v>
      </c>
      <c r="X102" s="159">
        <f>'Plant in Service w CIAC'!X102-'Plant in Service no CIAC'!X102</f>
        <v>6347.5103447426955</v>
      </c>
      <c r="Y102" s="159">
        <f>'Plant in Service w CIAC'!Y102-'Plant in Service no CIAC'!Y102</f>
        <v>5445.4413949370937</v>
      </c>
      <c r="Z102" s="159">
        <f>'Plant in Service w CIAC'!Z102-'Plant in Service no CIAC'!Z102</f>
        <v>5445.4413949370937</v>
      </c>
      <c r="AA102" s="159">
        <f>'Plant in Service w CIAC'!AA102-'Plant in Service no CIAC'!AA102</f>
        <v>5445.4413949370937</v>
      </c>
      <c r="AB102" s="159">
        <f>'Plant in Service w CIAC'!AB102-'Plant in Service no CIAC'!AB102</f>
        <v>5445.4413949370937</v>
      </c>
      <c r="AC102" s="159">
        <f>'Plant in Service w CIAC'!AC102-'Plant in Service no CIAC'!AC102</f>
        <v>5445.4413949370937</v>
      </c>
      <c r="AD102" s="159">
        <f>'Plant in Service w CIAC'!AD102-'Plant in Service no CIAC'!AD102</f>
        <v>5445.4413949370937</v>
      </c>
      <c r="AE102" s="159">
        <f>'Plant in Service w CIAC'!AE102-'Plant in Service no CIAC'!AE102</f>
        <v>5445.4413949370937</v>
      </c>
      <c r="AF102" s="159">
        <f>'Plant in Service w CIAC'!AF102-'Plant in Service no CIAC'!AF102</f>
        <v>5445.4413949370937</v>
      </c>
      <c r="AG102" s="159">
        <f>'Plant in Service w CIAC'!AG102-'Plant in Service no CIAC'!AG102</f>
        <v>5445.4413949370937</v>
      </c>
      <c r="AH102" s="159">
        <f>'Plant in Service w CIAC'!AH102-'Plant in Service no CIAC'!AH102</f>
        <v>5445.4413949370937</v>
      </c>
      <c r="AI102" s="159">
        <f>'Plant in Service w CIAC'!AI102-'Plant in Service no CIAC'!AI102</f>
        <v>5445.4413949370937</v>
      </c>
      <c r="AJ102" s="159">
        <f>'Plant in Service w CIAC'!AJ102-'Plant in Service no CIAC'!AJ102</f>
        <v>5445.4413949370937</v>
      </c>
      <c r="AK102" s="159">
        <f>'Plant in Service w CIAC'!AK102-'Plant in Service no CIAC'!AK102</f>
        <v>4689.9328465876752</v>
      </c>
      <c r="AL102" s="159">
        <f>'Plant in Service w CIAC'!AL102-'Plant in Service no CIAC'!AL102</f>
        <v>4689.9328465876752</v>
      </c>
      <c r="AM102" s="159">
        <f>'Plant in Service w CIAC'!AM102-'Plant in Service no CIAC'!AM102</f>
        <v>4689.9328465876752</v>
      </c>
      <c r="AN102" s="159">
        <f>'Plant in Service w CIAC'!AN102-'Plant in Service no CIAC'!AN102</f>
        <v>4689.9328465876752</v>
      </c>
      <c r="AO102" s="159">
        <f>'Plant in Service w CIAC'!AO102-'Plant in Service no CIAC'!AO102</f>
        <v>4689.9328465876752</v>
      </c>
      <c r="AP102" s="159">
        <f>'Plant in Service w CIAC'!AP102-'Plant in Service no CIAC'!AP102</f>
        <v>4689.9328465876752</v>
      </c>
      <c r="AQ102" s="159">
        <f>'Plant in Service w CIAC'!AQ102-'Plant in Service no CIAC'!AQ102</f>
        <v>4689.9328465876752</v>
      </c>
      <c r="AR102" s="159">
        <f>'Plant in Service w CIAC'!AR102-'Plant in Service no CIAC'!AR102</f>
        <v>4689.9328465876752</v>
      </c>
      <c r="AS102" s="159">
        <f>'Plant in Service w CIAC'!AS102-'Plant in Service no CIAC'!AS102</f>
        <v>4689.9328465876752</v>
      </c>
      <c r="AT102" s="159">
        <f>'Plant in Service w CIAC'!AT102-'Plant in Service no CIAC'!AT102</f>
        <v>4689.9328465876752</v>
      </c>
      <c r="AU102" s="159">
        <f>'Plant in Service w CIAC'!AU102-'Plant in Service no CIAC'!AU102</f>
        <v>4689.9328465876752</v>
      </c>
      <c r="AV102" s="159">
        <f>'Plant in Service w CIAC'!AV102-'Plant in Service no CIAC'!AV102</f>
        <v>4689.9328465876752</v>
      </c>
      <c r="AW102" s="159">
        <f>'Plant in Service w CIAC'!AW102-'Plant in Service no CIAC'!AW102</f>
        <v>4566.0789862024249</v>
      </c>
      <c r="AX102" s="159">
        <f>'Plant in Service w CIAC'!AX102-'Plant in Service no CIAC'!AX102</f>
        <v>4566.0789862024249</v>
      </c>
      <c r="AY102" s="159">
        <f>'Plant in Service w CIAC'!AY102-'Plant in Service no CIAC'!AY102</f>
        <v>4566.0789862024249</v>
      </c>
      <c r="AZ102" s="159">
        <f>'Plant in Service w CIAC'!AZ102-'Plant in Service no CIAC'!AZ102</f>
        <v>4566.0789862024249</v>
      </c>
      <c r="BA102" s="159">
        <f>'Plant in Service w CIAC'!BA102-'Plant in Service no CIAC'!BA102</f>
        <v>4566.0789862024249</v>
      </c>
      <c r="BB102" s="159">
        <f>'Plant in Service w CIAC'!BB102-'Plant in Service no CIAC'!BB102</f>
        <v>4566.0789862024249</v>
      </c>
      <c r="BC102" s="159">
        <f>'Plant in Service w CIAC'!BC102-'Plant in Service no CIAC'!BC102</f>
        <v>4566.0789862024249</v>
      </c>
      <c r="BD102" s="159">
        <f>'Plant in Service w CIAC'!BD102-'Plant in Service no CIAC'!BD102</f>
        <v>4566.0789862024249</v>
      </c>
      <c r="BE102" s="159">
        <f>'Plant in Service w CIAC'!BE102-'Plant in Service no CIAC'!BE102</f>
        <v>4566.0789862024249</v>
      </c>
      <c r="BF102" s="159">
        <f>'Plant in Service w CIAC'!BF102-'Plant in Service no CIAC'!BF102</f>
        <v>4566.0789862024249</v>
      </c>
      <c r="BG102" s="159">
        <f>'Plant in Service w CIAC'!BG102-'Plant in Service no CIAC'!BG102</f>
        <v>4566.0789862024249</v>
      </c>
      <c r="BH102" s="159">
        <f>'Plant in Service w CIAC'!BH102-'Plant in Service no CIAC'!BH102</f>
        <v>4566.0789862024249</v>
      </c>
    </row>
    <row r="103" spans="1:61" x14ac:dyDescent="0.2">
      <c r="A103" s="71" t="s">
        <v>42</v>
      </c>
      <c r="B103" s="155" t="s">
        <v>51</v>
      </c>
      <c r="E103" s="159">
        <f>'Plant in Service w CIAC'!E103-'Plant in Service no CIAC'!E103</f>
        <v>0</v>
      </c>
      <c r="F103" s="159">
        <f>'Plant in Service w CIAC'!F103-'Plant in Service no CIAC'!F103</f>
        <v>0</v>
      </c>
      <c r="G103" s="159">
        <f>'Plant in Service w CIAC'!G103-'Plant in Service no CIAC'!G103</f>
        <v>0</v>
      </c>
      <c r="H103" s="159">
        <f>'Plant in Service w CIAC'!H103-'Plant in Service no CIAC'!H103</f>
        <v>0</v>
      </c>
      <c r="I103" s="159">
        <f>'Plant in Service w CIAC'!I103-'Plant in Service no CIAC'!I103</f>
        <v>0</v>
      </c>
      <c r="J103" s="159">
        <f>'Plant in Service w CIAC'!J103-'Plant in Service no CIAC'!J103</f>
        <v>0</v>
      </c>
      <c r="K103" s="159">
        <f>'Plant in Service w CIAC'!K103-'Plant in Service no CIAC'!K103</f>
        <v>0</v>
      </c>
      <c r="L103" s="159">
        <f>'Plant in Service w CIAC'!L103-'Plant in Service no CIAC'!L103</f>
        <v>0</v>
      </c>
      <c r="M103" s="159">
        <f>'Plant in Service w CIAC'!M103-'Plant in Service no CIAC'!M103</f>
        <v>0</v>
      </c>
      <c r="N103" s="159">
        <f>'Plant in Service w CIAC'!N103-'Plant in Service no CIAC'!N103</f>
        <v>0</v>
      </c>
      <c r="O103" s="159">
        <f>'Plant in Service w CIAC'!O103-'Plant in Service no CIAC'!O103</f>
        <v>0</v>
      </c>
      <c r="P103" s="159">
        <f>'Plant in Service w CIAC'!P103-'Plant in Service no CIAC'!P103</f>
        <v>0</v>
      </c>
      <c r="Q103" s="159">
        <f>'Plant in Service w CIAC'!Q103-'Plant in Service no CIAC'!Q103</f>
        <v>0</v>
      </c>
      <c r="R103" s="159">
        <f>'Plant in Service w CIAC'!R103-'Plant in Service no CIAC'!R103</f>
        <v>0</v>
      </c>
      <c r="S103" s="159">
        <f>'Plant in Service w CIAC'!S103-'Plant in Service no CIAC'!S103</f>
        <v>0</v>
      </c>
      <c r="T103" s="159">
        <f>'Plant in Service w CIAC'!T103-'Plant in Service no CIAC'!T103</f>
        <v>0</v>
      </c>
      <c r="U103" s="159">
        <f>'Plant in Service w CIAC'!U103-'Plant in Service no CIAC'!U103</f>
        <v>0</v>
      </c>
      <c r="V103" s="159">
        <f>'Plant in Service w CIAC'!V103-'Plant in Service no CIAC'!V103</f>
        <v>0</v>
      </c>
      <c r="W103" s="159">
        <f>'Plant in Service w CIAC'!W103-'Plant in Service no CIAC'!W103</f>
        <v>0</v>
      </c>
      <c r="X103" s="159">
        <f>'Plant in Service w CIAC'!X103-'Plant in Service no CIAC'!X103</f>
        <v>0</v>
      </c>
      <c r="Y103" s="159">
        <f>'Plant in Service w CIAC'!Y103-'Plant in Service no CIAC'!Y103</f>
        <v>0</v>
      </c>
      <c r="Z103" s="159">
        <f>'Plant in Service w CIAC'!Z103-'Plant in Service no CIAC'!Z103</f>
        <v>0</v>
      </c>
      <c r="AA103" s="159">
        <f>'Plant in Service w CIAC'!AA103-'Plant in Service no CIAC'!AA103</f>
        <v>0</v>
      </c>
      <c r="AB103" s="159">
        <f>'Plant in Service w CIAC'!AB103-'Plant in Service no CIAC'!AB103</f>
        <v>0</v>
      </c>
      <c r="AC103" s="159">
        <f>'Plant in Service w CIAC'!AC103-'Plant in Service no CIAC'!AC103</f>
        <v>0</v>
      </c>
      <c r="AD103" s="159">
        <f>'Plant in Service w CIAC'!AD103-'Plant in Service no CIAC'!AD103</f>
        <v>0</v>
      </c>
      <c r="AE103" s="159">
        <f>'Plant in Service w CIAC'!AE103-'Plant in Service no CIAC'!AE103</f>
        <v>0</v>
      </c>
      <c r="AF103" s="159">
        <f>'Plant in Service w CIAC'!AF103-'Plant in Service no CIAC'!AF103</f>
        <v>0</v>
      </c>
      <c r="AG103" s="159">
        <f>'Plant in Service w CIAC'!AG103-'Plant in Service no CIAC'!AG103</f>
        <v>0</v>
      </c>
      <c r="AH103" s="159">
        <f>'Plant in Service w CIAC'!AH103-'Plant in Service no CIAC'!AH103</f>
        <v>0</v>
      </c>
      <c r="AI103" s="159">
        <f>'Plant in Service w CIAC'!AI103-'Plant in Service no CIAC'!AI103</f>
        <v>0</v>
      </c>
      <c r="AJ103" s="159">
        <f>'Plant in Service w CIAC'!AJ103-'Plant in Service no CIAC'!AJ103</f>
        <v>0</v>
      </c>
      <c r="AK103" s="159">
        <f>'Plant in Service w CIAC'!AK103-'Plant in Service no CIAC'!AK103</f>
        <v>0</v>
      </c>
      <c r="AL103" s="159">
        <f>'Plant in Service w CIAC'!AL103-'Plant in Service no CIAC'!AL103</f>
        <v>0</v>
      </c>
      <c r="AM103" s="159">
        <f>'Plant in Service w CIAC'!AM103-'Plant in Service no CIAC'!AM103</f>
        <v>0</v>
      </c>
      <c r="AN103" s="159">
        <f>'Plant in Service w CIAC'!AN103-'Plant in Service no CIAC'!AN103</f>
        <v>0</v>
      </c>
      <c r="AO103" s="159">
        <f>'Plant in Service w CIAC'!AO103-'Plant in Service no CIAC'!AO103</f>
        <v>0</v>
      </c>
      <c r="AP103" s="159">
        <f>'Plant in Service w CIAC'!AP103-'Plant in Service no CIAC'!AP103</f>
        <v>0</v>
      </c>
      <c r="AQ103" s="159">
        <f>'Plant in Service w CIAC'!AQ103-'Plant in Service no CIAC'!AQ103</f>
        <v>0</v>
      </c>
      <c r="AR103" s="159">
        <f>'Plant in Service w CIAC'!AR103-'Plant in Service no CIAC'!AR103</f>
        <v>0</v>
      </c>
      <c r="AS103" s="159">
        <f>'Plant in Service w CIAC'!AS103-'Plant in Service no CIAC'!AS103</f>
        <v>0</v>
      </c>
      <c r="AT103" s="159">
        <f>'Plant in Service w CIAC'!AT103-'Plant in Service no CIAC'!AT103</f>
        <v>0</v>
      </c>
      <c r="AU103" s="159">
        <f>'Plant in Service w CIAC'!AU103-'Plant in Service no CIAC'!AU103</f>
        <v>0</v>
      </c>
      <c r="AV103" s="159">
        <f>'Plant in Service w CIAC'!AV103-'Plant in Service no CIAC'!AV103</f>
        <v>0</v>
      </c>
      <c r="AW103" s="159">
        <f>'Plant in Service w CIAC'!AW103-'Plant in Service no CIAC'!AW103</f>
        <v>0</v>
      </c>
      <c r="AX103" s="159">
        <f>'Plant in Service w CIAC'!AX103-'Plant in Service no CIAC'!AX103</f>
        <v>0</v>
      </c>
      <c r="AY103" s="159">
        <f>'Plant in Service w CIAC'!AY103-'Plant in Service no CIAC'!AY103</f>
        <v>0</v>
      </c>
      <c r="AZ103" s="159">
        <f>'Plant in Service w CIAC'!AZ103-'Plant in Service no CIAC'!AZ103</f>
        <v>0</v>
      </c>
      <c r="BA103" s="159">
        <f>'Plant in Service w CIAC'!BA103-'Plant in Service no CIAC'!BA103</f>
        <v>0</v>
      </c>
      <c r="BB103" s="159">
        <f>'Plant in Service w CIAC'!BB103-'Plant in Service no CIAC'!BB103</f>
        <v>0</v>
      </c>
      <c r="BC103" s="159">
        <f>'Plant in Service w CIAC'!BC103-'Plant in Service no CIAC'!BC103</f>
        <v>0</v>
      </c>
      <c r="BD103" s="159">
        <f>'Plant in Service w CIAC'!BD103-'Plant in Service no CIAC'!BD103</f>
        <v>0</v>
      </c>
      <c r="BE103" s="159">
        <f>'Plant in Service w CIAC'!BE103-'Plant in Service no CIAC'!BE103</f>
        <v>0</v>
      </c>
      <c r="BF103" s="159">
        <f>'Plant in Service w CIAC'!BF103-'Plant in Service no CIAC'!BF103</f>
        <v>0</v>
      </c>
      <c r="BG103" s="159">
        <f>'Plant in Service w CIAC'!BG103-'Plant in Service no CIAC'!BG103</f>
        <v>0</v>
      </c>
      <c r="BH103" s="159">
        <f>'Plant in Service w CIAC'!BH103-'Plant in Service no CIAC'!BH103</f>
        <v>0</v>
      </c>
    </row>
    <row r="104" spans="1:61" x14ac:dyDescent="0.2">
      <c r="A104" s="71" t="s">
        <v>46</v>
      </c>
      <c r="B104" s="155" t="s">
        <v>51</v>
      </c>
      <c r="E104" s="159">
        <f>'Plant in Service w CIAC'!E104-'Plant in Service no CIAC'!E104</f>
        <v>0</v>
      </c>
      <c r="F104" s="159">
        <f>'Plant in Service w CIAC'!F104-'Plant in Service no CIAC'!F104</f>
        <v>0</v>
      </c>
      <c r="G104" s="159">
        <f>'Plant in Service w CIAC'!G104-'Plant in Service no CIAC'!G104</f>
        <v>0</v>
      </c>
      <c r="H104" s="159">
        <f>'Plant in Service w CIAC'!H104-'Plant in Service no CIAC'!H104</f>
        <v>0</v>
      </c>
      <c r="I104" s="159">
        <f>'Plant in Service w CIAC'!I104-'Plant in Service no CIAC'!I104</f>
        <v>0</v>
      </c>
      <c r="J104" s="159">
        <f>'Plant in Service w CIAC'!J104-'Plant in Service no CIAC'!J104</f>
        <v>0</v>
      </c>
      <c r="K104" s="159">
        <f>'Plant in Service w CIAC'!K104-'Plant in Service no CIAC'!K104</f>
        <v>0</v>
      </c>
      <c r="L104" s="159">
        <f>'Plant in Service w CIAC'!L104-'Plant in Service no CIAC'!L104</f>
        <v>0</v>
      </c>
      <c r="M104" s="159">
        <f>'Plant in Service w CIAC'!M104-'Plant in Service no CIAC'!M104</f>
        <v>0</v>
      </c>
      <c r="N104" s="159">
        <f>'Plant in Service w CIAC'!N104-'Plant in Service no CIAC'!N104</f>
        <v>0</v>
      </c>
      <c r="O104" s="159">
        <f>'Plant in Service w CIAC'!O104-'Plant in Service no CIAC'!O104</f>
        <v>0</v>
      </c>
      <c r="P104" s="159">
        <f>'Plant in Service w CIAC'!P104-'Plant in Service no CIAC'!P104</f>
        <v>0</v>
      </c>
      <c r="Q104" s="159">
        <f>'Plant in Service w CIAC'!Q104-'Plant in Service no CIAC'!Q104</f>
        <v>0</v>
      </c>
      <c r="R104" s="159">
        <f>'Plant in Service w CIAC'!R104-'Plant in Service no CIAC'!R104</f>
        <v>0</v>
      </c>
      <c r="S104" s="159">
        <f>'Plant in Service w CIAC'!S104-'Plant in Service no CIAC'!S104</f>
        <v>0</v>
      </c>
      <c r="T104" s="159">
        <f>'Plant in Service w CIAC'!T104-'Plant in Service no CIAC'!T104</f>
        <v>0</v>
      </c>
      <c r="U104" s="159">
        <f>'Plant in Service w CIAC'!U104-'Plant in Service no CIAC'!U104</f>
        <v>0</v>
      </c>
      <c r="V104" s="159">
        <f>'Plant in Service w CIAC'!V104-'Plant in Service no CIAC'!V104</f>
        <v>0</v>
      </c>
      <c r="W104" s="159">
        <f>'Plant in Service w CIAC'!W104-'Plant in Service no CIAC'!W104</f>
        <v>0</v>
      </c>
      <c r="X104" s="159">
        <f>'Plant in Service w CIAC'!X104-'Plant in Service no CIAC'!X104</f>
        <v>0</v>
      </c>
      <c r="Y104" s="159">
        <f>'Plant in Service w CIAC'!Y104-'Plant in Service no CIAC'!Y104</f>
        <v>0</v>
      </c>
      <c r="Z104" s="159">
        <f>'Plant in Service w CIAC'!Z104-'Plant in Service no CIAC'!Z104</f>
        <v>0</v>
      </c>
      <c r="AA104" s="159">
        <f>'Plant in Service w CIAC'!AA104-'Plant in Service no CIAC'!AA104</f>
        <v>0</v>
      </c>
      <c r="AB104" s="159">
        <f>'Plant in Service w CIAC'!AB104-'Plant in Service no CIAC'!AB104</f>
        <v>0</v>
      </c>
      <c r="AC104" s="159">
        <f>'Plant in Service w CIAC'!AC104-'Plant in Service no CIAC'!AC104</f>
        <v>0</v>
      </c>
      <c r="AD104" s="159">
        <f>'Plant in Service w CIAC'!AD104-'Plant in Service no CIAC'!AD104</f>
        <v>0</v>
      </c>
      <c r="AE104" s="159">
        <f>'Plant in Service w CIAC'!AE104-'Plant in Service no CIAC'!AE104</f>
        <v>0</v>
      </c>
      <c r="AF104" s="159">
        <f>'Plant in Service w CIAC'!AF104-'Plant in Service no CIAC'!AF104</f>
        <v>0</v>
      </c>
      <c r="AG104" s="159">
        <f>'Plant in Service w CIAC'!AG104-'Plant in Service no CIAC'!AG104</f>
        <v>0</v>
      </c>
      <c r="AH104" s="159">
        <f>'Plant in Service w CIAC'!AH104-'Plant in Service no CIAC'!AH104</f>
        <v>0</v>
      </c>
      <c r="AI104" s="159">
        <f>'Plant in Service w CIAC'!AI104-'Plant in Service no CIAC'!AI104</f>
        <v>0</v>
      </c>
      <c r="AJ104" s="159">
        <f>'Plant in Service w CIAC'!AJ104-'Plant in Service no CIAC'!AJ104</f>
        <v>0</v>
      </c>
      <c r="AK104" s="159">
        <f>'Plant in Service w CIAC'!AK104-'Plant in Service no CIAC'!AK104</f>
        <v>0</v>
      </c>
      <c r="AL104" s="159">
        <f>'Plant in Service w CIAC'!AL104-'Plant in Service no CIAC'!AL104</f>
        <v>0</v>
      </c>
      <c r="AM104" s="159">
        <f>'Plant in Service w CIAC'!AM104-'Plant in Service no CIAC'!AM104</f>
        <v>0</v>
      </c>
      <c r="AN104" s="159">
        <f>'Plant in Service w CIAC'!AN104-'Plant in Service no CIAC'!AN104</f>
        <v>0</v>
      </c>
      <c r="AO104" s="159">
        <f>'Plant in Service w CIAC'!AO104-'Plant in Service no CIAC'!AO104</f>
        <v>0</v>
      </c>
      <c r="AP104" s="159">
        <f>'Plant in Service w CIAC'!AP104-'Plant in Service no CIAC'!AP104</f>
        <v>0</v>
      </c>
      <c r="AQ104" s="159">
        <f>'Plant in Service w CIAC'!AQ104-'Plant in Service no CIAC'!AQ104</f>
        <v>0</v>
      </c>
      <c r="AR104" s="159">
        <f>'Plant in Service w CIAC'!AR104-'Plant in Service no CIAC'!AR104</f>
        <v>0</v>
      </c>
      <c r="AS104" s="159">
        <f>'Plant in Service w CIAC'!AS104-'Plant in Service no CIAC'!AS104</f>
        <v>0</v>
      </c>
      <c r="AT104" s="159">
        <f>'Plant in Service w CIAC'!AT104-'Plant in Service no CIAC'!AT104</f>
        <v>0</v>
      </c>
      <c r="AU104" s="159">
        <f>'Plant in Service w CIAC'!AU104-'Plant in Service no CIAC'!AU104</f>
        <v>0</v>
      </c>
      <c r="AV104" s="159">
        <f>'Plant in Service w CIAC'!AV104-'Plant in Service no CIAC'!AV104</f>
        <v>0</v>
      </c>
      <c r="AW104" s="159">
        <f>'Plant in Service w CIAC'!AW104-'Plant in Service no CIAC'!AW104</f>
        <v>0</v>
      </c>
      <c r="AX104" s="159">
        <f>'Plant in Service w CIAC'!AX104-'Plant in Service no CIAC'!AX104</f>
        <v>0</v>
      </c>
      <c r="AY104" s="159">
        <f>'Plant in Service w CIAC'!AY104-'Plant in Service no CIAC'!AY104</f>
        <v>0</v>
      </c>
      <c r="AZ104" s="159">
        <f>'Plant in Service w CIAC'!AZ104-'Plant in Service no CIAC'!AZ104</f>
        <v>0</v>
      </c>
      <c r="BA104" s="159">
        <f>'Plant in Service w CIAC'!BA104-'Plant in Service no CIAC'!BA104</f>
        <v>0</v>
      </c>
      <c r="BB104" s="159">
        <f>'Plant in Service w CIAC'!BB104-'Plant in Service no CIAC'!BB104</f>
        <v>0</v>
      </c>
      <c r="BC104" s="159">
        <f>'Plant in Service w CIAC'!BC104-'Plant in Service no CIAC'!BC104</f>
        <v>0</v>
      </c>
      <c r="BD104" s="159">
        <f>'Plant in Service w CIAC'!BD104-'Plant in Service no CIAC'!BD104</f>
        <v>0</v>
      </c>
      <c r="BE104" s="159">
        <f>'Plant in Service w CIAC'!BE104-'Plant in Service no CIAC'!BE104</f>
        <v>0</v>
      </c>
      <c r="BF104" s="159">
        <f>'Plant in Service w CIAC'!BF104-'Plant in Service no CIAC'!BF104</f>
        <v>0</v>
      </c>
      <c r="BG104" s="159">
        <f>'Plant in Service w CIAC'!BG104-'Plant in Service no CIAC'!BG104</f>
        <v>0</v>
      </c>
      <c r="BH104" s="159">
        <f>'Plant in Service w CIAC'!BH104-'Plant in Service no CIAC'!BH104</f>
        <v>0</v>
      </c>
    </row>
    <row r="105" spans="1:61" x14ac:dyDescent="0.2">
      <c r="A105" s="71" t="s">
        <v>48</v>
      </c>
      <c r="B105" s="155" t="s">
        <v>51</v>
      </c>
      <c r="E105" s="159">
        <f>'Plant in Service w CIAC'!E105-'Plant in Service no CIAC'!E105</f>
        <v>0</v>
      </c>
      <c r="F105" s="159">
        <f>'Plant in Service w CIAC'!F105-'Plant in Service no CIAC'!F105</f>
        <v>0</v>
      </c>
      <c r="G105" s="159">
        <f>'Plant in Service w CIAC'!G105-'Plant in Service no CIAC'!G105</f>
        <v>0</v>
      </c>
      <c r="H105" s="159">
        <f>'Plant in Service w CIAC'!H105-'Plant in Service no CIAC'!H105</f>
        <v>0</v>
      </c>
      <c r="I105" s="159">
        <f>'Plant in Service w CIAC'!I105-'Plant in Service no CIAC'!I105</f>
        <v>0</v>
      </c>
      <c r="J105" s="159">
        <f>'Plant in Service w CIAC'!J105-'Plant in Service no CIAC'!J105</f>
        <v>0</v>
      </c>
      <c r="K105" s="159">
        <f>'Plant in Service w CIAC'!K105-'Plant in Service no CIAC'!K105</f>
        <v>0</v>
      </c>
      <c r="L105" s="159">
        <f>'Plant in Service w CIAC'!L105-'Plant in Service no CIAC'!L105</f>
        <v>0</v>
      </c>
      <c r="M105" s="159">
        <f>'Plant in Service w CIAC'!M105-'Plant in Service no CIAC'!M105</f>
        <v>0</v>
      </c>
      <c r="N105" s="159">
        <f>'Plant in Service w CIAC'!N105-'Plant in Service no CIAC'!N105</f>
        <v>0</v>
      </c>
      <c r="O105" s="159">
        <f>'Plant in Service w CIAC'!O105-'Plant in Service no CIAC'!O105</f>
        <v>0</v>
      </c>
      <c r="P105" s="159">
        <f>'Plant in Service w CIAC'!P105-'Plant in Service no CIAC'!P105</f>
        <v>0</v>
      </c>
      <c r="Q105" s="159">
        <f>'Plant in Service w CIAC'!Q105-'Plant in Service no CIAC'!Q105</f>
        <v>0</v>
      </c>
      <c r="R105" s="159">
        <f>'Plant in Service w CIAC'!R105-'Plant in Service no CIAC'!R105</f>
        <v>0</v>
      </c>
      <c r="S105" s="159">
        <f>'Plant in Service w CIAC'!S105-'Plant in Service no CIAC'!S105</f>
        <v>0</v>
      </c>
      <c r="T105" s="159">
        <f>'Plant in Service w CIAC'!T105-'Plant in Service no CIAC'!T105</f>
        <v>0</v>
      </c>
      <c r="U105" s="159">
        <f>'Plant in Service w CIAC'!U105-'Plant in Service no CIAC'!U105</f>
        <v>0</v>
      </c>
      <c r="V105" s="159">
        <f>'Plant in Service w CIAC'!V105-'Plant in Service no CIAC'!V105</f>
        <v>0</v>
      </c>
      <c r="W105" s="159">
        <f>'Plant in Service w CIAC'!W105-'Plant in Service no CIAC'!W105</f>
        <v>0</v>
      </c>
      <c r="X105" s="159">
        <f>'Plant in Service w CIAC'!X105-'Plant in Service no CIAC'!X105</f>
        <v>0</v>
      </c>
      <c r="Y105" s="159">
        <f>'Plant in Service w CIAC'!Y105-'Plant in Service no CIAC'!Y105</f>
        <v>0</v>
      </c>
      <c r="Z105" s="159">
        <f>'Plant in Service w CIAC'!Z105-'Plant in Service no CIAC'!Z105</f>
        <v>0</v>
      </c>
      <c r="AA105" s="159">
        <f>'Plant in Service w CIAC'!AA105-'Plant in Service no CIAC'!AA105</f>
        <v>0</v>
      </c>
      <c r="AB105" s="159">
        <f>'Plant in Service w CIAC'!AB105-'Plant in Service no CIAC'!AB105</f>
        <v>0</v>
      </c>
      <c r="AC105" s="159">
        <f>'Plant in Service w CIAC'!AC105-'Plant in Service no CIAC'!AC105</f>
        <v>0</v>
      </c>
      <c r="AD105" s="159">
        <f>'Plant in Service w CIAC'!AD105-'Plant in Service no CIAC'!AD105</f>
        <v>0</v>
      </c>
      <c r="AE105" s="159">
        <f>'Plant in Service w CIAC'!AE105-'Plant in Service no CIAC'!AE105</f>
        <v>0</v>
      </c>
      <c r="AF105" s="159">
        <f>'Plant in Service w CIAC'!AF105-'Plant in Service no CIAC'!AF105</f>
        <v>0</v>
      </c>
      <c r="AG105" s="159">
        <f>'Plant in Service w CIAC'!AG105-'Plant in Service no CIAC'!AG105</f>
        <v>0</v>
      </c>
      <c r="AH105" s="159">
        <f>'Plant in Service w CIAC'!AH105-'Plant in Service no CIAC'!AH105</f>
        <v>0</v>
      </c>
      <c r="AI105" s="159">
        <f>'Plant in Service w CIAC'!AI105-'Plant in Service no CIAC'!AI105</f>
        <v>0</v>
      </c>
      <c r="AJ105" s="159">
        <f>'Plant in Service w CIAC'!AJ105-'Plant in Service no CIAC'!AJ105</f>
        <v>0</v>
      </c>
      <c r="AK105" s="159">
        <f>'Plant in Service w CIAC'!AK105-'Plant in Service no CIAC'!AK105</f>
        <v>0</v>
      </c>
      <c r="AL105" s="159">
        <f>'Plant in Service w CIAC'!AL105-'Plant in Service no CIAC'!AL105</f>
        <v>0</v>
      </c>
      <c r="AM105" s="159">
        <f>'Plant in Service w CIAC'!AM105-'Plant in Service no CIAC'!AM105</f>
        <v>0</v>
      </c>
      <c r="AN105" s="159">
        <f>'Plant in Service w CIAC'!AN105-'Plant in Service no CIAC'!AN105</f>
        <v>0</v>
      </c>
      <c r="AO105" s="159">
        <f>'Plant in Service w CIAC'!AO105-'Plant in Service no CIAC'!AO105</f>
        <v>0</v>
      </c>
      <c r="AP105" s="159">
        <f>'Plant in Service w CIAC'!AP105-'Plant in Service no CIAC'!AP105</f>
        <v>0</v>
      </c>
      <c r="AQ105" s="159">
        <f>'Plant in Service w CIAC'!AQ105-'Plant in Service no CIAC'!AQ105</f>
        <v>0</v>
      </c>
      <c r="AR105" s="159">
        <f>'Plant in Service w CIAC'!AR105-'Plant in Service no CIAC'!AR105</f>
        <v>0</v>
      </c>
      <c r="AS105" s="159">
        <f>'Plant in Service w CIAC'!AS105-'Plant in Service no CIAC'!AS105</f>
        <v>0</v>
      </c>
      <c r="AT105" s="159">
        <f>'Plant in Service w CIAC'!AT105-'Plant in Service no CIAC'!AT105</f>
        <v>0</v>
      </c>
      <c r="AU105" s="159">
        <f>'Plant in Service w CIAC'!AU105-'Plant in Service no CIAC'!AU105</f>
        <v>0</v>
      </c>
      <c r="AV105" s="159">
        <f>'Plant in Service w CIAC'!AV105-'Plant in Service no CIAC'!AV105</f>
        <v>0</v>
      </c>
      <c r="AW105" s="159">
        <f>'Plant in Service w CIAC'!AW105-'Plant in Service no CIAC'!AW105</f>
        <v>0</v>
      </c>
      <c r="AX105" s="159">
        <f>'Plant in Service w CIAC'!AX105-'Plant in Service no CIAC'!AX105</f>
        <v>0</v>
      </c>
      <c r="AY105" s="159">
        <f>'Plant in Service w CIAC'!AY105-'Plant in Service no CIAC'!AY105</f>
        <v>0</v>
      </c>
      <c r="AZ105" s="159">
        <f>'Plant in Service w CIAC'!AZ105-'Plant in Service no CIAC'!AZ105</f>
        <v>0</v>
      </c>
      <c r="BA105" s="159">
        <f>'Plant in Service w CIAC'!BA105-'Plant in Service no CIAC'!BA105</f>
        <v>0</v>
      </c>
      <c r="BB105" s="159">
        <f>'Plant in Service w CIAC'!BB105-'Plant in Service no CIAC'!BB105</f>
        <v>0</v>
      </c>
      <c r="BC105" s="159">
        <f>'Plant in Service w CIAC'!BC105-'Plant in Service no CIAC'!BC105</f>
        <v>0</v>
      </c>
      <c r="BD105" s="159">
        <f>'Plant in Service w CIAC'!BD105-'Plant in Service no CIAC'!BD105</f>
        <v>0</v>
      </c>
      <c r="BE105" s="159">
        <f>'Plant in Service w CIAC'!BE105-'Plant in Service no CIAC'!BE105</f>
        <v>0</v>
      </c>
      <c r="BF105" s="159">
        <f>'Plant in Service w CIAC'!BF105-'Plant in Service no CIAC'!BF105</f>
        <v>0</v>
      </c>
      <c r="BG105" s="159">
        <f>'Plant in Service w CIAC'!BG105-'Plant in Service no CIAC'!BG105</f>
        <v>0</v>
      </c>
      <c r="BH105" s="159">
        <f>'Plant in Service w CIAC'!BH105-'Plant in Service no CIAC'!BH105</f>
        <v>0</v>
      </c>
    </row>
    <row r="106" spans="1:61" x14ac:dyDescent="0.2">
      <c r="A106" s="71" t="s">
        <v>45</v>
      </c>
      <c r="B106" s="155" t="s">
        <v>52</v>
      </c>
      <c r="E106" s="159">
        <f>'Plant in Service w CIAC'!E106-'Plant in Service no CIAC'!E106</f>
        <v>0</v>
      </c>
      <c r="F106" s="159">
        <f>'Plant in Service w CIAC'!F106-'Plant in Service no CIAC'!F106</f>
        <v>0</v>
      </c>
      <c r="G106" s="159">
        <f>'Plant in Service w CIAC'!G106-'Plant in Service no CIAC'!G106</f>
        <v>0</v>
      </c>
      <c r="H106" s="159">
        <f>'Plant in Service w CIAC'!H106-'Plant in Service no CIAC'!H106</f>
        <v>0</v>
      </c>
      <c r="I106" s="159">
        <f>'Plant in Service w CIAC'!I106-'Plant in Service no CIAC'!I106</f>
        <v>0</v>
      </c>
      <c r="J106" s="159">
        <f>'Plant in Service w CIAC'!J106-'Plant in Service no CIAC'!J106</f>
        <v>0</v>
      </c>
      <c r="K106" s="159">
        <f>'Plant in Service w CIAC'!K106-'Plant in Service no CIAC'!K106</f>
        <v>0</v>
      </c>
      <c r="L106" s="159">
        <f>'Plant in Service w CIAC'!L106-'Plant in Service no CIAC'!L106</f>
        <v>0</v>
      </c>
      <c r="M106" s="159">
        <f>'Plant in Service w CIAC'!M106-'Plant in Service no CIAC'!M106</f>
        <v>0</v>
      </c>
      <c r="N106" s="159">
        <f>'Plant in Service w CIAC'!N106-'Plant in Service no CIAC'!N106</f>
        <v>0</v>
      </c>
      <c r="O106" s="159">
        <f>'Plant in Service w CIAC'!O106-'Plant in Service no CIAC'!O106</f>
        <v>0</v>
      </c>
      <c r="P106" s="159">
        <f>'Plant in Service w CIAC'!P106-'Plant in Service no CIAC'!P106</f>
        <v>0</v>
      </c>
      <c r="Q106" s="159">
        <f>'Plant in Service w CIAC'!Q106-'Plant in Service no CIAC'!Q106</f>
        <v>0</v>
      </c>
      <c r="R106" s="159">
        <f>'Plant in Service w CIAC'!R106-'Plant in Service no CIAC'!R106</f>
        <v>0</v>
      </c>
      <c r="S106" s="159">
        <f>'Plant in Service w CIAC'!S106-'Plant in Service no CIAC'!S106</f>
        <v>0</v>
      </c>
      <c r="T106" s="159">
        <f>'Plant in Service w CIAC'!T106-'Plant in Service no CIAC'!T106</f>
        <v>0</v>
      </c>
      <c r="U106" s="159">
        <f>'Plant in Service w CIAC'!U106-'Plant in Service no CIAC'!U106</f>
        <v>0</v>
      </c>
      <c r="V106" s="159">
        <f>'Plant in Service w CIAC'!V106-'Plant in Service no CIAC'!V106</f>
        <v>0</v>
      </c>
      <c r="W106" s="159">
        <f>'Plant in Service w CIAC'!W106-'Plant in Service no CIAC'!W106</f>
        <v>0</v>
      </c>
      <c r="X106" s="159">
        <f>'Plant in Service w CIAC'!X106-'Plant in Service no CIAC'!X106</f>
        <v>0</v>
      </c>
      <c r="Y106" s="159">
        <f>'Plant in Service w CIAC'!Y106-'Plant in Service no CIAC'!Y106</f>
        <v>0</v>
      </c>
      <c r="Z106" s="159">
        <f>'Plant in Service w CIAC'!Z106-'Plant in Service no CIAC'!Z106</f>
        <v>0</v>
      </c>
      <c r="AA106" s="159">
        <f>'Plant in Service w CIAC'!AA106-'Plant in Service no CIAC'!AA106</f>
        <v>0</v>
      </c>
      <c r="AB106" s="159">
        <f>'Plant in Service w CIAC'!AB106-'Plant in Service no CIAC'!AB106</f>
        <v>0</v>
      </c>
      <c r="AC106" s="159">
        <f>'Plant in Service w CIAC'!AC106-'Plant in Service no CIAC'!AC106</f>
        <v>0</v>
      </c>
      <c r="AD106" s="159">
        <f>'Plant in Service w CIAC'!AD106-'Plant in Service no CIAC'!AD106</f>
        <v>0</v>
      </c>
      <c r="AE106" s="159">
        <f>'Plant in Service w CIAC'!AE106-'Plant in Service no CIAC'!AE106</f>
        <v>0</v>
      </c>
      <c r="AF106" s="159">
        <f>'Plant in Service w CIAC'!AF106-'Plant in Service no CIAC'!AF106</f>
        <v>0</v>
      </c>
      <c r="AG106" s="159">
        <f>'Plant in Service w CIAC'!AG106-'Plant in Service no CIAC'!AG106</f>
        <v>0</v>
      </c>
      <c r="AH106" s="159">
        <f>'Plant in Service w CIAC'!AH106-'Plant in Service no CIAC'!AH106</f>
        <v>0</v>
      </c>
      <c r="AI106" s="159">
        <f>'Plant in Service w CIAC'!AI106-'Plant in Service no CIAC'!AI106</f>
        <v>0</v>
      </c>
      <c r="AJ106" s="159">
        <f>'Plant in Service w CIAC'!AJ106-'Plant in Service no CIAC'!AJ106</f>
        <v>0</v>
      </c>
      <c r="AK106" s="159">
        <f>'Plant in Service w CIAC'!AK106-'Plant in Service no CIAC'!AK106</f>
        <v>0</v>
      </c>
      <c r="AL106" s="159">
        <f>'Plant in Service w CIAC'!AL106-'Plant in Service no CIAC'!AL106</f>
        <v>0</v>
      </c>
      <c r="AM106" s="159">
        <f>'Plant in Service w CIAC'!AM106-'Plant in Service no CIAC'!AM106</f>
        <v>0</v>
      </c>
      <c r="AN106" s="159">
        <f>'Plant in Service w CIAC'!AN106-'Plant in Service no CIAC'!AN106</f>
        <v>0</v>
      </c>
      <c r="AO106" s="159">
        <f>'Plant in Service w CIAC'!AO106-'Plant in Service no CIAC'!AO106</f>
        <v>0</v>
      </c>
      <c r="AP106" s="159">
        <f>'Plant in Service w CIAC'!AP106-'Plant in Service no CIAC'!AP106</f>
        <v>0</v>
      </c>
      <c r="AQ106" s="159">
        <f>'Plant in Service w CIAC'!AQ106-'Plant in Service no CIAC'!AQ106</f>
        <v>0</v>
      </c>
      <c r="AR106" s="159">
        <f>'Plant in Service w CIAC'!AR106-'Plant in Service no CIAC'!AR106</f>
        <v>0</v>
      </c>
      <c r="AS106" s="159">
        <f>'Plant in Service w CIAC'!AS106-'Plant in Service no CIAC'!AS106</f>
        <v>0</v>
      </c>
      <c r="AT106" s="159">
        <f>'Plant in Service w CIAC'!AT106-'Plant in Service no CIAC'!AT106</f>
        <v>0</v>
      </c>
      <c r="AU106" s="159">
        <f>'Plant in Service w CIAC'!AU106-'Plant in Service no CIAC'!AU106</f>
        <v>0</v>
      </c>
      <c r="AV106" s="159">
        <f>'Plant in Service w CIAC'!AV106-'Plant in Service no CIAC'!AV106</f>
        <v>0</v>
      </c>
      <c r="AW106" s="159">
        <f>'Plant in Service w CIAC'!AW106-'Plant in Service no CIAC'!AW106</f>
        <v>0</v>
      </c>
      <c r="AX106" s="159">
        <f>'Plant in Service w CIAC'!AX106-'Plant in Service no CIAC'!AX106</f>
        <v>0</v>
      </c>
      <c r="AY106" s="159">
        <f>'Plant in Service w CIAC'!AY106-'Plant in Service no CIAC'!AY106</f>
        <v>0</v>
      </c>
      <c r="AZ106" s="159">
        <f>'Plant in Service w CIAC'!AZ106-'Plant in Service no CIAC'!AZ106</f>
        <v>0</v>
      </c>
      <c r="BA106" s="159">
        <f>'Plant in Service w CIAC'!BA106-'Plant in Service no CIAC'!BA106</f>
        <v>0</v>
      </c>
      <c r="BB106" s="159">
        <f>'Plant in Service w CIAC'!BB106-'Plant in Service no CIAC'!BB106</f>
        <v>0</v>
      </c>
      <c r="BC106" s="159">
        <f>'Plant in Service w CIAC'!BC106-'Plant in Service no CIAC'!BC106</f>
        <v>0</v>
      </c>
      <c r="BD106" s="159">
        <f>'Plant in Service w CIAC'!BD106-'Plant in Service no CIAC'!BD106</f>
        <v>0</v>
      </c>
      <c r="BE106" s="159">
        <f>'Plant in Service w CIAC'!BE106-'Plant in Service no CIAC'!BE106</f>
        <v>0</v>
      </c>
      <c r="BF106" s="159">
        <f>'Plant in Service w CIAC'!BF106-'Plant in Service no CIAC'!BF106</f>
        <v>0</v>
      </c>
      <c r="BG106" s="159">
        <f>'Plant in Service w CIAC'!BG106-'Plant in Service no CIAC'!BG106</f>
        <v>0</v>
      </c>
      <c r="BH106" s="159">
        <f>'Plant in Service w CIAC'!BH106-'Plant in Service no CIAC'!BH106</f>
        <v>0</v>
      </c>
    </row>
    <row r="107" spans="1:61" x14ac:dyDescent="0.2">
      <c r="A107" s="71" t="s">
        <v>42</v>
      </c>
      <c r="B107" s="155" t="s">
        <v>52</v>
      </c>
      <c r="E107" s="154">
        <f>'Plant in Service w CIAC'!E107-'Plant in Service no CIAC'!E107</f>
        <v>0</v>
      </c>
      <c r="F107" s="154">
        <f>'Plant in Service w CIAC'!F107-'Plant in Service no CIAC'!F107</f>
        <v>0</v>
      </c>
      <c r="G107" s="154">
        <f>'Plant in Service w CIAC'!G107-'Plant in Service no CIAC'!G107</f>
        <v>0</v>
      </c>
      <c r="H107" s="154">
        <f>'Plant in Service w CIAC'!H107-'Plant in Service no CIAC'!H107</f>
        <v>0</v>
      </c>
      <c r="I107" s="154">
        <f>'Plant in Service w CIAC'!I107-'Plant in Service no CIAC'!I107</f>
        <v>0</v>
      </c>
      <c r="J107" s="154">
        <f>'Plant in Service w CIAC'!J107-'Plant in Service no CIAC'!J107</f>
        <v>0</v>
      </c>
      <c r="K107" s="154">
        <f>'Plant in Service w CIAC'!K107-'Plant in Service no CIAC'!K107</f>
        <v>0</v>
      </c>
      <c r="L107" s="154">
        <f>'Plant in Service w CIAC'!L107-'Plant in Service no CIAC'!L107</f>
        <v>0</v>
      </c>
      <c r="M107" s="154">
        <f>'Plant in Service w CIAC'!M107-'Plant in Service no CIAC'!M107</f>
        <v>0</v>
      </c>
      <c r="N107" s="154">
        <f>'Plant in Service w CIAC'!N107-'Plant in Service no CIAC'!N107</f>
        <v>0</v>
      </c>
      <c r="O107" s="154">
        <f>'Plant in Service w CIAC'!O107-'Plant in Service no CIAC'!O107</f>
        <v>0</v>
      </c>
      <c r="P107" s="154">
        <f>'Plant in Service w CIAC'!P107-'Plant in Service no CIAC'!P107</f>
        <v>0</v>
      </c>
      <c r="Q107" s="154">
        <f>'Plant in Service w CIAC'!Q107-'Plant in Service no CIAC'!Q107</f>
        <v>0</v>
      </c>
      <c r="R107" s="154">
        <f>'Plant in Service w CIAC'!R107-'Plant in Service no CIAC'!R107</f>
        <v>0</v>
      </c>
      <c r="S107" s="154">
        <f>'Plant in Service w CIAC'!S107-'Plant in Service no CIAC'!S107</f>
        <v>0</v>
      </c>
      <c r="T107" s="154">
        <f>'Plant in Service w CIAC'!T107-'Plant in Service no CIAC'!T107</f>
        <v>0</v>
      </c>
      <c r="U107" s="154">
        <f>'Plant in Service w CIAC'!U107-'Plant in Service no CIAC'!U107</f>
        <v>0</v>
      </c>
      <c r="V107" s="154">
        <f>'Plant in Service w CIAC'!V107-'Plant in Service no CIAC'!V107</f>
        <v>0</v>
      </c>
      <c r="W107" s="154">
        <f>'Plant in Service w CIAC'!W107-'Plant in Service no CIAC'!W107</f>
        <v>0</v>
      </c>
      <c r="X107" s="154">
        <f>'Plant in Service w CIAC'!X107-'Plant in Service no CIAC'!X107</f>
        <v>0</v>
      </c>
      <c r="Y107" s="154">
        <f>'Plant in Service w CIAC'!Y107-'Plant in Service no CIAC'!Y107</f>
        <v>0</v>
      </c>
      <c r="Z107" s="154">
        <f>'Plant in Service w CIAC'!Z107-'Plant in Service no CIAC'!Z107</f>
        <v>0</v>
      </c>
      <c r="AA107" s="154">
        <f>'Plant in Service w CIAC'!AA107-'Plant in Service no CIAC'!AA107</f>
        <v>0</v>
      </c>
      <c r="AB107" s="154">
        <f>'Plant in Service w CIAC'!AB107-'Plant in Service no CIAC'!AB107</f>
        <v>0</v>
      </c>
      <c r="AC107" s="154">
        <f>'Plant in Service w CIAC'!AC107-'Plant in Service no CIAC'!AC107</f>
        <v>0</v>
      </c>
      <c r="AD107" s="154">
        <f>'Plant in Service w CIAC'!AD107-'Plant in Service no CIAC'!AD107</f>
        <v>0</v>
      </c>
      <c r="AE107" s="154">
        <f>'Plant in Service w CIAC'!AE107-'Plant in Service no CIAC'!AE107</f>
        <v>0</v>
      </c>
      <c r="AF107" s="154">
        <f>'Plant in Service w CIAC'!AF107-'Plant in Service no CIAC'!AF107</f>
        <v>0</v>
      </c>
      <c r="AG107" s="154">
        <f>'Plant in Service w CIAC'!AG107-'Plant in Service no CIAC'!AG107</f>
        <v>0</v>
      </c>
      <c r="AH107" s="154">
        <f>'Plant in Service w CIAC'!AH107-'Plant in Service no CIAC'!AH107</f>
        <v>0</v>
      </c>
      <c r="AI107" s="154">
        <f>'Plant in Service w CIAC'!AI107-'Plant in Service no CIAC'!AI107</f>
        <v>0</v>
      </c>
      <c r="AJ107" s="154">
        <f>'Plant in Service w CIAC'!AJ107-'Plant in Service no CIAC'!AJ107</f>
        <v>0</v>
      </c>
      <c r="AK107" s="154">
        <f>'Plant in Service w CIAC'!AK107-'Plant in Service no CIAC'!AK107</f>
        <v>0</v>
      </c>
      <c r="AL107" s="154">
        <f>'Plant in Service w CIAC'!AL107-'Plant in Service no CIAC'!AL107</f>
        <v>0</v>
      </c>
      <c r="AM107" s="154">
        <f>'Plant in Service w CIAC'!AM107-'Plant in Service no CIAC'!AM107</f>
        <v>0</v>
      </c>
      <c r="AN107" s="154">
        <f>'Plant in Service w CIAC'!AN107-'Plant in Service no CIAC'!AN107</f>
        <v>0</v>
      </c>
      <c r="AO107" s="154">
        <f>'Plant in Service w CIAC'!AO107-'Plant in Service no CIAC'!AO107</f>
        <v>0</v>
      </c>
      <c r="AP107" s="154">
        <f>'Plant in Service w CIAC'!AP107-'Plant in Service no CIAC'!AP107</f>
        <v>0</v>
      </c>
      <c r="AQ107" s="154">
        <f>'Plant in Service w CIAC'!AQ107-'Plant in Service no CIAC'!AQ107</f>
        <v>0</v>
      </c>
      <c r="AR107" s="154">
        <f>'Plant in Service w CIAC'!AR107-'Plant in Service no CIAC'!AR107</f>
        <v>0</v>
      </c>
      <c r="AS107" s="154">
        <f>'Plant in Service w CIAC'!AS107-'Plant in Service no CIAC'!AS107</f>
        <v>0</v>
      </c>
      <c r="AT107" s="154">
        <f>'Plant in Service w CIAC'!AT107-'Plant in Service no CIAC'!AT107</f>
        <v>0</v>
      </c>
      <c r="AU107" s="154">
        <f>'Plant in Service w CIAC'!AU107-'Plant in Service no CIAC'!AU107</f>
        <v>0</v>
      </c>
      <c r="AV107" s="154">
        <f>'Plant in Service w CIAC'!AV107-'Plant in Service no CIAC'!AV107</f>
        <v>0</v>
      </c>
      <c r="AW107" s="154">
        <f>'Plant in Service w CIAC'!AW107-'Plant in Service no CIAC'!AW107</f>
        <v>0</v>
      </c>
      <c r="AX107" s="154">
        <f>'Plant in Service w CIAC'!AX107-'Plant in Service no CIAC'!AX107</f>
        <v>0</v>
      </c>
      <c r="AY107" s="154">
        <f>'Plant in Service w CIAC'!AY107-'Plant in Service no CIAC'!AY107</f>
        <v>0</v>
      </c>
      <c r="AZ107" s="154">
        <f>'Plant in Service w CIAC'!AZ107-'Plant in Service no CIAC'!AZ107</f>
        <v>0</v>
      </c>
      <c r="BA107" s="154">
        <f>'Plant in Service w CIAC'!BA107-'Plant in Service no CIAC'!BA107</f>
        <v>0</v>
      </c>
      <c r="BB107" s="154">
        <f>'Plant in Service w CIAC'!BB107-'Plant in Service no CIAC'!BB107</f>
        <v>0</v>
      </c>
      <c r="BC107" s="154">
        <f>'Plant in Service w CIAC'!BC107-'Plant in Service no CIAC'!BC107</f>
        <v>0</v>
      </c>
      <c r="BD107" s="154">
        <f>'Plant in Service w CIAC'!BD107-'Plant in Service no CIAC'!BD107</f>
        <v>0</v>
      </c>
      <c r="BE107" s="154">
        <f>'Plant in Service w CIAC'!BE107-'Plant in Service no CIAC'!BE107</f>
        <v>0</v>
      </c>
      <c r="BF107" s="154">
        <f>'Plant in Service w CIAC'!BF107-'Plant in Service no CIAC'!BF107</f>
        <v>0</v>
      </c>
      <c r="BG107" s="154">
        <f>'Plant in Service w CIAC'!BG107-'Plant in Service no CIAC'!BG107</f>
        <v>0</v>
      </c>
      <c r="BH107" s="154">
        <f>'Plant in Service w CIAC'!BH107-'Plant in Service no CIAC'!BH107</f>
        <v>0</v>
      </c>
    </row>
    <row r="108" spans="1:61" x14ac:dyDescent="0.2">
      <c r="A108" s="71"/>
      <c r="D108" s="73" t="s">
        <v>87</v>
      </c>
      <c r="E108" s="159">
        <f t="shared" ref="E108:H108" si="20">SUM(E94:E107)</f>
        <v>92890.395288921194</v>
      </c>
      <c r="F108" s="159">
        <f t="shared" si="20"/>
        <v>178820.20362419286</v>
      </c>
      <c r="G108" s="159">
        <f t="shared" si="20"/>
        <v>165394.4451584341</v>
      </c>
      <c r="H108" s="159">
        <f t="shared" si="20"/>
        <v>153009.0591199114</v>
      </c>
      <c r="I108" s="159">
        <f>SUM(I94:I107)</f>
        <v>-144770.71317328792</v>
      </c>
      <c r="J108" s="159">
        <f>SUM(J94:J107)</f>
        <v>7231.0012154906726</v>
      </c>
      <c r="K108" s="159">
        <f t="shared" ref="K108:BH108" si="21">SUM(K94:K107)</f>
        <v>7231.0012154906726</v>
      </c>
      <c r="L108" s="159">
        <f t="shared" si="21"/>
        <v>7231.0012154906726</v>
      </c>
      <c r="M108" s="159">
        <f t="shared" si="21"/>
        <v>6347.5103447426955</v>
      </c>
      <c r="N108" s="159">
        <f t="shared" si="21"/>
        <v>6347.5103447426955</v>
      </c>
      <c r="O108" s="159">
        <f t="shared" si="21"/>
        <v>6347.5103447426955</v>
      </c>
      <c r="P108" s="159">
        <f t="shared" si="21"/>
        <v>6347.5103447426955</v>
      </c>
      <c r="Q108" s="159">
        <f t="shared" si="21"/>
        <v>6347.5103447426955</v>
      </c>
      <c r="R108" s="159">
        <f t="shared" si="21"/>
        <v>6347.5103447426955</v>
      </c>
      <c r="S108" s="159">
        <f t="shared" si="21"/>
        <v>6347.5103447426955</v>
      </c>
      <c r="T108" s="159">
        <f t="shared" si="21"/>
        <v>6347.5103447426955</v>
      </c>
      <c r="U108" s="159">
        <f t="shared" si="21"/>
        <v>6347.5103447426955</v>
      </c>
      <c r="V108" s="159">
        <f t="shared" si="21"/>
        <v>6347.5103447426955</v>
      </c>
      <c r="W108" s="159">
        <f t="shared" si="21"/>
        <v>6347.5103447426955</v>
      </c>
      <c r="X108" s="159">
        <f t="shared" si="21"/>
        <v>6347.5103447426955</v>
      </c>
      <c r="Y108" s="159">
        <f t="shared" si="21"/>
        <v>5445.4413949370937</v>
      </c>
      <c r="Z108" s="159">
        <f t="shared" si="21"/>
        <v>5445.4413949370937</v>
      </c>
      <c r="AA108" s="159">
        <f t="shared" si="21"/>
        <v>5445.4413949370937</v>
      </c>
      <c r="AB108" s="159">
        <f t="shared" si="21"/>
        <v>5445.4413949370937</v>
      </c>
      <c r="AC108" s="159">
        <f t="shared" si="21"/>
        <v>5445.4413949370937</v>
      </c>
      <c r="AD108" s="159">
        <f t="shared" si="21"/>
        <v>5445.4413949370937</v>
      </c>
      <c r="AE108" s="159">
        <f t="shared" si="21"/>
        <v>5445.4413949370937</v>
      </c>
      <c r="AF108" s="159">
        <f t="shared" si="21"/>
        <v>5445.4413949370937</v>
      </c>
      <c r="AG108" s="159">
        <f t="shared" si="21"/>
        <v>5445.4413949370937</v>
      </c>
      <c r="AH108" s="159">
        <f t="shared" si="21"/>
        <v>5445.4413949370937</v>
      </c>
      <c r="AI108" s="159">
        <f t="shared" si="21"/>
        <v>5445.4413949370937</v>
      </c>
      <c r="AJ108" s="159">
        <f t="shared" si="21"/>
        <v>5445.4413949370937</v>
      </c>
      <c r="AK108" s="159">
        <f t="shared" si="21"/>
        <v>4689.9328465876752</v>
      </c>
      <c r="AL108" s="159">
        <f t="shared" si="21"/>
        <v>4689.9328465876752</v>
      </c>
      <c r="AM108" s="159">
        <f t="shared" si="21"/>
        <v>4689.9328465876752</v>
      </c>
      <c r="AN108" s="159">
        <f t="shared" si="21"/>
        <v>4689.9328465876752</v>
      </c>
      <c r="AO108" s="159">
        <f t="shared" si="21"/>
        <v>4689.9328465876752</v>
      </c>
      <c r="AP108" s="159">
        <f t="shared" si="21"/>
        <v>4689.9328465876752</v>
      </c>
      <c r="AQ108" s="159">
        <f t="shared" si="21"/>
        <v>4689.9328465876752</v>
      </c>
      <c r="AR108" s="159">
        <f t="shared" si="21"/>
        <v>4689.9328465876752</v>
      </c>
      <c r="AS108" s="159">
        <f t="shared" si="21"/>
        <v>4689.9328465876752</v>
      </c>
      <c r="AT108" s="159">
        <f t="shared" si="21"/>
        <v>4689.9328465876752</v>
      </c>
      <c r="AU108" s="159">
        <f t="shared" si="21"/>
        <v>4689.9328465876752</v>
      </c>
      <c r="AV108" s="159">
        <f t="shared" si="21"/>
        <v>4689.9328465876752</v>
      </c>
      <c r="AW108" s="159">
        <f t="shared" si="21"/>
        <v>4566.0789862024249</v>
      </c>
      <c r="AX108" s="159">
        <f t="shared" si="21"/>
        <v>4566.0789862024249</v>
      </c>
      <c r="AY108" s="159">
        <f t="shared" si="21"/>
        <v>4566.0789862024249</v>
      </c>
      <c r="AZ108" s="159">
        <f t="shared" si="21"/>
        <v>4566.0789862024249</v>
      </c>
      <c r="BA108" s="159">
        <f t="shared" si="21"/>
        <v>4566.0789862024249</v>
      </c>
      <c r="BB108" s="159">
        <f t="shared" si="21"/>
        <v>4566.0789862024249</v>
      </c>
      <c r="BC108" s="159">
        <f t="shared" si="21"/>
        <v>4566.0789862024249</v>
      </c>
      <c r="BD108" s="159">
        <f t="shared" si="21"/>
        <v>4566.0789862024249</v>
      </c>
      <c r="BE108" s="159">
        <f t="shared" si="21"/>
        <v>4566.0789862024249</v>
      </c>
      <c r="BF108" s="159">
        <f t="shared" si="21"/>
        <v>4566.0789862024249</v>
      </c>
      <c r="BG108" s="159">
        <f t="shared" si="21"/>
        <v>4566.0789862024249</v>
      </c>
      <c r="BH108" s="159">
        <f t="shared" si="21"/>
        <v>4566.0789862024249</v>
      </c>
    </row>
    <row r="109" spans="1:61" x14ac:dyDescent="0.2">
      <c r="A109" s="71"/>
      <c r="D109" s="73" t="s">
        <v>104</v>
      </c>
      <c r="E109" s="159">
        <f>E108</f>
        <v>92890.395288921194</v>
      </c>
      <c r="F109" s="159">
        <f t="shared" ref="F109:I109" si="22">E109+F108</f>
        <v>271710.59891311405</v>
      </c>
      <c r="G109" s="159">
        <f t="shared" si="22"/>
        <v>437105.04407154815</v>
      </c>
      <c r="H109" s="159">
        <f t="shared" si="22"/>
        <v>590114.10319145955</v>
      </c>
      <c r="I109" s="159">
        <f t="shared" si="22"/>
        <v>445343.39001817163</v>
      </c>
      <c r="J109" s="159">
        <f>I109+J108</f>
        <v>452574.39123366232</v>
      </c>
      <c r="K109" s="159">
        <f t="shared" ref="K109:BH109" si="23">J109+K108</f>
        <v>459805.39244915301</v>
      </c>
      <c r="L109" s="159">
        <f t="shared" si="23"/>
        <v>467036.39366464369</v>
      </c>
      <c r="M109" s="159">
        <f t="shared" si="23"/>
        <v>473383.90400938637</v>
      </c>
      <c r="N109" s="159">
        <f t="shared" si="23"/>
        <v>479731.41435412905</v>
      </c>
      <c r="O109" s="159">
        <f t="shared" si="23"/>
        <v>486078.92469887174</v>
      </c>
      <c r="P109" s="159">
        <f t="shared" si="23"/>
        <v>492426.43504361442</v>
      </c>
      <c r="Q109" s="159">
        <f t="shared" si="23"/>
        <v>498773.9453883571</v>
      </c>
      <c r="R109" s="159">
        <f t="shared" si="23"/>
        <v>505121.45573309978</v>
      </c>
      <c r="S109" s="159">
        <f t="shared" si="23"/>
        <v>511468.96607784246</v>
      </c>
      <c r="T109" s="159">
        <f t="shared" si="23"/>
        <v>517816.47642258514</v>
      </c>
      <c r="U109" s="159">
        <f t="shared" si="23"/>
        <v>524163.98676732782</v>
      </c>
      <c r="V109" s="159">
        <f t="shared" si="23"/>
        <v>530511.49711207056</v>
      </c>
      <c r="W109" s="159">
        <f t="shared" si="23"/>
        <v>536859.00745681324</v>
      </c>
      <c r="X109" s="159">
        <f t="shared" si="23"/>
        <v>543206.51780155592</v>
      </c>
      <c r="Y109" s="159">
        <f t="shared" si="23"/>
        <v>548651.95919649303</v>
      </c>
      <c r="Z109" s="159">
        <f t="shared" si="23"/>
        <v>554097.40059143014</v>
      </c>
      <c r="AA109" s="159">
        <f t="shared" si="23"/>
        <v>559542.84198636725</v>
      </c>
      <c r="AB109" s="159">
        <f t="shared" si="23"/>
        <v>564988.28338130435</v>
      </c>
      <c r="AC109" s="159">
        <f t="shared" si="23"/>
        <v>570433.72477624146</v>
      </c>
      <c r="AD109" s="159">
        <f t="shared" si="23"/>
        <v>575879.16617117857</v>
      </c>
      <c r="AE109" s="159">
        <f t="shared" si="23"/>
        <v>581324.60756611568</v>
      </c>
      <c r="AF109" s="159">
        <f t="shared" si="23"/>
        <v>586770.04896105279</v>
      </c>
      <c r="AG109" s="159">
        <f t="shared" si="23"/>
        <v>592215.4903559899</v>
      </c>
      <c r="AH109" s="159">
        <f t="shared" si="23"/>
        <v>597660.931750927</v>
      </c>
      <c r="AI109" s="159">
        <f t="shared" si="23"/>
        <v>603106.37314586411</v>
      </c>
      <c r="AJ109" s="159">
        <f t="shared" si="23"/>
        <v>608551.81454080122</v>
      </c>
      <c r="AK109" s="159">
        <f t="shared" si="23"/>
        <v>613241.74738738895</v>
      </c>
      <c r="AL109" s="159">
        <f t="shared" si="23"/>
        <v>617931.68023397657</v>
      </c>
      <c r="AM109" s="159">
        <f t="shared" si="23"/>
        <v>622621.61308056419</v>
      </c>
      <c r="AN109" s="159">
        <f t="shared" si="23"/>
        <v>627311.5459271518</v>
      </c>
      <c r="AO109" s="159">
        <f t="shared" si="23"/>
        <v>632001.47877373942</v>
      </c>
      <c r="AP109" s="159">
        <f t="shared" si="23"/>
        <v>636691.41162032704</v>
      </c>
      <c r="AQ109" s="159">
        <f t="shared" si="23"/>
        <v>641381.34446691466</v>
      </c>
      <c r="AR109" s="159">
        <f t="shared" si="23"/>
        <v>646071.27731350227</v>
      </c>
      <c r="AS109" s="159">
        <f t="shared" si="23"/>
        <v>650761.21016008989</v>
      </c>
      <c r="AT109" s="159">
        <f t="shared" si="23"/>
        <v>655451.14300667751</v>
      </c>
      <c r="AU109" s="159">
        <f t="shared" si="23"/>
        <v>660141.07585326512</v>
      </c>
      <c r="AV109" s="159">
        <f t="shared" si="23"/>
        <v>664831.00869985274</v>
      </c>
      <c r="AW109" s="159">
        <f t="shared" si="23"/>
        <v>669397.08768605511</v>
      </c>
      <c r="AX109" s="159">
        <f t="shared" si="23"/>
        <v>673963.16667225747</v>
      </c>
      <c r="AY109" s="159">
        <f t="shared" si="23"/>
        <v>678529.24565845984</v>
      </c>
      <c r="AZ109" s="159">
        <f t="shared" si="23"/>
        <v>683095.32464466221</v>
      </c>
      <c r="BA109" s="159">
        <f t="shared" si="23"/>
        <v>687661.40363086457</v>
      </c>
      <c r="BB109" s="159">
        <f t="shared" si="23"/>
        <v>692227.48261706694</v>
      </c>
      <c r="BC109" s="159">
        <f t="shared" si="23"/>
        <v>696793.56160326931</v>
      </c>
      <c r="BD109" s="159">
        <f t="shared" si="23"/>
        <v>701359.64058947167</v>
      </c>
      <c r="BE109" s="159">
        <f t="shared" si="23"/>
        <v>705925.71957567404</v>
      </c>
      <c r="BF109" s="159">
        <f t="shared" si="23"/>
        <v>710491.79856187641</v>
      </c>
      <c r="BG109" s="159">
        <f t="shared" si="23"/>
        <v>715057.87754807877</v>
      </c>
      <c r="BH109" s="159">
        <f t="shared" si="23"/>
        <v>719623.95653428114</v>
      </c>
    </row>
    <row r="110" spans="1:61" x14ac:dyDescent="0.2">
      <c r="D110" s="71" t="s">
        <v>106</v>
      </c>
      <c r="E110" s="105">
        <f>E48-E83-E109</f>
        <v>1.1641532182693481E-10</v>
      </c>
      <c r="F110" s="105">
        <f t="shared" ref="F110:BH110" si="24">F48-F83-F109</f>
        <v>0</v>
      </c>
      <c r="G110" s="105">
        <f t="shared" si="24"/>
        <v>0</v>
      </c>
      <c r="H110" s="105">
        <f t="shared" si="24"/>
        <v>0</v>
      </c>
      <c r="I110" s="105">
        <f t="shared" si="24"/>
        <v>0</v>
      </c>
      <c r="J110" s="105">
        <f t="shared" si="24"/>
        <v>0</v>
      </c>
      <c r="K110" s="105">
        <f t="shared" si="24"/>
        <v>0</v>
      </c>
      <c r="L110" s="105">
        <f t="shared" si="24"/>
        <v>0</v>
      </c>
      <c r="M110" s="105">
        <f t="shared" si="24"/>
        <v>0</v>
      </c>
      <c r="N110" s="105">
        <f t="shared" si="24"/>
        <v>0</v>
      </c>
      <c r="O110" s="105">
        <f t="shared" si="24"/>
        <v>0</v>
      </c>
      <c r="P110" s="105">
        <f t="shared" si="24"/>
        <v>0</v>
      </c>
      <c r="Q110" s="105">
        <f t="shared" si="24"/>
        <v>0</v>
      </c>
      <c r="R110" s="105">
        <f t="shared" si="24"/>
        <v>0</v>
      </c>
      <c r="S110" s="105">
        <f t="shared" si="24"/>
        <v>0</v>
      </c>
      <c r="T110" s="105">
        <f t="shared" si="24"/>
        <v>0</v>
      </c>
      <c r="U110" s="105">
        <f t="shared" si="24"/>
        <v>0</v>
      </c>
      <c r="V110" s="105">
        <f t="shared" si="24"/>
        <v>0</v>
      </c>
      <c r="W110" s="105">
        <f t="shared" si="24"/>
        <v>0</v>
      </c>
      <c r="X110" s="105">
        <f t="shared" si="24"/>
        <v>0</v>
      </c>
      <c r="Y110" s="105">
        <f t="shared" si="24"/>
        <v>0</v>
      </c>
      <c r="Z110" s="105">
        <f t="shared" si="24"/>
        <v>0</v>
      </c>
      <c r="AA110" s="105">
        <f t="shared" si="24"/>
        <v>0</v>
      </c>
      <c r="AB110" s="105">
        <f t="shared" si="24"/>
        <v>0</v>
      </c>
      <c r="AC110" s="105">
        <f t="shared" si="24"/>
        <v>0</v>
      </c>
      <c r="AD110" s="105">
        <f t="shared" si="24"/>
        <v>0</v>
      </c>
      <c r="AE110" s="105">
        <f t="shared" si="24"/>
        <v>0</v>
      </c>
      <c r="AF110" s="105">
        <f t="shared" si="24"/>
        <v>0</v>
      </c>
      <c r="AG110" s="105">
        <f t="shared" si="24"/>
        <v>0</v>
      </c>
      <c r="AH110" s="105">
        <f t="shared" si="24"/>
        <v>0</v>
      </c>
      <c r="AI110" s="105">
        <f t="shared" si="24"/>
        <v>0</v>
      </c>
      <c r="AJ110" s="105">
        <f t="shared" si="24"/>
        <v>0</v>
      </c>
      <c r="AK110" s="105">
        <f t="shared" si="24"/>
        <v>0</v>
      </c>
      <c r="AL110" s="105">
        <f t="shared" si="24"/>
        <v>0</v>
      </c>
      <c r="AM110" s="105">
        <f t="shared" si="24"/>
        <v>0</v>
      </c>
      <c r="AN110" s="105">
        <f t="shared" si="24"/>
        <v>0</v>
      </c>
      <c r="AO110" s="105">
        <f t="shared" si="24"/>
        <v>0</v>
      </c>
      <c r="AP110" s="105">
        <f t="shared" si="24"/>
        <v>0</v>
      </c>
      <c r="AQ110" s="105">
        <f t="shared" si="24"/>
        <v>0</v>
      </c>
      <c r="AR110" s="105">
        <f t="shared" si="24"/>
        <v>0</v>
      </c>
      <c r="AS110" s="105">
        <f t="shared" si="24"/>
        <v>0</v>
      </c>
      <c r="AT110" s="105">
        <f t="shared" si="24"/>
        <v>0</v>
      </c>
      <c r="AU110" s="105">
        <f t="shared" si="24"/>
        <v>0</v>
      </c>
      <c r="AV110" s="105">
        <f t="shared" si="24"/>
        <v>0</v>
      </c>
      <c r="AW110" s="105">
        <f t="shared" si="24"/>
        <v>0</v>
      </c>
      <c r="AX110" s="105">
        <f t="shared" si="24"/>
        <v>0</v>
      </c>
      <c r="AY110" s="105">
        <f t="shared" si="24"/>
        <v>0</v>
      </c>
      <c r="AZ110" s="105">
        <f t="shared" si="24"/>
        <v>0</v>
      </c>
      <c r="BA110" s="105">
        <f t="shared" si="24"/>
        <v>0</v>
      </c>
      <c r="BB110" s="105">
        <f t="shared" si="24"/>
        <v>0</v>
      </c>
      <c r="BC110" s="105">
        <f t="shared" si="24"/>
        <v>0</v>
      </c>
      <c r="BD110" s="105">
        <f t="shared" si="24"/>
        <v>0</v>
      </c>
      <c r="BE110" s="105">
        <f t="shared" si="24"/>
        <v>0</v>
      </c>
      <c r="BF110" s="105">
        <f t="shared" si="24"/>
        <v>0</v>
      </c>
      <c r="BG110" s="105">
        <f t="shared" si="24"/>
        <v>0</v>
      </c>
      <c r="BH110" s="105">
        <f t="shared" si="24"/>
        <v>0</v>
      </c>
      <c r="BI110" s="71" t="s">
        <v>105</v>
      </c>
    </row>
    <row r="112" spans="1:61" x14ac:dyDescent="0.2">
      <c r="A112" s="71" t="s">
        <v>25</v>
      </c>
    </row>
    <row r="113" spans="1:60" x14ac:dyDescent="0.2">
      <c r="A113" s="71" t="s">
        <v>43</v>
      </c>
      <c r="B113" s="155" t="s">
        <v>50</v>
      </c>
      <c r="E113" s="105">
        <f>'Plant in Service w CIAC'!E113-'Plant in Service no CIAC'!E113</f>
        <v>0</v>
      </c>
      <c r="F113" s="105">
        <f>'Plant in Service w CIAC'!F113-'Plant in Service no CIAC'!F113</f>
        <v>0</v>
      </c>
      <c r="G113" s="105">
        <f>'Plant in Service w CIAC'!G113-'Plant in Service no CIAC'!G113</f>
        <v>0</v>
      </c>
      <c r="H113" s="105">
        <f>'Plant in Service w CIAC'!H113-'Plant in Service no CIAC'!H113</f>
        <v>0</v>
      </c>
      <c r="I113" s="105">
        <f>'Plant in Service w CIAC'!I113-'Plant in Service no CIAC'!I113</f>
        <v>0</v>
      </c>
      <c r="J113" s="105">
        <f>'Plant in Service w CIAC'!J113-'Plant in Service no CIAC'!J113</f>
        <v>0</v>
      </c>
      <c r="K113" s="105">
        <f>'Plant in Service w CIAC'!K113-'Plant in Service no CIAC'!K113</f>
        <v>0</v>
      </c>
      <c r="L113" s="105">
        <f>'Plant in Service w CIAC'!L113-'Plant in Service no CIAC'!L113</f>
        <v>0</v>
      </c>
      <c r="M113" s="105">
        <f>'Plant in Service w CIAC'!M113-'Plant in Service no CIAC'!M113</f>
        <v>0</v>
      </c>
      <c r="N113" s="105">
        <f>'Plant in Service w CIAC'!N113-'Plant in Service no CIAC'!N113</f>
        <v>0</v>
      </c>
      <c r="O113" s="105">
        <f>'Plant in Service w CIAC'!O113-'Plant in Service no CIAC'!O113</f>
        <v>0</v>
      </c>
      <c r="P113" s="105">
        <f>'Plant in Service w CIAC'!P113-'Plant in Service no CIAC'!P113</f>
        <v>0</v>
      </c>
      <c r="Q113" s="105">
        <f>'Plant in Service w CIAC'!Q113-'Plant in Service no CIAC'!Q113</f>
        <v>0</v>
      </c>
      <c r="R113" s="105">
        <f>'Plant in Service w CIAC'!R113-'Plant in Service no CIAC'!R113</f>
        <v>0</v>
      </c>
      <c r="S113" s="105">
        <f>'Plant in Service w CIAC'!S113-'Plant in Service no CIAC'!S113</f>
        <v>0</v>
      </c>
      <c r="T113" s="105">
        <f>'Plant in Service w CIAC'!T113-'Plant in Service no CIAC'!T113</f>
        <v>0</v>
      </c>
      <c r="U113" s="105">
        <f>'Plant in Service w CIAC'!U113-'Plant in Service no CIAC'!U113</f>
        <v>0</v>
      </c>
      <c r="V113" s="105">
        <f>'Plant in Service w CIAC'!V113-'Plant in Service no CIAC'!V113</f>
        <v>0</v>
      </c>
      <c r="W113" s="105">
        <f>'Plant in Service w CIAC'!W113-'Plant in Service no CIAC'!W113</f>
        <v>0</v>
      </c>
      <c r="X113" s="105">
        <f>'Plant in Service w CIAC'!X113-'Plant in Service no CIAC'!X113</f>
        <v>0</v>
      </c>
      <c r="Y113" s="105">
        <f>'Plant in Service w CIAC'!Y113-'Plant in Service no CIAC'!Y113</f>
        <v>0</v>
      </c>
      <c r="Z113" s="105">
        <f>'Plant in Service w CIAC'!Z113-'Plant in Service no CIAC'!Z113</f>
        <v>0</v>
      </c>
      <c r="AA113" s="105">
        <f>'Plant in Service w CIAC'!AA113-'Plant in Service no CIAC'!AA113</f>
        <v>0</v>
      </c>
      <c r="AB113" s="105">
        <f>'Plant in Service w CIAC'!AB113-'Plant in Service no CIAC'!AB113</f>
        <v>0</v>
      </c>
      <c r="AC113" s="105">
        <f>'Plant in Service w CIAC'!AC113-'Plant in Service no CIAC'!AC113</f>
        <v>0</v>
      </c>
      <c r="AD113" s="105">
        <f>'Plant in Service w CIAC'!AD113-'Plant in Service no CIAC'!AD113</f>
        <v>0</v>
      </c>
      <c r="AE113" s="105">
        <f>'Plant in Service w CIAC'!AE113-'Plant in Service no CIAC'!AE113</f>
        <v>0</v>
      </c>
      <c r="AF113" s="105">
        <f>'Plant in Service w CIAC'!AF113-'Plant in Service no CIAC'!AF113</f>
        <v>0</v>
      </c>
      <c r="AG113" s="105">
        <f>'Plant in Service w CIAC'!AG113-'Plant in Service no CIAC'!AG113</f>
        <v>0</v>
      </c>
      <c r="AH113" s="105">
        <f>'Plant in Service w CIAC'!AH113-'Plant in Service no CIAC'!AH113</f>
        <v>0</v>
      </c>
      <c r="AI113" s="105">
        <f>'Plant in Service w CIAC'!AI113-'Plant in Service no CIAC'!AI113</f>
        <v>0</v>
      </c>
      <c r="AJ113" s="105">
        <f>'Plant in Service w CIAC'!AJ113-'Plant in Service no CIAC'!AJ113</f>
        <v>0</v>
      </c>
      <c r="AK113" s="105">
        <f>'Plant in Service w CIAC'!AK113-'Plant in Service no CIAC'!AK113</f>
        <v>0</v>
      </c>
      <c r="AL113" s="105">
        <f>'Plant in Service w CIAC'!AL113-'Plant in Service no CIAC'!AL113</f>
        <v>0</v>
      </c>
      <c r="AM113" s="105">
        <f>'Plant in Service w CIAC'!AM113-'Plant in Service no CIAC'!AM113</f>
        <v>0</v>
      </c>
      <c r="AN113" s="105">
        <f>'Plant in Service w CIAC'!AN113-'Plant in Service no CIAC'!AN113</f>
        <v>0</v>
      </c>
      <c r="AO113" s="105">
        <f>'Plant in Service w CIAC'!AO113-'Plant in Service no CIAC'!AO113</f>
        <v>0</v>
      </c>
      <c r="AP113" s="105">
        <f>'Plant in Service w CIAC'!AP113-'Plant in Service no CIAC'!AP113</f>
        <v>0</v>
      </c>
      <c r="AQ113" s="105">
        <f>'Plant in Service w CIAC'!AQ113-'Plant in Service no CIAC'!AQ113</f>
        <v>0</v>
      </c>
      <c r="AR113" s="105">
        <f>'Plant in Service w CIAC'!AR113-'Plant in Service no CIAC'!AR113</f>
        <v>0</v>
      </c>
      <c r="AS113" s="105">
        <f>'Plant in Service w CIAC'!AS113-'Plant in Service no CIAC'!AS113</f>
        <v>0</v>
      </c>
      <c r="AT113" s="105">
        <f>'Plant in Service w CIAC'!AT113-'Plant in Service no CIAC'!AT113</f>
        <v>0</v>
      </c>
      <c r="AU113" s="105">
        <f>'Plant in Service w CIAC'!AU113-'Plant in Service no CIAC'!AU113</f>
        <v>0</v>
      </c>
      <c r="AV113" s="105">
        <f>'Plant in Service w CIAC'!AV113-'Plant in Service no CIAC'!AV113</f>
        <v>0</v>
      </c>
      <c r="AW113" s="105">
        <f>'Plant in Service w CIAC'!AW113-'Plant in Service no CIAC'!AW113</f>
        <v>0</v>
      </c>
      <c r="AX113" s="105">
        <f>'Plant in Service w CIAC'!AX113-'Plant in Service no CIAC'!AX113</f>
        <v>0</v>
      </c>
      <c r="AY113" s="105">
        <f>'Plant in Service w CIAC'!AY113-'Plant in Service no CIAC'!AY113</f>
        <v>0</v>
      </c>
      <c r="AZ113" s="105">
        <f>'Plant in Service w CIAC'!AZ113-'Plant in Service no CIAC'!AZ113</f>
        <v>0</v>
      </c>
      <c r="BA113" s="105">
        <f>'Plant in Service w CIAC'!BA113-'Plant in Service no CIAC'!BA113</f>
        <v>0</v>
      </c>
      <c r="BB113" s="105">
        <f>'Plant in Service w CIAC'!BB113-'Plant in Service no CIAC'!BB113</f>
        <v>0</v>
      </c>
      <c r="BC113" s="105">
        <f>'Plant in Service w CIAC'!BC113-'Plant in Service no CIAC'!BC113</f>
        <v>0</v>
      </c>
      <c r="BD113" s="105">
        <f>'Plant in Service w CIAC'!BD113-'Plant in Service no CIAC'!BD113</f>
        <v>0</v>
      </c>
      <c r="BE113" s="105">
        <f>'Plant in Service w CIAC'!BE113-'Plant in Service no CIAC'!BE113</f>
        <v>0</v>
      </c>
      <c r="BF113" s="105">
        <f>'Plant in Service w CIAC'!BF113-'Plant in Service no CIAC'!BF113</f>
        <v>0</v>
      </c>
      <c r="BG113" s="105">
        <f>'Plant in Service w CIAC'!BG113-'Plant in Service no CIAC'!BG113</f>
        <v>0</v>
      </c>
      <c r="BH113" s="105">
        <f>'Plant in Service w CIAC'!BH113-'Plant in Service no CIAC'!BH113</f>
        <v>0</v>
      </c>
    </row>
    <row r="114" spans="1:60" x14ac:dyDescent="0.2">
      <c r="A114" s="71" t="s">
        <v>44</v>
      </c>
      <c r="B114" s="155" t="s">
        <v>50</v>
      </c>
      <c r="E114" s="105">
        <f>'Plant in Service w CIAC'!E114-'Plant in Service no CIAC'!E114</f>
        <v>0</v>
      </c>
      <c r="F114" s="105">
        <f>'Plant in Service w CIAC'!F114-'Plant in Service no CIAC'!F114</f>
        <v>0</v>
      </c>
      <c r="G114" s="105">
        <f>'Plant in Service w CIAC'!G114-'Plant in Service no CIAC'!G114</f>
        <v>0</v>
      </c>
      <c r="H114" s="105">
        <f>'Plant in Service w CIAC'!H114-'Plant in Service no CIAC'!H114</f>
        <v>0</v>
      </c>
      <c r="I114" s="105">
        <f>'Plant in Service w CIAC'!I114-'Plant in Service no CIAC'!I114</f>
        <v>0</v>
      </c>
      <c r="J114" s="105">
        <f>'Plant in Service w CIAC'!J114-'Plant in Service no CIAC'!J114</f>
        <v>0</v>
      </c>
      <c r="K114" s="105">
        <f>'Plant in Service w CIAC'!K114-'Plant in Service no CIAC'!K114</f>
        <v>0</v>
      </c>
      <c r="L114" s="105">
        <f>'Plant in Service w CIAC'!L114-'Plant in Service no CIAC'!L114</f>
        <v>0</v>
      </c>
      <c r="M114" s="105">
        <f>'Plant in Service w CIAC'!M114-'Plant in Service no CIAC'!M114</f>
        <v>0</v>
      </c>
      <c r="N114" s="105">
        <f>'Plant in Service w CIAC'!N114-'Plant in Service no CIAC'!N114</f>
        <v>0</v>
      </c>
      <c r="O114" s="105">
        <f>'Plant in Service w CIAC'!O114-'Plant in Service no CIAC'!O114</f>
        <v>0</v>
      </c>
      <c r="P114" s="105">
        <f>'Plant in Service w CIAC'!P114-'Plant in Service no CIAC'!P114</f>
        <v>0</v>
      </c>
      <c r="Q114" s="105">
        <f>'Plant in Service w CIAC'!Q114-'Plant in Service no CIAC'!Q114</f>
        <v>0</v>
      </c>
      <c r="R114" s="105">
        <f>'Plant in Service w CIAC'!R114-'Plant in Service no CIAC'!R114</f>
        <v>0</v>
      </c>
      <c r="S114" s="105">
        <f>'Plant in Service w CIAC'!S114-'Plant in Service no CIAC'!S114</f>
        <v>0</v>
      </c>
      <c r="T114" s="105">
        <f>'Plant in Service w CIAC'!T114-'Plant in Service no CIAC'!T114</f>
        <v>0</v>
      </c>
      <c r="U114" s="105">
        <f>'Plant in Service w CIAC'!U114-'Plant in Service no CIAC'!U114</f>
        <v>0</v>
      </c>
      <c r="V114" s="105">
        <f>'Plant in Service w CIAC'!V114-'Plant in Service no CIAC'!V114</f>
        <v>0</v>
      </c>
      <c r="W114" s="105">
        <f>'Plant in Service w CIAC'!W114-'Plant in Service no CIAC'!W114</f>
        <v>0</v>
      </c>
      <c r="X114" s="105">
        <f>'Plant in Service w CIAC'!X114-'Plant in Service no CIAC'!X114</f>
        <v>0</v>
      </c>
      <c r="Y114" s="105">
        <f>'Plant in Service w CIAC'!Y114-'Plant in Service no CIAC'!Y114</f>
        <v>0</v>
      </c>
      <c r="Z114" s="105">
        <f>'Plant in Service w CIAC'!Z114-'Plant in Service no CIAC'!Z114</f>
        <v>0</v>
      </c>
      <c r="AA114" s="105">
        <f>'Plant in Service w CIAC'!AA114-'Plant in Service no CIAC'!AA114</f>
        <v>0</v>
      </c>
      <c r="AB114" s="105">
        <f>'Plant in Service w CIAC'!AB114-'Plant in Service no CIAC'!AB114</f>
        <v>0</v>
      </c>
      <c r="AC114" s="105">
        <f>'Plant in Service w CIAC'!AC114-'Plant in Service no CIAC'!AC114</f>
        <v>0</v>
      </c>
      <c r="AD114" s="105">
        <f>'Plant in Service w CIAC'!AD114-'Plant in Service no CIAC'!AD114</f>
        <v>0</v>
      </c>
      <c r="AE114" s="105">
        <f>'Plant in Service w CIAC'!AE114-'Plant in Service no CIAC'!AE114</f>
        <v>0</v>
      </c>
      <c r="AF114" s="105">
        <f>'Plant in Service w CIAC'!AF114-'Plant in Service no CIAC'!AF114</f>
        <v>0</v>
      </c>
      <c r="AG114" s="105">
        <f>'Plant in Service w CIAC'!AG114-'Plant in Service no CIAC'!AG114</f>
        <v>0</v>
      </c>
      <c r="AH114" s="105">
        <f>'Plant in Service w CIAC'!AH114-'Plant in Service no CIAC'!AH114</f>
        <v>0</v>
      </c>
      <c r="AI114" s="105">
        <f>'Plant in Service w CIAC'!AI114-'Plant in Service no CIAC'!AI114</f>
        <v>0</v>
      </c>
      <c r="AJ114" s="105">
        <f>'Plant in Service w CIAC'!AJ114-'Plant in Service no CIAC'!AJ114</f>
        <v>0</v>
      </c>
      <c r="AK114" s="105">
        <f>'Plant in Service w CIAC'!AK114-'Plant in Service no CIAC'!AK114</f>
        <v>0</v>
      </c>
      <c r="AL114" s="105">
        <f>'Plant in Service w CIAC'!AL114-'Plant in Service no CIAC'!AL114</f>
        <v>0</v>
      </c>
      <c r="AM114" s="105">
        <f>'Plant in Service w CIAC'!AM114-'Plant in Service no CIAC'!AM114</f>
        <v>0</v>
      </c>
      <c r="AN114" s="105">
        <f>'Plant in Service w CIAC'!AN114-'Plant in Service no CIAC'!AN114</f>
        <v>0</v>
      </c>
      <c r="AO114" s="105">
        <f>'Plant in Service w CIAC'!AO114-'Plant in Service no CIAC'!AO114</f>
        <v>0</v>
      </c>
      <c r="AP114" s="105">
        <f>'Plant in Service w CIAC'!AP114-'Plant in Service no CIAC'!AP114</f>
        <v>0</v>
      </c>
      <c r="AQ114" s="105">
        <f>'Plant in Service w CIAC'!AQ114-'Plant in Service no CIAC'!AQ114</f>
        <v>0</v>
      </c>
      <c r="AR114" s="105">
        <f>'Plant in Service w CIAC'!AR114-'Plant in Service no CIAC'!AR114</f>
        <v>0</v>
      </c>
      <c r="AS114" s="105">
        <f>'Plant in Service w CIAC'!AS114-'Plant in Service no CIAC'!AS114</f>
        <v>0</v>
      </c>
      <c r="AT114" s="105">
        <f>'Plant in Service w CIAC'!AT114-'Plant in Service no CIAC'!AT114</f>
        <v>0</v>
      </c>
      <c r="AU114" s="105">
        <f>'Plant in Service w CIAC'!AU114-'Plant in Service no CIAC'!AU114</f>
        <v>0</v>
      </c>
      <c r="AV114" s="105">
        <f>'Plant in Service w CIAC'!AV114-'Plant in Service no CIAC'!AV114</f>
        <v>0</v>
      </c>
      <c r="AW114" s="105">
        <f>'Plant in Service w CIAC'!AW114-'Plant in Service no CIAC'!AW114</f>
        <v>0</v>
      </c>
      <c r="AX114" s="105">
        <f>'Plant in Service w CIAC'!AX114-'Plant in Service no CIAC'!AX114</f>
        <v>0</v>
      </c>
      <c r="AY114" s="105">
        <f>'Plant in Service w CIAC'!AY114-'Plant in Service no CIAC'!AY114</f>
        <v>0</v>
      </c>
      <c r="AZ114" s="105">
        <f>'Plant in Service w CIAC'!AZ114-'Plant in Service no CIAC'!AZ114</f>
        <v>0</v>
      </c>
      <c r="BA114" s="105">
        <f>'Plant in Service w CIAC'!BA114-'Plant in Service no CIAC'!BA114</f>
        <v>0</v>
      </c>
      <c r="BB114" s="105">
        <f>'Plant in Service w CIAC'!BB114-'Plant in Service no CIAC'!BB114</f>
        <v>0</v>
      </c>
      <c r="BC114" s="105">
        <f>'Plant in Service w CIAC'!BC114-'Plant in Service no CIAC'!BC114</f>
        <v>0</v>
      </c>
      <c r="BD114" s="105">
        <f>'Plant in Service w CIAC'!BD114-'Plant in Service no CIAC'!BD114</f>
        <v>0</v>
      </c>
      <c r="BE114" s="105">
        <f>'Plant in Service w CIAC'!BE114-'Plant in Service no CIAC'!BE114</f>
        <v>0</v>
      </c>
      <c r="BF114" s="105">
        <f>'Plant in Service w CIAC'!BF114-'Plant in Service no CIAC'!BF114</f>
        <v>0</v>
      </c>
      <c r="BG114" s="105">
        <f>'Plant in Service w CIAC'!BG114-'Plant in Service no CIAC'!BG114</f>
        <v>0</v>
      </c>
      <c r="BH114" s="105">
        <f>'Plant in Service w CIAC'!BH114-'Plant in Service no CIAC'!BH114</f>
        <v>0</v>
      </c>
    </row>
    <row r="115" spans="1:60" x14ac:dyDescent="0.2">
      <c r="A115" s="71" t="s">
        <v>45</v>
      </c>
      <c r="B115" s="155" t="s">
        <v>50</v>
      </c>
      <c r="E115" s="105">
        <f>'Plant in Service w CIAC'!E115-'Plant in Service no CIAC'!E115</f>
        <v>0</v>
      </c>
      <c r="F115" s="105">
        <f>'Plant in Service w CIAC'!F115-'Plant in Service no CIAC'!F115</f>
        <v>0</v>
      </c>
      <c r="G115" s="105">
        <f>'Plant in Service w CIAC'!G115-'Plant in Service no CIAC'!G115</f>
        <v>0</v>
      </c>
      <c r="H115" s="105">
        <f>'Plant in Service w CIAC'!H115-'Plant in Service no CIAC'!H115</f>
        <v>0</v>
      </c>
      <c r="I115" s="105">
        <f>'Plant in Service w CIAC'!I115-'Plant in Service no CIAC'!I115</f>
        <v>0</v>
      </c>
      <c r="J115" s="105">
        <f>'Plant in Service w CIAC'!J115-'Plant in Service no CIAC'!J115</f>
        <v>0</v>
      </c>
      <c r="K115" s="105">
        <f>'Plant in Service w CIAC'!K115-'Plant in Service no CIAC'!K115</f>
        <v>0</v>
      </c>
      <c r="L115" s="105">
        <f>'Plant in Service w CIAC'!L115-'Plant in Service no CIAC'!L115</f>
        <v>0</v>
      </c>
      <c r="M115" s="105">
        <f>'Plant in Service w CIAC'!M115-'Plant in Service no CIAC'!M115</f>
        <v>0</v>
      </c>
      <c r="N115" s="105">
        <f>'Plant in Service w CIAC'!N115-'Plant in Service no CIAC'!N115</f>
        <v>0</v>
      </c>
      <c r="O115" s="105">
        <f>'Plant in Service w CIAC'!O115-'Plant in Service no CIAC'!O115</f>
        <v>0</v>
      </c>
      <c r="P115" s="105">
        <f>'Plant in Service w CIAC'!P115-'Plant in Service no CIAC'!P115</f>
        <v>0</v>
      </c>
      <c r="Q115" s="105">
        <f>'Plant in Service w CIAC'!Q115-'Plant in Service no CIAC'!Q115</f>
        <v>0</v>
      </c>
      <c r="R115" s="105">
        <f>'Plant in Service w CIAC'!R115-'Plant in Service no CIAC'!R115</f>
        <v>0</v>
      </c>
      <c r="S115" s="105">
        <f>'Plant in Service w CIAC'!S115-'Plant in Service no CIAC'!S115</f>
        <v>0</v>
      </c>
      <c r="T115" s="105">
        <f>'Plant in Service w CIAC'!T115-'Plant in Service no CIAC'!T115</f>
        <v>0</v>
      </c>
      <c r="U115" s="105">
        <f>'Plant in Service w CIAC'!U115-'Plant in Service no CIAC'!U115</f>
        <v>0</v>
      </c>
      <c r="V115" s="105">
        <f>'Plant in Service w CIAC'!V115-'Plant in Service no CIAC'!V115</f>
        <v>0</v>
      </c>
      <c r="W115" s="105">
        <f>'Plant in Service w CIAC'!W115-'Plant in Service no CIAC'!W115</f>
        <v>0</v>
      </c>
      <c r="X115" s="105">
        <f>'Plant in Service w CIAC'!X115-'Plant in Service no CIAC'!X115</f>
        <v>0</v>
      </c>
      <c r="Y115" s="105">
        <f>'Plant in Service w CIAC'!Y115-'Plant in Service no CIAC'!Y115</f>
        <v>0</v>
      </c>
      <c r="Z115" s="105">
        <f>'Plant in Service w CIAC'!Z115-'Plant in Service no CIAC'!Z115</f>
        <v>0</v>
      </c>
      <c r="AA115" s="105">
        <f>'Plant in Service w CIAC'!AA115-'Plant in Service no CIAC'!AA115</f>
        <v>0</v>
      </c>
      <c r="AB115" s="105">
        <f>'Plant in Service w CIAC'!AB115-'Plant in Service no CIAC'!AB115</f>
        <v>0</v>
      </c>
      <c r="AC115" s="105">
        <f>'Plant in Service w CIAC'!AC115-'Plant in Service no CIAC'!AC115</f>
        <v>0</v>
      </c>
      <c r="AD115" s="105">
        <f>'Plant in Service w CIAC'!AD115-'Plant in Service no CIAC'!AD115</f>
        <v>0</v>
      </c>
      <c r="AE115" s="105">
        <f>'Plant in Service w CIAC'!AE115-'Plant in Service no CIAC'!AE115</f>
        <v>0</v>
      </c>
      <c r="AF115" s="105">
        <f>'Plant in Service w CIAC'!AF115-'Plant in Service no CIAC'!AF115</f>
        <v>0</v>
      </c>
      <c r="AG115" s="105">
        <f>'Plant in Service w CIAC'!AG115-'Plant in Service no CIAC'!AG115</f>
        <v>0</v>
      </c>
      <c r="AH115" s="105">
        <f>'Plant in Service w CIAC'!AH115-'Plant in Service no CIAC'!AH115</f>
        <v>0</v>
      </c>
      <c r="AI115" s="105">
        <f>'Plant in Service w CIAC'!AI115-'Plant in Service no CIAC'!AI115</f>
        <v>0</v>
      </c>
      <c r="AJ115" s="105">
        <f>'Plant in Service w CIAC'!AJ115-'Plant in Service no CIAC'!AJ115</f>
        <v>0</v>
      </c>
      <c r="AK115" s="105">
        <f>'Plant in Service w CIAC'!AK115-'Plant in Service no CIAC'!AK115</f>
        <v>0</v>
      </c>
      <c r="AL115" s="105">
        <f>'Plant in Service w CIAC'!AL115-'Plant in Service no CIAC'!AL115</f>
        <v>0</v>
      </c>
      <c r="AM115" s="105">
        <f>'Plant in Service w CIAC'!AM115-'Plant in Service no CIAC'!AM115</f>
        <v>0</v>
      </c>
      <c r="AN115" s="105">
        <f>'Plant in Service w CIAC'!AN115-'Plant in Service no CIAC'!AN115</f>
        <v>0</v>
      </c>
      <c r="AO115" s="105">
        <f>'Plant in Service w CIAC'!AO115-'Plant in Service no CIAC'!AO115</f>
        <v>0</v>
      </c>
      <c r="AP115" s="105">
        <f>'Plant in Service w CIAC'!AP115-'Plant in Service no CIAC'!AP115</f>
        <v>0</v>
      </c>
      <c r="AQ115" s="105">
        <f>'Plant in Service w CIAC'!AQ115-'Plant in Service no CIAC'!AQ115</f>
        <v>0</v>
      </c>
      <c r="AR115" s="105">
        <f>'Plant in Service w CIAC'!AR115-'Plant in Service no CIAC'!AR115</f>
        <v>0</v>
      </c>
      <c r="AS115" s="105">
        <f>'Plant in Service w CIAC'!AS115-'Plant in Service no CIAC'!AS115</f>
        <v>0</v>
      </c>
      <c r="AT115" s="105">
        <f>'Plant in Service w CIAC'!AT115-'Plant in Service no CIAC'!AT115</f>
        <v>0</v>
      </c>
      <c r="AU115" s="105">
        <f>'Plant in Service w CIAC'!AU115-'Plant in Service no CIAC'!AU115</f>
        <v>0</v>
      </c>
      <c r="AV115" s="105">
        <f>'Plant in Service w CIAC'!AV115-'Plant in Service no CIAC'!AV115</f>
        <v>0</v>
      </c>
      <c r="AW115" s="105">
        <f>'Plant in Service w CIAC'!AW115-'Plant in Service no CIAC'!AW115</f>
        <v>0</v>
      </c>
      <c r="AX115" s="105">
        <f>'Plant in Service w CIAC'!AX115-'Plant in Service no CIAC'!AX115</f>
        <v>0</v>
      </c>
      <c r="AY115" s="105">
        <f>'Plant in Service w CIAC'!AY115-'Plant in Service no CIAC'!AY115</f>
        <v>0</v>
      </c>
      <c r="AZ115" s="105">
        <f>'Plant in Service w CIAC'!AZ115-'Plant in Service no CIAC'!AZ115</f>
        <v>0</v>
      </c>
      <c r="BA115" s="105">
        <f>'Plant in Service w CIAC'!BA115-'Plant in Service no CIAC'!BA115</f>
        <v>0</v>
      </c>
      <c r="BB115" s="105">
        <f>'Plant in Service w CIAC'!BB115-'Plant in Service no CIAC'!BB115</f>
        <v>0</v>
      </c>
      <c r="BC115" s="105">
        <f>'Plant in Service w CIAC'!BC115-'Plant in Service no CIAC'!BC115</f>
        <v>0</v>
      </c>
      <c r="BD115" s="105">
        <f>'Plant in Service w CIAC'!BD115-'Plant in Service no CIAC'!BD115</f>
        <v>0</v>
      </c>
      <c r="BE115" s="105">
        <f>'Plant in Service w CIAC'!BE115-'Plant in Service no CIAC'!BE115</f>
        <v>0</v>
      </c>
      <c r="BF115" s="105">
        <f>'Plant in Service w CIAC'!BF115-'Plant in Service no CIAC'!BF115</f>
        <v>0</v>
      </c>
      <c r="BG115" s="105">
        <f>'Plant in Service w CIAC'!BG115-'Plant in Service no CIAC'!BG115</f>
        <v>0</v>
      </c>
      <c r="BH115" s="105">
        <f>'Plant in Service w CIAC'!BH115-'Plant in Service no CIAC'!BH115</f>
        <v>0</v>
      </c>
    </row>
    <row r="116" spans="1:60" x14ac:dyDescent="0.2">
      <c r="A116" s="71" t="s">
        <v>42</v>
      </c>
      <c r="B116" s="155" t="s">
        <v>50</v>
      </c>
      <c r="E116" s="105">
        <f>'Plant in Service w CIAC'!E116-'Plant in Service no CIAC'!E116</f>
        <v>0</v>
      </c>
      <c r="F116" s="105">
        <f>'Plant in Service w CIAC'!F116-'Plant in Service no CIAC'!F116</f>
        <v>0</v>
      </c>
      <c r="G116" s="105">
        <f>'Plant in Service w CIAC'!G116-'Plant in Service no CIAC'!G116</f>
        <v>0</v>
      </c>
      <c r="H116" s="105">
        <f>'Plant in Service w CIAC'!H116-'Plant in Service no CIAC'!H116</f>
        <v>0</v>
      </c>
      <c r="I116" s="105">
        <f>'Plant in Service w CIAC'!I116-'Plant in Service no CIAC'!I116</f>
        <v>0</v>
      </c>
      <c r="J116" s="105">
        <f>'Plant in Service w CIAC'!J116-'Plant in Service no CIAC'!J116</f>
        <v>0</v>
      </c>
      <c r="K116" s="105">
        <f>'Plant in Service w CIAC'!K116-'Plant in Service no CIAC'!K116</f>
        <v>0</v>
      </c>
      <c r="L116" s="105">
        <f>'Plant in Service w CIAC'!L116-'Plant in Service no CIAC'!L116</f>
        <v>0</v>
      </c>
      <c r="M116" s="105">
        <f>'Plant in Service w CIAC'!M116-'Plant in Service no CIAC'!M116</f>
        <v>0</v>
      </c>
      <c r="N116" s="105">
        <f>'Plant in Service w CIAC'!N116-'Plant in Service no CIAC'!N116</f>
        <v>0</v>
      </c>
      <c r="O116" s="105">
        <f>'Plant in Service w CIAC'!O116-'Plant in Service no CIAC'!O116</f>
        <v>0</v>
      </c>
      <c r="P116" s="105">
        <f>'Plant in Service w CIAC'!P116-'Plant in Service no CIAC'!P116</f>
        <v>0</v>
      </c>
      <c r="Q116" s="105">
        <f>'Plant in Service w CIAC'!Q116-'Plant in Service no CIAC'!Q116</f>
        <v>0</v>
      </c>
      <c r="R116" s="105">
        <f>'Plant in Service w CIAC'!R116-'Plant in Service no CIAC'!R116</f>
        <v>0</v>
      </c>
      <c r="S116" s="105">
        <f>'Plant in Service w CIAC'!S116-'Plant in Service no CIAC'!S116</f>
        <v>0</v>
      </c>
      <c r="T116" s="105">
        <f>'Plant in Service w CIAC'!T116-'Plant in Service no CIAC'!T116</f>
        <v>0</v>
      </c>
      <c r="U116" s="105">
        <f>'Plant in Service w CIAC'!U116-'Plant in Service no CIAC'!U116</f>
        <v>0</v>
      </c>
      <c r="V116" s="105">
        <f>'Plant in Service w CIAC'!V116-'Plant in Service no CIAC'!V116</f>
        <v>0</v>
      </c>
      <c r="W116" s="105">
        <f>'Plant in Service w CIAC'!W116-'Plant in Service no CIAC'!W116</f>
        <v>0</v>
      </c>
      <c r="X116" s="105">
        <f>'Plant in Service w CIAC'!X116-'Plant in Service no CIAC'!X116</f>
        <v>0</v>
      </c>
      <c r="Y116" s="105">
        <f>'Plant in Service w CIAC'!Y116-'Plant in Service no CIAC'!Y116</f>
        <v>0</v>
      </c>
      <c r="Z116" s="105">
        <f>'Plant in Service w CIAC'!Z116-'Plant in Service no CIAC'!Z116</f>
        <v>0</v>
      </c>
      <c r="AA116" s="105">
        <f>'Plant in Service w CIAC'!AA116-'Plant in Service no CIAC'!AA116</f>
        <v>0</v>
      </c>
      <c r="AB116" s="105">
        <f>'Plant in Service w CIAC'!AB116-'Plant in Service no CIAC'!AB116</f>
        <v>0</v>
      </c>
      <c r="AC116" s="105">
        <f>'Plant in Service w CIAC'!AC116-'Plant in Service no CIAC'!AC116</f>
        <v>0</v>
      </c>
      <c r="AD116" s="105">
        <f>'Plant in Service w CIAC'!AD116-'Plant in Service no CIAC'!AD116</f>
        <v>0</v>
      </c>
      <c r="AE116" s="105">
        <f>'Plant in Service w CIAC'!AE116-'Plant in Service no CIAC'!AE116</f>
        <v>0</v>
      </c>
      <c r="AF116" s="105">
        <f>'Plant in Service w CIAC'!AF116-'Plant in Service no CIAC'!AF116</f>
        <v>0</v>
      </c>
      <c r="AG116" s="105">
        <f>'Plant in Service w CIAC'!AG116-'Plant in Service no CIAC'!AG116</f>
        <v>0</v>
      </c>
      <c r="AH116" s="105">
        <f>'Plant in Service w CIAC'!AH116-'Plant in Service no CIAC'!AH116</f>
        <v>0</v>
      </c>
      <c r="AI116" s="105">
        <f>'Plant in Service w CIAC'!AI116-'Plant in Service no CIAC'!AI116</f>
        <v>0</v>
      </c>
      <c r="AJ116" s="105">
        <f>'Plant in Service w CIAC'!AJ116-'Plant in Service no CIAC'!AJ116</f>
        <v>0</v>
      </c>
      <c r="AK116" s="105">
        <f>'Plant in Service w CIAC'!AK116-'Plant in Service no CIAC'!AK116</f>
        <v>0</v>
      </c>
      <c r="AL116" s="105">
        <f>'Plant in Service w CIAC'!AL116-'Plant in Service no CIAC'!AL116</f>
        <v>0</v>
      </c>
      <c r="AM116" s="105">
        <f>'Plant in Service w CIAC'!AM116-'Plant in Service no CIAC'!AM116</f>
        <v>0</v>
      </c>
      <c r="AN116" s="105">
        <f>'Plant in Service w CIAC'!AN116-'Plant in Service no CIAC'!AN116</f>
        <v>0</v>
      </c>
      <c r="AO116" s="105">
        <f>'Plant in Service w CIAC'!AO116-'Plant in Service no CIAC'!AO116</f>
        <v>0</v>
      </c>
      <c r="AP116" s="105">
        <f>'Plant in Service w CIAC'!AP116-'Plant in Service no CIAC'!AP116</f>
        <v>0</v>
      </c>
      <c r="AQ116" s="105">
        <f>'Plant in Service w CIAC'!AQ116-'Plant in Service no CIAC'!AQ116</f>
        <v>0</v>
      </c>
      <c r="AR116" s="105">
        <f>'Plant in Service w CIAC'!AR116-'Plant in Service no CIAC'!AR116</f>
        <v>0</v>
      </c>
      <c r="AS116" s="105">
        <f>'Plant in Service w CIAC'!AS116-'Plant in Service no CIAC'!AS116</f>
        <v>0</v>
      </c>
      <c r="AT116" s="105">
        <f>'Plant in Service w CIAC'!AT116-'Plant in Service no CIAC'!AT116</f>
        <v>0</v>
      </c>
      <c r="AU116" s="105">
        <f>'Plant in Service w CIAC'!AU116-'Plant in Service no CIAC'!AU116</f>
        <v>0</v>
      </c>
      <c r="AV116" s="105">
        <f>'Plant in Service w CIAC'!AV116-'Plant in Service no CIAC'!AV116</f>
        <v>0</v>
      </c>
      <c r="AW116" s="105">
        <f>'Plant in Service w CIAC'!AW116-'Plant in Service no CIAC'!AW116</f>
        <v>0</v>
      </c>
      <c r="AX116" s="105">
        <f>'Plant in Service w CIAC'!AX116-'Plant in Service no CIAC'!AX116</f>
        <v>0</v>
      </c>
      <c r="AY116" s="105">
        <f>'Plant in Service w CIAC'!AY116-'Plant in Service no CIAC'!AY116</f>
        <v>0</v>
      </c>
      <c r="AZ116" s="105">
        <f>'Plant in Service w CIAC'!AZ116-'Plant in Service no CIAC'!AZ116</f>
        <v>0</v>
      </c>
      <c r="BA116" s="105">
        <f>'Plant in Service w CIAC'!BA116-'Plant in Service no CIAC'!BA116</f>
        <v>0</v>
      </c>
      <c r="BB116" s="105">
        <f>'Plant in Service w CIAC'!BB116-'Plant in Service no CIAC'!BB116</f>
        <v>0</v>
      </c>
      <c r="BC116" s="105">
        <f>'Plant in Service w CIAC'!BC116-'Plant in Service no CIAC'!BC116</f>
        <v>0</v>
      </c>
      <c r="BD116" s="105">
        <f>'Plant in Service w CIAC'!BD116-'Plant in Service no CIAC'!BD116</f>
        <v>0</v>
      </c>
      <c r="BE116" s="105">
        <f>'Plant in Service w CIAC'!BE116-'Plant in Service no CIAC'!BE116</f>
        <v>0</v>
      </c>
      <c r="BF116" s="105">
        <f>'Plant in Service w CIAC'!BF116-'Plant in Service no CIAC'!BF116</f>
        <v>0</v>
      </c>
      <c r="BG116" s="105">
        <f>'Plant in Service w CIAC'!BG116-'Plant in Service no CIAC'!BG116</f>
        <v>0</v>
      </c>
      <c r="BH116" s="105">
        <f>'Plant in Service w CIAC'!BH116-'Plant in Service no CIAC'!BH116</f>
        <v>0</v>
      </c>
    </row>
    <row r="117" spans="1:60" x14ac:dyDescent="0.2">
      <c r="A117" s="71" t="s">
        <v>49</v>
      </c>
      <c r="B117" s="155" t="s">
        <v>50</v>
      </c>
      <c r="E117" s="105">
        <f>'Plant in Service w CIAC'!E117-'Plant in Service no CIAC'!E117</f>
        <v>0</v>
      </c>
      <c r="F117" s="105">
        <f>'Plant in Service w CIAC'!F117-'Plant in Service no CIAC'!F117</f>
        <v>0</v>
      </c>
      <c r="G117" s="105">
        <f>'Plant in Service w CIAC'!G117-'Plant in Service no CIAC'!G117</f>
        <v>0</v>
      </c>
      <c r="H117" s="105">
        <f>'Plant in Service w CIAC'!H117-'Plant in Service no CIAC'!H117</f>
        <v>0</v>
      </c>
      <c r="I117" s="105">
        <f>'Plant in Service w CIAC'!I117-'Plant in Service no CIAC'!I117</f>
        <v>0</v>
      </c>
      <c r="J117" s="105">
        <f>'Plant in Service w CIAC'!J117-'Plant in Service no CIAC'!J117</f>
        <v>0</v>
      </c>
      <c r="K117" s="105">
        <f>'Plant in Service w CIAC'!K117-'Plant in Service no CIAC'!K117</f>
        <v>0</v>
      </c>
      <c r="L117" s="105">
        <f>'Plant in Service w CIAC'!L117-'Plant in Service no CIAC'!L117</f>
        <v>0</v>
      </c>
      <c r="M117" s="105">
        <f>'Plant in Service w CIAC'!M117-'Plant in Service no CIAC'!M117</f>
        <v>0</v>
      </c>
      <c r="N117" s="105">
        <f>'Plant in Service w CIAC'!N117-'Plant in Service no CIAC'!N117</f>
        <v>0</v>
      </c>
      <c r="O117" s="105">
        <f>'Plant in Service w CIAC'!O117-'Plant in Service no CIAC'!O117</f>
        <v>0</v>
      </c>
      <c r="P117" s="105">
        <f>'Plant in Service w CIAC'!P117-'Plant in Service no CIAC'!P117</f>
        <v>0</v>
      </c>
      <c r="Q117" s="105">
        <f>'Plant in Service w CIAC'!Q117-'Plant in Service no CIAC'!Q117</f>
        <v>0</v>
      </c>
      <c r="R117" s="105">
        <f>'Plant in Service w CIAC'!R117-'Plant in Service no CIAC'!R117</f>
        <v>0</v>
      </c>
      <c r="S117" s="105">
        <f>'Plant in Service w CIAC'!S117-'Plant in Service no CIAC'!S117</f>
        <v>0</v>
      </c>
      <c r="T117" s="105">
        <f>'Plant in Service w CIAC'!T117-'Plant in Service no CIAC'!T117</f>
        <v>0</v>
      </c>
      <c r="U117" s="105">
        <f>'Plant in Service w CIAC'!U117-'Plant in Service no CIAC'!U117</f>
        <v>0</v>
      </c>
      <c r="V117" s="105">
        <f>'Plant in Service w CIAC'!V117-'Plant in Service no CIAC'!V117</f>
        <v>0</v>
      </c>
      <c r="W117" s="105">
        <f>'Plant in Service w CIAC'!W117-'Plant in Service no CIAC'!W117</f>
        <v>0</v>
      </c>
      <c r="X117" s="105">
        <f>'Plant in Service w CIAC'!X117-'Plant in Service no CIAC'!X117</f>
        <v>0</v>
      </c>
      <c r="Y117" s="105">
        <f>'Plant in Service w CIAC'!Y117-'Plant in Service no CIAC'!Y117</f>
        <v>0</v>
      </c>
      <c r="Z117" s="105">
        <f>'Plant in Service w CIAC'!Z117-'Plant in Service no CIAC'!Z117</f>
        <v>0</v>
      </c>
      <c r="AA117" s="105">
        <f>'Plant in Service w CIAC'!AA117-'Plant in Service no CIAC'!AA117</f>
        <v>0</v>
      </c>
      <c r="AB117" s="105">
        <f>'Plant in Service w CIAC'!AB117-'Plant in Service no CIAC'!AB117</f>
        <v>0</v>
      </c>
      <c r="AC117" s="105">
        <f>'Plant in Service w CIAC'!AC117-'Plant in Service no CIAC'!AC117</f>
        <v>0</v>
      </c>
      <c r="AD117" s="105">
        <f>'Plant in Service w CIAC'!AD117-'Plant in Service no CIAC'!AD117</f>
        <v>0</v>
      </c>
      <c r="AE117" s="105">
        <f>'Plant in Service w CIAC'!AE117-'Plant in Service no CIAC'!AE117</f>
        <v>0</v>
      </c>
      <c r="AF117" s="105">
        <f>'Plant in Service w CIAC'!AF117-'Plant in Service no CIAC'!AF117</f>
        <v>0</v>
      </c>
      <c r="AG117" s="105">
        <f>'Plant in Service w CIAC'!AG117-'Plant in Service no CIAC'!AG117</f>
        <v>0</v>
      </c>
      <c r="AH117" s="105">
        <f>'Plant in Service w CIAC'!AH117-'Plant in Service no CIAC'!AH117</f>
        <v>0</v>
      </c>
      <c r="AI117" s="105">
        <f>'Plant in Service w CIAC'!AI117-'Plant in Service no CIAC'!AI117</f>
        <v>0</v>
      </c>
      <c r="AJ117" s="105">
        <f>'Plant in Service w CIAC'!AJ117-'Plant in Service no CIAC'!AJ117</f>
        <v>0</v>
      </c>
      <c r="AK117" s="105">
        <f>'Plant in Service w CIAC'!AK117-'Plant in Service no CIAC'!AK117</f>
        <v>0</v>
      </c>
      <c r="AL117" s="105">
        <f>'Plant in Service w CIAC'!AL117-'Plant in Service no CIAC'!AL117</f>
        <v>0</v>
      </c>
      <c r="AM117" s="105">
        <f>'Plant in Service w CIAC'!AM117-'Plant in Service no CIAC'!AM117</f>
        <v>0</v>
      </c>
      <c r="AN117" s="105">
        <f>'Plant in Service w CIAC'!AN117-'Plant in Service no CIAC'!AN117</f>
        <v>0</v>
      </c>
      <c r="AO117" s="105">
        <f>'Plant in Service w CIAC'!AO117-'Plant in Service no CIAC'!AO117</f>
        <v>0</v>
      </c>
      <c r="AP117" s="105">
        <f>'Plant in Service w CIAC'!AP117-'Plant in Service no CIAC'!AP117</f>
        <v>0</v>
      </c>
      <c r="AQ117" s="105">
        <f>'Plant in Service w CIAC'!AQ117-'Plant in Service no CIAC'!AQ117</f>
        <v>0</v>
      </c>
      <c r="AR117" s="105">
        <f>'Plant in Service w CIAC'!AR117-'Plant in Service no CIAC'!AR117</f>
        <v>0</v>
      </c>
      <c r="AS117" s="105">
        <f>'Plant in Service w CIAC'!AS117-'Plant in Service no CIAC'!AS117</f>
        <v>0</v>
      </c>
      <c r="AT117" s="105">
        <f>'Plant in Service w CIAC'!AT117-'Plant in Service no CIAC'!AT117</f>
        <v>0</v>
      </c>
      <c r="AU117" s="105">
        <f>'Plant in Service w CIAC'!AU117-'Plant in Service no CIAC'!AU117</f>
        <v>0</v>
      </c>
      <c r="AV117" s="105">
        <f>'Plant in Service w CIAC'!AV117-'Plant in Service no CIAC'!AV117</f>
        <v>0</v>
      </c>
      <c r="AW117" s="105">
        <f>'Plant in Service w CIAC'!AW117-'Plant in Service no CIAC'!AW117</f>
        <v>0</v>
      </c>
      <c r="AX117" s="105">
        <f>'Plant in Service w CIAC'!AX117-'Plant in Service no CIAC'!AX117</f>
        <v>0</v>
      </c>
      <c r="AY117" s="105">
        <f>'Plant in Service w CIAC'!AY117-'Plant in Service no CIAC'!AY117</f>
        <v>0</v>
      </c>
      <c r="AZ117" s="105">
        <f>'Plant in Service w CIAC'!AZ117-'Plant in Service no CIAC'!AZ117</f>
        <v>0</v>
      </c>
      <c r="BA117" s="105">
        <f>'Plant in Service w CIAC'!BA117-'Plant in Service no CIAC'!BA117</f>
        <v>0</v>
      </c>
      <c r="BB117" s="105">
        <f>'Plant in Service w CIAC'!BB117-'Plant in Service no CIAC'!BB117</f>
        <v>0</v>
      </c>
      <c r="BC117" s="105">
        <f>'Plant in Service w CIAC'!BC117-'Plant in Service no CIAC'!BC117</f>
        <v>0</v>
      </c>
      <c r="BD117" s="105">
        <f>'Plant in Service w CIAC'!BD117-'Plant in Service no CIAC'!BD117</f>
        <v>0</v>
      </c>
      <c r="BE117" s="105">
        <f>'Plant in Service w CIAC'!BE117-'Plant in Service no CIAC'!BE117</f>
        <v>0</v>
      </c>
      <c r="BF117" s="105">
        <f>'Plant in Service w CIAC'!BF117-'Plant in Service no CIAC'!BF117</f>
        <v>0</v>
      </c>
      <c r="BG117" s="105">
        <f>'Plant in Service w CIAC'!BG117-'Plant in Service no CIAC'!BG117</f>
        <v>0</v>
      </c>
      <c r="BH117" s="105">
        <f>'Plant in Service w CIAC'!BH117-'Plant in Service no CIAC'!BH117</f>
        <v>0</v>
      </c>
    </row>
    <row r="118" spans="1:60" x14ac:dyDescent="0.2">
      <c r="A118" s="71" t="s">
        <v>41</v>
      </c>
      <c r="B118" s="155" t="s">
        <v>51</v>
      </c>
      <c r="E118" s="105">
        <f>'Plant in Service w CIAC'!E118-'Plant in Service no CIAC'!E118</f>
        <v>0</v>
      </c>
      <c r="F118" s="105">
        <f>'Plant in Service w CIAC'!F118-'Plant in Service no CIAC'!F118</f>
        <v>0</v>
      </c>
      <c r="G118" s="105">
        <f>'Plant in Service w CIAC'!G118-'Plant in Service no CIAC'!G118</f>
        <v>0</v>
      </c>
      <c r="H118" s="105">
        <f>'Plant in Service w CIAC'!H118-'Plant in Service no CIAC'!H118</f>
        <v>0</v>
      </c>
      <c r="I118" s="105">
        <f>'Plant in Service w CIAC'!I118-'Plant in Service no CIAC'!I118</f>
        <v>0</v>
      </c>
      <c r="J118" s="105">
        <f>'Plant in Service w CIAC'!J118-'Plant in Service no CIAC'!J118</f>
        <v>0</v>
      </c>
      <c r="K118" s="105">
        <f>'Plant in Service w CIAC'!K118-'Plant in Service no CIAC'!K118</f>
        <v>0</v>
      </c>
      <c r="L118" s="105">
        <f>'Plant in Service w CIAC'!L118-'Plant in Service no CIAC'!L118</f>
        <v>0</v>
      </c>
      <c r="M118" s="105">
        <f>'Plant in Service w CIAC'!M118-'Plant in Service no CIAC'!M118</f>
        <v>0</v>
      </c>
      <c r="N118" s="105">
        <f>'Plant in Service w CIAC'!N118-'Plant in Service no CIAC'!N118</f>
        <v>0</v>
      </c>
      <c r="O118" s="105">
        <f>'Plant in Service w CIAC'!O118-'Plant in Service no CIAC'!O118</f>
        <v>0</v>
      </c>
      <c r="P118" s="105">
        <f>'Plant in Service w CIAC'!P118-'Plant in Service no CIAC'!P118</f>
        <v>0</v>
      </c>
      <c r="Q118" s="105">
        <f>'Plant in Service w CIAC'!Q118-'Plant in Service no CIAC'!Q118</f>
        <v>0</v>
      </c>
      <c r="R118" s="105">
        <f>'Plant in Service w CIAC'!R118-'Plant in Service no CIAC'!R118</f>
        <v>0</v>
      </c>
      <c r="S118" s="105">
        <f>'Plant in Service w CIAC'!S118-'Plant in Service no CIAC'!S118</f>
        <v>0</v>
      </c>
      <c r="T118" s="105">
        <f>'Plant in Service w CIAC'!T118-'Plant in Service no CIAC'!T118</f>
        <v>0</v>
      </c>
      <c r="U118" s="105">
        <f>'Plant in Service w CIAC'!U118-'Plant in Service no CIAC'!U118</f>
        <v>0</v>
      </c>
      <c r="V118" s="105">
        <f>'Plant in Service w CIAC'!V118-'Plant in Service no CIAC'!V118</f>
        <v>0</v>
      </c>
      <c r="W118" s="105">
        <f>'Plant in Service w CIAC'!W118-'Plant in Service no CIAC'!W118</f>
        <v>0</v>
      </c>
      <c r="X118" s="105">
        <f>'Plant in Service w CIAC'!X118-'Plant in Service no CIAC'!X118</f>
        <v>0</v>
      </c>
      <c r="Y118" s="105">
        <f>'Plant in Service w CIAC'!Y118-'Plant in Service no CIAC'!Y118</f>
        <v>0</v>
      </c>
      <c r="Z118" s="105">
        <f>'Plant in Service w CIAC'!Z118-'Plant in Service no CIAC'!Z118</f>
        <v>0</v>
      </c>
      <c r="AA118" s="105">
        <f>'Plant in Service w CIAC'!AA118-'Plant in Service no CIAC'!AA118</f>
        <v>0</v>
      </c>
      <c r="AB118" s="105">
        <f>'Plant in Service w CIAC'!AB118-'Plant in Service no CIAC'!AB118</f>
        <v>0</v>
      </c>
      <c r="AC118" s="105">
        <f>'Plant in Service w CIAC'!AC118-'Plant in Service no CIAC'!AC118</f>
        <v>0</v>
      </c>
      <c r="AD118" s="105">
        <f>'Plant in Service w CIAC'!AD118-'Plant in Service no CIAC'!AD118</f>
        <v>0</v>
      </c>
      <c r="AE118" s="105">
        <f>'Plant in Service w CIAC'!AE118-'Plant in Service no CIAC'!AE118</f>
        <v>0</v>
      </c>
      <c r="AF118" s="105">
        <f>'Plant in Service w CIAC'!AF118-'Plant in Service no CIAC'!AF118</f>
        <v>0</v>
      </c>
      <c r="AG118" s="105">
        <f>'Plant in Service w CIAC'!AG118-'Plant in Service no CIAC'!AG118</f>
        <v>0</v>
      </c>
      <c r="AH118" s="105">
        <f>'Plant in Service w CIAC'!AH118-'Plant in Service no CIAC'!AH118</f>
        <v>0</v>
      </c>
      <c r="AI118" s="105">
        <f>'Plant in Service w CIAC'!AI118-'Plant in Service no CIAC'!AI118</f>
        <v>0</v>
      </c>
      <c r="AJ118" s="105">
        <f>'Plant in Service w CIAC'!AJ118-'Plant in Service no CIAC'!AJ118</f>
        <v>0</v>
      </c>
      <c r="AK118" s="105">
        <f>'Plant in Service w CIAC'!AK118-'Plant in Service no CIAC'!AK118</f>
        <v>0</v>
      </c>
      <c r="AL118" s="105">
        <f>'Plant in Service w CIAC'!AL118-'Plant in Service no CIAC'!AL118</f>
        <v>0</v>
      </c>
      <c r="AM118" s="105">
        <f>'Plant in Service w CIAC'!AM118-'Plant in Service no CIAC'!AM118</f>
        <v>0</v>
      </c>
      <c r="AN118" s="105">
        <f>'Plant in Service w CIAC'!AN118-'Plant in Service no CIAC'!AN118</f>
        <v>0</v>
      </c>
      <c r="AO118" s="105">
        <f>'Plant in Service w CIAC'!AO118-'Plant in Service no CIAC'!AO118</f>
        <v>0</v>
      </c>
      <c r="AP118" s="105">
        <f>'Plant in Service w CIAC'!AP118-'Plant in Service no CIAC'!AP118</f>
        <v>0</v>
      </c>
      <c r="AQ118" s="105">
        <f>'Plant in Service w CIAC'!AQ118-'Plant in Service no CIAC'!AQ118</f>
        <v>0</v>
      </c>
      <c r="AR118" s="105">
        <f>'Plant in Service w CIAC'!AR118-'Plant in Service no CIAC'!AR118</f>
        <v>0</v>
      </c>
      <c r="AS118" s="105">
        <f>'Plant in Service w CIAC'!AS118-'Plant in Service no CIAC'!AS118</f>
        <v>0</v>
      </c>
      <c r="AT118" s="105">
        <f>'Plant in Service w CIAC'!AT118-'Plant in Service no CIAC'!AT118</f>
        <v>0</v>
      </c>
      <c r="AU118" s="105">
        <f>'Plant in Service w CIAC'!AU118-'Plant in Service no CIAC'!AU118</f>
        <v>0</v>
      </c>
      <c r="AV118" s="105">
        <f>'Plant in Service w CIAC'!AV118-'Plant in Service no CIAC'!AV118</f>
        <v>0</v>
      </c>
      <c r="AW118" s="105">
        <f>'Plant in Service w CIAC'!AW118-'Plant in Service no CIAC'!AW118</f>
        <v>0</v>
      </c>
      <c r="AX118" s="105">
        <f>'Plant in Service w CIAC'!AX118-'Plant in Service no CIAC'!AX118</f>
        <v>0</v>
      </c>
      <c r="AY118" s="105">
        <f>'Plant in Service w CIAC'!AY118-'Plant in Service no CIAC'!AY118</f>
        <v>0</v>
      </c>
      <c r="AZ118" s="105">
        <f>'Plant in Service w CIAC'!AZ118-'Plant in Service no CIAC'!AZ118</f>
        <v>0</v>
      </c>
      <c r="BA118" s="105">
        <f>'Plant in Service w CIAC'!BA118-'Plant in Service no CIAC'!BA118</f>
        <v>0</v>
      </c>
      <c r="BB118" s="105">
        <f>'Plant in Service w CIAC'!BB118-'Plant in Service no CIAC'!BB118</f>
        <v>0</v>
      </c>
      <c r="BC118" s="105">
        <f>'Plant in Service w CIAC'!BC118-'Plant in Service no CIAC'!BC118</f>
        <v>0</v>
      </c>
      <c r="BD118" s="105">
        <f>'Plant in Service w CIAC'!BD118-'Plant in Service no CIAC'!BD118</f>
        <v>0</v>
      </c>
      <c r="BE118" s="105">
        <f>'Plant in Service w CIAC'!BE118-'Plant in Service no CIAC'!BE118</f>
        <v>0</v>
      </c>
      <c r="BF118" s="105">
        <f>'Plant in Service w CIAC'!BF118-'Plant in Service no CIAC'!BF118</f>
        <v>0</v>
      </c>
      <c r="BG118" s="105">
        <f>'Plant in Service w CIAC'!BG118-'Plant in Service no CIAC'!BG118</f>
        <v>0</v>
      </c>
      <c r="BH118" s="105">
        <f>'Plant in Service w CIAC'!BH118-'Plant in Service no CIAC'!BH118</f>
        <v>0</v>
      </c>
    </row>
    <row r="119" spans="1:60" x14ac:dyDescent="0.2">
      <c r="A119" s="71" t="s">
        <v>47</v>
      </c>
      <c r="B119" s="155" t="s">
        <v>51</v>
      </c>
      <c r="E119" s="105">
        <f>'Plant in Service w CIAC'!E119-'Plant in Service no CIAC'!E119</f>
        <v>0</v>
      </c>
      <c r="F119" s="105">
        <f>'Plant in Service w CIAC'!F119-'Plant in Service no CIAC'!F119</f>
        <v>0</v>
      </c>
      <c r="G119" s="105">
        <f>'Plant in Service w CIAC'!G119-'Plant in Service no CIAC'!G119</f>
        <v>0</v>
      </c>
      <c r="H119" s="105">
        <f>'Plant in Service w CIAC'!H119-'Plant in Service no CIAC'!H119</f>
        <v>0</v>
      </c>
      <c r="I119" s="105">
        <f>'Plant in Service w CIAC'!I119-'Plant in Service no CIAC'!I119</f>
        <v>0</v>
      </c>
      <c r="J119" s="105">
        <f>'Plant in Service w CIAC'!J119-'Plant in Service no CIAC'!J119</f>
        <v>0</v>
      </c>
      <c r="K119" s="105">
        <f>'Plant in Service w CIAC'!K119-'Plant in Service no CIAC'!K119</f>
        <v>0</v>
      </c>
      <c r="L119" s="105">
        <f>'Plant in Service w CIAC'!L119-'Plant in Service no CIAC'!L119</f>
        <v>0</v>
      </c>
      <c r="M119" s="105">
        <f>'Plant in Service w CIAC'!M119-'Plant in Service no CIAC'!M119</f>
        <v>0</v>
      </c>
      <c r="N119" s="105">
        <f>'Plant in Service w CIAC'!N119-'Plant in Service no CIAC'!N119</f>
        <v>0</v>
      </c>
      <c r="O119" s="105">
        <f>'Plant in Service w CIAC'!O119-'Plant in Service no CIAC'!O119</f>
        <v>0</v>
      </c>
      <c r="P119" s="105">
        <f>'Plant in Service w CIAC'!P119-'Plant in Service no CIAC'!P119</f>
        <v>0</v>
      </c>
      <c r="Q119" s="105">
        <f>'Plant in Service w CIAC'!Q119-'Plant in Service no CIAC'!Q119</f>
        <v>0</v>
      </c>
      <c r="R119" s="105">
        <f>'Plant in Service w CIAC'!R119-'Plant in Service no CIAC'!R119</f>
        <v>0</v>
      </c>
      <c r="S119" s="105">
        <f>'Plant in Service w CIAC'!S119-'Plant in Service no CIAC'!S119</f>
        <v>0</v>
      </c>
      <c r="T119" s="105">
        <f>'Plant in Service w CIAC'!T119-'Plant in Service no CIAC'!T119</f>
        <v>0</v>
      </c>
      <c r="U119" s="105">
        <f>'Plant in Service w CIAC'!U119-'Plant in Service no CIAC'!U119</f>
        <v>0</v>
      </c>
      <c r="V119" s="105">
        <f>'Plant in Service w CIAC'!V119-'Plant in Service no CIAC'!V119</f>
        <v>0</v>
      </c>
      <c r="W119" s="105">
        <f>'Plant in Service w CIAC'!W119-'Plant in Service no CIAC'!W119</f>
        <v>0</v>
      </c>
      <c r="X119" s="105">
        <f>'Plant in Service w CIAC'!X119-'Plant in Service no CIAC'!X119</f>
        <v>0</v>
      </c>
      <c r="Y119" s="105">
        <f>'Plant in Service w CIAC'!Y119-'Plant in Service no CIAC'!Y119</f>
        <v>0</v>
      </c>
      <c r="Z119" s="105">
        <f>'Plant in Service w CIAC'!Z119-'Plant in Service no CIAC'!Z119</f>
        <v>0</v>
      </c>
      <c r="AA119" s="105">
        <f>'Plant in Service w CIAC'!AA119-'Plant in Service no CIAC'!AA119</f>
        <v>0</v>
      </c>
      <c r="AB119" s="105">
        <f>'Plant in Service w CIAC'!AB119-'Plant in Service no CIAC'!AB119</f>
        <v>0</v>
      </c>
      <c r="AC119" s="105">
        <f>'Plant in Service w CIAC'!AC119-'Plant in Service no CIAC'!AC119</f>
        <v>0</v>
      </c>
      <c r="AD119" s="105">
        <f>'Plant in Service w CIAC'!AD119-'Plant in Service no CIAC'!AD119</f>
        <v>0</v>
      </c>
      <c r="AE119" s="105">
        <f>'Plant in Service w CIAC'!AE119-'Plant in Service no CIAC'!AE119</f>
        <v>0</v>
      </c>
      <c r="AF119" s="105">
        <f>'Plant in Service w CIAC'!AF119-'Plant in Service no CIAC'!AF119</f>
        <v>0</v>
      </c>
      <c r="AG119" s="105">
        <f>'Plant in Service w CIAC'!AG119-'Plant in Service no CIAC'!AG119</f>
        <v>0</v>
      </c>
      <c r="AH119" s="105">
        <f>'Plant in Service w CIAC'!AH119-'Plant in Service no CIAC'!AH119</f>
        <v>0</v>
      </c>
      <c r="AI119" s="105">
        <f>'Plant in Service w CIAC'!AI119-'Plant in Service no CIAC'!AI119</f>
        <v>0</v>
      </c>
      <c r="AJ119" s="105">
        <f>'Plant in Service w CIAC'!AJ119-'Plant in Service no CIAC'!AJ119</f>
        <v>0</v>
      </c>
      <c r="AK119" s="105">
        <f>'Plant in Service w CIAC'!AK119-'Plant in Service no CIAC'!AK119</f>
        <v>0</v>
      </c>
      <c r="AL119" s="105">
        <f>'Plant in Service w CIAC'!AL119-'Plant in Service no CIAC'!AL119</f>
        <v>0</v>
      </c>
      <c r="AM119" s="105">
        <f>'Plant in Service w CIAC'!AM119-'Plant in Service no CIAC'!AM119</f>
        <v>0</v>
      </c>
      <c r="AN119" s="105">
        <f>'Plant in Service w CIAC'!AN119-'Plant in Service no CIAC'!AN119</f>
        <v>0</v>
      </c>
      <c r="AO119" s="105">
        <f>'Plant in Service w CIAC'!AO119-'Plant in Service no CIAC'!AO119</f>
        <v>0</v>
      </c>
      <c r="AP119" s="105">
        <f>'Plant in Service w CIAC'!AP119-'Plant in Service no CIAC'!AP119</f>
        <v>0</v>
      </c>
      <c r="AQ119" s="105">
        <f>'Plant in Service w CIAC'!AQ119-'Plant in Service no CIAC'!AQ119</f>
        <v>0</v>
      </c>
      <c r="AR119" s="105">
        <f>'Plant in Service w CIAC'!AR119-'Plant in Service no CIAC'!AR119</f>
        <v>0</v>
      </c>
      <c r="AS119" s="105">
        <f>'Plant in Service w CIAC'!AS119-'Plant in Service no CIAC'!AS119</f>
        <v>0</v>
      </c>
      <c r="AT119" s="105">
        <f>'Plant in Service w CIAC'!AT119-'Plant in Service no CIAC'!AT119</f>
        <v>0</v>
      </c>
      <c r="AU119" s="105">
        <f>'Plant in Service w CIAC'!AU119-'Plant in Service no CIAC'!AU119</f>
        <v>0</v>
      </c>
      <c r="AV119" s="105">
        <f>'Plant in Service w CIAC'!AV119-'Plant in Service no CIAC'!AV119</f>
        <v>0</v>
      </c>
      <c r="AW119" s="105">
        <f>'Plant in Service w CIAC'!AW119-'Plant in Service no CIAC'!AW119</f>
        <v>0</v>
      </c>
      <c r="AX119" s="105">
        <f>'Plant in Service w CIAC'!AX119-'Plant in Service no CIAC'!AX119</f>
        <v>0</v>
      </c>
      <c r="AY119" s="105">
        <f>'Plant in Service w CIAC'!AY119-'Plant in Service no CIAC'!AY119</f>
        <v>0</v>
      </c>
      <c r="AZ119" s="105">
        <f>'Plant in Service w CIAC'!AZ119-'Plant in Service no CIAC'!AZ119</f>
        <v>0</v>
      </c>
      <c r="BA119" s="105">
        <f>'Plant in Service w CIAC'!BA119-'Plant in Service no CIAC'!BA119</f>
        <v>0</v>
      </c>
      <c r="BB119" s="105">
        <f>'Plant in Service w CIAC'!BB119-'Plant in Service no CIAC'!BB119</f>
        <v>0</v>
      </c>
      <c r="BC119" s="105">
        <f>'Plant in Service w CIAC'!BC119-'Plant in Service no CIAC'!BC119</f>
        <v>0</v>
      </c>
      <c r="BD119" s="105">
        <f>'Plant in Service w CIAC'!BD119-'Plant in Service no CIAC'!BD119</f>
        <v>0</v>
      </c>
      <c r="BE119" s="105">
        <f>'Plant in Service w CIAC'!BE119-'Plant in Service no CIAC'!BE119</f>
        <v>0</v>
      </c>
      <c r="BF119" s="105">
        <f>'Plant in Service w CIAC'!BF119-'Plant in Service no CIAC'!BF119</f>
        <v>0</v>
      </c>
      <c r="BG119" s="105">
        <f>'Plant in Service w CIAC'!BG119-'Plant in Service no CIAC'!BG119</f>
        <v>0</v>
      </c>
      <c r="BH119" s="105">
        <f>'Plant in Service w CIAC'!BH119-'Plant in Service no CIAC'!BH119</f>
        <v>0</v>
      </c>
    </row>
    <row r="120" spans="1:60" x14ac:dyDescent="0.2">
      <c r="A120" s="71" t="s">
        <v>44</v>
      </c>
      <c r="B120" s="155" t="s">
        <v>51</v>
      </c>
      <c r="E120" s="105">
        <f>'Plant in Service w CIAC'!E120-'Plant in Service no CIAC'!E120</f>
        <v>0</v>
      </c>
      <c r="F120" s="105">
        <f>'Plant in Service w CIAC'!F120-'Plant in Service no CIAC'!F120</f>
        <v>0</v>
      </c>
      <c r="G120" s="105">
        <f>'Plant in Service w CIAC'!G120-'Plant in Service no CIAC'!G120</f>
        <v>0</v>
      </c>
      <c r="H120" s="105">
        <f>'Plant in Service w CIAC'!H120-'Plant in Service no CIAC'!H120</f>
        <v>0</v>
      </c>
      <c r="I120" s="105">
        <f>'Plant in Service w CIAC'!I120-'Plant in Service no CIAC'!I120</f>
        <v>0</v>
      </c>
      <c r="J120" s="105">
        <f>'Plant in Service w CIAC'!J120-'Plant in Service no CIAC'!J120</f>
        <v>0</v>
      </c>
      <c r="K120" s="105">
        <f>'Plant in Service w CIAC'!K120-'Plant in Service no CIAC'!K120</f>
        <v>0</v>
      </c>
      <c r="L120" s="105">
        <f>'Plant in Service w CIAC'!L120-'Plant in Service no CIAC'!L120</f>
        <v>0</v>
      </c>
      <c r="M120" s="105">
        <f>'Plant in Service w CIAC'!M120-'Plant in Service no CIAC'!M120</f>
        <v>0</v>
      </c>
      <c r="N120" s="105">
        <f>'Plant in Service w CIAC'!N120-'Plant in Service no CIAC'!N120</f>
        <v>0</v>
      </c>
      <c r="O120" s="105">
        <f>'Plant in Service w CIAC'!O120-'Plant in Service no CIAC'!O120</f>
        <v>0</v>
      </c>
      <c r="P120" s="105">
        <f>'Plant in Service w CIAC'!P120-'Plant in Service no CIAC'!P120</f>
        <v>0</v>
      </c>
      <c r="Q120" s="105">
        <f>'Plant in Service w CIAC'!Q120-'Plant in Service no CIAC'!Q120</f>
        <v>0</v>
      </c>
      <c r="R120" s="105">
        <f>'Plant in Service w CIAC'!R120-'Plant in Service no CIAC'!R120</f>
        <v>0</v>
      </c>
      <c r="S120" s="105">
        <f>'Plant in Service w CIAC'!S120-'Plant in Service no CIAC'!S120</f>
        <v>0</v>
      </c>
      <c r="T120" s="105">
        <f>'Plant in Service w CIAC'!T120-'Plant in Service no CIAC'!T120</f>
        <v>0</v>
      </c>
      <c r="U120" s="105">
        <f>'Plant in Service w CIAC'!U120-'Plant in Service no CIAC'!U120</f>
        <v>0</v>
      </c>
      <c r="V120" s="105">
        <f>'Plant in Service w CIAC'!V120-'Plant in Service no CIAC'!V120</f>
        <v>0</v>
      </c>
      <c r="W120" s="105">
        <f>'Plant in Service w CIAC'!W120-'Plant in Service no CIAC'!W120</f>
        <v>0</v>
      </c>
      <c r="X120" s="105">
        <f>'Plant in Service w CIAC'!X120-'Plant in Service no CIAC'!X120</f>
        <v>0</v>
      </c>
      <c r="Y120" s="105">
        <f>'Plant in Service w CIAC'!Y120-'Plant in Service no CIAC'!Y120</f>
        <v>0</v>
      </c>
      <c r="Z120" s="105">
        <f>'Plant in Service w CIAC'!Z120-'Plant in Service no CIAC'!Z120</f>
        <v>0</v>
      </c>
      <c r="AA120" s="105">
        <f>'Plant in Service w CIAC'!AA120-'Plant in Service no CIAC'!AA120</f>
        <v>0</v>
      </c>
      <c r="AB120" s="105">
        <f>'Plant in Service w CIAC'!AB120-'Plant in Service no CIAC'!AB120</f>
        <v>0</v>
      </c>
      <c r="AC120" s="105">
        <f>'Plant in Service w CIAC'!AC120-'Plant in Service no CIAC'!AC120</f>
        <v>0</v>
      </c>
      <c r="AD120" s="105">
        <f>'Plant in Service w CIAC'!AD120-'Plant in Service no CIAC'!AD120</f>
        <v>0</v>
      </c>
      <c r="AE120" s="105">
        <f>'Plant in Service w CIAC'!AE120-'Plant in Service no CIAC'!AE120</f>
        <v>0</v>
      </c>
      <c r="AF120" s="105">
        <f>'Plant in Service w CIAC'!AF120-'Plant in Service no CIAC'!AF120</f>
        <v>0</v>
      </c>
      <c r="AG120" s="105">
        <f>'Plant in Service w CIAC'!AG120-'Plant in Service no CIAC'!AG120</f>
        <v>0</v>
      </c>
      <c r="AH120" s="105">
        <f>'Plant in Service w CIAC'!AH120-'Plant in Service no CIAC'!AH120</f>
        <v>0</v>
      </c>
      <c r="AI120" s="105">
        <f>'Plant in Service w CIAC'!AI120-'Plant in Service no CIAC'!AI120</f>
        <v>0</v>
      </c>
      <c r="AJ120" s="105">
        <f>'Plant in Service w CIAC'!AJ120-'Plant in Service no CIAC'!AJ120</f>
        <v>0</v>
      </c>
      <c r="AK120" s="105">
        <f>'Plant in Service w CIAC'!AK120-'Plant in Service no CIAC'!AK120</f>
        <v>0</v>
      </c>
      <c r="AL120" s="105">
        <f>'Plant in Service w CIAC'!AL120-'Plant in Service no CIAC'!AL120</f>
        <v>0</v>
      </c>
      <c r="AM120" s="105">
        <f>'Plant in Service w CIAC'!AM120-'Plant in Service no CIAC'!AM120</f>
        <v>0</v>
      </c>
      <c r="AN120" s="105">
        <f>'Plant in Service w CIAC'!AN120-'Plant in Service no CIAC'!AN120</f>
        <v>0</v>
      </c>
      <c r="AO120" s="105">
        <f>'Plant in Service w CIAC'!AO120-'Plant in Service no CIAC'!AO120</f>
        <v>0</v>
      </c>
      <c r="AP120" s="105">
        <f>'Plant in Service w CIAC'!AP120-'Plant in Service no CIAC'!AP120</f>
        <v>0</v>
      </c>
      <c r="AQ120" s="105">
        <f>'Plant in Service w CIAC'!AQ120-'Plant in Service no CIAC'!AQ120</f>
        <v>0</v>
      </c>
      <c r="AR120" s="105">
        <f>'Plant in Service w CIAC'!AR120-'Plant in Service no CIAC'!AR120</f>
        <v>0</v>
      </c>
      <c r="AS120" s="105">
        <f>'Plant in Service w CIAC'!AS120-'Plant in Service no CIAC'!AS120</f>
        <v>0</v>
      </c>
      <c r="AT120" s="105">
        <f>'Plant in Service w CIAC'!AT120-'Plant in Service no CIAC'!AT120</f>
        <v>0</v>
      </c>
      <c r="AU120" s="105">
        <f>'Plant in Service w CIAC'!AU120-'Plant in Service no CIAC'!AU120</f>
        <v>0</v>
      </c>
      <c r="AV120" s="105">
        <f>'Plant in Service w CIAC'!AV120-'Plant in Service no CIAC'!AV120</f>
        <v>0</v>
      </c>
      <c r="AW120" s="105">
        <f>'Plant in Service w CIAC'!AW120-'Plant in Service no CIAC'!AW120</f>
        <v>0</v>
      </c>
      <c r="AX120" s="105">
        <f>'Plant in Service w CIAC'!AX120-'Plant in Service no CIAC'!AX120</f>
        <v>0</v>
      </c>
      <c r="AY120" s="105">
        <f>'Plant in Service w CIAC'!AY120-'Plant in Service no CIAC'!AY120</f>
        <v>0</v>
      </c>
      <c r="AZ120" s="105">
        <f>'Plant in Service w CIAC'!AZ120-'Plant in Service no CIAC'!AZ120</f>
        <v>0</v>
      </c>
      <c r="BA120" s="105">
        <f>'Plant in Service w CIAC'!BA120-'Plant in Service no CIAC'!BA120</f>
        <v>0</v>
      </c>
      <c r="BB120" s="105">
        <f>'Plant in Service w CIAC'!BB120-'Plant in Service no CIAC'!BB120</f>
        <v>0</v>
      </c>
      <c r="BC120" s="105">
        <f>'Plant in Service w CIAC'!BC120-'Plant in Service no CIAC'!BC120</f>
        <v>0</v>
      </c>
      <c r="BD120" s="105">
        <f>'Plant in Service w CIAC'!BD120-'Plant in Service no CIAC'!BD120</f>
        <v>0</v>
      </c>
      <c r="BE120" s="105">
        <f>'Plant in Service w CIAC'!BE120-'Plant in Service no CIAC'!BE120</f>
        <v>0</v>
      </c>
      <c r="BF120" s="105">
        <f>'Plant in Service w CIAC'!BF120-'Plant in Service no CIAC'!BF120</f>
        <v>0</v>
      </c>
      <c r="BG120" s="105">
        <f>'Plant in Service w CIAC'!BG120-'Plant in Service no CIAC'!BG120</f>
        <v>0</v>
      </c>
      <c r="BH120" s="105">
        <f>'Plant in Service w CIAC'!BH120-'Plant in Service no CIAC'!BH120</f>
        <v>0</v>
      </c>
    </row>
    <row r="121" spans="1:60" x14ac:dyDescent="0.2">
      <c r="A121" s="71" t="s">
        <v>45</v>
      </c>
      <c r="B121" s="155" t="s">
        <v>51</v>
      </c>
      <c r="E121" s="105">
        <f>'Plant in Service w CIAC'!E121-'Plant in Service no CIAC'!E121</f>
        <v>-32511.638351122383</v>
      </c>
      <c r="F121" s="105">
        <f>'Plant in Service w CIAC'!F121-'Plant in Service no CIAC'!F121</f>
        <v>-37552.242761080473</v>
      </c>
      <c r="G121" s="105">
        <f>'Plant in Service w CIAC'!G121-'Plant in Service no CIAC'!G121</f>
        <v>-34732.833483271155</v>
      </c>
      <c r="H121" s="105">
        <f>'Plant in Service w CIAC'!H121-'Plant in Service no CIAC'!H121</f>
        <v>-32131.902415181394</v>
      </c>
      <c r="I121" s="105">
        <f>'Plant in Service w CIAC'!I121-'Plant in Service no CIAC'!I121</f>
        <v>30401.849766390456</v>
      </c>
      <c r="J121" s="105">
        <f>'Plant in Service w CIAC'!J121-'Plant in Service no CIAC'!J121</f>
        <v>-1518.5102552530407</v>
      </c>
      <c r="K121" s="105">
        <f>'Plant in Service w CIAC'!K121-'Plant in Service no CIAC'!K121</f>
        <v>-1518.5102552530407</v>
      </c>
      <c r="L121" s="105">
        <f>'Plant in Service w CIAC'!L121-'Plant in Service no CIAC'!L121</f>
        <v>-1518.5102552530407</v>
      </c>
      <c r="M121" s="105">
        <f>'Plant in Service w CIAC'!M121-'Plant in Service no CIAC'!M121</f>
        <v>-1332.9771723959657</v>
      </c>
      <c r="N121" s="105">
        <f>'Plant in Service w CIAC'!N121-'Plant in Service no CIAC'!N121</f>
        <v>-1332.9771723959657</v>
      </c>
      <c r="O121" s="105">
        <f>'Plant in Service w CIAC'!O121-'Plant in Service no CIAC'!O121</f>
        <v>-1332.9771723959657</v>
      </c>
      <c r="P121" s="105">
        <f>'Plant in Service w CIAC'!P121-'Plant in Service no CIAC'!P121</f>
        <v>-1332.9771723959657</v>
      </c>
      <c r="Q121" s="105">
        <f>'Plant in Service w CIAC'!Q121-'Plant in Service no CIAC'!Q121</f>
        <v>-1332.9771723959657</v>
      </c>
      <c r="R121" s="105">
        <f>'Plant in Service w CIAC'!R121-'Plant in Service no CIAC'!R121</f>
        <v>-1332.9771723959657</v>
      </c>
      <c r="S121" s="105">
        <f>'Plant in Service w CIAC'!S121-'Plant in Service no CIAC'!S121</f>
        <v>-1332.9771723959657</v>
      </c>
      <c r="T121" s="105">
        <f>'Plant in Service w CIAC'!T121-'Plant in Service no CIAC'!T121</f>
        <v>-1332.9771723959657</v>
      </c>
      <c r="U121" s="105">
        <f>'Plant in Service w CIAC'!U121-'Plant in Service no CIAC'!U121</f>
        <v>-1332.9771723959657</v>
      </c>
      <c r="V121" s="105">
        <f>'Plant in Service w CIAC'!V121-'Plant in Service no CIAC'!V121</f>
        <v>-1332.9771723959657</v>
      </c>
      <c r="W121" s="105">
        <f>'Plant in Service w CIAC'!W121-'Plant in Service no CIAC'!W121</f>
        <v>-1332.9771723959657</v>
      </c>
      <c r="X121" s="105">
        <f>'Plant in Service w CIAC'!X121-'Plant in Service no CIAC'!X121</f>
        <v>-1332.9771723959657</v>
      </c>
      <c r="Y121" s="105">
        <f>'Plant in Service w CIAC'!Y121-'Plant in Service no CIAC'!Y121</f>
        <v>-1143.5426929367895</v>
      </c>
      <c r="Z121" s="105">
        <f>'Plant in Service w CIAC'!Z121-'Plant in Service no CIAC'!Z121</f>
        <v>-1143.5426929367895</v>
      </c>
      <c r="AA121" s="105">
        <f>'Plant in Service w CIAC'!AA121-'Plant in Service no CIAC'!AA121</f>
        <v>-1143.5426929367895</v>
      </c>
      <c r="AB121" s="105">
        <f>'Plant in Service w CIAC'!AB121-'Plant in Service no CIAC'!AB121</f>
        <v>-1143.5426929367895</v>
      </c>
      <c r="AC121" s="105">
        <f>'Plant in Service w CIAC'!AC121-'Plant in Service no CIAC'!AC121</f>
        <v>-1143.5426929367895</v>
      </c>
      <c r="AD121" s="105">
        <f>'Plant in Service w CIAC'!AD121-'Plant in Service no CIAC'!AD121</f>
        <v>-1143.5426929367895</v>
      </c>
      <c r="AE121" s="105">
        <f>'Plant in Service w CIAC'!AE121-'Plant in Service no CIAC'!AE121</f>
        <v>-1143.5426929367895</v>
      </c>
      <c r="AF121" s="105">
        <f>'Plant in Service w CIAC'!AF121-'Plant in Service no CIAC'!AF121</f>
        <v>-1143.5426929367895</v>
      </c>
      <c r="AG121" s="105">
        <f>'Plant in Service w CIAC'!AG121-'Plant in Service no CIAC'!AG121</f>
        <v>-1143.5426929367895</v>
      </c>
      <c r="AH121" s="105">
        <f>'Plant in Service w CIAC'!AH121-'Plant in Service no CIAC'!AH121</f>
        <v>-1143.5426929367895</v>
      </c>
      <c r="AI121" s="105">
        <f>'Plant in Service w CIAC'!AI121-'Plant in Service no CIAC'!AI121</f>
        <v>-1143.5426929367895</v>
      </c>
      <c r="AJ121" s="105">
        <f>'Plant in Service w CIAC'!AJ121-'Plant in Service no CIAC'!AJ121</f>
        <v>-1143.5426929367895</v>
      </c>
      <c r="AK121" s="105">
        <f>'Plant in Service w CIAC'!AK121-'Plant in Service no CIAC'!AK121</f>
        <v>-984.88589778341338</v>
      </c>
      <c r="AL121" s="105">
        <f>'Plant in Service w CIAC'!AL121-'Plant in Service no CIAC'!AL121</f>
        <v>-984.88589778341338</v>
      </c>
      <c r="AM121" s="105">
        <f>'Plant in Service w CIAC'!AM121-'Plant in Service no CIAC'!AM121</f>
        <v>-984.88589778341338</v>
      </c>
      <c r="AN121" s="105">
        <f>'Plant in Service w CIAC'!AN121-'Plant in Service no CIAC'!AN121</f>
        <v>-984.88589778341338</v>
      </c>
      <c r="AO121" s="105">
        <f>'Plant in Service w CIAC'!AO121-'Plant in Service no CIAC'!AO121</f>
        <v>-984.88589778341338</v>
      </c>
      <c r="AP121" s="105">
        <f>'Plant in Service w CIAC'!AP121-'Plant in Service no CIAC'!AP121</f>
        <v>-984.88589778341338</v>
      </c>
      <c r="AQ121" s="105">
        <f>'Plant in Service w CIAC'!AQ121-'Plant in Service no CIAC'!AQ121</f>
        <v>-984.88589778341338</v>
      </c>
      <c r="AR121" s="105">
        <f>'Plant in Service w CIAC'!AR121-'Plant in Service no CIAC'!AR121</f>
        <v>-984.88589778341338</v>
      </c>
      <c r="AS121" s="105">
        <f>'Plant in Service w CIAC'!AS121-'Plant in Service no CIAC'!AS121</f>
        <v>-984.88589778341338</v>
      </c>
      <c r="AT121" s="105">
        <f>'Plant in Service w CIAC'!AT121-'Plant in Service no CIAC'!AT121</f>
        <v>-984.88589778341338</v>
      </c>
      <c r="AU121" s="105">
        <f>'Plant in Service w CIAC'!AU121-'Plant in Service no CIAC'!AU121</f>
        <v>-984.88589778341338</v>
      </c>
      <c r="AV121" s="105">
        <f>'Plant in Service w CIAC'!AV121-'Plant in Service no CIAC'!AV121</f>
        <v>-984.88589778341338</v>
      </c>
      <c r="AW121" s="105">
        <f>'Plant in Service w CIAC'!AW121-'Plant in Service no CIAC'!AW121</f>
        <v>-958.8765871025098</v>
      </c>
      <c r="AX121" s="105">
        <f>'Plant in Service w CIAC'!AX121-'Plant in Service no CIAC'!AX121</f>
        <v>-958.8765871025098</v>
      </c>
      <c r="AY121" s="105">
        <f>'Plant in Service w CIAC'!AY121-'Plant in Service no CIAC'!AY121</f>
        <v>-958.8765871025098</v>
      </c>
      <c r="AZ121" s="105">
        <f>'Plant in Service w CIAC'!AZ121-'Plant in Service no CIAC'!AZ121</f>
        <v>-958.8765871025098</v>
      </c>
      <c r="BA121" s="105">
        <f>'Plant in Service w CIAC'!BA121-'Plant in Service no CIAC'!BA121</f>
        <v>-958.8765871025098</v>
      </c>
      <c r="BB121" s="105">
        <f>'Plant in Service w CIAC'!BB121-'Plant in Service no CIAC'!BB121</f>
        <v>-958.8765871025098</v>
      </c>
      <c r="BC121" s="105">
        <f>'Plant in Service w CIAC'!BC121-'Plant in Service no CIAC'!BC121</f>
        <v>-958.8765871025098</v>
      </c>
      <c r="BD121" s="105">
        <f>'Plant in Service w CIAC'!BD121-'Plant in Service no CIAC'!BD121</f>
        <v>-958.8765871025098</v>
      </c>
      <c r="BE121" s="105">
        <f>'Plant in Service w CIAC'!BE121-'Plant in Service no CIAC'!BE121</f>
        <v>-958.8765871025098</v>
      </c>
      <c r="BF121" s="105">
        <f>'Plant in Service w CIAC'!BF121-'Plant in Service no CIAC'!BF121</f>
        <v>-958.8765871025098</v>
      </c>
      <c r="BG121" s="105">
        <f>'Plant in Service w CIAC'!BG121-'Plant in Service no CIAC'!BG121</f>
        <v>-958.8765871025098</v>
      </c>
      <c r="BH121" s="105">
        <f>'Plant in Service w CIAC'!BH121-'Plant in Service no CIAC'!BH121</f>
        <v>-958.8765871025098</v>
      </c>
    </row>
    <row r="122" spans="1:60" x14ac:dyDescent="0.2">
      <c r="A122" s="71" t="s">
        <v>42</v>
      </c>
      <c r="B122" s="155" t="s">
        <v>51</v>
      </c>
      <c r="E122" s="105">
        <f>'Plant in Service w CIAC'!E122-'Plant in Service no CIAC'!E122</f>
        <v>0</v>
      </c>
      <c r="F122" s="105">
        <f>'Plant in Service w CIAC'!F122-'Plant in Service no CIAC'!F122</f>
        <v>0</v>
      </c>
      <c r="G122" s="105">
        <f>'Plant in Service w CIAC'!G122-'Plant in Service no CIAC'!G122</f>
        <v>0</v>
      </c>
      <c r="H122" s="105">
        <f>'Plant in Service w CIAC'!H122-'Plant in Service no CIAC'!H122</f>
        <v>0</v>
      </c>
      <c r="I122" s="105">
        <f>'Plant in Service w CIAC'!I122-'Plant in Service no CIAC'!I122</f>
        <v>0</v>
      </c>
      <c r="J122" s="105">
        <f>'Plant in Service w CIAC'!J122-'Plant in Service no CIAC'!J122</f>
        <v>0</v>
      </c>
      <c r="K122" s="105">
        <f>'Plant in Service w CIAC'!K122-'Plant in Service no CIAC'!K122</f>
        <v>0</v>
      </c>
      <c r="L122" s="105">
        <f>'Plant in Service w CIAC'!L122-'Plant in Service no CIAC'!L122</f>
        <v>0</v>
      </c>
      <c r="M122" s="105">
        <f>'Plant in Service w CIAC'!M122-'Plant in Service no CIAC'!M122</f>
        <v>0</v>
      </c>
      <c r="N122" s="105">
        <f>'Plant in Service w CIAC'!N122-'Plant in Service no CIAC'!N122</f>
        <v>0</v>
      </c>
      <c r="O122" s="105">
        <f>'Plant in Service w CIAC'!O122-'Plant in Service no CIAC'!O122</f>
        <v>0</v>
      </c>
      <c r="P122" s="105">
        <f>'Plant in Service w CIAC'!P122-'Plant in Service no CIAC'!P122</f>
        <v>0</v>
      </c>
      <c r="Q122" s="105">
        <f>'Plant in Service w CIAC'!Q122-'Plant in Service no CIAC'!Q122</f>
        <v>0</v>
      </c>
      <c r="R122" s="105">
        <f>'Plant in Service w CIAC'!R122-'Plant in Service no CIAC'!R122</f>
        <v>0</v>
      </c>
      <c r="S122" s="105">
        <f>'Plant in Service w CIAC'!S122-'Plant in Service no CIAC'!S122</f>
        <v>0</v>
      </c>
      <c r="T122" s="105">
        <f>'Plant in Service w CIAC'!T122-'Plant in Service no CIAC'!T122</f>
        <v>0</v>
      </c>
      <c r="U122" s="105">
        <f>'Plant in Service w CIAC'!U122-'Plant in Service no CIAC'!U122</f>
        <v>0</v>
      </c>
      <c r="V122" s="105">
        <f>'Plant in Service w CIAC'!V122-'Plant in Service no CIAC'!V122</f>
        <v>0</v>
      </c>
      <c r="W122" s="105">
        <f>'Plant in Service w CIAC'!W122-'Plant in Service no CIAC'!W122</f>
        <v>0</v>
      </c>
      <c r="X122" s="105">
        <f>'Plant in Service w CIAC'!X122-'Plant in Service no CIAC'!X122</f>
        <v>0</v>
      </c>
      <c r="Y122" s="105">
        <f>'Plant in Service w CIAC'!Y122-'Plant in Service no CIAC'!Y122</f>
        <v>0</v>
      </c>
      <c r="Z122" s="105">
        <f>'Plant in Service w CIAC'!Z122-'Plant in Service no CIAC'!Z122</f>
        <v>0</v>
      </c>
      <c r="AA122" s="105">
        <f>'Plant in Service w CIAC'!AA122-'Plant in Service no CIAC'!AA122</f>
        <v>0</v>
      </c>
      <c r="AB122" s="105">
        <f>'Plant in Service w CIAC'!AB122-'Plant in Service no CIAC'!AB122</f>
        <v>0</v>
      </c>
      <c r="AC122" s="105">
        <f>'Plant in Service w CIAC'!AC122-'Plant in Service no CIAC'!AC122</f>
        <v>0</v>
      </c>
      <c r="AD122" s="105">
        <f>'Plant in Service w CIAC'!AD122-'Plant in Service no CIAC'!AD122</f>
        <v>0</v>
      </c>
      <c r="AE122" s="105">
        <f>'Plant in Service w CIAC'!AE122-'Plant in Service no CIAC'!AE122</f>
        <v>0</v>
      </c>
      <c r="AF122" s="105">
        <f>'Plant in Service w CIAC'!AF122-'Plant in Service no CIAC'!AF122</f>
        <v>0</v>
      </c>
      <c r="AG122" s="105">
        <f>'Plant in Service w CIAC'!AG122-'Plant in Service no CIAC'!AG122</f>
        <v>0</v>
      </c>
      <c r="AH122" s="105">
        <f>'Plant in Service w CIAC'!AH122-'Plant in Service no CIAC'!AH122</f>
        <v>0</v>
      </c>
      <c r="AI122" s="105">
        <f>'Plant in Service w CIAC'!AI122-'Plant in Service no CIAC'!AI122</f>
        <v>0</v>
      </c>
      <c r="AJ122" s="105">
        <f>'Plant in Service w CIAC'!AJ122-'Plant in Service no CIAC'!AJ122</f>
        <v>0</v>
      </c>
      <c r="AK122" s="105">
        <f>'Plant in Service w CIAC'!AK122-'Plant in Service no CIAC'!AK122</f>
        <v>0</v>
      </c>
      <c r="AL122" s="105">
        <f>'Plant in Service w CIAC'!AL122-'Plant in Service no CIAC'!AL122</f>
        <v>0</v>
      </c>
      <c r="AM122" s="105">
        <f>'Plant in Service w CIAC'!AM122-'Plant in Service no CIAC'!AM122</f>
        <v>0</v>
      </c>
      <c r="AN122" s="105">
        <f>'Plant in Service w CIAC'!AN122-'Plant in Service no CIAC'!AN122</f>
        <v>0</v>
      </c>
      <c r="AO122" s="105">
        <f>'Plant in Service w CIAC'!AO122-'Plant in Service no CIAC'!AO122</f>
        <v>0</v>
      </c>
      <c r="AP122" s="105">
        <f>'Plant in Service w CIAC'!AP122-'Plant in Service no CIAC'!AP122</f>
        <v>0</v>
      </c>
      <c r="AQ122" s="105">
        <f>'Plant in Service w CIAC'!AQ122-'Plant in Service no CIAC'!AQ122</f>
        <v>0</v>
      </c>
      <c r="AR122" s="105">
        <f>'Plant in Service w CIAC'!AR122-'Plant in Service no CIAC'!AR122</f>
        <v>0</v>
      </c>
      <c r="AS122" s="105">
        <f>'Plant in Service w CIAC'!AS122-'Plant in Service no CIAC'!AS122</f>
        <v>0</v>
      </c>
      <c r="AT122" s="105">
        <f>'Plant in Service w CIAC'!AT122-'Plant in Service no CIAC'!AT122</f>
        <v>0</v>
      </c>
      <c r="AU122" s="105">
        <f>'Plant in Service w CIAC'!AU122-'Plant in Service no CIAC'!AU122</f>
        <v>0</v>
      </c>
      <c r="AV122" s="105">
        <f>'Plant in Service w CIAC'!AV122-'Plant in Service no CIAC'!AV122</f>
        <v>0</v>
      </c>
      <c r="AW122" s="105">
        <f>'Plant in Service w CIAC'!AW122-'Plant in Service no CIAC'!AW122</f>
        <v>0</v>
      </c>
      <c r="AX122" s="105">
        <f>'Plant in Service w CIAC'!AX122-'Plant in Service no CIAC'!AX122</f>
        <v>0</v>
      </c>
      <c r="AY122" s="105">
        <f>'Plant in Service w CIAC'!AY122-'Plant in Service no CIAC'!AY122</f>
        <v>0</v>
      </c>
      <c r="AZ122" s="105">
        <f>'Plant in Service w CIAC'!AZ122-'Plant in Service no CIAC'!AZ122</f>
        <v>0</v>
      </c>
      <c r="BA122" s="105">
        <f>'Plant in Service w CIAC'!BA122-'Plant in Service no CIAC'!BA122</f>
        <v>0</v>
      </c>
      <c r="BB122" s="105">
        <f>'Plant in Service w CIAC'!BB122-'Plant in Service no CIAC'!BB122</f>
        <v>0</v>
      </c>
      <c r="BC122" s="105">
        <f>'Plant in Service w CIAC'!BC122-'Plant in Service no CIAC'!BC122</f>
        <v>0</v>
      </c>
      <c r="BD122" s="105">
        <f>'Plant in Service w CIAC'!BD122-'Plant in Service no CIAC'!BD122</f>
        <v>0</v>
      </c>
      <c r="BE122" s="105">
        <f>'Plant in Service w CIAC'!BE122-'Plant in Service no CIAC'!BE122</f>
        <v>0</v>
      </c>
      <c r="BF122" s="105">
        <f>'Plant in Service w CIAC'!BF122-'Plant in Service no CIAC'!BF122</f>
        <v>0</v>
      </c>
      <c r="BG122" s="105">
        <f>'Plant in Service w CIAC'!BG122-'Plant in Service no CIAC'!BG122</f>
        <v>0</v>
      </c>
      <c r="BH122" s="105">
        <f>'Plant in Service w CIAC'!BH122-'Plant in Service no CIAC'!BH122</f>
        <v>0</v>
      </c>
    </row>
    <row r="123" spans="1:60" x14ac:dyDescent="0.2">
      <c r="A123" s="71" t="s">
        <v>46</v>
      </c>
      <c r="B123" s="155" t="s">
        <v>51</v>
      </c>
      <c r="E123" s="105">
        <f>'Plant in Service w CIAC'!E123-'Plant in Service no CIAC'!E123</f>
        <v>0</v>
      </c>
      <c r="F123" s="105">
        <f>'Plant in Service w CIAC'!F123-'Plant in Service no CIAC'!F123</f>
        <v>0</v>
      </c>
      <c r="G123" s="105">
        <f>'Plant in Service w CIAC'!G123-'Plant in Service no CIAC'!G123</f>
        <v>0</v>
      </c>
      <c r="H123" s="105">
        <f>'Plant in Service w CIAC'!H123-'Plant in Service no CIAC'!H123</f>
        <v>0</v>
      </c>
      <c r="I123" s="105">
        <f>'Plant in Service w CIAC'!I123-'Plant in Service no CIAC'!I123</f>
        <v>0</v>
      </c>
      <c r="J123" s="105">
        <f>'Plant in Service w CIAC'!J123-'Plant in Service no CIAC'!J123</f>
        <v>0</v>
      </c>
      <c r="K123" s="105">
        <f>'Plant in Service w CIAC'!K123-'Plant in Service no CIAC'!K123</f>
        <v>0</v>
      </c>
      <c r="L123" s="105">
        <f>'Plant in Service w CIAC'!L123-'Plant in Service no CIAC'!L123</f>
        <v>0</v>
      </c>
      <c r="M123" s="105">
        <f>'Plant in Service w CIAC'!M123-'Plant in Service no CIAC'!M123</f>
        <v>0</v>
      </c>
      <c r="N123" s="105">
        <f>'Plant in Service w CIAC'!N123-'Plant in Service no CIAC'!N123</f>
        <v>0</v>
      </c>
      <c r="O123" s="105">
        <f>'Plant in Service w CIAC'!O123-'Plant in Service no CIAC'!O123</f>
        <v>0</v>
      </c>
      <c r="P123" s="105">
        <f>'Plant in Service w CIAC'!P123-'Plant in Service no CIAC'!P123</f>
        <v>0</v>
      </c>
      <c r="Q123" s="105">
        <f>'Plant in Service w CIAC'!Q123-'Plant in Service no CIAC'!Q123</f>
        <v>0</v>
      </c>
      <c r="R123" s="105">
        <f>'Plant in Service w CIAC'!R123-'Plant in Service no CIAC'!R123</f>
        <v>0</v>
      </c>
      <c r="S123" s="105">
        <f>'Plant in Service w CIAC'!S123-'Plant in Service no CIAC'!S123</f>
        <v>0</v>
      </c>
      <c r="T123" s="105">
        <f>'Plant in Service w CIAC'!T123-'Plant in Service no CIAC'!T123</f>
        <v>0</v>
      </c>
      <c r="U123" s="105">
        <f>'Plant in Service w CIAC'!U123-'Plant in Service no CIAC'!U123</f>
        <v>0</v>
      </c>
      <c r="V123" s="105">
        <f>'Plant in Service w CIAC'!V123-'Plant in Service no CIAC'!V123</f>
        <v>0</v>
      </c>
      <c r="W123" s="105">
        <f>'Plant in Service w CIAC'!W123-'Plant in Service no CIAC'!W123</f>
        <v>0</v>
      </c>
      <c r="X123" s="105">
        <f>'Plant in Service w CIAC'!X123-'Plant in Service no CIAC'!X123</f>
        <v>0</v>
      </c>
      <c r="Y123" s="105">
        <f>'Plant in Service w CIAC'!Y123-'Plant in Service no CIAC'!Y123</f>
        <v>0</v>
      </c>
      <c r="Z123" s="105">
        <f>'Plant in Service w CIAC'!Z123-'Plant in Service no CIAC'!Z123</f>
        <v>0</v>
      </c>
      <c r="AA123" s="105">
        <f>'Plant in Service w CIAC'!AA123-'Plant in Service no CIAC'!AA123</f>
        <v>0</v>
      </c>
      <c r="AB123" s="105">
        <f>'Plant in Service w CIAC'!AB123-'Plant in Service no CIAC'!AB123</f>
        <v>0</v>
      </c>
      <c r="AC123" s="105">
        <f>'Plant in Service w CIAC'!AC123-'Plant in Service no CIAC'!AC123</f>
        <v>0</v>
      </c>
      <c r="AD123" s="105">
        <f>'Plant in Service w CIAC'!AD123-'Plant in Service no CIAC'!AD123</f>
        <v>0</v>
      </c>
      <c r="AE123" s="105">
        <f>'Plant in Service w CIAC'!AE123-'Plant in Service no CIAC'!AE123</f>
        <v>0</v>
      </c>
      <c r="AF123" s="105">
        <f>'Plant in Service w CIAC'!AF123-'Plant in Service no CIAC'!AF123</f>
        <v>0</v>
      </c>
      <c r="AG123" s="105">
        <f>'Plant in Service w CIAC'!AG123-'Plant in Service no CIAC'!AG123</f>
        <v>0</v>
      </c>
      <c r="AH123" s="105">
        <f>'Plant in Service w CIAC'!AH123-'Plant in Service no CIAC'!AH123</f>
        <v>0</v>
      </c>
      <c r="AI123" s="105">
        <f>'Plant in Service w CIAC'!AI123-'Plant in Service no CIAC'!AI123</f>
        <v>0</v>
      </c>
      <c r="AJ123" s="105">
        <f>'Plant in Service w CIAC'!AJ123-'Plant in Service no CIAC'!AJ123</f>
        <v>0</v>
      </c>
      <c r="AK123" s="105">
        <f>'Plant in Service w CIAC'!AK123-'Plant in Service no CIAC'!AK123</f>
        <v>0</v>
      </c>
      <c r="AL123" s="105">
        <f>'Plant in Service w CIAC'!AL123-'Plant in Service no CIAC'!AL123</f>
        <v>0</v>
      </c>
      <c r="AM123" s="105">
        <f>'Plant in Service w CIAC'!AM123-'Plant in Service no CIAC'!AM123</f>
        <v>0</v>
      </c>
      <c r="AN123" s="105">
        <f>'Plant in Service w CIAC'!AN123-'Plant in Service no CIAC'!AN123</f>
        <v>0</v>
      </c>
      <c r="AO123" s="105">
        <f>'Plant in Service w CIAC'!AO123-'Plant in Service no CIAC'!AO123</f>
        <v>0</v>
      </c>
      <c r="AP123" s="105">
        <f>'Plant in Service w CIAC'!AP123-'Plant in Service no CIAC'!AP123</f>
        <v>0</v>
      </c>
      <c r="AQ123" s="105">
        <f>'Plant in Service w CIAC'!AQ123-'Plant in Service no CIAC'!AQ123</f>
        <v>0</v>
      </c>
      <c r="AR123" s="105">
        <f>'Plant in Service w CIAC'!AR123-'Plant in Service no CIAC'!AR123</f>
        <v>0</v>
      </c>
      <c r="AS123" s="105">
        <f>'Plant in Service w CIAC'!AS123-'Plant in Service no CIAC'!AS123</f>
        <v>0</v>
      </c>
      <c r="AT123" s="105">
        <f>'Plant in Service w CIAC'!AT123-'Plant in Service no CIAC'!AT123</f>
        <v>0</v>
      </c>
      <c r="AU123" s="105">
        <f>'Plant in Service w CIAC'!AU123-'Plant in Service no CIAC'!AU123</f>
        <v>0</v>
      </c>
      <c r="AV123" s="105">
        <f>'Plant in Service w CIAC'!AV123-'Plant in Service no CIAC'!AV123</f>
        <v>0</v>
      </c>
      <c r="AW123" s="105">
        <f>'Plant in Service w CIAC'!AW123-'Plant in Service no CIAC'!AW123</f>
        <v>0</v>
      </c>
      <c r="AX123" s="105">
        <f>'Plant in Service w CIAC'!AX123-'Plant in Service no CIAC'!AX123</f>
        <v>0</v>
      </c>
      <c r="AY123" s="105">
        <f>'Plant in Service w CIAC'!AY123-'Plant in Service no CIAC'!AY123</f>
        <v>0</v>
      </c>
      <c r="AZ123" s="105">
        <f>'Plant in Service w CIAC'!AZ123-'Plant in Service no CIAC'!AZ123</f>
        <v>0</v>
      </c>
      <c r="BA123" s="105">
        <f>'Plant in Service w CIAC'!BA123-'Plant in Service no CIAC'!BA123</f>
        <v>0</v>
      </c>
      <c r="BB123" s="105">
        <f>'Plant in Service w CIAC'!BB123-'Plant in Service no CIAC'!BB123</f>
        <v>0</v>
      </c>
      <c r="BC123" s="105">
        <f>'Plant in Service w CIAC'!BC123-'Plant in Service no CIAC'!BC123</f>
        <v>0</v>
      </c>
      <c r="BD123" s="105">
        <f>'Plant in Service w CIAC'!BD123-'Plant in Service no CIAC'!BD123</f>
        <v>0</v>
      </c>
      <c r="BE123" s="105">
        <f>'Plant in Service w CIAC'!BE123-'Plant in Service no CIAC'!BE123</f>
        <v>0</v>
      </c>
      <c r="BF123" s="105">
        <f>'Plant in Service w CIAC'!BF123-'Plant in Service no CIAC'!BF123</f>
        <v>0</v>
      </c>
      <c r="BG123" s="105">
        <f>'Plant in Service w CIAC'!BG123-'Plant in Service no CIAC'!BG123</f>
        <v>0</v>
      </c>
      <c r="BH123" s="105">
        <f>'Plant in Service w CIAC'!BH123-'Plant in Service no CIAC'!BH123</f>
        <v>0</v>
      </c>
    </row>
    <row r="124" spans="1:60" x14ac:dyDescent="0.2">
      <c r="A124" s="71" t="s">
        <v>48</v>
      </c>
      <c r="B124" s="155" t="s">
        <v>51</v>
      </c>
      <c r="E124" s="105">
        <f>'Plant in Service w CIAC'!E124-'Plant in Service no CIAC'!E124</f>
        <v>0</v>
      </c>
      <c r="F124" s="105">
        <f>'Plant in Service w CIAC'!F124-'Plant in Service no CIAC'!F124</f>
        <v>0</v>
      </c>
      <c r="G124" s="105">
        <f>'Plant in Service w CIAC'!G124-'Plant in Service no CIAC'!G124</f>
        <v>0</v>
      </c>
      <c r="H124" s="105">
        <f>'Plant in Service w CIAC'!H124-'Plant in Service no CIAC'!H124</f>
        <v>0</v>
      </c>
      <c r="I124" s="105">
        <f>'Plant in Service w CIAC'!I124-'Plant in Service no CIAC'!I124</f>
        <v>0</v>
      </c>
      <c r="J124" s="105">
        <f>'Plant in Service w CIAC'!J124-'Plant in Service no CIAC'!J124</f>
        <v>0</v>
      </c>
      <c r="K124" s="105">
        <f>'Plant in Service w CIAC'!K124-'Plant in Service no CIAC'!K124</f>
        <v>0</v>
      </c>
      <c r="L124" s="105">
        <f>'Plant in Service w CIAC'!L124-'Plant in Service no CIAC'!L124</f>
        <v>0</v>
      </c>
      <c r="M124" s="105">
        <f>'Plant in Service w CIAC'!M124-'Plant in Service no CIAC'!M124</f>
        <v>0</v>
      </c>
      <c r="N124" s="105">
        <f>'Plant in Service w CIAC'!N124-'Plant in Service no CIAC'!N124</f>
        <v>0</v>
      </c>
      <c r="O124" s="105">
        <f>'Plant in Service w CIAC'!O124-'Plant in Service no CIAC'!O124</f>
        <v>0</v>
      </c>
      <c r="P124" s="105">
        <f>'Plant in Service w CIAC'!P124-'Plant in Service no CIAC'!P124</f>
        <v>0</v>
      </c>
      <c r="Q124" s="105">
        <f>'Plant in Service w CIAC'!Q124-'Plant in Service no CIAC'!Q124</f>
        <v>0</v>
      </c>
      <c r="R124" s="105">
        <f>'Plant in Service w CIAC'!R124-'Plant in Service no CIAC'!R124</f>
        <v>0</v>
      </c>
      <c r="S124" s="105">
        <f>'Plant in Service w CIAC'!S124-'Plant in Service no CIAC'!S124</f>
        <v>0</v>
      </c>
      <c r="T124" s="105">
        <f>'Plant in Service w CIAC'!T124-'Plant in Service no CIAC'!T124</f>
        <v>0</v>
      </c>
      <c r="U124" s="105">
        <f>'Plant in Service w CIAC'!U124-'Plant in Service no CIAC'!U124</f>
        <v>0</v>
      </c>
      <c r="V124" s="105">
        <f>'Plant in Service w CIAC'!V124-'Plant in Service no CIAC'!V124</f>
        <v>0</v>
      </c>
      <c r="W124" s="105">
        <f>'Plant in Service w CIAC'!W124-'Plant in Service no CIAC'!W124</f>
        <v>0</v>
      </c>
      <c r="X124" s="105">
        <f>'Plant in Service w CIAC'!X124-'Plant in Service no CIAC'!X124</f>
        <v>0</v>
      </c>
      <c r="Y124" s="105">
        <f>'Plant in Service w CIAC'!Y124-'Plant in Service no CIAC'!Y124</f>
        <v>0</v>
      </c>
      <c r="Z124" s="105">
        <f>'Plant in Service w CIAC'!Z124-'Plant in Service no CIAC'!Z124</f>
        <v>0</v>
      </c>
      <c r="AA124" s="105">
        <f>'Plant in Service w CIAC'!AA124-'Plant in Service no CIAC'!AA124</f>
        <v>0</v>
      </c>
      <c r="AB124" s="105">
        <f>'Plant in Service w CIAC'!AB124-'Plant in Service no CIAC'!AB124</f>
        <v>0</v>
      </c>
      <c r="AC124" s="105">
        <f>'Plant in Service w CIAC'!AC124-'Plant in Service no CIAC'!AC124</f>
        <v>0</v>
      </c>
      <c r="AD124" s="105">
        <f>'Plant in Service w CIAC'!AD124-'Plant in Service no CIAC'!AD124</f>
        <v>0</v>
      </c>
      <c r="AE124" s="105">
        <f>'Plant in Service w CIAC'!AE124-'Plant in Service no CIAC'!AE124</f>
        <v>0</v>
      </c>
      <c r="AF124" s="105">
        <f>'Plant in Service w CIAC'!AF124-'Plant in Service no CIAC'!AF124</f>
        <v>0</v>
      </c>
      <c r="AG124" s="105">
        <f>'Plant in Service w CIAC'!AG124-'Plant in Service no CIAC'!AG124</f>
        <v>0</v>
      </c>
      <c r="AH124" s="105">
        <f>'Plant in Service w CIAC'!AH124-'Plant in Service no CIAC'!AH124</f>
        <v>0</v>
      </c>
      <c r="AI124" s="105">
        <f>'Plant in Service w CIAC'!AI124-'Plant in Service no CIAC'!AI124</f>
        <v>0</v>
      </c>
      <c r="AJ124" s="105">
        <f>'Plant in Service w CIAC'!AJ124-'Plant in Service no CIAC'!AJ124</f>
        <v>0</v>
      </c>
      <c r="AK124" s="105">
        <f>'Plant in Service w CIAC'!AK124-'Plant in Service no CIAC'!AK124</f>
        <v>0</v>
      </c>
      <c r="AL124" s="105">
        <f>'Plant in Service w CIAC'!AL124-'Plant in Service no CIAC'!AL124</f>
        <v>0</v>
      </c>
      <c r="AM124" s="105">
        <f>'Plant in Service w CIAC'!AM124-'Plant in Service no CIAC'!AM124</f>
        <v>0</v>
      </c>
      <c r="AN124" s="105">
        <f>'Plant in Service w CIAC'!AN124-'Plant in Service no CIAC'!AN124</f>
        <v>0</v>
      </c>
      <c r="AO124" s="105">
        <f>'Plant in Service w CIAC'!AO124-'Plant in Service no CIAC'!AO124</f>
        <v>0</v>
      </c>
      <c r="AP124" s="105">
        <f>'Plant in Service w CIAC'!AP124-'Plant in Service no CIAC'!AP124</f>
        <v>0</v>
      </c>
      <c r="AQ124" s="105">
        <f>'Plant in Service w CIAC'!AQ124-'Plant in Service no CIAC'!AQ124</f>
        <v>0</v>
      </c>
      <c r="AR124" s="105">
        <f>'Plant in Service w CIAC'!AR124-'Plant in Service no CIAC'!AR124</f>
        <v>0</v>
      </c>
      <c r="AS124" s="105">
        <f>'Plant in Service w CIAC'!AS124-'Plant in Service no CIAC'!AS124</f>
        <v>0</v>
      </c>
      <c r="AT124" s="105">
        <f>'Plant in Service w CIAC'!AT124-'Plant in Service no CIAC'!AT124</f>
        <v>0</v>
      </c>
      <c r="AU124" s="105">
        <f>'Plant in Service w CIAC'!AU124-'Plant in Service no CIAC'!AU124</f>
        <v>0</v>
      </c>
      <c r="AV124" s="105">
        <f>'Plant in Service w CIAC'!AV124-'Plant in Service no CIAC'!AV124</f>
        <v>0</v>
      </c>
      <c r="AW124" s="105">
        <f>'Plant in Service w CIAC'!AW124-'Plant in Service no CIAC'!AW124</f>
        <v>0</v>
      </c>
      <c r="AX124" s="105">
        <f>'Plant in Service w CIAC'!AX124-'Plant in Service no CIAC'!AX124</f>
        <v>0</v>
      </c>
      <c r="AY124" s="105">
        <f>'Plant in Service w CIAC'!AY124-'Plant in Service no CIAC'!AY124</f>
        <v>0</v>
      </c>
      <c r="AZ124" s="105">
        <f>'Plant in Service w CIAC'!AZ124-'Plant in Service no CIAC'!AZ124</f>
        <v>0</v>
      </c>
      <c r="BA124" s="105">
        <f>'Plant in Service w CIAC'!BA124-'Plant in Service no CIAC'!BA124</f>
        <v>0</v>
      </c>
      <c r="BB124" s="105">
        <f>'Plant in Service w CIAC'!BB124-'Plant in Service no CIAC'!BB124</f>
        <v>0</v>
      </c>
      <c r="BC124" s="105">
        <f>'Plant in Service w CIAC'!BC124-'Plant in Service no CIAC'!BC124</f>
        <v>0</v>
      </c>
      <c r="BD124" s="105">
        <f>'Plant in Service w CIAC'!BD124-'Plant in Service no CIAC'!BD124</f>
        <v>0</v>
      </c>
      <c r="BE124" s="105">
        <f>'Plant in Service w CIAC'!BE124-'Plant in Service no CIAC'!BE124</f>
        <v>0</v>
      </c>
      <c r="BF124" s="105">
        <f>'Plant in Service w CIAC'!BF124-'Plant in Service no CIAC'!BF124</f>
        <v>0</v>
      </c>
      <c r="BG124" s="105">
        <f>'Plant in Service w CIAC'!BG124-'Plant in Service no CIAC'!BG124</f>
        <v>0</v>
      </c>
      <c r="BH124" s="105">
        <f>'Plant in Service w CIAC'!BH124-'Plant in Service no CIAC'!BH124</f>
        <v>0</v>
      </c>
    </row>
    <row r="125" spans="1:60" x14ac:dyDescent="0.2">
      <c r="A125" s="71" t="s">
        <v>45</v>
      </c>
      <c r="B125" s="155" t="s">
        <v>52</v>
      </c>
      <c r="E125" s="105">
        <f>'Plant in Service w CIAC'!E125-'Plant in Service no CIAC'!E125</f>
        <v>0</v>
      </c>
      <c r="F125" s="105">
        <f>'Plant in Service w CIAC'!F125-'Plant in Service no CIAC'!F125</f>
        <v>0</v>
      </c>
      <c r="G125" s="105">
        <f>'Plant in Service w CIAC'!G125-'Plant in Service no CIAC'!G125</f>
        <v>0</v>
      </c>
      <c r="H125" s="105">
        <f>'Plant in Service w CIAC'!H125-'Plant in Service no CIAC'!H125</f>
        <v>0</v>
      </c>
      <c r="I125" s="105">
        <f>'Plant in Service w CIAC'!I125-'Plant in Service no CIAC'!I125</f>
        <v>0</v>
      </c>
      <c r="J125" s="105">
        <f>'Plant in Service w CIAC'!J125-'Plant in Service no CIAC'!J125</f>
        <v>0</v>
      </c>
      <c r="K125" s="105">
        <f>'Plant in Service w CIAC'!K125-'Plant in Service no CIAC'!K125</f>
        <v>0</v>
      </c>
      <c r="L125" s="105">
        <f>'Plant in Service w CIAC'!L125-'Plant in Service no CIAC'!L125</f>
        <v>0</v>
      </c>
      <c r="M125" s="105">
        <f>'Plant in Service w CIAC'!M125-'Plant in Service no CIAC'!M125</f>
        <v>0</v>
      </c>
      <c r="N125" s="105">
        <f>'Plant in Service w CIAC'!N125-'Plant in Service no CIAC'!N125</f>
        <v>0</v>
      </c>
      <c r="O125" s="105">
        <f>'Plant in Service w CIAC'!O125-'Plant in Service no CIAC'!O125</f>
        <v>0</v>
      </c>
      <c r="P125" s="105">
        <f>'Plant in Service w CIAC'!P125-'Plant in Service no CIAC'!P125</f>
        <v>0</v>
      </c>
      <c r="Q125" s="105">
        <f>'Plant in Service w CIAC'!Q125-'Plant in Service no CIAC'!Q125</f>
        <v>0</v>
      </c>
      <c r="R125" s="105">
        <f>'Plant in Service w CIAC'!R125-'Plant in Service no CIAC'!R125</f>
        <v>0</v>
      </c>
      <c r="S125" s="105">
        <f>'Plant in Service w CIAC'!S125-'Plant in Service no CIAC'!S125</f>
        <v>0</v>
      </c>
      <c r="T125" s="105">
        <f>'Plant in Service w CIAC'!T125-'Plant in Service no CIAC'!T125</f>
        <v>0</v>
      </c>
      <c r="U125" s="105">
        <f>'Plant in Service w CIAC'!U125-'Plant in Service no CIAC'!U125</f>
        <v>0</v>
      </c>
      <c r="V125" s="105">
        <f>'Plant in Service w CIAC'!V125-'Plant in Service no CIAC'!V125</f>
        <v>0</v>
      </c>
      <c r="W125" s="105">
        <f>'Plant in Service w CIAC'!W125-'Plant in Service no CIAC'!W125</f>
        <v>0</v>
      </c>
      <c r="X125" s="105">
        <f>'Plant in Service w CIAC'!X125-'Plant in Service no CIAC'!X125</f>
        <v>0</v>
      </c>
      <c r="Y125" s="105">
        <f>'Plant in Service w CIAC'!Y125-'Plant in Service no CIAC'!Y125</f>
        <v>0</v>
      </c>
      <c r="Z125" s="105">
        <f>'Plant in Service w CIAC'!Z125-'Plant in Service no CIAC'!Z125</f>
        <v>0</v>
      </c>
      <c r="AA125" s="105">
        <f>'Plant in Service w CIAC'!AA125-'Plant in Service no CIAC'!AA125</f>
        <v>0</v>
      </c>
      <c r="AB125" s="105">
        <f>'Plant in Service w CIAC'!AB125-'Plant in Service no CIAC'!AB125</f>
        <v>0</v>
      </c>
      <c r="AC125" s="105">
        <f>'Plant in Service w CIAC'!AC125-'Plant in Service no CIAC'!AC125</f>
        <v>0</v>
      </c>
      <c r="AD125" s="105">
        <f>'Plant in Service w CIAC'!AD125-'Plant in Service no CIAC'!AD125</f>
        <v>0</v>
      </c>
      <c r="AE125" s="105">
        <f>'Plant in Service w CIAC'!AE125-'Plant in Service no CIAC'!AE125</f>
        <v>0</v>
      </c>
      <c r="AF125" s="105">
        <f>'Plant in Service w CIAC'!AF125-'Plant in Service no CIAC'!AF125</f>
        <v>0</v>
      </c>
      <c r="AG125" s="105">
        <f>'Plant in Service w CIAC'!AG125-'Plant in Service no CIAC'!AG125</f>
        <v>0</v>
      </c>
      <c r="AH125" s="105">
        <f>'Plant in Service w CIAC'!AH125-'Plant in Service no CIAC'!AH125</f>
        <v>0</v>
      </c>
      <c r="AI125" s="105">
        <f>'Plant in Service w CIAC'!AI125-'Plant in Service no CIAC'!AI125</f>
        <v>0</v>
      </c>
      <c r="AJ125" s="105">
        <f>'Plant in Service w CIAC'!AJ125-'Plant in Service no CIAC'!AJ125</f>
        <v>0</v>
      </c>
      <c r="AK125" s="105">
        <f>'Plant in Service w CIAC'!AK125-'Plant in Service no CIAC'!AK125</f>
        <v>0</v>
      </c>
      <c r="AL125" s="105">
        <f>'Plant in Service w CIAC'!AL125-'Plant in Service no CIAC'!AL125</f>
        <v>0</v>
      </c>
      <c r="AM125" s="105">
        <f>'Plant in Service w CIAC'!AM125-'Plant in Service no CIAC'!AM125</f>
        <v>0</v>
      </c>
      <c r="AN125" s="105">
        <f>'Plant in Service w CIAC'!AN125-'Plant in Service no CIAC'!AN125</f>
        <v>0</v>
      </c>
      <c r="AO125" s="105">
        <f>'Plant in Service w CIAC'!AO125-'Plant in Service no CIAC'!AO125</f>
        <v>0</v>
      </c>
      <c r="AP125" s="105">
        <f>'Plant in Service w CIAC'!AP125-'Plant in Service no CIAC'!AP125</f>
        <v>0</v>
      </c>
      <c r="AQ125" s="105">
        <f>'Plant in Service w CIAC'!AQ125-'Plant in Service no CIAC'!AQ125</f>
        <v>0</v>
      </c>
      <c r="AR125" s="105">
        <f>'Plant in Service w CIAC'!AR125-'Plant in Service no CIAC'!AR125</f>
        <v>0</v>
      </c>
      <c r="AS125" s="105">
        <f>'Plant in Service w CIAC'!AS125-'Plant in Service no CIAC'!AS125</f>
        <v>0</v>
      </c>
      <c r="AT125" s="105">
        <f>'Plant in Service w CIAC'!AT125-'Plant in Service no CIAC'!AT125</f>
        <v>0</v>
      </c>
      <c r="AU125" s="105">
        <f>'Plant in Service w CIAC'!AU125-'Plant in Service no CIAC'!AU125</f>
        <v>0</v>
      </c>
      <c r="AV125" s="105">
        <f>'Plant in Service w CIAC'!AV125-'Plant in Service no CIAC'!AV125</f>
        <v>0</v>
      </c>
      <c r="AW125" s="105">
        <f>'Plant in Service w CIAC'!AW125-'Plant in Service no CIAC'!AW125</f>
        <v>0</v>
      </c>
      <c r="AX125" s="105">
        <f>'Plant in Service w CIAC'!AX125-'Plant in Service no CIAC'!AX125</f>
        <v>0</v>
      </c>
      <c r="AY125" s="105">
        <f>'Plant in Service w CIAC'!AY125-'Plant in Service no CIAC'!AY125</f>
        <v>0</v>
      </c>
      <c r="AZ125" s="105">
        <f>'Plant in Service w CIAC'!AZ125-'Plant in Service no CIAC'!AZ125</f>
        <v>0</v>
      </c>
      <c r="BA125" s="105">
        <f>'Plant in Service w CIAC'!BA125-'Plant in Service no CIAC'!BA125</f>
        <v>0</v>
      </c>
      <c r="BB125" s="105">
        <f>'Plant in Service w CIAC'!BB125-'Plant in Service no CIAC'!BB125</f>
        <v>0</v>
      </c>
      <c r="BC125" s="105">
        <f>'Plant in Service w CIAC'!BC125-'Plant in Service no CIAC'!BC125</f>
        <v>0</v>
      </c>
      <c r="BD125" s="105">
        <f>'Plant in Service w CIAC'!BD125-'Plant in Service no CIAC'!BD125</f>
        <v>0</v>
      </c>
      <c r="BE125" s="105">
        <f>'Plant in Service w CIAC'!BE125-'Plant in Service no CIAC'!BE125</f>
        <v>0</v>
      </c>
      <c r="BF125" s="105">
        <f>'Plant in Service w CIAC'!BF125-'Plant in Service no CIAC'!BF125</f>
        <v>0</v>
      </c>
      <c r="BG125" s="105">
        <f>'Plant in Service w CIAC'!BG125-'Plant in Service no CIAC'!BG125</f>
        <v>0</v>
      </c>
      <c r="BH125" s="105">
        <f>'Plant in Service w CIAC'!BH125-'Plant in Service no CIAC'!BH125</f>
        <v>0</v>
      </c>
    </row>
    <row r="126" spans="1:60" x14ac:dyDescent="0.2">
      <c r="A126" s="71" t="s">
        <v>42</v>
      </c>
      <c r="B126" s="155" t="s">
        <v>52</v>
      </c>
      <c r="E126" s="105">
        <f>'Plant in Service w CIAC'!E126-'Plant in Service no CIAC'!E126</f>
        <v>0</v>
      </c>
      <c r="F126" s="105">
        <f>'Plant in Service w CIAC'!F126-'Plant in Service no CIAC'!F126</f>
        <v>0</v>
      </c>
      <c r="G126" s="105">
        <f>'Plant in Service w CIAC'!G126-'Plant in Service no CIAC'!G126</f>
        <v>0</v>
      </c>
      <c r="H126" s="105">
        <f>'Plant in Service w CIAC'!H126-'Plant in Service no CIAC'!H126</f>
        <v>0</v>
      </c>
      <c r="I126" s="105">
        <f>'Plant in Service w CIAC'!I126-'Plant in Service no CIAC'!I126</f>
        <v>0</v>
      </c>
      <c r="J126" s="105">
        <f>'Plant in Service w CIAC'!J126-'Plant in Service no CIAC'!J126</f>
        <v>0</v>
      </c>
      <c r="K126" s="105">
        <f>'Plant in Service w CIAC'!K126-'Plant in Service no CIAC'!K126</f>
        <v>0</v>
      </c>
      <c r="L126" s="105">
        <f>'Plant in Service w CIAC'!L126-'Plant in Service no CIAC'!L126</f>
        <v>0</v>
      </c>
      <c r="M126" s="105">
        <f>'Plant in Service w CIAC'!M126-'Plant in Service no CIAC'!M126</f>
        <v>0</v>
      </c>
      <c r="N126" s="105">
        <f>'Plant in Service w CIAC'!N126-'Plant in Service no CIAC'!N126</f>
        <v>0</v>
      </c>
      <c r="O126" s="105">
        <f>'Plant in Service w CIAC'!O126-'Plant in Service no CIAC'!O126</f>
        <v>0</v>
      </c>
      <c r="P126" s="105">
        <f>'Plant in Service w CIAC'!P126-'Plant in Service no CIAC'!P126</f>
        <v>0</v>
      </c>
      <c r="Q126" s="105">
        <f>'Plant in Service w CIAC'!Q126-'Plant in Service no CIAC'!Q126</f>
        <v>0</v>
      </c>
      <c r="R126" s="105">
        <f>'Plant in Service w CIAC'!R126-'Plant in Service no CIAC'!R126</f>
        <v>0</v>
      </c>
      <c r="S126" s="105">
        <f>'Plant in Service w CIAC'!S126-'Plant in Service no CIAC'!S126</f>
        <v>0</v>
      </c>
      <c r="T126" s="105">
        <f>'Plant in Service w CIAC'!T126-'Plant in Service no CIAC'!T126</f>
        <v>0</v>
      </c>
      <c r="U126" s="105">
        <f>'Plant in Service w CIAC'!U126-'Plant in Service no CIAC'!U126</f>
        <v>0</v>
      </c>
      <c r="V126" s="105">
        <f>'Plant in Service w CIAC'!V126-'Plant in Service no CIAC'!V126</f>
        <v>0</v>
      </c>
      <c r="W126" s="105">
        <f>'Plant in Service w CIAC'!W126-'Plant in Service no CIAC'!W126</f>
        <v>0</v>
      </c>
      <c r="X126" s="105">
        <f>'Plant in Service w CIAC'!X126-'Plant in Service no CIAC'!X126</f>
        <v>0</v>
      </c>
      <c r="Y126" s="105">
        <f>'Plant in Service w CIAC'!Y126-'Plant in Service no CIAC'!Y126</f>
        <v>0</v>
      </c>
      <c r="Z126" s="105">
        <f>'Plant in Service w CIAC'!Z126-'Plant in Service no CIAC'!Z126</f>
        <v>0</v>
      </c>
      <c r="AA126" s="105">
        <f>'Plant in Service w CIAC'!AA126-'Plant in Service no CIAC'!AA126</f>
        <v>0</v>
      </c>
      <c r="AB126" s="105">
        <f>'Plant in Service w CIAC'!AB126-'Plant in Service no CIAC'!AB126</f>
        <v>0</v>
      </c>
      <c r="AC126" s="105">
        <f>'Plant in Service w CIAC'!AC126-'Plant in Service no CIAC'!AC126</f>
        <v>0</v>
      </c>
      <c r="AD126" s="105">
        <f>'Plant in Service w CIAC'!AD126-'Plant in Service no CIAC'!AD126</f>
        <v>0</v>
      </c>
      <c r="AE126" s="105">
        <f>'Plant in Service w CIAC'!AE126-'Plant in Service no CIAC'!AE126</f>
        <v>0</v>
      </c>
      <c r="AF126" s="105">
        <f>'Plant in Service w CIAC'!AF126-'Plant in Service no CIAC'!AF126</f>
        <v>0</v>
      </c>
      <c r="AG126" s="105">
        <f>'Plant in Service w CIAC'!AG126-'Plant in Service no CIAC'!AG126</f>
        <v>0</v>
      </c>
      <c r="AH126" s="105">
        <f>'Plant in Service w CIAC'!AH126-'Plant in Service no CIAC'!AH126</f>
        <v>0</v>
      </c>
      <c r="AI126" s="105">
        <f>'Plant in Service w CIAC'!AI126-'Plant in Service no CIAC'!AI126</f>
        <v>0</v>
      </c>
      <c r="AJ126" s="105">
        <f>'Plant in Service w CIAC'!AJ126-'Plant in Service no CIAC'!AJ126</f>
        <v>0</v>
      </c>
      <c r="AK126" s="105">
        <f>'Plant in Service w CIAC'!AK126-'Plant in Service no CIAC'!AK126</f>
        <v>0</v>
      </c>
      <c r="AL126" s="105">
        <f>'Plant in Service w CIAC'!AL126-'Plant in Service no CIAC'!AL126</f>
        <v>0</v>
      </c>
      <c r="AM126" s="105">
        <f>'Plant in Service w CIAC'!AM126-'Plant in Service no CIAC'!AM126</f>
        <v>0</v>
      </c>
      <c r="AN126" s="105">
        <f>'Plant in Service w CIAC'!AN126-'Plant in Service no CIAC'!AN126</f>
        <v>0</v>
      </c>
      <c r="AO126" s="105">
        <f>'Plant in Service w CIAC'!AO126-'Plant in Service no CIAC'!AO126</f>
        <v>0</v>
      </c>
      <c r="AP126" s="105">
        <f>'Plant in Service w CIAC'!AP126-'Plant in Service no CIAC'!AP126</f>
        <v>0</v>
      </c>
      <c r="AQ126" s="105">
        <f>'Plant in Service w CIAC'!AQ126-'Plant in Service no CIAC'!AQ126</f>
        <v>0</v>
      </c>
      <c r="AR126" s="105">
        <f>'Plant in Service w CIAC'!AR126-'Plant in Service no CIAC'!AR126</f>
        <v>0</v>
      </c>
      <c r="AS126" s="105">
        <f>'Plant in Service w CIAC'!AS126-'Plant in Service no CIAC'!AS126</f>
        <v>0</v>
      </c>
      <c r="AT126" s="105">
        <f>'Plant in Service w CIAC'!AT126-'Plant in Service no CIAC'!AT126</f>
        <v>0</v>
      </c>
      <c r="AU126" s="105">
        <f>'Plant in Service w CIAC'!AU126-'Plant in Service no CIAC'!AU126</f>
        <v>0</v>
      </c>
      <c r="AV126" s="105">
        <f>'Plant in Service w CIAC'!AV126-'Plant in Service no CIAC'!AV126</f>
        <v>0</v>
      </c>
      <c r="AW126" s="105">
        <f>'Plant in Service w CIAC'!AW126-'Plant in Service no CIAC'!AW126</f>
        <v>0</v>
      </c>
      <c r="AX126" s="105">
        <f>'Plant in Service w CIAC'!AX126-'Plant in Service no CIAC'!AX126</f>
        <v>0</v>
      </c>
      <c r="AY126" s="105">
        <f>'Plant in Service w CIAC'!AY126-'Plant in Service no CIAC'!AY126</f>
        <v>0</v>
      </c>
      <c r="AZ126" s="105">
        <f>'Plant in Service w CIAC'!AZ126-'Plant in Service no CIAC'!AZ126</f>
        <v>0</v>
      </c>
      <c r="BA126" s="105">
        <f>'Plant in Service w CIAC'!BA126-'Plant in Service no CIAC'!BA126</f>
        <v>0</v>
      </c>
      <c r="BB126" s="105">
        <f>'Plant in Service w CIAC'!BB126-'Plant in Service no CIAC'!BB126</f>
        <v>0</v>
      </c>
      <c r="BC126" s="105">
        <f>'Plant in Service w CIAC'!BC126-'Plant in Service no CIAC'!BC126</f>
        <v>0</v>
      </c>
      <c r="BD126" s="105">
        <f>'Plant in Service w CIAC'!BD126-'Plant in Service no CIAC'!BD126</f>
        <v>0</v>
      </c>
      <c r="BE126" s="105">
        <f>'Plant in Service w CIAC'!BE126-'Plant in Service no CIAC'!BE126</f>
        <v>0</v>
      </c>
      <c r="BF126" s="105">
        <f>'Plant in Service w CIAC'!BF126-'Plant in Service no CIAC'!BF126</f>
        <v>0</v>
      </c>
      <c r="BG126" s="105">
        <f>'Plant in Service w CIAC'!BG126-'Plant in Service no CIAC'!BG126</f>
        <v>0</v>
      </c>
      <c r="BH126" s="105">
        <f>'Plant in Service w CIAC'!BH126-'Plant in Service no CIAC'!BH126</f>
        <v>0</v>
      </c>
    </row>
    <row r="127" spans="1:60" x14ac:dyDescent="0.2">
      <c r="A127" s="71"/>
      <c r="D127" s="71" t="s">
        <v>25</v>
      </c>
      <c r="E127" s="76">
        <f t="shared" ref="E127" si="25">SUM(E113:E126)</f>
        <v>-32511.638351122383</v>
      </c>
      <c r="F127" s="76">
        <f t="shared" ref="F127:BH127" si="26">SUM(F113:F126)</f>
        <v>-37552.242761080473</v>
      </c>
      <c r="G127" s="76">
        <f t="shared" si="26"/>
        <v>-34732.833483271155</v>
      </c>
      <c r="H127" s="76">
        <f t="shared" si="26"/>
        <v>-32131.902415181394</v>
      </c>
      <c r="I127" s="76">
        <f t="shared" si="26"/>
        <v>30401.849766390456</v>
      </c>
      <c r="J127" s="76">
        <f t="shared" si="26"/>
        <v>-1518.5102552530407</v>
      </c>
      <c r="K127" s="76">
        <f t="shared" si="26"/>
        <v>-1518.5102552530407</v>
      </c>
      <c r="L127" s="76">
        <f t="shared" si="26"/>
        <v>-1518.5102552530407</v>
      </c>
      <c r="M127" s="76">
        <f t="shared" si="26"/>
        <v>-1332.9771723959657</v>
      </c>
      <c r="N127" s="76">
        <f t="shared" si="26"/>
        <v>-1332.9771723959657</v>
      </c>
      <c r="O127" s="76">
        <f t="shared" si="26"/>
        <v>-1332.9771723959657</v>
      </c>
      <c r="P127" s="76">
        <f t="shared" si="26"/>
        <v>-1332.9771723959657</v>
      </c>
      <c r="Q127" s="76">
        <f t="shared" si="26"/>
        <v>-1332.9771723959657</v>
      </c>
      <c r="R127" s="76">
        <f t="shared" si="26"/>
        <v>-1332.9771723959657</v>
      </c>
      <c r="S127" s="76">
        <f t="shared" si="26"/>
        <v>-1332.9771723959657</v>
      </c>
      <c r="T127" s="76">
        <f t="shared" si="26"/>
        <v>-1332.9771723959657</v>
      </c>
      <c r="U127" s="76">
        <f t="shared" si="26"/>
        <v>-1332.9771723959657</v>
      </c>
      <c r="V127" s="76">
        <f t="shared" si="26"/>
        <v>-1332.9771723959657</v>
      </c>
      <c r="W127" s="76">
        <f t="shared" si="26"/>
        <v>-1332.9771723959657</v>
      </c>
      <c r="X127" s="76">
        <f t="shared" si="26"/>
        <v>-1332.9771723959657</v>
      </c>
      <c r="Y127" s="76">
        <f t="shared" si="26"/>
        <v>-1143.5426929367895</v>
      </c>
      <c r="Z127" s="76">
        <f t="shared" si="26"/>
        <v>-1143.5426929367895</v>
      </c>
      <c r="AA127" s="76">
        <f t="shared" si="26"/>
        <v>-1143.5426929367895</v>
      </c>
      <c r="AB127" s="76">
        <f t="shared" si="26"/>
        <v>-1143.5426929367895</v>
      </c>
      <c r="AC127" s="76">
        <f t="shared" si="26"/>
        <v>-1143.5426929367895</v>
      </c>
      <c r="AD127" s="76">
        <f t="shared" si="26"/>
        <v>-1143.5426929367895</v>
      </c>
      <c r="AE127" s="76">
        <f t="shared" si="26"/>
        <v>-1143.5426929367895</v>
      </c>
      <c r="AF127" s="76">
        <f t="shared" si="26"/>
        <v>-1143.5426929367895</v>
      </c>
      <c r="AG127" s="76">
        <f t="shared" si="26"/>
        <v>-1143.5426929367895</v>
      </c>
      <c r="AH127" s="76">
        <f t="shared" si="26"/>
        <v>-1143.5426929367895</v>
      </c>
      <c r="AI127" s="76">
        <f t="shared" si="26"/>
        <v>-1143.5426929367895</v>
      </c>
      <c r="AJ127" s="76">
        <f t="shared" si="26"/>
        <v>-1143.5426929367895</v>
      </c>
      <c r="AK127" s="76">
        <f t="shared" si="26"/>
        <v>-984.88589778341338</v>
      </c>
      <c r="AL127" s="76">
        <f t="shared" si="26"/>
        <v>-984.88589778341338</v>
      </c>
      <c r="AM127" s="76">
        <f t="shared" si="26"/>
        <v>-984.88589778341338</v>
      </c>
      <c r="AN127" s="76">
        <f t="shared" si="26"/>
        <v>-984.88589778341338</v>
      </c>
      <c r="AO127" s="76">
        <f t="shared" si="26"/>
        <v>-984.88589778341338</v>
      </c>
      <c r="AP127" s="76">
        <f t="shared" si="26"/>
        <v>-984.88589778341338</v>
      </c>
      <c r="AQ127" s="76">
        <f t="shared" si="26"/>
        <v>-984.88589778341338</v>
      </c>
      <c r="AR127" s="76">
        <f t="shared" si="26"/>
        <v>-984.88589778341338</v>
      </c>
      <c r="AS127" s="76">
        <f t="shared" si="26"/>
        <v>-984.88589778341338</v>
      </c>
      <c r="AT127" s="76">
        <f t="shared" si="26"/>
        <v>-984.88589778341338</v>
      </c>
      <c r="AU127" s="76">
        <f t="shared" si="26"/>
        <v>-984.88589778341338</v>
      </c>
      <c r="AV127" s="76">
        <f t="shared" si="26"/>
        <v>-984.88589778341338</v>
      </c>
      <c r="AW127" s="76">
        <f t="shared" si="26"/>
        <v>-958.8765871025098</v>
      </c>
      <c r="AX127" s="76">
        <f t="shared" si="26"/>
        <v>-958.8765871025098</v>
      </c>
      <c r="AY127" s="76">
        <f t="shared" si="26"/>
        <v>-958.8765871025098</v>
      </c>
      <c r="AZ127" s="76">
        <f t="shared" si="26"/>
        <v>-958.8765871025098</v>
      </c>
      <c r="BA127" s="76">
        <f t="shared" si="26"/>
        <v>-958.8765871025098</v>
      </c>
      <c r="BB127" s="76">
        <f t="shared" si="26"/>
        <v>-958.8765871025098</v>
      </c>
      <c r="BC127" s="76">
        <f t="shared" si="26"/>
        <v>-958.8765871025098</v>
      </c>
      <c r="BD127" s="76">
        <f t="shared" si="26"/>
        <v>-958.8765871025098</v>
      </c>
      <c r="BE127" s="76">
        <f t="shared" si="26"/>
        <v>-958.8765871025098</v>
      </c>
      <c r="BF127" s="76">
        <f t="shared" si="26"/>
        <v>-958.8765871025098</v>
      </c>
      <c r="BG127" s="76">
        <f t="shared" si="26"/>
        <v>-958.8765871025098</v>
      </c>
      <c r="BH127" s="76">
        <f t="shared" si="26"/>
        <v>-958.8765871025098</v>
      </c>
    </row>
    <row r="128" spans="1:60" x14ac:dyDescent="0.2">
      <c r="A128" s="71"/>
      <c r="D128" s="71" t="s">
        <v>74</v>
      </c>
      <c r="E128" s="105">
        <f>E127</f>
        <v>-32511.638351122383</v>
      </c>
      <c r="F128" s="105">
        <f>F127+E128</f>
        <v>-70063.881112202856</v>
      </c>
      <c r="G128" s="105">
        <f t="shared" ref="G128:BH128" si="27">G127+F128</f>
        <v>-104796.71459547401</v>
      </c>
      <c r="H128" s="105">
        <f t="shared" si="27"/>
        <v>-136928.61701065541</v>
      </c>
      <c r="I128" s="105">
        <f t="shared" si="27"/>
        <v>-106526.76724426495</v>
      </c>
      <c r="J128" s="105">
        <f t="shared" si="27"/>
        <v>-108045.27749951799</v>
      </c>
      <c r="K128" s="105">
        <f t="shared" si="27"/>
        <v>-109563.78775477104</v>
      </c>
      <c r="L128" s="105">
        <f t="shared" si="27"/>
        <v>-111082.29801002408</v>
      </c>
      <c r="M128" s="105">
        <f t="shared" si="27"/>
        <v>-112415.27518242005</v>
      </c>
      <c r="N128" s="105">
        <f t="shared" si="27"/>
        <v>-113748.25235481602</v>
      </c>
      <c r="O128" s="105">
        <f t="shared" si="27"/>
        <v>-115081.229527212</v>
      </c>
      <c r="P128" s="105">
        <f t="shared" si="27"/>
        <v>-116414.20669960797</v>
      </c>
      <c r="Q128" s="105">
        <f t="shared" si="27"/>
        <v>-117747.18387200394</v>
      </c>
      <c r="R128" s="105">
        <f t="shared" si="27"/>
        <v>-119080.16104439991</v>
      </c>
      <c r="S128" s="105">
        <f t="shared" si="27"/>
        <v>-120413.13821679588</v>
      </c>
      <c r="T128" s="105">
        <f t="shared" si="27"/>
        <v>-121746.11538919185</v>
      </c>
      <c r="U128" s="105">
        <f t="shared" si="27"/>
        <v>-123079.09256158782</v>
      </c>
      <c r="V128" s="105">
        <f t="shared" si="27"/>
        <v>-124412.06973398379</v>
      </c>
      <c r="W128" s="105">
        <f t="shared" si="27"/>
        <v>-125745.04690637976</v>
      </c>
      <c r="X128" s="105">
        <f t="shared" si="27"/>
        <v>-127078.02407877574</v>
      </c>
      <c r="Y128" s="105">
        <f t="shared" si="27"/>
        <v>-128221.56677171253</v>
      </c>
      <c r="Z128" s="105">
        <f t="shared" si="27"/>
        <v>-129365.10946464931</v>
      </c>
      <c r="AA128" s="105">
        <f t="shared" si="27"/>
        <v>-130508.6521575861</v>
      </c>
      <c r="AB128" s="105">
        <f t="shared" si="27"/>
        <v>-131652.19485052288</v>
      </c>
      <c r="AC128" s="105">
        <f t="shared" si="27"/>
        <v>-132795.73754345966</v>
      </c>
      <c r="AD128" s="105">
        <f t="shared" si="27"/>
        <v>-133939.28023639644</v>
      </c>
      <c r="AE128" s="105">
        <f t="shared" si="27"/>
        <v>-135082.82292933323</v>
      </c>
      <c r="AF128" s="105">
        <f t="shared" si="27"/>
        <v>-136226.36562227001</v>
      </c>
      <c r="AG128" s="105">
        <f t="shared" si="27"/>
        <v>-137369.90831520679</v>
      </c>
      <c r="AH128" s="105">
        <f t="shared" si="27"/>
        <v>-138513.45100814357</v>
      </c>
      <c r="AI128" s="105">
        <f t="shared" si="27"/>
        <v>-139656.99370108036</v>
      </c>
      <c r="AJ128" s="105">
        <f t="shared" si="27"/>
        <v>-140800.53639401714</v>
      </c>
      <c r="AK128" s="105">
        <f t="shared" si="27"/>
        <v>-141785.42229180055</v>
      </c>
      <c r="AL128" s="105">
        <f t="shared" si="27"/>
        <v>-142770.30818958397</v>
      </c>
      <c r="AM128" s="105">
        <f t="shared" si="27"/>
        <v>-143755.19408736739</v>
      </c>
      <c r="AN128" s="105">
        <f t="shared" si="27"/>
        <v>-144740.07998515081</v>
      </c>
      <c r="AO128" s="105">
        <f t="shared" si="27"/>
        <v>-145724.96588293422</v>
      </c>
      <c r="AP128" s="105">
        <f t="shared" si="27"/>
        <v>-146709.85178071764</v>
      </c>
      <c r="AQ128" s="105">
        <f t="shared" si="27"/>
        <v>-147694.73767850106</v>
      </c>
      <c r="AR128" s="105">
        <f t="shared" si="27"/>
        <v>-148679.62357628447</v>
      </c>
      <c r="AS128" s="105">
        <f t="shared" si="27"/>
        <v>-149664.50947406789</v>
      </c>
      <c r="AT128" s="105">
        <f t="shared" si="27"/>
        <v>-150649.39537185131</v>
      </c>
      <c r="AU128" s="105">
        <f t="shared" si="27"/>
        <v>-151634.28126963472</v>
      </c>
      <c r="AV128" s="105">
        <f t="shared" si="27"/>
        <v>-152619.16716741814</v>
      </c>
      <c r="AW128" s="105">
        <f t="shared" si="27"/>
        <v>-153578.04375452065</v>
      </c>
      <c r="AX128" s="105">
        <f t="shared" si="27"/>
        <v>-154536.92034162316</v>
      </c>
      <c r="AY128" s="105">
        <f t="shared" si="27"/>
        <v>-155495.79692872567</v>
      </c>
      <c r="AZ128" s="105">
        <f t="shared" si="27"/>
        <v>-156454.67351582818</v>
      </c>
      <c r="BA128" s="105">
        <f t="shared" si="27"/>
        <v>-157413.55010293069</v>
      </c>
      <c r="BB128" s="105">
        <f t="shared" si="27"/>
        <v>-158372.4266900332</v>
      </c>
      <c r="BC128" s="105">
        <f t="shared" si="27"/>
        <v>-159331.30327713571</v>
      </c>
      <c r="BD128" s="105">
        <f t="shared" si="27"/>
        <v>-160290.17986423822</v>
      </c>
      <c r="BE128" s="105">
        <f t="shared" si="27"/>
        <v>-161249.05645134073</v>
      </c>
      <c r="BF128" s="105">
        <f t="shared" si="27"/>
        <v>-162207.93303844324</v>
      </c>
      <c r="BG128" s="105">
        <f t="shared" si="27"/>
        <v>-163166.80962554575</v>
      </c>
      <c r="BH128" s="105">
        <f t="shared" si="27"/>
        <v>-164125.68621264826</v>
      </c>
    </row>
    <row r="129" spans="1:60" x14ac:dyDescent="0.2">
      <c r="A129" s="71"/>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row>
    <row r="131" spans="1:60" x14ac:dyDescent="0.2">
      <c r="A131" s="71" t="s">
        <v>74</v>
      </c>
    </row>
    <row r="132" spans="1:60" x14ac:dyDescent="0.2">
      <c r="A132" s="71" t="s">
        <v>43</v>
      </c>
      <c r="B132" s="92" t="s">
        <v>50</v>
      </c>
      <c r="E132" s="159">
        <f>'Plant in Service w CIAC'!E132-'Plant in Service no CIAC'!E132</f>
        <v>0</v>
      </c>
      <c r="F132" s="159">
        <f>'Plant in Service w CIAC'!F132-'Plant in Service no CIAC'!F132</f>
        <v>0</v>
      </c>
      <c r="G132" s="159">
        <f>'Plant in Service w CIAC'!G132-'Plant in Service no CIAC'!G132</f>
        <v>0</v>
      </c>
      <c r="H132" s="159">
        <f>'Plant in Service w CIAC'!H132-'Plant in Service no CIAC'!H132</f>
        <v>0</v>
      </c>
      <c r="I132" s="159">
        <f>'Plant in Service w CIAC'!I132-'Plant in Service no CIAC'!I132</f>
        <v>0</v>
      </c>
      <c r="J132" s="159">
        <f>'Plant in Service w CIAC'!J132-'Plant in Service no CIAC'!J132</f>
        <v>0</v>
      </c>
      <c r="K132" s="159">
        <f>'Plant in Service w CIAC'!K132-'Plant in Service no CIAC'!K132</f>
        <v>0</v>
      </c>
      <c r="L132" s="159">
        <f>'Plant in Service w CIAC'!L132-'Plant in Service no CIAC'!L132</f>
        <v>0</v>
      </c>
      <c r="M132" s="159">
        <f>'Plant in Service w CIAC'!M132-'Plant in Service no CIAC'!M132</f>
        <v>0</v>
      </c>
      <c r="N132" s="159">
        <f>'Plant in Service w CIAC'!N132-'Plant in Service no CIAC'!N132</f>
        <v>0</v>
      </c>
      <c r="O132" s="159">
        <f>'Plant in Service w CIAC'!O132-'Plant in Service no CIAC'!O132</f>
        <v>0</v>
      </c>
      <c r="P132" s="159">
        <f>'Plant in Service w CIAC'!P132-'Plant in Service no CIAC'!P132</f>
        <v>0</v>
      </c>
      <c r="Q132" s="159">
        <f>'Plant in Service w CIAC'!Q132-'Plant in Service no CIAC'!Q132</f>
        <v>0</v>
      </c>
      <c r="R132" s="159">
        <f>'Plant in Service w CIAC'!R132-'Plant in Service no CIAC'!R132</f>
        <v>0</v>
      </c>
      <c r="S132" s="159">
        <f>'Plant in Service w CIAC'!S132-'Plant in Service no CIAC'!S132</f>
        <v>0</v>
      </c>
      <c r="T132" s="159">
        <f>'Plant in Service w CIAC'!T132-'Plant in Service no CIAC'!T132</f>
        <v>0</v>
      </c>
      <c r="U132" s="159">
        <f>'Plant in Service w CIAC'!U132-'Plant in Service no CIAC'!U132</f>
        <v>0</v>
      </c>
      <c r="V132" s="159">
        <f>'Plant in Service w CIAC'!V132-'Plant in Service no CIAC'!V132</f>
        <v>0</v>
      </c>
      <c r="W132" s="159">
        <f>'Plant in Service w CIAC'!W132-'Plant in Service no CIAC'!W132</f>
        <v>0</v>
      </c>
      <c r="X132" s="106">
        <f>'Plant in Service w CIAC'!X132-'Plant in Service no CIAC'!X132</f>
        <v>0</v>
      </c>
      <c r="Y132" s="159">
        <f>'Plant in Service w CIAC'!Y132-'Plant in Service no CIAC'!Y132</f>
        <v>0</v>
      </c>
      <c r="Z132" s="159">
        <f>'Plant in Service w CIAC'!Z132-'Plant in Service no CIAC'!Z132</f>
        <v>0</v>
      </c>
      <c r="AA132" s="159">
        <f>'Plant in Service w CIAC'!AA132-'Plant in Service no CIAC'!AA132</f>
        <v>0</v>
      </c>
      <c r="AB132" s="159">
        <f>'Plant in Service w CIAC'!AB132-'Plant in Service no CIAC'!AB132</f>
        <v>0</v>
      </c>
      <c r="AC132" s="159">
        <f>'Plant in Service w CIAC'!AC132-'Plant in Service no CIAC'!AC132</f>
        <v>0</v>
      </c>
      <c r="AD132" s="159">
        <f>'Plant in Service w CIAC'!AD132-'Plant in Service no CIAC'!AD132</f>
        <v>0</v>
      </c>
      <c r="AE132" s="159">
        <f>'Plant in Service w CIAC'!AE132-'Plant in Service no CIAC'!AE132</f>
        <v>0</v>
      </c>
      <c r="AF132" s="159">
        <f>'Plant in Service w CIAC'!AF132-'Plant in Service no CIAC'!AF132</f>
        <v>0</v>
      </c>
      <c r="AG132" s="159">
        <f>'Plant in Service w CIAC'!AG132-'Plant in Service no CIAC'!AG132</f>
        <v>0</v>
      </c>
      <c r="AH132" s="159">
        <f>'Plant in Service w CIAC'!AH132-'Plant in Service no CIAC'!AH132</f>
        <v>0</v>
      </c>
      <c r="AI132" s="159">
        <f>'Plant in Service w CIAC'!AI132-'Plant in Service no CIAC'!AI132</f>
        <v>0</v>
      </c>
      <c r="AJ132" s="106">
        <f>'Plant in Service w CIAC'!AJ132-'Plant in Service no CIAC'!AJ132</f>
        <v>0</v>
      </c>
      <c r="AK132" s="159">
        <f>'Plant in Service w CIAC'!AK132-'Plant in Service no CIAC'!AK132</f>
        <v>0</v>
      </c>
      <c r="AL132" s="159">
        <f>'Plant in Service w CIAC'!AL132-'Plant in Service no CIAC'!AL132</f>
        <v>0</v>
      </c>
      <c r="AM132" s="159">
        <f>'Plant in Service w CIAC'!AM132-'Plant in Service no CIAC'!AM132</f>
        <v>0</v>
      </c>
      <c r="AN132" s="159">
        <f>'Plant in Service w CIAC'!AN132-'Plant in Service no CIAC'!AN132</f>
        <v>0</v>
      </c>
      <c r="AO132" s="159">
        <f>'Plant in Service w CIAC'!AO132-'Plant in Service no CIAC'!AO132</f>
        <v>0</v>
      </c>
      <c r="AP132" s="159">
        <f>'Plant in Service w CIAC'!AP132-'Plant in Service no CIAC'!AP132</f>
        <v>0</v>
      </c>
      <c r="AQ132" s="159">
        <f>'Plant in Service w CIAC'!AQ132-'Plant in Service no CIAC'!AQ132</f>
        <v>0</v>
      </c>
      <c r="AR132" s="159">
        <f>'Plant in Service w CIAC'!AR132-'Plant in Service no CIAC'!AR132</f>
        <v>0</v>
      </c>
      <c r="AS132" s="159">
        <f>'Plant in Service w CIAC'!AS132-'Plant in Service no CIAC'!AS132</f>
        <v>0</v>
      </c>
      <c r="AT132" s="159">
        <f>'Plant in Service w CIAC'!AT132-'Plant in Service no CIAC'!AT132</f>
        <v>0</v>
      </c>
      <c r="AU132" s="159">
        <f>'Plant in Service w CIAC'!AU132-'Plant in Service no CIAC'!AU132</f>
        <v>0</v>
      </c>
      <c r="AV132" s="106">
        <f>'Plant in Service w CIAC'!AV132-'Plant in Service no CIAC'!AV132</f>
        <v>0</v>
      </c>
      <c r="AW132" s="159">
        <f>'Plant in Service w CIAC'!AW132-'Plant in Service no CIAC'!AW132</f>
        <v>0</v>
      </c>
      <c r="AX132" s="159">
        <f>'Plant in Service w CIAC'!AX132-'Plant in Service no CIAC'!AX132</f>
        <v>0</v>
      </c>
      <c r="AY132" s="159">
        <f>'Plant in Service w CIAC'!AY132-'Plant in Service no CIAC'!AY132</f>
        <v>0</v>
      </c>
      <c r="AZ132" s="159">
        <f>'Plant in Service w CIAC'!AZ132-'Plant in Service no CIAC'!AZ132</f>
        <v>0</v>
      </c>
      <c r="BA132" s="159">
        <f>'Plant in Service w CIAC'!BA132-'Plant in Service no CIAC'!BA132</f>
        <v>0</v>
      </c>
      <c r="BB132" s="159">
        <f>'Plant in Service w CIAC'!BB132-'Plant in Service no CIAC'!BB132</f>
        <v>0</v>
      </c>
      <c r="BC132" s="159">
        <f>'Plant in Service w CIAC'!BC132-'Plant in Service no CIAC'!BC132</f>
        <v>0</v>
      </c>
      <c r="BD132" s="159">
        <f>'Plant in Service w CIAC'!BD132-'Plant in Service no CIAC'!BD132</f>
        <v>0</v>
      </c>
      <c r="BE132" s="159">
        <f>'Plant in Service w CIAC'!BE132-'Plant in Service no CIAC'!BE132</f>
        <v>0</v>
      </c>
      <c r="BF132" s="159">
        <f>'Plant in Service w CIAC'!BF132-'Plant in Service no CIAC'!BF132</f>
        <v>0</v>
      </c>
      <c r="BG132" s="159">
        <f>'Plant in Service w CIAC'!BG132-'Plant in Service no CIAC'!BG132</f>
        <v>0</v>
      </c>
      <c r="BH132" s="159">
        <f>'Plant in Service w CIAC'!BH132-'Plant in Service no CIAC'!BH132</f>
        <v>0</v>
      </c>
    </row>
    <row r="133" spans="1:60" x14ac:dyDescent="0.2">
      <c r="A133" s="71" t="s">
        <v>44</v>
      </c>
      <c r="B133" s="92" t="s">
        <v>50</v>
      </c>
      <c r="E133" s="159">
        <f>'Plant in Service w CIAC'!E133-'Plant in Service no CIAC'!E133</f>
        <v>0</v>
      </c>
      <c r="F133" s="159">
        <f>'Plant in Service w CIAC'!F133-'Plant in Service no CIAC'!F133</f>
        <v>0</v>
      </c>
      <c r="G133" s="159">
        <f>'Plant in Service w CIAC'!G133-'Plant in Service no CIAC'!G133</f>
        <v>0</v>
      </c>
      <c r="H133" s="159">
        <f>'Plant in Service w CIAC'!H133-'Plant in Service no CIAC'!H133</f>
        <v>0</v>
      </c>
      <c r="I133" s="159">
        <f>'Plant in Service w CIAC'!I133-'Plant in Service no CIAC'!I133</f>
        <v>0</v>
      </c>
      <c r="J133" s="159">
        <f>'Plant in Service w CIAC'!J133-'Plant in Service no CIAC'!J133</f>
        <v>0</v>
      </c>
      <c r="K133" s="159">
        <f>'Plant in Service w CIAC'!K133-'Plant in Service no CIAC'!K133</f>
        <v>0</v>
      </c>
      <c r="L133" s="159">
        <f>'Plant in Service w CIAC'!L133-'Plant in Service no CIAC'!L133</f>
        <v>0</v>
      </c>
      <c r="M133" s="159">
        <f>'Plant in Service w CIAC'!M133-'Plant in Service no CIAC'!M133</f>
        <v>0</v>
      </c>
      <c r="N133" s="159">
        <f>'Plant in Service w CIAC'!N133-'Plant in Service no CIAC'!N133</f>
        <v>0</v>
      </c>
      <c r="O133" s="159">
        <f>'Plant in Service w CIAC'!O133-'Plant in Service no CIAC'!O133</f>
        <v>0</v>
      </c>
      <c r="P133" s="159">
        <f>'Plant in Service w CIAC'!P133-'Plant in Service no CIAC'!P133</f>
        <v>0</v>
      </c>
      <c r="Q133" s="159">
        <f>'Plant in Service w CIAC'!Q133-'Plant in Service no CIAC'!Q133</f>
        <v>0</v>
      </c>
      <c r="R133" s="159">
        <f>'Plant in Service w CIAC'!R133-'Plant in Service no CIAC'!R133</f>
        <v>0</v>
      </c>
      <c r="S133" s="159">
        <f>'Plant in Service w CIAC'!S133-'Plant in Service no CIAC'!S133</f>
        <v>0</v>
      </c>
      <c r="T133" s="159">
        <f>'Plant in Service w CIAC'!T133-'Plant in Service no CIAC'!T133</f>
        <v>0</v>
      </c>
      <c r="U133" s="159">
        <f>'Plant in Service w CIAC'!U133-'Plant in Service no CIAC'!U133</f>
        <v>0</v>
      </c>
      <c r="V133" s="159">
        <f>'Plant in Service w CIAC'!V133-'Plant in Service no CIAC'!V133</f>
        <v>0</v>
      </c>
      <c r="W133" s="159">
        <f>'Plant in Service w CIAC'!W133-'Plant in Service no CIAC'!W133</f>
        <v>0</v>
      </c>
      <c r="X133" s="106">
        <f>'Plant in Service w CIAC'!X133-'Plant in Service no CIAC'!X133</f>
        <v>0</v>
      </c>
      <c r="Y133" s="159">
        <f>'Plant in Service w CIAC'!Y133-'Plant in Service no CIAC'!Y133</f>
        <v>0</v>
      </c>
      <c r="Z133" s="159">
        <f>'Plant in Service w CIAC'!Z133-'Plant in Service no CIAC'!Z133</f>
        <v>0</v>
      </c>
      <c r="AA133" s="159">
        <f>'Plant in Service w CIAC'!AA133-'Plant in Service no CIAC'!AA133</f>
        <v>0</v>
      </c>
      <c r="AB133" s="159">
        <f>'Plant in Service w CIAC'!AB133-'Plant in Service no CIAC'!AB133</f>
        <v>0</v>
      </c>
      <c r="AC133" s="159">
        <f>'Plant in Service w CIAC'!AC133-'Plant in Service no CIAC'!AC133</f>
        <v>0</v>
      </c>
      <c r="AD133" s="159">
        <f>'Plant in Service w CIAC'!AD133-'Plant in Service no CIAC'!AD133</f>
        <v>0</v>
      </c>
      <c r="AE133" s="159">
        <f>'Plant in Service w CIAC'!AE133-'Plant in Service no CIAC'!AE133</f>
        <v>0</v>
      </c>
      <c r="AF133" s="159">
        <f>'Plant in Service w CIAC'!AF133-'Plant in Service no CIAC'!AF133</f>
        <v>0</v>
      </c>
      <c r="AG133" s="159">
        <f>'Plant in Service w CIAC'!AG133-'Plant in Service no CIAC'!AG133</f>
        <v>0</v>
      </c>
      <c r="AH133" s="159">
        <f>'Plant in Service w CIAC'!AH133-'Plant in Service no CIAC'!AH133</f>
        <v>0</v>
      </c>
      <c r="AI133" s="159">
        <f>'Plant in Service w CIAC'!AI133-'Plant in Service no CIAC'!AI133</f>
        <v>0</v>
      </c>
      <c r="AJ133" s="106">
        <f>'Plant in Service w CIAC'!AJ133-'Plant in Service no CIAC'!AJ133</f>
        <v>0</v>
      </c>
      <c r="AK133" s="159">
        <f>'Plant in Service w CIAC'!AK133-'Plant in Service no CIAC'!AK133</f>
        <v>0</v>
      </c>
      <c r="AL133" s="159">
        <f>'Plant in Service w CIAC'!AL133-'Plant in Service no CIAC'!AL133</f>
        <v>0</v>
      </c>
      <c r="AM133" s="159">
        <f>'Plant in Service w CIAC'!AM133-'Plant in Service no CIAC'!AM133</f>
        <v>0</v>
      </c>
      <c r="AN133" s="159">
        <f>'Plant in Service w CIAC'!AN133-'Plant in Service no CIAC'!AN133</f>
        <v>0</v>
      </c>
      <c r="AO133" s="159">
        <f>'Plant in Service w CIAC'!AO133-'Plant in Service no CIAC'!AO133</f>
        <v>0</v>
      </c>
      <c r="AP133" s="159">
        <f>'Plant in Service w CIAC'!AP133-'Plant in Service no CIAC'!AP133</f>
        <v>0</v>
      </c>
      <c r="AQ133" s="159">
        <f>'Plant in Service w CIAC'!AQ133-'Plant in Service no CIAC'!AQ133</f>
        <v>0</v>
      </c>
      <c r="AR133" s="159">
        <f>'Plant in Service w CIAC'!AR133-'Plant in Service no CIAC'!AR133</f>
        <v>0</v>
      </c>
      <c r="AS133" s="159">
        <f>'Plant in Service w CIAC'!AS133-'Plant in Service no CIAC'!AS133</f>
        <v>0</v>
      </c>
      <c r="AT133" s="159">
        <f>'Plant in Service w CIAC'!AT133-'Plant in Service no CIAC'!AT133</f>
        <v>0</v>
      </c>
      <c r="AU133" s="159">
        <f>'Plant in Service w CIAC'!AU133-'Plant in Service no CIAC'!AU133</f>
        <v>0</v>
      </c>
      <c r="AV133" s="106">
        <f>'Plant in Service w CIAC'!AV133-'Plant in Service no CIAC'!AV133</f>
        <v>0</v>
      </c>
      <c r="AW133" s="159">
        <f>'Plant in Service w CIAC'!AW133-'Plant in Service no CIAC'!AW133</f>
        <v>0</v>
      </c>
      <c r="AX133" s="159">
        <f>'Plant in Service w CIAC'!AX133-'Plant in Service no CIAC'!AX133</f>
        <v>0</v>
      </c>
      <c r="AY133" s="159">
        <f>'Plant in Service w CIAC'!AY133-'Plant in Service no CIAC'!AY133</f>
        <v>0</v>
      </c>
      <c r="AZ133" s="159">
        <f>'Plant in Service w CIAC'!AZ133-'Plant in Service no CIAC'!AZ133</f>
        <v>0</v>
      </c>
      <c r="BA133" s="159">
        <f>'Plant in Service w CIAC'!BA133-'Plant in Service no CIAC'!BA133</f>
        <v>0</v>
      </c>
      <c r="BB133" s="159">
        <f>'Plant in Service w CIAC'!BB133-'Plant in Service no CIAC'!BB133</f>
        <v>0</v>
      </c>
      <c r="BC133" s="159">
        <f>'Plant in Service w CIAC'!BC133-'Plant in Service no CIAC'!BC133</f>
        <v>0</v>
      </c>
      <c r="BD133" s="159">
        <f>'Plant in Service w CIAC'!BD133-'Plant in Service no CIAC'!BD133</f>
        <v>0</v>
      </c>
      <c r="BE133" s="159">
        <f>'Plant in Service w CIAC'!BE133-'Plant in Service no CIAC'!BE133</f>
        <v>0</v>
      </c>
      <c r="BF133" s="159">
        <f>'Plant in Service w CIAC'!BF133-'Plant in Service no CIAC'!BF133</f>
        <v>0</v>
      </c>
      <c r="BG133" s="159">
        <f>'Plant in Service w CIAC'!BG133-'Plant in Service no CIAC'!BG133</f>
        <v>0</v>
      </c>
      <c r="BH133" s="159">
        <f>'Plant in Service w CIAC'!BH133-'Plant in Service no CIAC'!BH133</f>
        <v>0</v>
      </c>
    </row>
    <row r="134" spans="1:60" x14ac:dyDescent="0.2">
      <c r="A134" s="71" t="s">
        <v>45</v>
      </c>
      <c r="B134" s="92" t="s">
        <v>50</v>
      </c>
      <c r="E134" s="159">
        <f>'Plant in Service w CIAC'!E134-'Plant in Service no CIAC'!E134</f>
        <v>0</v>
      </c>
      <c r="F134" s="159">
        <f>'Plant in Service w CIAC'!F134-'Plant in Service no CIAC'!F134</f>
        <v>0</v>
      </c>
      <c r="G134" s="159">
        <f>'Plant in Service w CIAC'!G134-'Plant in Service no CIAC'!G134</f>
        <v>0</v>
      </c>
      <c r="H134" s="159">
        <f>'Plant in Service w CIAC'!H134-'Plant in Service no CIAC'!H134</f>
        <v>0</v>
      </c>
      <c r="I134" s="159">
        <f>'Plant in Service w CIAC'!I134-'Plant in Service no CIAC'!I134</f>
        <v>0</v>
      </c>
      <c r="J134" s="159">
        <f>'Plant in Service w CIAC'!J134-'Plant in Service no CIAC'!J134</f>
        <v>0</v>
      </c>
      <c r="K134" s="159">
        <f>'Plant in Service w CIAC'!K134-'Plant in Service no CIAC'!K134</f>
        <v>0</v>
      </c>
      <c r="L134" s="159">
        <f>'Plant in Service w CIAC'!L134-'Plant in Service no CIAC'!L134</f>
        <v>0</v>
      </c>
      <c r="M134" s="159">
        <f>'Plant in Service w CIAC'!M134-'Plant in Service no CIAC'!M134</f>
        <v>0</v>
      </c>
      <c r="N134" s="159">
        <f>'Plant in Service w CIAC'!N134-'Plant in Service no CIAC'!N134</f>
        <v>0</v>
      </c>
      <c r="O134" s="159">
        <f>'Plant in Service w CIAC'!O134-'Plant in Service no CIAC'!O134</f>
        <v>0</v>
      </c>
      <c r="P134" s="159">
        <f>'Plant in Service w CIAC'!P134-'Plant in Service no CIAC'!P134</f>
        <v>0</v>
      </c>
      <c r="Q134" s="159">
        <f>'Plant in Service w CIAC'!Q134-'Plant in Service no CIAC'!Q134</f>
        <v>0</v>
      </c>
      <c r="R134" s="159">
        <f>'Plant in Service w CIAC'!R134-'Plant in Service no CIAC'!R134</f>
        <v>0</v>
      </c>
      <c r="S134" s="159">
        <f>'Plant in Service w CIAC'!S134-'Plant in Service no CIAC'!S134</f>
        <v>0</v>
      </c>
      <c r="T134" s="159">
        <f>'Plant in Service w CIAC'!T134-'Plant in Service no CIAC'!T134</f>
        <v>0</v>
      </c>
      <c r="U134" s="159">
        <f>'Plant in Service w CIAC'!U134-'Plant in Service no CIAC'!U134</f>
        <v>0</v>
      </c>
      <c r="V134" s="159">
        <f>'Plant in Service w CIAC'!V134-'Plant in Service no CIAC'!V134</f>
        <v>0</v>
      </c>
      <c r="W134" s="159">
        <f>'Plant in Service w CIAC'!W134-'Plant in Service no CIAC'!W134</f>
        <v>0</v>
      </c>
      <c r="X134" s="106">
        <f>'Plant in Service w CIAC'!X134-'Plant in Service no CIAC'!X134</f>
        <v>0</v>
      </c>
      <c r="Y134" s="159">
        <f>'Plant in Service w CIAC'!Y134-'Plant in Service no CIAC'!Y134</f>
        <v>0</v>
      </c>
      <c r="Z134" s="159">
        <f>'Plant in Service w CIAC'!Z134-'Plant in Service no CIAC'!Z134</f>
        <v>0</v>
      </c>
      <c r="AA134" s="159">
        <f>'Plant in Service w CIAC'!AA134-'Plant in Service no CIAC'!AA134</f>
        <v>0</v>
      </c>
      <c r="AB134" s="159">
        <f>'Plant in Service w CIAC'!AB134-'Plant in Service no CIAC'!AB134</f>
        <v>0</v>
      </c>
      <c r="AC134" s="159">
        <f>'Plant in Service w CIAC'!AC134-'Plant in Service no CIAC'!AC134</f>
        <v>0</v>
      </c>
      <c r="AD134" s="159">
        <f>'Plant in Service w CIAC'!AD134-'Plant in Service no CIAC'!AD134</f>
        <v>0</v>
      </c>
      <c r="AE134" s="159">
        <f>'Plant in Service w CIAC'!AE134-'Plant in Service no CIAC'!AE134</f>
        <v>0</v>
      </c>
      <c r="AF134" s="159">
        <f>'Plant in Service w CIAC'!AF134-'Plant in Service no CIAC'!AF134</f>
        <v>0</v>
      </c>
      <c r="AG134" s="159">
        <f>'Plant in Service w CIAC'!AG134-'Plant in Service no CIAC'!AG134</f>
        <v>0</v>
      </c>
      <c r="AH134" s="159">
        <f>'Plant in Service w CIAC'!AH134-'Plant in Service no CIAC'!AH134</f>
        <v>0</v>
      </c>
      <c r="AI134" s="159">
        <f>'Plant in Service w CIAC'!AI134-'Plant in Service no CIAC'!AI134</f>
        <v>0</v>
      </c>
      <c r="AJ134" s="106">
        <f>'Plant in Service w CIAC'!AJ134-'Plant in Service no CIAC'!AJ134</f>
        <v>0</v>
      </c>
      <c r="AK134" s="159">
        <f>'Plant in Service w CIAC'!AK134-'Plant in Service no CIAC'!AK134</f>
        <v>0</v>
      </c>
      <c r="AL134" s="159">
        <f>'Plant in Service w CIAC'!AL134-'Plant in Service no CIAC'!AL134</f>
        <v>0</v>
      </c>
      <c r="AM134" s="159">
        <f>'Plant in Service w CIAC'!AM134-'Plant in Service no CIAC'!AM134</f>
        <v>0</v>
      </c>
      <c r="AN134" s="159">
        <f>'Plant in Service w CIAC'!AN134-'Plant in Service no CIAC'!AN134</f>
        <v>0</v>
      </c>
      <c r="AO134" s="159">
        <f>'Plant in Service w CIAC'!AO134-'Plant in Service no CIAC'!AO134</f>
        <v>0</v>
      </c>
      <c r="AP134" s="159">
        <f>'Plant in Service w CIAC'!AP134-'Plant in Service no CIAC'!AP134</f>
        <v>0</v>
      </c>
      <c r="AQ134" s="159">
        <f>'Plant in Service w CIAC'!AQ134-'Plant in Service no CIAC'!AQ134</f>
        <v>0</v>
      </c>
      <c r="AR134" s="159">
        <f>'Plant in Service w CIAC'!AR134-'Plant in Service no CIAC'!AR134</f>
        <v>0</v>
      </c>
      <c r="AS134" s="159">
        <f>'Plant in Service w CIAC'!AS134-'Plant in Service no CIAC'!AS134</f>
        <v>0</v>
      </c>
      <c r="AT134" s="159">
        <f>'Plant in Service w CIAC'!AT134-'Plant in Service no CIAC'!AT134</f>
        <v>0</v>
      </c>
      <c r="AU134" s="159">
        <f>'Plant in Service w CIAC'!AU134-'Plant in Service no CIAC'!AU134</f>
        <v>0</v>
      </c>
      <c r="AV134" s="106">
        <f>'Plant in Service w CIAC'!AV134-'Plant in Service no CIAC'!AV134</f>
        <v>0</v>
      </c>
      <c r="AW134" s="159">
        <f>'Plant in Service w CIAC'!AW134-'Plant in Service no CIAC'!AW134</f>
        <v>0</v>
      </c>
      <c r="AX134" s="159">
        <f>'Plant in Service w CIAC'!AX134-'Plant in Service no CIAC'!AX134</f>
        <v>0</v>
      </c>
      <c r="AY134" s="159">
        <f>'Plant in Service w CIAC'!AY134-'Plant in Service no CIAC'!AY134</f>
        <v>0</v>
      </c>
      <c r="AZ134" s="159">
        <f>'Plant in Service w CIAC'!AZ134-'Plant in Service no CIAC'!AZ134</f>
        <v>0</v>
      </c>
      <c r="BA134" s="159">
        <f>'Plant in Service w CIAC'!BA134-'Plant in Service no CIAC'!BA134</f>
        <v>0</v>
      </c>
      <c r="BB134" s="159">
        <f>'Plant in Service w CIAC'!BB134-'Plant in Service no CIAC'!BB134</f>
        <v>0</v>
      </c>
      <c r="BC134" s="159">
        <f>'Plant in Service w CIAC'!BC134-'Plant in Service no CIAC'!BC134</f>
        <v>0</v>
      </c>
      <c r="BD134" s="159">
        <f>'Plant in Service w CIAC'!BD134-'Plant in Service no CIAC'!BD134</f>
        <v>0</v>
      </c>
      <c r="BE134" s="159">
        <f>'Plant in Service w CIAC'!BE134-'Plant in Service no CIAC'!BE134</f>
        <v>0</v>
      </c>
      <c r="BF134" s="159">
        <f>'Plant in Service w CIAC'!BF134-'Plant in Service no CIAC'!BF134</f>
        <v>0</v>
      </c>
      <c r="BG134" s="159">
        <f>'Plant in Service w CIAC'!BG134-'Plant in Service no CIAC'!BG134</f>
        <v>0</v>
      </c>
      <c r="BH134" s="159">
        <f>'Plant in Service w CIAC'!BH134-'Plant in Service no CIAC'!BH134</f>
        <v>0</v>
      </c>
    </row>
    <row r="135" spans="1:60" x14ac:dyDescent="0.2">
      <c r="A135" s="71" t="s">
        <v>42</v>
      </c>
      <c r="B135" s="92" t="s">
        <v>50</v>
      </c>
      <c r="E135" s="159">
        <f>'Plant in Service w CIAC'!E135-'Plant in Service no CIAC'!E135</f>
        <v>0</v>
      </c>
      <c r="F135" s="159">
        <f>'Plant in Service w CIAC'!F135-'Plant in Service no CIAC'!F135</f>
        <v>0</v>
      </c>
      <c r="G135" s="159">
        <f>'Plant in Service w CIAC'!G135-'Plant in Service no CIAC'!G135</f>
        <v>0</v>
      </c>
      <c r="H135" s="159">
        <f>'Plant in Service w CIAC'!H135-'Plant in Service no CIAC'!H135</f>
        <v>0</v>
      </c>
      <c r="I135" s="159">
        <f>'Plant in Service w CIAC'!I135-'Plant in Service no CIAC'!I135</f>
        <v>0</v>
      </c>
      <c r="J135" s="159">
        <f>'Plant in Service w CIAC'!J135-'Plant in Service no CIAC'!J135</f>
        <v>0</v>
      </c>
      <c r="K135" s="159">
        <f>'Plant in Service w CIAC'!K135-'Plant in Service no CIAC'!K135</f>
        <v>0</v>
      </c>
      <c r="L135" s="159">
        <f>'Plant in Service w CIAC'!L135-'Plant in Service no CIAC'!L135</f>
        <v>0</v>
      </c>
      <c r="M135" s="159">
        <f>'Plant in Service w CIAC'!M135-'Plant in Service no CIAC'!M135</f>
        <v>0</v>
      </c>
      <c r="N135" s="159">
        <f>'Plant in Service w CIAC'!N135-'Plant in Service no CIAC'!N135</f>
        <v>0</v>
      </c>
      <c r="O135" s="159">
        <f>'Plant in Service w CIAC'!O135-'Plant in Service no CIAC'!O135</f>
        <v>0</v>
      </c>
      <c r="P135" s="159">
        <f>'Plant in Service w CIAC'!P135-'Plant in Service no CIAC'!P135</f>
        <v>0</v>
      </c>
      <c r="Q135" s="159">
        <f>'Plant in Service w CIAC'!Q135-'Plant in Service no CIAC'!Q135</f>
        <v>0</v>
      </c>
      <c r="R135" s="159">
        <f>'Plant in Service w CIAC'!R135-'Plant in Service no CIAC'!R135</f>
        <v>0</v>
      </c>
      <c r="S135" s="159">
        <f>'Plant in Service w CIAC'!S135-'Plant in Service no CIAC'!S135</f>
        <v>0</v>
      </c>
      <c r="T135" s="159">
        <f>'Plant in Service w CIAC'!T135-'Plant in Service no CIAC'!T135</f>
        <v>0</v>
      </c>
      <c r="U135" s="159">
        <f>'Plant in Service w CIAC'!U135-'Plant in Service no CIAC'!U135</f>
        <v>0</v>
      </c>
      <c r="V135" s="159">
        <f>'Plant in Service w CIAC'!V135-'Plant in Service no CIAC'!V135</f>
        <v>0</v>
      </c>
      <c r="W135" s="159">
        <f>'Plant in Service w CIAC'!W135-'Plant in Service no CIAC'!W135</f>
        <v>0</v>
      </c>
      <c r="X135" s="106">
        <f>'Plant in Service w CIAC'!X135-'Plant in Service no CIAC'!X135</f>
        <v>0</v>
      </c>
      <c r="Y135" s="159">
        <f>'Plant in Service w CIAC'!Y135-'Plant in Service no CIAC'!Y135</f>
        <v>0</v>
      </c>
      <c r="Z135" s="159">
        <f>'Plant in Service w CIAC'!Z135-'Plant in Service no CIAC'!Z135</f>
        <v>0</v>
      </c>
      <c r="AA135" s="159">
        <f>'Plant in Service w CIAC'!AA135-'Plant in Service no CIAC'!AA135</f>
        <v>0</v>
      </c>
      <c r="AB135" s="159">
        <f>'Plant in Service w CIAC'!AB135-'Plant in Service no CIAC'!AB135</f>
        <v>0</v>
      </c>
      <c r="AC135" s="159">
        <f>'Plant in Service w CIAC'!AC135-'Plant in Service no CIAC'!AC135</f>
        <v>0</v>
      </c>
      <c r="AD135" s="159">
        <f>'Plant in Service w CIAC'!AD135-'Plant in Service no CIAC'!AD135</f>
        <v>0</v>
      </c>
      <c r="AE135" s="159">
        <f>'Plant in Service w CIAC'!AE135-'Plant in Service no CIAC'!AE135</f>
        <v>0</v>
      </c>
      <c r="AF135" s="159">
        <f>'Plant in Service w CIAC'!AF135-'Plant in Service no CIAC'!AF135</f>
        <v>0</v>
      </c>
      <c r="AG135" s="159">
        <f>'Plant in Service w CIAC'!AG135-'Plant in Service no CIAC'!AG135</f>
        <v>0</v>
      </c>
      <c r="AH135" s="159">
        <f>'Plant in Service w CIAC'!AH135-'Plant in Service no CIAC'!AH135</f>
        <v>0</v>
      </c>
      <c r="AI135" s="159">
        <f>'Plant in Service w CIAC'!AI135-'Plant in Service no CIAC'!AI135</f>
        <v>0</v>
      </c>
      <c r="AJ135" s="106">
        <f>'Plant in Service w CIAC'!AJ135-'Plant in Service no CIAC'!AJ135</f>
        <v>0</v>
      </c>
      <c r="AK135" s="159">
        <f>'Plant in Service w CIAC'!AK135-'Plant in Service no CIAC'!AK135</f>
        <v>0</v>
      </c>
      <c r="AL135" s="159">
        <f>'Plant in Service w CIAC'!AL135-'Plant in Service no CIAC'!AL135</f>
        <v>0</v>
      </c>
      <c r="AM135" s="159">
        <f>'Plant in Service w CIAC'!AM135-'Plant in Service no CIAC'!AM135</f>
        <v>0</v>
      </c>
      <c r="AN135" s="159">
        <f>'Plant in Service w CIAC'!AN135-'Plant in Service no CIAC'!AN135</f>
        <v>0</v>
      </c>
      <c r="AO135" s="159">
        <f>'Plant in Service w CIAC'!AO135-'Plant in Service no CIAC'!AO135</f>
        <v>0</v>
      </c>
      <c r="AP135" s="159">
        <f>'Plant in Service w CIAC'!AP135-'Plant in Service no CIAC'!AP135</f>
        <v>0</v>
      </c>
      <c r="AQ135" s="159">
        <f>'Plant in Service w CIAC'!AQ135-'Plant in Service no CIAC'!AQ135</f>
        <v>0</v>
      </c>
      <c r="AR135" s="159">
        <f>'Plant in Service w CIAC'!AR135-'Plant in Service no CIAC'!AR135</f>
        <v>0</v>
      </c>
      <c r="AS135" s="159">
        <f>'Plant in Service w CIAC'!AS135-'Plant in Service no CIAC'!AS135</f>
        <v>0</v>
      </c>
      <c r="AT135" s="159">
        <f>'Plant in Service w CIAC'!AT135-'Plant in Service no CIAC'!AT135</f>
        <v>0</v>
      </c>
      <c r="AU135" s="159">
        <f>'Plant in Service w CIAC'!AU135-'Plant in Service no CIAC'!AU135</f>
        <v>0</v>
      </c>
      <c r="AV135" s="106">
        <f>'Plant in Service w CIAC'!AV135-'Plant in Service no CIAC'!AV135</f>
        <v>0</v>
      </c>
      <c r="AW135" s="159">
        <f>'Plant in Service w CIAC'!AW135-'Plant in Service no CIAC'!AW135</f>
        <v>0</v>
      </c>
      <c r="AX135" s="159">
        <f>'Plant in Service w CIAC'!AX135-'Plant in Service no CIAC'!AX135</f>
        <v>0</v>
      </c>
      <c r="AY135" s="159">
        <f>'Plant in Service w CIAC'!AY135-'Plant in Service no CIAC'!AY135</f>
        <v>0</v>
      </c>
      <c r="AZ135" s="159">
        <f>'Plant in Service w CIAC'!AZ135-'Plant in Service no CIAC'!AZ135</f>
        <v>0</v>
      </c>
      <c r="BA135" s="159">
        <f>'Plant in Service w CIAC'!BA135-'Plant in Service no CIAC'!BA135</f>
        <v>0</v>
      </c>
      <c r="BB135" s="159">
        <f>'Plant in Service w CIAC'!BB135-'Plant in Service no CIAC'!BB135</f>
        <v>0</v>
      </c>
      <c r="BC135" s="159">
        <f>'Plant in Service w CIAC'!BC135-'Plant in Service no CIAC'!BC135</f>
        <v>0</v>
      </c>
      <c r="BD135" s="159">
        <f>'Plant in Service w CIAC'!BD135-'Plant in Service no CIAC'!BD135</f>
        <v>0</v>
      </c>
      <c r="BE135" s="159">
        <f>'Plant in Service w CIAC'!BE135-'Plant in Service no CIAC'!BE135</f>
        <v>0</v>
      </c>
      <c r="BF135" s="159">
        <f>'Plant in Service w CIAC'!BF135-'Plant in Service no CIAC'!BF135</f>
        <v>0</v>
      </c>
      <c r="BG135" s="159">
        <f>'Plant in Service w CIAC'!BG135-'Plant in Service no CIAC'!BG135</f>
        <v>0</v>
      </c>
      <c r="BH135" s="159">
        <f>'Plant in Service w CIAC'!BH135-'Plant in Service no CIAC'!BH135</f>
        <v>0</v>
      </c>
    </row>
    <row r="136" spans="1:60" x14ac:dyDescent="0.2">
      <c r="A136" s="71" t="s">
        <v>49</v>
      </c>
      <c r="B136" s="92" t="s">
        <v>50</v>
      </c>
      <c r="E136" s="159">
        <f>'Plant in Service w CIAC'!E136-'Plant in Service no CIAC'!E136</f>
        <v>0</v>
      </c>
      <c r="F136" s="159">
        <f>'Plant in Service w CIAC'!F136-'Plant in Service no CIAC'!F136</f>
        <v>0</v>
      </c>
      <c r="G136" s="159">
        <f>'Plant in Service w CIAC'!G136-'Plant in Service no CIAC'!G136</f>
        <v>0</v>
      </c>
      <c r="H136" s="159">
        <f>'Plant in Service w CIAC'!H136-'Plant in Service no CIAC'!H136</f>
        <v>0</v>
      </c>
      <c r="I136" s="159">
        <f>'Plant in Service w CIAC'!I136-'Plant in Service no CIAC'!I136</f>
        <v>0</v>
      </c>
      <c r="J136" s="159">
        <f>'Plant in Service w CIAC'!J136-'Plant in Service no CIAC'!J136</f>
        <v>0</v>
      </c>
      <c r="K136" s="159">
        <f>'Plant in Service w CIAC'!K136-'Plant in Service no CIAC'!K136</f>
        <v>0</v>
      </c>
      <c r="L136" s="159">
        <f>'Plant in Service w CIAC'!L136-'Plant in Service no CIAC'!L136</f>
        <v>0</v>
      </c>
      <c r="M136" s="159">
        <f>'Plant in Service w CIAC'!M136-'Plant in Service no CIAC'!M136</f>
        <v>0</v>
      </c>
      <c r="N136" s="159">
        <f>'Plant in Service w CIAC'!N136-'Plant in Service no CIAC'!N136</f>
        <v>0</v>
      </c>
      <c r="O136" s="159">
        <f>'Plant in Service w CIAC'!O136-'Plant in Service no CIAC'!O136</f>
        <v>0</v>
      </c>
      <c r="P136" s="159">
        <f>'Plant in Service w CIAC'!P136-'Plant in Service no CIAC'!P136</f>
        <v>0</v>
      </c>
      <c r="Q136" s="159">
        <f>'Plant in Service w CIAC'!Q136-'Plant in Service no CIAC'!Q136</f>
        <v>0</v>
      </c>
      <c r="R136" s="159">
        <f>'Plant in Service w CIAC'!R136-'Plant in Service no CIAC'!R136</f>
        <v>0</v>
      </c>
      <c r="S136" s="159">
        <f>'Plant in Service w CIAC'!S136-'Plant in Service no CIAC'!S136</f>
        <v>0</v>
      </c>
      <c r="T136" s="159">
        <f>'Plant in Service w CIAC'!T136-'Plant in Service no CIAC'!T136</f>
        <v>0</v>
      </c>
      <c r="U136" s="159">
        <f>'Plant in Service w CIAC'!U136-'Plant in Service no CIAC'!U136</f>
        <v>0</v>
      </c>
      <c r="V136" s="159">
        <f>'Plant in Service w CIAC'!V136-'Plant in Service no CIAC'!V136</f>
        <v>0</v>
      </c>
      <c r="W136" s="159">
        <f>'Plant in Service w CIAC'!W136-'Plant in Service no CIAC'!W136</f>
        <v>0</v>
      </c>
      <c r="X136" s="106">
        <f>'Plant in Service w CIAC'!X136-'Plant in Service no CIAC'!X136</f>
        <v>0</v>
      </c>
      <c r="Y136" s="159">
        <f>'Plant in Service w CIAC'!Y136-'Plant in Service no CIAC'!Y136</f>
        <v>0</v>
      </c>
      <c r="Z136" s="159">
        <f>'Plant in Service w CIAC'!Z136-'Plant in Service no CIAC'!Z136</f>
        <v>0</v>
      </c>
      <c r="AA136" s="159">
        <f>'Plant in Service w CIAC'!AA136-'Plant in Service no CIAC'!AA136</f>
        <v>0</v>
      </c>
      <c r="AB136" s="159">
        <f>'Plant in Service w CIAC'!AB136-'Plant in Service no CIAC'!AB136</f>
        <v>0</v>
      </c>
      <c r="AC136" s="159">
        <f>'Plant in Service w CIAC'!AC136-'Plant in Service no CIAC'!AC136</f>
        <v>0</v>
      </c>
      <c r="AD136" s="159">
        <f>'Plant in Service w CIAC'!AD136-'Plant in Service no CIAC'!AD136</f>
        <v>0</v>
      </c>
      <c r="AE136" s="159">
        <f>'Plant in Service w CIAC'!AE136-'Plant in Service no CIAC'!AE136</f>
        <v>0</v>
      </c>
      <c r="AF136" s="159">
        <f>'Plant in Service w CIAC'!AF136-'Plant in Service no CIAC'!AF136</f>
        <v>0</v>
      </c>
      <c r="AG136" s="159">
        <f>'Plant in Service w CIAC'!AG136-'Plant in Service no CIAC'!AG136</f>
        <v>0</v>
      </c>
      <c r="AH136" s="159">
        <f>'Plant in Service w CIAC'!AH136-'Plant in Service no CIAC'!AH136</f>
        <v>0</v>
      </c>
      <c r="AI136" s="159">
        <f>'Plant in Service w CIAC'!AI136-'Plant in Service no CIAC'!AI136</f>
        <v>0</v>
      </c>
      <c r="AJ136" s="106">
        <f>'Plant in Service w CIAC'!AJ136-'Plant in Service no CIAC'!AJ136</f>
        <v>0</v>
      </c>
      <c r="AK136" s="159">
        <f>'Plant in Service w CIAC'!AK136-'Plant in Service no CIAC'!AK136</f>
        <v>0</v>
      </c>
      <c r="AL136" s="159">
        <f>'Plant in Service w CIAC'!AL136-'Plant in Service no CIAC'!AL136</f>
        <v>0</v>
      </c>
      <c r="AM136" s="159">
        <f>'Plant in Service w CIAC'!AM136-'Plant in Service no CIAC'!AM136</f>
        <v>0</v>
      </c>
      <c r="AN136" s="159">
        <f>'Plant in Service w CIAC'!AN136-'Plant in Service no CIAC'!AN136</f>
        <v>0</v>
      </c>
      <c r="AO136" s="159">
        <f>'Plant in Service w CIAC'!AO136-'Plant in Service no CIAC'!AO136</f>
        <v>0</v>
      </c>
      <c r="AP136" s="159">
        <f>'Plant in Service w CIAC'!AP136-'Plant in Service no CIAC'!AP136</f>
        <v>0</v>
      </c>
      <c r="AQ136" s="159">
        <f>'Plant in Service w CIAC'!AQ136-'Plant in Service no CIAC'!AQ136</f>
        <v>0</v>
      </c>
      <c r="AR136" s="159">
        <f>'Plant in Service w CIAC'!AR136-'Plant in Service no CIAC'!AR136</f>
        <v>0</v>
      </c>
      <c r="AS136" s="159">
        <f>'Plant in Service w CIAC'!AS136-'Plant in Service no CIAC'!AS136</f>
        <v>0</v>
      </c>
      <c r="AT136" s="159">
        <f>'Plant in Service w CIAC'!AT136-'Plant in Service no CIAC'!AT136</f>
        <v>0</v>
      </c>
      <c r="AU136" s="159">
        <f>'Plant in Service w CIAC'!AU136-'Plant in Service no CIAC'!AU136</f>
        <v>0</v>
      </c>
      <c r="AV136" s="106">
        <f>'Plant in Service w CIAC'!AV136-'Plant in Service no CIAC'!AV136</f>
        <v>0</v>
      </c>
      <c r="AW136" s="159">
        <f>'Plant in Service w CIAC'!AW136-'Plant in Service no CIAC'!AW136</f>
        <v>0</v>
      </c>
      <c r="AX136" s="159">
        <f>'Plant in Service w CIAC'!AX136-'Plant in Service no CIAC'!AX136</f>
        <v>0</v>
      </c>
      <c r="AY136" s="159">
        <f>'Plant in Service w CIAC'!AY136-'Plant in Service no CIAC'!AY136</f>
        <v>0</v>
      </c>
      <c r="AZ136" s="159">
        <f>'Plant in Service w CIAC'!AZ136-'Plant in Service no CIAC'!AZ136</f>
        <v>0</v>
      </c>
      <c r="BA136" s="159">
        <f>'Plant in Service w CIAC'!BA136-'Plant in Service no CIAC'!BA136</f>
        <v>0</v>
      </c>
      <c r="BB136" s="159">
        <f>'Plant in Service w CIAC'!BB136-'Plant in Service no CIAC'!BB136</f>
        <v>0</v>
      </c>
      <c r="BC136" s="159">
        <f>'Plant in Service w CIAC'!BC136-'Plant in Service no CIAC'!BC136</f>
        <v>0</v>
      </c>
      <c r="BD136" s="159">
        <f>'Plant in Service w CIAC'!BD136-'Plant in Service no CIAC'!BD136</f>
        <v>0</v>
      </c>
      <c r="BE136" s="159">
        <f>'Plant in Service w CIAC'!BE136-'Plant in Service no CIAC'!BE136</f>
        <v>0</v>
      </c>
      <c r="BF136" s="159">
        <f>'Plant in Service w CIAC'!BF136-'Plant in Service no CIAC'!BF136</f>
        <v>0</v>
      </c>
      <c r="BG136" s="159">
        <f>'Plant in Service w CIAC'!BG136-'Plant in Service no CIAC'!BG136</f>
        <v>0</v>
      </c>
      <c r="BH136" s="159">
        <f>'Plant in Service w CIAC'!BH136-'Plant in Service no CIAC'!BH136</f>
        <v>0</v>
      </c>
    </row>
    <row r="137" spans="1:60" x14ac:dyDescent="0.2">
      <c r="A137" s="71" t="s">
        <v>41</v>
      </c>
      <c r="B137" s="92" t="s">
        <v>51</v>
      </c>
      <c r="E137" s="159">
        <f>'Plant in Service w CIAC'!E137-'Plant in Service no CIAC'!E137</f>
        <v>0</v>
      </c>
      <c r="F137" s="159">
        <f>'Plant in Service w CIAC'!F137-'Plant in Service no CIAC'!F137</f>
        <v>0</v>
      </c>
      <c r="G137" s="159">
        <f>'Plant in Service w CIAC'!G137-'Plant in Service no CIAC'!G137</f>
        <v>0</v>
      </c>
      <c r="H137" s="159">
        <f>'Plant in Service w CIAC'!H137-'Plant in Service no CIAC'!H137</f>
        <v>0</v>
      </c>
      <c r="I137" s="159">
        <f>'Plant in Service w CIAC'!I137-'Plant in Service no CIAC'!I137</f>
        <v>0</v>
      </c>
      <c r="J137" s="159">
        <f>'Plant in Service w CIAC'!J137-'Plant in Service no CIAC'!J137</f>
        <v>0</v>
      </c>
      <c r="K137" s="159">
        <f>'Plant in Service w CIAC'!K137-'Plant in Service no CIAC'!K137</f>
        <v>0</v>
      </c>
      <c r="L137" s="159">
        <f>'Plant in Service w CIAC'!L137-'Plant in Service no CIAC'!L137</f>
        <v>0</v>
      </c>
      <c r="M137" s="159">
        <f>'Plant in Service w CIAC'!M137-'Plant in Service no CIAC'!M137</f>
        <v>0</v>
      </c>
      <c r="N137" s="159">
        <f>'Plant in Service w CIAC'!N137-'Plant in Service no CIAC'!N137</f>
        <v>0</v>
      </c>
      <c r="O137" s="159">
        <f>'Plant in Service w CIAC'!O137-'Plant in Service no CIAC'!O137</f>
        <v>0</v>
      </c>
      <c r="P137" s="159">
        <f>'Plant in Service w CIAC'!P137-'Plant in Service no CIAC'!P137</f>
        <v>0</v>
      </c>
      <c r="Q137" s="159">
        <f>'Plant in Service w CIAC'!Q137-'Plant in Service no CIAC'!Q137</f>
        <v>0</v>
      </c>
      <c r="R137" s="159">
        <f>'Plant in Service w CIAC'!R137-'Plant in Service no CIAC'!R137</f>
        <v>0</v>
      </c>
      <c r="S137" s="159">
        <f>'Plant in Service w CIAC'!S137-'Plant in Service no CIAC'!S137</f>
        <v>0</v>
      </c>
      <c r="T137" s="159">
        <f>'Plant in Service w CIAC'!T137-'Plant in Service no CIAC'!T137</f>
        <v>0</v>
      </c>
      <c r="U137" s="159">
        <f>'Plant in Service w CIAC'!U137-'Plant in Service no CIAC'!U137</f>
        <v>0</v>
      </c>
      <c r="V137" s="159">
        <f>'Plant in Service w CIAC'!V137-'Plant in Service no CIAC'!V137</f>
        <v>0</v>
      </c>
      <c r="W137" s="159">
        <f>'Plant in Service w CIAC'!W137-'Plant in Service no CIAC'!W137</f>
        <v>0</v>
      </c>
      <c r="X137" s="106">
        <f>'Plant in Service w CIAC'!X137-'Plant in Service no CIAC'!X137</f>
        <v>0</v>
      </c>
      <c r="Y137" s="159">
        <f>'Plant in Service w CIAC'!Y137-'Plant in Service no CIAC'!Y137</f>
        <v>0</v>
      </c>
      <c r="Z137" s="159">
        <f>'Plant in Service w CIAC'!Z137-'Plant in Service no CIAC'!Z137</f>
        <v>0</v>
      </c>
      <c r="AA137" s="159">
        <f>'Plant in Service w CIAC'!AA137-'Plant in Service no CIAC'!AA137</f>
        <v>0</v>
      </c>
      <c r="AB137" s="159">
        <f>'Plant in Service w CIAC'!AB137-'Plant in Service no CIAC'!AB137</f>
        <v>0</v>
      </c>
      <c r="AC137" s="159">
        <f>'Plant in Service w CIAC'!AC137-'Plant in Service no CIAC'!AC137</f>
        <v>0</v>
      </c>
      <c r="AD137" s="159">
        <f>'Plant in Service w CIAC'!AD137-'Plant in Service no CIAC'!AD137</f>
        <v>0</v>
      </c>
      <c r="AE137" s="159">
        <f>'Plant in Service w CIAC'!AE137-'Plant in Service no CIAC'!AE137</f>
        <v>0</v>
      </c>
      <c r="AF137" s="159">
        <f>'Plant in Service w CIAC'!AF137-'Plant in Service no CIAC'!AF137</f>
        <v>0</v>
      </c>
      <c r="AG137" s="159">
        <f>'Plant in Service w CIAC'!AG137-'Plant in Service no CIAC'!AG137</f>
        <v>0</v>
      </c>
      <c r="AH137" s="159">
        <f>'Plant in Service w CIAC'!AH137-'Plant in Service no CIAC'!AH137</f>
        <v>0</v>
      </c>
      <c r="AI137" s="159">
        <f>'Plant in Service w CIAC'!AI137-'Plant in Service no CIAC'!AI137</f>
        <v>0</v>
      </c>
      <c r="AJ137" s="106">
        <f>'Plant in Service w CIAC'!AJ137-'Plant in Service no CIAC'!AJ137</f>
        <v>0</v>
      </c>
      <c r="AK137" s="159">
        <f>'Plant in Service w CIAC'!AK137-'Plant in Service no CIAC'!AK137</f>
        <v>0</v>
      </c>
      <c r="AL137" s="159">
        <f>'Plant in Service w CIAC'!AL137-'Plant in Service no CIAC'!AL137</f>
        <v>0</v>
      </c>
      <c r="AM137" s="159">
        <f>'Plant in Service w CIAC'!AM137-'Plant in Service no CIAC'!AM137</f>
        <v>0</v>
      </c>
      <c r="AN137" s="159">
        <f>'Plant in Service w CIAC'!AN137-'Plant in Service no CIAC'!AN137</f>
        <v>0</v>
      </c>
      <c r="AO137" s="159">
        <f>'Plant in Service w CIAC'!AO137-'Plant in Service no CIAC'!AO137</f>
        <v>0</v>
      </c>
      <c r="AP137" s="159">
        <f>'Plant in Service w CIAC'!AP137-'Plant in Service no CIAC'!AP137</f>
        <v>0</v>
      </c>
      <c r="AQ137" s="159">
        <f>'Plant in Service w CIAC'!AQ137-'Plant in Service no CIAC'!AQ137</f>
        <v>0</v>
      </c>
      <c r="AR137" s="159">
        <f>'Plant in Service w CIAC'!AR137-'Plant in Service no CIAC'!AR137</f>
        <v>0</v>
      </c>
      <c r="AS137" s="159">
        <f>'Plant in Service w CIAC'!AS137-'Plant in Service no CIAC'!AS137</f>
        <v>0</v>
      </c>
      <c r="AT137" s="159">
        <f>'Plant in Service w CIAC'!AT137-'Plant in Service no CIAC'!AT137</f>
        <v>0</v>
      </c>
      <c r="AU137" s="159">
        <f>'Plant in Service w CIAC'!AU137-'Plant in Service no CIAC'!AU137</f>
        <v>0</v>
      </c>
      <c r="AV137" s="106">
        <f>'Plant in Service w CIAC'!AV137-'Plant in Service no CIAC'!AV137</f>
        <v>0</v>
      </c>
      <c r="AW137" s="159">
        <f>'Plant in Service w CIAC'!AW137-'Plant in Service no CIAC'!AW137</f>
        <v>0</v>
      </c>
      <c r="AX137" s="159">
        <f>'Plant in Service w CIAC'!AX137-'Plant in Service no CIAC'!AX137</f>
        <v>0</v>
      </c>
      <c r="AY137" s="159">
        <f>'Plant in Service w CIAC'!AY137-'Plant in Service no CIAC'!AY137</f>
        <v>0</v>
      </c>
      <c r="AZ137" s="159">
        <f>'Plant in Service w CIAC'!AZ137-'Plant in Service no CIAC'!AZ137</f>
        <v>0</v>
      </c>
      <c r="BA137" s="159">
        <f>'Plant in Service w CIAC'!BA137-'Plant in Service no CIAC'!BA137</f>
        <v>0</v>
      </c>
      <c r="BB137" s="159">
        <f>'Plant in Service w CIAC'!BB137-'Plant in Service no CIAC'!BB137</f>
        <v>0</v>
      </c>
      <c r="BC137" s="159">
        <f>'Plant in Service w CIAC'!BC137-'Plant in Service no CIAC'!BC137</f>
        <v>0</v>
      </c>
      <c r="BD137" s="159">
        <f>'Plant in Service w CIAC'!BD137-'Plant in Service no CIAC'!BD137</f>
        <v>0</v>
      </c>
      <c r="BE137" s="159">
        <f>'Plant in Service w CIAC'!BE137-'Plant in Service no CIAC'!BE137</f>
        <v>0</v>
      </c>
      <c r="BF137" s="159">
        <f>'Plant in Service w CIAC'!BF137-'Plant in Service no CIAC'!BF137</f>
        <v>0</v>
      </c>
      <c r="BG137" s="159">
        <f>'Plant in Service w CIAC'!BG137-'Plant in Service no CIAC'!BG137</f>
        <v>0</v>
      </c>
      <c r="BH137" s="159">
        <f>'Plant in Service w CIAC'!BH137-'Plant in Service no CIAC'!BH137</f>
        <v>0</v>
      </c>
    </row>
    <row r="138" spans="1:60" x14ac:dyDescent="0.2">
      <c r="A138" s="71" t="s">
        <v>47</v>
      </c>
      <c r="B138" s="92" t="s">
        <v>51</v>
      </c>
      <c r="E138" s="159">
        <f>'Plant in Service w CIAC'!E138-'Plant in Service no CIAC'!E138</f>
        <v>0</v>
      </c>
      <c r="F138" s="159">
        <f>'Plant in Service w CIAC'!F138-'Plant in Service no CIAC'!F138</f>
        <v>0</v>
      </c>
      <c r="G138" s="159">
        <f>'Plant in Service w CIAC'!G138-'Plant in Service no CIAC'!G138</f>
        <v>0</v>
      </c>
      <c r="H138" s="159">
        <f>'Plant in Service w CIAC'!H138-'Plant in Service no CIAC'!H138</f>
        <v>0</v>
      </c>
      <c r="I138" s="159">
        <f>'Plant in Service w CIAC'!I138-'Plant in Service no CIAC'!I138</f>
        <v>0</v>
      </c>
      <c r="J138" s="159">
        <f>'Plant in Service w CIAC'!J138-'Plant in Service no CIAC'!J138</f>
        <v>0</v>
      </c>
      <c r="K138" s="159">
        <f>'Plant in Service w CIAC'!K138-'Plant in Service no CIAC'!K138</f>
        <v>0</v>
      </c>
      <c r="L138" s="159">
        <f>'Plant in Service w CIAC'!L138-'Plant in Service no CIAC'!L138</f>
        <v>0</v>
      </c>
      <c r="M138" s="159">
        <f>'Plant in Service w CIAC'!M138-'Plant in Service no CIAC'!M138</f>
        <v>0</v>
      </c>
      <c r="N138" s="159">
        <f>'Plant in Service w CIAC'!N138-'Plant in Service no CIAC'!N138</f>
        <v>0</v>
      </c>
      <c r="O138" s="159">
        <f>'Plant in Service w CIAC'!O138-'Plant in Service no CIAC'!O138</f>
        <v>0</v>
      </c>
      <c r="P138" s="159">
        <f>'Plant in Service w CIAC'!P138-'Plant in Service no CIAC'!P138</f>
        <v>0</v>
      </c>
      <c r="Q138" s="159">
        <f>'Plant in Service w CIAC'!Q138-'Plant in Service no CIAC'!Q138</f>
        <v>0</v>
      </c>
      <c r="R138" s="159">
        <f>'Plant in Service w CIAC'!R138-'Plant in Service no CIAC'!R138</f>
        <v>0</v>
      </c>
      <c r="S138" s="159">
        <f>'Plant in Service w CIAC'!S138-'Plant in Service no CIAC'!S138</f>
        <v>0</v>
      </c>
      <c r="T138" s="159">
        <f>'Plant in Service w CIAC'!T138-'Plant in Service no CIAC'!T138</f>
        <v>0</v>
      </c>
      <c r="U138" s="159">
        <f>'Plant in Service w CIAC'!U138-'Plant in Service no CIAC'!U138</f>
        <v>0</v>
      </c>
      <c r="V138" s="159">
        <f>'Plant in Service w CIAC'!V138-'Plant in Service no CIAC'!V138</f>
        <v>0</v>
      </c>
      <c r="W138" s="159">
        <f>'Plant in Service w CIAC'!W138-'Plant in Service no CIAC'!W138</f>
        <v>0</v>
      </c>
      <c r="X138" s="106">
        <f>'Plant in Service w CIAC'!X138-'Plant in Service no CIAC'!X138</f>
        <v>0</v>
      </c>
      <c r="Y138" s="159">
        <f>'Plant in Service w CIAC'!Y138-'Plant in Service no CIAC'!Y138</f>
        <v>0</v>
      </c>
      <c r="Z138" s="159">
        <f>'Plant in Service w CIAC'!Z138-'Plant in Service no CIAC'!Z138</f>
        <v>0</v>
      </c>
      <c r="AA138" s="159">
        <f>'Plant in Service w CIAC'!AA138-'Plant in Service no CIAC'!AA138</f>
        <v>0</v>
      </c>
      <c r="AB138" s="159">
        <f>'Plant in Service w CIAC'!AB138-'Plant in Service no CIAC'!AB138</f>
        <v>0</v>
      </c>
      <c r="AC138" s="159">
        <f>'Plant in Service w CIAC'!AC138-'Plant in Service no CIAC'!AC138</f>
        <v>0</v>
      </c>
      <c r="AD138" s="159">
        <f>'Plant in Service w CIAC'!AD138-'Plant in Service no CIAC'!AD138</f>
        <v>0</v>
      </c>
      <c r="AE138" s="159">
        <f>'Plant in Service w CIAC'!AE138-'Plant in Service no CIAC'!AE138</f>
        <v>0</v>
      </c>
      <c r="AF138" s="159">
        <f>'Plant in Service w CIAC'!AF138-'Plant in Service no CIAC'!AF138</f>
        <v>0</v>
      </c>
      <c r="AG138" s="159">
        <f>'Plant in Service w CIAC'!AG138-'Plant in Service no CIAC'!AG138</f>
        <v>0</v>
      </c>
      <c r="AH138" s="159">
        <f>'Plant in Service w CIAC'!AH138-'Plant in Service no CIAC'!AH138</f>
        <v>0</v>
      </c>
      <c r="AI138" s="159">
        <f>'Plant in Service w CIAC'!AI138-'Plant in Service no CIAC'!AI138</f>
        <v>0</v>
      </c>
      <c r="AJ138" s="106">
        <f>'Plant in Service w CIAC'!AJ138-'Plant in Service no CIAC'!AJ138</f>
        <v>0</v>
      </c>
      <c r="AK138" s="159">
        <f>'Plant in Service w CIAC'!AK138-'Plant in Service no CIAC'!AK138</f>
        <v>0</v>
      </c>
      <c r="AL138" s="159">
        <f>'Plant in Service w CIAC'!AL138-'Plant in Service no CIAC'!AL138</f>
        <v>0</v>
      </c>
      <c r="AM138" s="159">
        <f>'Plant in Service w CIAC'!AM138-'Plant in Service no CIAC'!AM138</f>
        <v>0</v>
      </c>
      <c r="AN138" s="159">
        <f>'Plant in Service w CIAC'!AN138-'Plant in Service no CIAC'!AN138</f>
        <v>0</v>
      </c>
      <c r="AO138" s="159">
        <f>'Plant in Service w CIAC'!AO138-'Plant in Service no CIAC'!AO138</f>
        <v>0</v>
      </c>
      <c r="AP138" s="159">
        <f>'Plant in Service w CIAC'!AP138-'Plant in Service no CIAC'!AP138</f>
        <v>0</v>
      </c>
      <c r="AQ138" s="159">
        <f>'Plant in Service w CIAC'!AQ138-'Plant in Service no CIAC'!AQ138</f>
        <v>0</v>
      </c>
      <c r="AR138" s="159">
        <f>'Plant in Service w CIAC'!AR138-'Plant in Service no CIAC'!AR138</f>
        <v>0</v>
      </c>
      <c r="AS138" s="159">
        <f>'Plant in Service w CIAC'!AS138-'Plant in Service no CIAC'!AS138</f>
        <v>0</v>
      </c>
      <c r="AT138" s="159">
        <f>'Plant in Service w CIAC'!AT138-'Plant in Service no CIAC'!AT138</f>
        <v>0</v>
      </c>
      <c r="AU138" s="159">
        <f>'Plant in Service w CIAC'!AU138-'Plant in Service no CIAC'!AU138</f>
        <v>0</v>
      </c>
      <c r="AV138" s="106">
        <f>'Plant in Service w CIAC'!AV138-'Plant in Service no CIAC'!AV138</f>
        <v>0</v>
      </c>
      <c r="AW138" s="159">
        <f>'Plant in Service w CIAC'!AW138-'Plant in Service no CIAC'!AW138</f>
        <v>0</v>
      </c>
      <c r="AX138" s="159">
        <f>'Plant in Service w CIAC'!AX138-'Plant in Service no CIAC'!AX138</f>
        <v>0</v>
      </c>
      <c r="AY138" s="159">
        <f>'Plant in Service w CIAC'!AY138-'Plant in Service no CIAC'!AY138</f>
        <v>0</v>
      </c>
      <c r="AZ138" s="159">
        <f>'Plant in Service w CIAC'!AZ138-'Plant in Service no CIAC'!AZ138</f>
        <v>0</v>
      </c>
      <c r="BA138" s="159">
        <f>'Plant in Service w CIAC'!BA138-'Plant in Service no CIAC'!BA138</f>
        <v>0</v>
      </c>
      <c r="BB138" s="159">
        <f>'Plant in Service w CIAC'!BB138-'Plant in Service no CIAC'!BB138</f>
        <v>0</v>
      </c>
      <c r="BC138" s="159">
        <f>'Plant in Service w CIAC'!BC138-'Plant in Service no CIAC'!BC138</f>
        <v>0</v>
      </c>
      <c r="BD138" s="159">
        <f>'Plant in Service w CIAC'!BD138-'Plant in Service no CIAC'!BD138</f>
        <v>0</v>
      </c>
      <c r="BE138" s="159">
        <f>'Plant in Service w CIAC'!BE138-'Plant in Service no CIAC'!BE138</f>
        <v>0</v>
      </c>
      <c r="BF138" s="159">
        <f>'Plant in Service w CIAC'!BF138-'Plant in Service no CIAC'!BF138</f>
        <v>0</v>
      </c>
      <c r="BG138" s="159">
        <f>'Plant in Service w CIAC'!BG138-'Plant in Service no CIAC'!BG138</f>
        <v>0</v>
      </c>
      <c r="BH138" s="159">
        <f>'Plant in Service w CIAC'!BH138-'Plant in Service no CIAC'!BH138</f>
        <v>0</v>
      </c>
    </row>
    <row r="139" spans="1:60" x14ac:dyDescent="0.2">
      <c r="A139" s="71" t="s">
        <v>44</v>
      </c>
      <c r="B139" s="92" t="s">
        <v>51</v>
      </c>
      <c r="E139" s="159">
        <f>'Plant in Service w CIAC'!E139-'Plant in Service no CIAC'!E139</f>
        <v>0</v>
      </c>
      <c r="F139" s="159">
        <f>'Plant in Service w CIAC'!F139-'Plant in Service no CIAC'!F139</f>
        <v>0</v>
      </c>
      <c r="G139" s="159">
        <f>'Plant in Service w CIAC'!G139-'Plant in Service no CIAC'!G139</f>
        <v>0</v>
      </c>
      <c r="H139" s="159">
        <f>'Plant in Service w CIAC'!H139-'Plant in Service no CIAC'!H139</f>
        <v>0</v>
      </c>
      <c r="I139" s="159">
        <f>'Plant in Service w CIAC'!I139-'Plant in Service no CIAC'!I139</f>
        <v>0</v>
      </c>
      <c r="J139" s="159">
        <f>'Plant in Service w CIAC'!J139-'Plant in Service no CIAC'!J139</f>
        <v>0</v>
      </c>
      <c r="K139" s="159">
        <f>'Plant in Service w CIAC'!K139-'Plant in Service no CIAC'!K139</f>
        <v>0</v>
      </c>
      <c r="L139" s="159">
        <f>'Plant in Service w CIAC'!L139-'Plant in Service no CIAC'!L139</f>
        <v>0</v>
      </c>
      <c r="M139" s="159">
        <f>'Plant in Service w CIAC'!M139-'Plant in Service no CIAC'!M139</f>
        <v>0</v>
      </c>
      <c r="N139" s="159">
        <f>'Plant in Service w CIAC'!N139-'Plant in Service no CIAC'!N139</f>
        <v>0</v>
      </c>
      <c r="O139" s="159">
        <f>'Plant in Service w CIAC'!O139-'Plant in Service no CIAC'!O139</f>
        <v>0</v>
      </c>
      <c r="P139" s="159">
        <f>'Plant in Service w CIAC'!P139-'Plant in Service no CIAC'!P139</f>
        <v>0</v>
      </c>
      <c r="Q139" s="159">
        <f>'Plant in Service w CIAC'!Q139-'Plant in Service no CIAC'!Q139</f>
        <v>0</v>
      </c>
      <c r="R139" s="159">
        <f>'Plant in Service w CIAC'!R139-'Plant in Service no CIAC'!R139</f>
        <v>0</v>
      </c>
      <c r="S139" s="159">
        <f>'Plant in Service w CIAC'!S139-'Plant in Service no CIAC'!S139</f>
        <v>0</v>
      </c>
      <c r="T139" s="159">
        <f>'Plant in Service w CIAC'!T139-'Plant in Service no CIAC'!T139</f>
        <v>0</v>
      </c>
      <c r="U139" s="159">
        <f>'Plant in Service w CIAC'!U139-'Plant in Service no CIAC'!U139</f>
        <v>0</v>
      </c>
      <c r="V139" s="159">
        <f>'Plant in Service w CIAC'!V139-'Plant in Service no CIAC'!V139</f>
        <v>0</v>
      </c>
      <c r="W139" s="159">
        <f>'Plant in Service w CIAC'!W139-'Plant in Service no CIAC'!W139</f>
        <v>0</v>
      </c>
      <c r="X139" s="106">
        <f>'Plant in Service w CIAC'!X139-'Plant in Service no CIAC'!X139</f>
        <v>0</v>
      </c>
      <c r="Y139" s="159">
        <f>'Plant in Service w CIAC'!Y139-'Plant in Service no CIAC'!Y139</f>
        <v>0</v>
      </c>
      <c r="Z139" s="159">
        <f>'Plant in Service w CIAC'!Z139-'Plant in Service no CIAC'!Z139</f>
        <v>0</v>
      </c>
      <c r="AA139" s="159">
        <f>'Plant in Service w CIAC'!AA139-'Plant in Service no CIAC'!AA139</f>
        <v>0</v>
      </c>
      <c r="AB139" s="159">
        <f>'Plant in Service w CIAC'!AB139-'Plant in Service no CIAC'!AB139</f>
        <v>0</v>
      </c>
      <c r="AC139" s="159">
        <f>'Plant in Service w CIAC'!AC139-'Plant in Service no CIAC'!AC139</f>
        <v>0</v>
      </c>
      <c r="AD139" s="159">
        <f>'Plant in Service w CIAC'!AD139-'Plant in Service no CIAC'!AD139</f>
        <v>0</v>
      </c>
      <c r="AE139" s="159">
        <f>'Plant in Service w CIAC'!AE139-'Plant in Service no CIAC'!AE139</f>
        <v>0</v>
      </c>
      <c r="AF139" s="159">
        <f>'Plant in Service w CIAC'!AF139-'Plant in Service no CIAC'!AF139</f>
        <v>0</v>
      </c>
      <c r="AG139" s="159">
        <f>'Plant in Service w CIAC'!AG139-'Plant in Service no CIAC'!AG139</f>
        <v>0</v>
      </c>
      <c r="AH139" s="159">
        <f>'Plant in Service w CIAC'!AH139-'Plant in Service no CIAC'!AH139</f>
        <v>0</v>
      </c>
      <c r="AI139" s="159">
        <f>'Plant in Service w CIAC'!AI139-'Plant in Service no CIAC'!AI139</f>
        <v>0</v>
      </c>
      <c r="AJ139" s="106">
        <f>'Plant in Service w CIAC'!AJ139-'Plant in Service no CIAC'!AJ139</f>
        <v>0</v>
      </c>
      <c r="AK139" s="159">
        <f>'Plant in Service w CIAC'!AK139-'Plant in Service no CIAC'!AK139</f>
        <v>0</v>
      </c>
      <c r="AL139" s="159">
        <f>'Plant in Service w CIAC'!AL139-'Plant in Service no CIAC'!AL139</f>
        <v>0</v>
      </c>
      <c r="AM139" s="159">
        <f>'Plant in Service w CIAC'!AM139-'Plant in Service no CIAC'!AM139</f>
        <v>0</v>
      </c>
      <c r="AN139" s="159">
        <f>'Plant in Service w CIAC'!AN139-'Plant in Service no CIAC'!AN139</f>
        <v>0</v>
      </c>
      <c r="AO139" s="159">
        <f>'Plant in Service w CIAC'!AO139-'Plant in Service no CIAC'!AO139</f>
        <v>0</v>
      </c>
      <c r="AP139" s="159">
        <f>'Plant in Service w CIAC'!AP139-'Plant in Service no CIAC'!AP139</f>
        <v>0</v>
      </c>
      <c r="AQ139" s="159">
        <f>'Plant in Service w CIAC'!AQ139-'Plant in Service no CIAC'!AQ139</f>
        <v>0</v>
      </c>
      <c r="AR139" s="159">
        <f>'Plant in Service w CIAC'!AR139-'Plant in Service no CIAC'!AR139</f>
        <v>0</v>
      </c>
      <c r="AS139" s="159">
        <f>'Plant in Service w CIAC'!AS139-'Plant in Service no CIAC'!AS139</f>
        <v>0</v>
      </c>
      <c r="AT139" s="159">
        <f>'Plant in Service w CIAC'!AT139-'Plant in Service no CIAC'!AT139</f>
        <v>0</v>
      </c>
      <c r="AU139" s="159">
        <f>'Plant in Service w CIAC'!AU139-'Plant in Service no CIAC'!AU139</f>
        <v>0</v>
      </c>
      <c r="AV139" s="106">
        <f>'Plant in Service w CIAC'!AV139-'Plant in Service no CIAC'!AV139</f>
        <v>0</v>
      </c>
      <c r="AW139" s="159">
        <f>'Plant in Service w CIAC'!AW139-'Plant in Service no CIAC'!AW139</f>
        <v>0</v>
      </c>
      <c r="AX139" s="159">
        <f>'Plant in Service w CIAC'!AX139-'Plant in Service no CIAC'!AX139</f>
        <v>0</v>
      </c>
      <c r="AY139" s="159">
        <f>'Plant in Service w CIAC'!AY139-'Plant in Service no CIAC'!AY139</f>
        <v>0</v>
      </c>
      <c r="AZ139" s="159">
        <f>'Plant in Service w CIAC'!AZ139-'Plant in Service no CIAC'!AZ139</f>
        <v>0</v>
      </c>
      <c r="BA139" s="159">
        <f>'Plant in Service w CIAC'!BA139-'Plant in Service no CIAC'!BA139</f>
        <v>0</v>
      </c>
      <c r="BB139" s="159">
        <f>'Plant in Service w CIAC'!BB139-'Plant in Service no CIAC'!BB139</f>
        <v>0</v>
      </c>
      <c r="BC139" s="159">
        <f>'Plant in Service w CIAC'!BC139-'Plant in Service no CIAC'!BC139</f>
        <v>0</v>
      </c>
      <c r="BD139" s="159">
        <f>'Plant in Service w CIAC'!BD139-'Plant in Service no CIAC'!BD139</f>
        <v>0</v>
      </c>
      <c r="BE139" s="159">
        <f>'Plant in Service w CIAC'!BE139-'Plant in Service no CIAC'!BE139</f>
        <v>0</v>
      </c>
      <c r="BF139" s="159">
        <f>'Plant in Service w CIAC'!BF139-'Plant in Service no CIAC'!BF139</f>
        <v>0</v>
      </c>
      <c r="BG139" s="159">
        <f>'Plant in Service w CIAC'!BG139-'Plant in Service no CIAC'!BG139</f>
        <v>0</v>
      </c>
      <c r="BH139" s="159">
        <f>'Plant in Service w CIAC'!BH139-'Plant in Service no CIAC'!BH139</f>
        <v>0</v>
      </c>
    </row>
    <row r="140" spans="1:60" x14ac:dyDescent="0.2">
      <c r="A140" s="71" t="s">
        <v>45</v>
      </c>
      <c r="B140" s="92" t="s">
        <v>51</v>
      </c>
      <c r="E140" s="159">
        <f>'Plant in Service w CIAC'!E140-'Plant in Service no CIAC'!E140</f>
        <v>32511.638351122383</v>
      </c>
      <c r="F140" s="159">
        <f>'Plant in Service w CIAC'!F140-'Plant in Service no CIAC'!F140</f>
        <v>70063.881112202886</v>
      </c>
      <c r="G140" s="159">
        <f>'Plant in Service w CIAC'!G140-'Plant in Service no CIAC'!G140</f>
        <v>104796.71459547395</v>
      </c>
      <c r="H140" s="159">
        <f>'Plant in Service w CIAC'!H140-'Plant in Service no CIAC'!H140</f>
        <v>136928.61701065535</v>
      </c>
      <c r="I140" s="159">
        <f>'Plant in Service w CIAC'!I140-'Plant in Service no CIAC'!I140</f>
        <v>106526.76724426495</v>
      </c>
      <c r="J140" s="159">
        <f>'Plant in Service w CIAC'!J140-'Plant in Service no CIAC'!J140</f>
        <v>108045.27749951789</v>
      </c>
      <c r="K140" s="159">
        <f>'Plant in Service w CIAC'!K140-'Plant in Service no CIAC'!K140</f>
        <v>109563.78775477083</v>
      </c>
      <c r="L140" s="159">
        <f>'Plant in Service w CIAC'!L140-'Plant in Service no CIAC'!L140</f>
        <v>111082.29801002378</v>
      </c>
      <c r="M140" s="159">
        <f>'Plant in Service w CIAC'!M140-'Plant in Service no CIAC'!M140</f>
        <v>112415.27518241969</v>
      </c>
      <c r="N140" s="159">
        <f>'Plant in Service w CIAC'!N140-'Plant in Service no CIAC'!N140</f>
        <v>113748.2523548156</v>
      </c>
      <c r="O140" s="159">
        <f>'Plant in Service w CIAC'!O140-'Plant in Service no CIAC'!O140</f>
        <v>115081.22952721152</v>
      </c>
      <c r="P140" s="159">
        <f>'Plant in Service w CIAC'!P140-'Plant in Service no CIAC'!P140</f>
        <v>116414.20669960743</v>
      </c>
      <c r="Q140" s="159">
        <f>'Plant in Service w CIAC'!Q140-'Plant in Service no CIAC'!Q140</f>
        <v>117747.18387200334</v>
      </c>
      <c r="R140" s="159">
        <f>'Plant in Service w CIAC'!R140-'Plant in Service no CIAC'!R140</f>
        <v>119080.16104439925</v>
      </c>
      <c r="S140" s="159">
        <f>'Plant in Service w CIAC'!S140-'Plant in Service no CIAC'!S140</f>
        <v>120413.13821679517</v>
      </c>
      <c r="T140" s="159">
        <f>'Plant in Service w CIAC'!T140-'Plant in Service no CIAC'!T140</f>
        <v>121746.11538919108</v>
      </c>
      <c r="U140" s="159">
        <f>'Plant in Service w CIAC'!U140-'Plant in Service no CIAC'!U140</f>
        <v>123079.09256158699</v>
      </c>
      <c r="V140" s="159">
        <f>'Plant in Service w CIAC'!V140-'Plant in Service no CIAC'!V140</f>
        <v>124412.06973398291</v>
      </c>
      <c r="W140" s="159">
        <f>'Plant in Service w CIAC'!W140-'Plant in Service no CIAC'!W140</f>
        <v>125745.04690637882</v>
      </c>
      <c r="X140" s="106">
        <f>'Plant in Service w CIAC'!X140-'Plant in Service no CIAC'!X140</f>
        <v>127078.02407877473</v>
      </c>
      <c r="Y140" s="159">
        <f>'Plant in Service w CIAC'!Y140-'Plant in Service no CIAC'!Y140</f>
        <v>128221.56677171169</v>
      </c>
      <c r="Z140" s="159">
        <f>'Plant in Service w CIAC'!Z140-'Plant in Service no CIAC'!Z140</f>
        <v>129365.10946464865</v>
      </c>
      <c r="AA140" s="159">
        <f>'Plant in Service w CIAC'!AA140-'Plant in Service no CIAC'!AA140</f>
        <v>130508.6521575856</v>
      </c>
      <c r="AB140" s="159">
        <f>'Plant in Service w CIAC'!AB140-'Plant in Service no CIAC'!AB140</f>
        <v>131652.19485052256</v>
      </c>
      <c r="AC140" s="159">
        <f>'Plant in Service w CIAC'!AC140-'Plant in Service no CIAC'!AC140</f>
        <v>132795.73754345952</v>
      </c>
      <c r="AD140" s="159">
        <f>'Plant in Service w CIAC'!AD140-'Plant in Service no CIAC'!AD140</f>
        <v>133939.28023639647</v>
      </c>
      <c r="AE140" s="159">
        <f>'Plant in Service w CIAC'!AE140-'Plant in Service no CIAC'!AE140</f>
        <v>135082.82292933343</v>
      </c>
      <c r="AF140" s="159">
        <f>'Plant in Service w CIAC'!AF140-'Plant in Service no CIAC'!AF140</f>
        <v>136226.36562227039</v>
      </c>
      <c r="AG140" s="159">
        <f>'Plant in Service w CIAC'!AG140-'Plant in Service no CIAC'!AG140</f>
        <v>137369.90831520734</v>
      </c>
      <c r="AH140" s="159">
        <f>'Plant in Service w CIAC'!AH140-'Plant in Service no CIAC'!AH140</f>
        <v>138513.4510081443</v>
      </c>
      <c r="AI140" s="159">
        <f>'Plant in Service w CIAC'!AI140-'Plant in Service no CIAC'!AI140</f>
        <v>139656.99370108126</v>
      </c>
      <c r="AJ140" s="106">
        <f>'Plant in Service w CIAC'!AJ140-'Plant in Service no CIAC'!AJ140</f>
        <v>140800.53639401821</v>
      </c>
      <c r="AK140" s="159">
        <f>'Plant in Service w CIAC'!AK140-'Plant in Service no CIAC'!AK140</f>
        <v>141785.42229180154</v>
      </c>
      <c r="AL140" s="159">
        <f>'Plant in Service w CIAC'!AL140-'Plant in Service no CIAC'!AL140</f>
        <v>142770.30818958487</v>
      </c>
      <c r="AM140" s="159">
        <f>'Plant in Service w CIAC'!AM140-'Plant in Service no CIAC'!AM140</f>
        <v>143755.1940873682</v>
      </c>
      <c r="AN140" s="159">
        <f>'Plant in Service w CIAC'!AN140-'Plant in Service no CIAC'!AN140</f>
        <v>144740.07998515153</v>
      </c>
      <c r="AO140" s="159">
        <f>'Plant in Service w CIAC'!AO140-'Plant in Service no CIAC'!AO140</f>
        <v>145724.96588293486</v>
      </c>
      <c r="AP140" s="159">
        <f>'Plant in Service w CIAC'!AP140-'Plant in Service no CIAC'!AP140</f>
        <v>146709.85178071819</v>
      </c>
      <c r="AQ140" s="159">
        <f>'Plant in Service w CIAC'!AQ140-'Plant in Service no CIAC'!AQ140</f>
        <v>147694.73767850152</v>
      </c>
      <c r="AR140" s="159">
        <f>'Plant in Service w CIAC'!AR140-'Plant in Service no CIAC'!AR140</f>
        <v>148679.62357628485</v>
      </c>
      <c r="AS140" s="159">
        <f>'Plant in Service w CIAC'!AS140-'Plant in Service no CIAC'!AS140</f>
        <v>149664.50947406818</v>
      </c>
      <c r="AT140" s="159">
        <f>'Plant in Service w CIAC'!AT140-'Plant in Service no CIAC'!AT140</f>
        <v>150649.39537185151</v>
      </c>
      <c r="AU140" s="159">
        <f>'Plant in Service w CIAC'!AU140-'Plant in Service no CIAC'!AU140</f>
        <v>151634.28126963484</v>
      </c>
      <c r="AV140" s="106">
        <f>'Plant in Service w CIAC'!AV140-'Plant in Service no CIAC'!AV140</f>
        <v>152619.16716741817</v>
      </c>
      <c r="AW140" s="159">
        <f>'Plant in Service w CIAC'!AW140-'Plant in Service no CIAC'!AW140</f>
        <v>153578.04375452083</v>
      </c>
      <c r="AX140" s="159">
        <f>'Plant in Service w CIAC'!AX140-'Plant in Service no CIAC'!AX140</f>
        <v>154536.92034162348</v>
      </c>
      <c r="AY140" s="159">
        <f>'Plant in Service w CIAC'!AY140-'Plant in Service no CIAC'!AY140</f>
        <v>155495.79692872614</v>
      </c>
      <c r="AZ140" s="159">
        <f>'Plant in Service w CIAC'!AZ140-'Plant in Service no CIAC'!AZ140</f>
        <v>156454.67351582879</v>
      </c>
      <c r="BA140" s="159">
        <f>'Plant in Service w CIAC'!BA140-'Plant in Service no CIAC'!BA140</f>
        <v>157413.55010293145</v>
      </c>
      <c r="BB140" s="159">
        <f>'Plant in Service w CIAC'!BB140-'Plant in Service no CIAC'!BB140</f>
        <v>158372.4266900341</v>
      </c>
      <c r="BC140" s="159">
        <f>'Plant in Service w CIAC'!BC140-'Plant in Service no CIAC'!BC140</f>
        <v>159331.30327713676</v>
      </c>
      <c r="BD140" s="159">
        <f>'Plant in Service w CIAC'!BD140-'Plant in Service no CIAC'!BD140</f>
        <v>160290.17986423941</v>
      </c>
      <c r="BE140" s="159">
        <f>'Plant in Service w CIAC'!BE140-'Plant in Service no CIAC'!BE140</f>
        <v>161249.05645134207</v>
      </c>
      <c r="BF140" s="159">
        <f>'Plant in Service w CIAC'!BF140-'Plant in Service no CIAC'!BF140</f>
        <v>162207.93303844472</v>
      </c>
      <c r="BG140" s="159">
        <f>'Plant in Service w CIAC'!BG140-'Plant in Service no CIAC'!BG140</f>
        <v>163166.80962554738</v>
      </c>
      <c r="BH140" s="159">
        <f>'Plant in Service w CIAC'!BH140-'Plant in Service no CIAC'!BH140</f>
        <v>164125.68621265003</v>
      </c>
    </row>
    <row r="141" spans="1:60" x14ac:dyDescent="0.2">
      <c r="A141" s="71" t="s">
        <v>42</v>
      </c>
      <c r="B141" s="92" t="s">
        <v>51</v>
      </c>
      <c r="E141" s="159">
        <f>'Plant in Service w CIAC'!E141-'Plant in Service no CIAC'!E141</f>
        <v>0</v>
      </c>
      <c r="F141" s="159">
        <f>'Plant in Service w CIAC'!F141-'Plant in Service no CIAC'!F141</f>
        <v>0</v>
      </c>
      <c r="G141" s="159">
        <f>'Plant in Service w CIAC'!G141-'Plant in Service no CIAC'!G141</f>
        <v>0</v>
      </c>
      <c r="H141" s="159">
        <f>'Plant in Service w CIAC'!H141-'Plant in Service no CIAC'!H141</f>
        <v>0</v>
      </c>
      <c r="I141" s="159">
        <f>'Plant in Service w CIAC'!I141-'Plant in Service no CIAC'!I141</f>
        <v>0</v>
      </c>
      <c r="J141" s="159">
        <f>'Plant in Service w CIAC'!J141-'Plant in Service no CIAC'!J141</f>
        <v>0</v>
      </c>
      <c r="K141" s="159">
        <f>'Plant in Service w CIAC'!K141-'Plant in Service no CIAC'!K141</f>
        <v>0</v>
      </c>
      <c r="L141" s="159">
        <f>'Plant in Service w CIAC'!L141-'Plant in Service no CIAC'!L141</f>
        <v>0</v>
      </c>
      <c r="M141" s="159">
        <f>'Plant in Service w CIAC'!M141-'Plant in Service no CIAC'!M141</f>
        <v>0</v>
      </c>
      <c r="N141" s="159">
        <f>'Plant in Service w CIAC'!N141-'Plant in Service no CIAC'!N141</f>
        <v>0</v>
      </c>
      <c r="O141" s="159">
        <f>'Plant in Service w CIAC'!O141-'Plant in Service no CIAC'!O141</f>
        <v>0</v>
      </c>
      <c r="P141" s="159">
        <f>'Plant in Service w CIAC'!P141-'Plant in Service no CIAC'!P141</f>
        <v>0</v>
      </c>
      <c r="Q141" s="159">
        <f>'Plant in Service w CIAC'!Q141-'Plant in Service no CIAC'!Q141</f>
        <v>0</v>
      </c>
      <c r="R141" s="159">
        <f>'Plant in Service w CIAC'!R141-'Plant in Service no CIAC'!R141</f>
        <v>0</v>
      </c>
      <c r="S141" s="159">
        <f>'Plant in Service w CIAC'!S141-'Plant in Service no CIAC'!S141</f>
        <v>0</v>
      </c>
      <c r="T141" s="159">
        <f>'Plant in Service w CIAC'!T141-'Plant in Service no CIAC'!T141</f>
        <v>0</v>
      </c>
      <c r="U141" s="159">
        <f>'Plant in Service w CIAC'!U141-'Plant in Service no CIAC'!U141</f>
        <v>0</v>
      </c>
      <c r="V141" s="159">
        <f>'Plant in Service w CIAC'!V141-'Plant in Service no CIAC'!V141</f>
        <v>0</v>
      </c>
      <c r="W141" s="159">
        <f>'Plant in Service w CIAC'!W141-'Plant in Service no CIAC'!W141</f>
        <v>0</v>
      </c>
      <c r="X141" s="106">
        <f>'Plant in Service w CIAC'!X141-'Plant in Service no CIAC'!X141</f>
        <v>0</v>
      </c>
      <c r="Y141" s="159">
        <f>'Plant in Service w CIAC'!Y141-'Plant in Service no CIAC'!Y141</f>
        <v>0</v>
      </c>
      <c r="Z141" s="159">
        <f>'Plant in Service w CIAC'!Z141-'Plant in Service no CIAC'!Z141</f>
        <v>0</v>
      </c>
      <c r="AA141" s="159">
        <f>'Plant in Service w CIAC'!AA141-'Plant in Service no CIAC'!AA141</f>
        <v>0</v>
      </c>
      <c r="AB141" s="159">
        <f>'Plant in Service w CIAC'!AB141-'Plant in Service no CIAC'!AB141</f>
        <v>0</v>
      </c>
      <c r="AC141" s="159">
        <f>'Plant in Service w CIAC'!AC141-'Plant in Service no CIAC'!AC141</f>
        <v>0</v>
      </c>
      <c r="AD141" s="159">
        <f>'Plant in Service w CIAC'!AD141-'Plant in Service no CIAC'!AD141</f>
        <v>0</v>
      </c>
      <c r="AE141" s="159">
        <f>'Plant in Service w CIAC'!AE141-'Plant in Service no CIAC'!AE141</f>
        <v>0</v>
      </c>
      <c r="AF141" s="159">
        <f>'Plant in Service w CIAC'!AF141-'Plant in Service no CIAC'!AF141</f>
        <v>0</v>
      </c>
      <c r="AG141" s="159">
        <f>'Plant in Service w CIAC'!AG141-'Plant in Service no CIAC'!AG141</f>
        <v>0</v>
      </c>
      <c r="AH141" s="159">
        <f>'Plant in Service w CIAC'!AH141-'Plant in Service no CIAC'!AH141</f>
        <v>0</v>
      </c>
      <c r="AI141" s="159">
        <f>'Plant in Service w CIAC'!AI141-'Plant in Service no CIAC'!AI141</f>
        <v>0</v>
      </c>
      <c r="AJ141" s="106">
        <f>'Plant in Service w CIAC'!AJ141-'Plant in Service no CIAC'!AJ141</f>
        <v>0</v>
      </c>
      <c r="AK141" s="159">
        <f>'Plant in Service w CIAC'!AK141-'Plant in Service no CIAC'!AK141</f>
        <v>0</v>
      </c>
      <c r="AL141" s="159">
        <f>'Plant in Service w CIAC'!AL141-'Plant in Service no CIAC'!AL141</f>
        <v>0</v>
      </c>
      <c r="AM141" s="159">
        <f>'Plant in Service w CIAC'!AM141-'Plant in Service no CIAC'!AM141</f>
        <v>0</v>
      </c>
      <c r="AN141" s="159">
        <f>'Plant in Service w CIAC'!AN141-'Plant in Service no CIAC'!AN141</f>
        <v>0</v>
      </c>
      <c r="AO141" s="159">
        <f>'Plant in Service w CIAC'!AO141-'Plant in Service no CIAC'!AO141</f>
        <v>0</v>
      </c>
      <c r="AP141" s="159">
        <f>'Plant in Service w CIAC'!AP141-'Plant in Service no CIAC'!AP141</f>
        <v>0</v>
      </c>
      <c r="AQ141" s="159">
        <f>'Plant in Service w CIAC'!AQ141-'Plant in Service no CIAC'!AQ141</f>
        <v>0</v>
      </c>
      <c r="AR141" s="159">
        <f>'Plant in Service w CIAC'!AR141-'Plant in Service no CIAC'!AR141</f>
        <v>0</v>
      </c>
      <c r="AS141" s="159">
        <f>'Plant in Service w CIAC'!AS141-'Plant in Service no CIAC'!AS141</f>
        <v>0</v>
      </c>
      <c r="AT141" s="159">
        <f>'Plant in Service w CIAC'!AT141-'Plant in Service no CIAC'!AT141</f>
        <v>0</v>
      </c>
      <c r="AU141" s="159">
        <f>'Plant in Service w CIAC'!AU141-'Plant in Service no CIAC'!AU141</f>
        <v>0</v>
      </c>
      <c r="AV141" s="106">
        <f>'Plant in Service w CIAC'!AV141-'Plant in Service no CIAC'!AV141</f>
        <v>0</v>
      </c>
      <c r="AW141" s="159">
        <f>'Plant in Service w CIAC'!AW141-'Plant in Service no CIAC'!AW141</f>
        <v>0</v>
      </c>
      <c r="AX141" s="159">
        <f>'Plant in Service w CIAC'!AX141-'Plant in Service no CIAC'!AX141</f>
        <v>0</v>
      </c>
      <c r="AY141" s="159">
        <f>'Plant in Service w CIAC'!AY141-'Plant in Service no CIAC'!AY141</f>
        <v>0</v>
      </c>
      <c r="AZ141" s="159">
        <f>'Plant in Service w CIAC'!AZ141-'Plant in Service no CIAC'!AZ141</f>
        <v>0</v>
      </c>
      <c r="BA141" s="159">
        <f>'Plant in Service w CIAC'!BA141-'Plant in Service no CIAC'!BA141</f>
        <v>0</v>
      </c>
      <c r="BB141" s="159">
        <f>'Plant in Service w CIAC'!BB141-'Plant in Service no CIAC'!BB141</f>
        <v>0</v>
      </c>
      <c r="BC141" s="159">
        <f>'Plant in Service w CIAC'!BC141-'Plant in Service no CIAC'!BC141</f>
        <v>0</v>
      </c>
      <c r="BD141" s="159">
        <f>'Plant in Service w CIAC'!BD141-'Plant in Service no CIAC'!BD141</f>
        <v>0</v>
      </c>
      <c r="BE141" s="159">
        <f>'Plant in Service w CIAC'!BE141-'Plant in Service no CIAC'!BE141</f>
        <v>0</v>
      </c>
      <c r="BF141" s="159">
        <f>'Plant in Service w CIAC'!BF141-'Plant in Service no CIAC'!BF141</f>
        <v>0</v>
      </c>
      <c r="BG141" s="159">
        <f>'Plant in Service w CIAC'!BG141-'Plant in Service no CIAC'!BG141</f>
        <v>0</v>
      </c>
      <c r="BH141" s="159">
        <f>'Plant in Service w CIAC'!BH141-'Plant in Service no CIAC'!BH141</f>
        <v>0</v>
      </c>
    </row>
    <row r="142" spans="1:60" x14ac:dyDescent="0.2">
      <c r="A142" s="71" t="s">
        <v>46</v>
      </c>
      <c r="B142" s="92" t="s">
        <v>51</v>
      </c>
      <c r="E142" s="159">
        <f>'Plant in Service w CIAC'!E142-'Plant in Service no CIAC'!E142</f>
        <v>0</v>
      </c>
      <c r="F142" s="159">
        <f>'Plant in Service w CIAC'!F142-'Plant in Service no CIAC'!F142</f>
        <v>0</v>
      </c>
      <c r="G142" s="159">
        <f>'Plant in Service w CIAC'!G142-'Plant in Service no CIAC'!G142</f>
        <v>0</v>
      </c>
      <c r="H142" s="159">
        <f>'Plant in Service w CIAC'!H142-'Plant in Service no CIAC'!H142</f>
        <v>0</v>
      </c>
      <c r="I142" s="159">
        <f>'Plant in Service w CIAC'!I142-'Plant in Service no CIAC'!I142</f>
        <v>0</v>
      </c>
      <c r="J142" s="159">
        <f>'Plant in Service w CIAC'!J142-'Plant in Service no CIAC'!J142</f>
        <v>0</v>
      </c>
      <c r="K142" s="159">
        <f>'Plant in Service w CIAC'!K142-'Plant in Service no CIAC'!K142</f>
        <v>0</v>
      </c>
      <c r="L142" s="159">
        <f>'Plant in Service w CIAC'!L142-'Plant in Service no CIAC'!L142</f>
        <v>0</v>
      </c>
      <c r="M142" s="159">
        <f>'Plant in Service w CIAC'!M142-'Plant in Service no CIAC'!M142</f>
        <v>0</v>
      </c>
      <c r="N142" s="159">
        <f>'Plant in Service w CIAC'!N142-'Plant in Service no CIAC'!N142</f>
        <v>0</v>
      </c>
      <c r="O142" s="159">
        <f>'Plant in Service w CIAC'!O142-'Plant in Service no CIAC'!O142</f>
        <v>0</v>
      </c>
      <c r="P142" s="159">
        <f>'Plant in Service w CIAC'!P142-'Plant in Service no CIAC'!P142</f>
        <v>0</v>
      </c>
      <c r="Q142" s="159">
        <f>'Plant in Service w CIAC'!Q142-'Plant in Service no CIAC'!Q142</f>
        <v>0</v>
      </c>
      <c r="R142" s="159">
        <f>'Plant in Service w CIAC'!R142-'Plant in Service no CIAC'!R142</f>
        <v>0</v>
      </c>
      <c r="S142" s="159">
        <f>'Plant in Service w CIAC'!S142-'Plant in Service no CIAC'!S142</f>
        <v>0</v>
      </c>
      <c r="T142" s="159">
        <f>'Plant in Service w CIAC'!T142-'Plant in Service no CIAC'!T142</f>
        <v>0</v>
      </c>
      <c r="U142" s="159">
        <f>'Plant in Service w CIAC'!U142-'Plant in Service no CIAC'!U142</f>
        <v>0</v>
      </c>
      <c r="V142" s="159">
        <f>'Plant in Service w CIAC'!V142-'Plant in Service no CIAC'!V142</f>
        <v>0</v>
      </c>
      <c r="W142" s="159">
        <f>'Plant in Service w CIAC'!W142-'Plant in Service no CIAC'!W142</f>
        <v>0</v>
      </c>
      <c r="X142" s="106">
        <f>'Plant in Service w CIAC'!X142-'Plant in Service no CIAC'!X142</f>
        <v>0</v>
      </c>
      <c r="Y142" s="159">
        <f>'Plant in Service w CIAC'!Y142-'Plant in Service no CIAC'!Y142</f>
        <v>0</v>
      </c>
      <c r="Z142" s="159">
        <f>'Plant in Service w CIAC'!Z142-'Plant in Service no CIAC'!Z142</f>
        <v>0</v>
      </c>
      <c r="AA142" s="159">
        <f>'Plant in Service w CIAC'!AA142-'Plant in Service no CIAC'!AA142</f>
        <v>0</v>
      </c>
      <c r="AB142" s="159">
        <f>'Plant in Service w CIAC'!AB142-'Plant in Service no CIAC'!AB142</f>
        <v>0</v>
      </c>
      <c r="AC142" s="159">
        <f>'Plant in Service w CIAC'!AC142-'Plant in Service no CIAC'!AC142</f>
        <v>0</v>
      </c>
      <c r="AD142" s="159">
        <f>'Plant in Service w CIAC'!AD142-'Plant in Service no CIAC'!AD142</f>
        <v>0</v>
      </c>
      <c r="AE142" s="159">
        <f>'Plant in Service w CIAC'!AE142-'Plant in Service no CIAC'!AE142</f>
        <v>0</v>
      </c>
      <c r="AF142" s="159">
        <f>'Plant in Service w CIAC'!AF142-'Plant in Service no CIAC'!AF142</f>
        <v>0</v>
      </c>
      <c r="AG142" s="159">
        <f>'Plant in Service w CIAC'!AG142-'Plant in Service no CIAC'!AG142</f>
        <v>0</v>
      </c>
      <c r="AH142" s="159">
        <f>'Plant in Service w CIAC'!AH142-'Plant in Service no CIAC'!AH142</f>
        <v>0</v>
      </c>
      <c r="AI142" s="159">
        <f>'Plant in Service w CIAC'!AI142-'Plant in Service no CIAC'!AI142</f>
        <v>0</v>
      </c>
      <c r="AJ142" s="106">
        <f>'Plant in Service w CIAC'!AJ142-'Plant in Service no CIAC'!AJ142</f>
        <v>0</v>
      </c>
      <c r="AK142" s="159">
        <f>'Plant in Service w CIAC'!AK142-'Plant in Service no CIAC'!AK142</f>
        <v>0</v>
      </c>
      <c r="AL142" s="159">
        <f>'Plant in Service w CIAC'!AL142-'Plant in Service no CIAC'!AL142</f>
        <v>0</v>
      </c>
      <c r="AM142" s="159">
        <f>'Plant in Service w CIAC'!AM142-'Plant in Service no CIAC'!AM142</f>
        <v>0</v>
      </c>
      <c r="AN142" s="159">
        <f>'Plant in Service w CIAC'!AN142-'Plant in Service no CIAC'!AN142</f>
        <v>0</v>
      </c>
      <c r="AO142" s="159">
        <f>'Plant in Service w CIAC'!AO142-'Plant in Service no CIAC'!AO142</f>
        <v>0</v>
      </c>
      <c r="AP142" s="159">
        <f>'Plant in Service w CIAC'!AP142-'Plant in Service no CIAC'!AP142</f>
        <v>0</v>
      </c>
      <c r="AQ142" s="159">
        <f>'Plant in Service w CIAC'!AQ142-'Plant in Service no CIAC'!AQ142</f>
        <v>0</v>
      </c>
      <c r="AR142" s="159">
        <f>'Plant in Service w CIAC'!AR142-'Plant in Service no CIAC'!AR142</f>
        <v>0</v>
      </c>
      <c r="AS142" s="159">
        <f>'Plant in Service w CIAC'!AS142-'Plant in Service no CIAC'!AS142</f>
        <v>0</v>
      </c>
      <c r="AT142" s="159">
        <f>'Plant in Service w CIAC'!AT142-'Plant in Service no CIAC'!AT142</f>
        <v>0</v>
      </c>
      <c r="AU142" s="159">
        <f>'Plant in Service w CIAC'!AU142-'Plant in Service no CIAC'!AU142</f>
        <v>0</v>
      </c>
      <c r="AV142" s="106">
        <f>'Plant in Service w CIAC'!AV142-'Plant in Service no CIAC'!AV142</f>
        <v>0</v>
      </c>
      <c r="AW142" s="159">
        <f>'Plant in Service w CIAC'!AW142-'Plant in Service no CIAC'!AW142</f>
        <v>0</v>
      </c>
      <c r="AX142" s="159">
        <f>'Plant in Service w CIAC'!AX142-'Plant in Service no CIAC'!AX142</f>
        <v>0</v>
      </c>
      <c r="AY142" s="159">
        <f>'Plant in Service w CIAC'!AY142-'Plant in Service no CIAC'!AY142</f>
        <v>0</v>
      </c>
      <c r="AZ142" s="159">
        <f>'Plant in Service w CIAC'!AZ142-'Plant in Service no CIAC'!AZ142</f>
        <v>0</v>
      </c>
      <c r="BA142" s="159">
        <f>'Plant in Service w CIAC'!BA142-'Plant in Service no CIAC'!BA142</f>
        <v>0</v>
      </c>
      <c r="BB142" s="159">
        <f>'Plant in Service w CIAC'!BB142-'Plant in Service no CIAC'!BB142</f>
        <v>0</v>
      </c>
      <c r="BC142" s="159">
        <f>'Plant in Service w CIAC'!BC142-'Plant in Service no CIAC'!BC142</f>
        <v>0</v>
      </c>
      <c r="BD142" s="159">
        <f>'Plant in Service w CIAC'!BD142-'Plant in Service no CIAC'!BD142</f>
        <v>0</v>
      </c>
      <c r="BE142" s="159">
        <f>'Plant in Service w CIAC'!BE142-'Plant in Service no CIAC'!BE142</f>
        <v>0</v>
      </c>
      <c r="BF142" s="159">
        <f>'Plant in Service w CIAC'!BF142-'Plant in Service no CIAC'!BF142</f>
        <v>0</v>
      </c>
      <c r="BG142" s="159">
        <f>'Plant in Service w CIAC'!BG142-'Plant in Service no CIAC'!BG142</f>
        <v>0</v>
      </c>
      <c r="BH142" s="159">
        <f>'Plant in Service w CIAC'!BH142-'Plant in Service no CIAC'!BH142</f>
        <v>0</v>
      </c>
    </row>
    <row r="143" spans="1:60" x14ac:dyDescent="0.2">
      <c r="A143" s="71" t="s">
        <v>48</v>
      </c>
      <c r="B143" s="92" t="s">
        <v>51</v>
      </c>
      <c r="E143" s="159">
        <f>'Plant in Service w CIAC'!E143-'Plant in Service no CIAC'!E143</f>
        <v>0</v>
      </c>
      <c r="F143" s="159">
        <f>'Plant in Service w CIAC'!F143-'Plant in Service no CIAC'!F143</f>
        <v>0</v>
      </c>
      <c r="G143" s="159">
        <f>'Plant in Service w CIAC'!G143-'Plant in Service no CIAC'!G143</f>
        <v>0</v>
      </c>
      <c r="H143" s="159">
        <f>'Plant in Service w CIAC'!H143-'Plant in Service no CIAC'!H143</f>
        <v>0</v>
      </c>
      <c r="I143" s="159">
        <f>'Plant in Service w CIAC'!I143-'Plant in Service no CIAC'!I143</f>
        <v>0</v>
      </c>
      <c r="J143" s="159">
        <f>'Plant in Service w CIAC'!J143-'Plant in Service no CIAC'!J143</f>
        <v>0</v>
      </c>
      <c r="K143" s="159">
        <f>'Plant in Service w CIAC'!K143-'Plant in Service no CIAC'!K143</f>
        <v>0</v>
      </c>
      <c r="L143" s="159">
        <f>'Plant in Service w CIAC'!L143-'Plant in Service no CIAC'!L143</f>
        <v>0</v>
      </c>
      <c r="M143" s="159">
        <f>'Plant in Service w CIAC'!M143-'Plant in Service no CIAC'!M143</f>
        <v>0</v>
      </c>
      <c r="N143" s="159">
        <f>'Plant in Service w CIAC'!N143-'Plant in Service no CIAC'!N143</f>
        <v>0</v>
      </c>
      <c r="O143" s="159">
        <f>'Plant in Service w CIAC'!O143-'Plant in Service no CIAC'!O143</f>
        <v>0</v>
      </c>
      <c r="P143" s="159">
        <f>'Plant in Service w CIAC'!P143-'Plant in Service no CIAC'!P143</f>
        <v>0</v>
      </c>
      <c r="Q143" s="159">
        <f>'Plant in Service w CIAC'!Q143-'Plant in Service no CIAC'!Q143</f>
        <v>0</v>
      </c>
      <c r="R143" s="159">
        <f>'Plant in Service w CIAC'!R143-'Plant in Service no CIAC'!R143</f>
        <v>0</v>
      </c>
      <c r="S143" s="159">
        <f>'Plant in Service w CIAC'!S143-'Plant in Service no CIAC'!S143</f>
        <v>0</v>
      </c>
      <c r="T143" s="159">
        <f>'Plant in Service w CIAC'!T143-'Plant in Service no CIAC'!T143</f>
        <v>0</v>
      </c>
      <c r="U143" s="159">
        <f>'Plant in Service w CIAC'!U143-'Plant in Service no CIAC'!U143</f>
        <v>0</v>
      </c>
      <c r="V143" s="159">
        <f>'Plant in Service w CIAC'!V143-'Plant in Service no CIAC'!V143</f>
        <v>0</v>
      </c>
      <c r="W143" s="159">
        <f>'Plant in Service w CIAC'!W143-'Plant in Service no CIAC'!W143</f>
        <v>0</v>
      </c>
      <c r="X143" s="106">
        <f>'Plant in Service w CIAC'!X143-'Plant in Service no CIAC'!X143</f>
        <v>0</v>
      </c>
      <c r="Y143" s="159">
        <f>'Plant in Service w CIAC'!Y143-'Plant in Service no CIAC'!Y143</f>
        <v>0</v>
      </c>
      <c r="Z143" s="159">
        <f>'Plant in Service w CIAC'!Z143-'Plant in Service no CIAC'!Z143</f>
        <v>0</v>
      </c>
      <c r="AA143" s="159">
        <f>'Plant in Service w CIAC'!AA143-'Plant in Service no CIAC'!AA143</f>
        <v>0</v>
      </c>
      <c r="AB143" s="159">
        <f>'Plant in Service w CIAC'!AB143-'Plant in Service no CIAC'!AB143</f>
        <v>0</v>
      </c>
      <c r="AC143" s="159">
        <f>'Plant in Service w CIAC'!AC143-'Plant in Service no CIAC'!AC143</f>
        <v>0</v>
      </c>
      <c r="AD143" s="159">
        <f>'Plant in Service w CIAC'!AD143-'Plant in Service no CIAC'!AD143</f>
        <v>0</v>
      </c>
      <c r="AE143" s="159">
        <f>'Plant in Service w CIAC'!AE143-'Plant in Service no CIAC'!AE143</f>
        <v>0</v>
      </c>
      <c r="AF143" s="159">
        <f>'Plant in Service w CIAC'!AF143-'Plant in Service no CIAC'!AF143</f>
        <v>0</v>
      </c>
      <c r="AG143" s="159">
        <f>'Plant in Service w CIAC'!AG143-'Plant in Service no CIAC'!AG143</f>
        <v>0</v>
      </c>
      <c r="AH143" s="159">
        <f>'Plant in Service w CIAC'!AH143-'Plant in Service no CIAC'!AH143</f>
        <v>0</v>
      </c>
      <c r="AI143" s="159">
        <f>'Plant in Service w CIAC'!AI143-'Plant in Service no CIAC'!AI143</f>
        <v>0</v>
      </c>
      <c r="AJ143" s="106">
        <f>'Plant in Service w CIAC'!AJ143-'Plant in Service no CIAC'!AJ143</f>
        <v>0</v>
      </c>
      <c r="AK143" s="159">
        <f>'Plant in Service w CIAC'!AK143-'Plant in Service no CIAC'!AK143</f>
        <v>0</v>
      </c>
      <c r="AL143" s="159">
        <f>'Plant in Service w CIAC'!AL143-'Plant in Service no CIAC'!AL143</f>
        <v>0</v>
      </c>
      <c r="AM143" s="159">
        <f>'Plant in Service w CIAC'!AM143-'Plant in Service no CIAC'!AM143</f>
        <v>0</v>
      </c>
      <c r="AN143" s="159">
        <f>'Plant in Service w CIAC'!AN143-'Plant in Service no CIAC'!AN143</f>
        <v>0</v>
      </c>
      <c r="AO143" s="159">
        <f>'Plant in Service w CIAC'!AO143-'Plant in Service no CIAC'!AO143</f>
        <v>0</v>
      </c>
      <c r="AP143" s="159">
        <f>'Plant in Service w CIAC'!AP143-'Plant in Service no CIAC'!AP143</f>
        <v>0</v>
      </c>
      <c r="AQ143" s="159">
        <f>'Plant in Service w CIAC'!AQ143-'Plant in Service no CIAC'!AQ143</f>
        <v>0</v>
      </c>
      <c r="AR143" s="159">
        <f>'Plant in Service w CIAC'!AR143-'Plant in Service no CIAC'!AR143</f>
        <v>0</v>
      </c>
      <c r="AS143" s="159">
        <f>'Plant in Service w CIAC'!AS143-'Plant in Service no CIAC'!AS143</f>
        <v>0</v>
      </c>
      <c r="AT143" s="159">
        <f>'Plant in Service w CIAC'!AT143-'Plant in Service no CIAC'!AT143</f>
        <v>0</v>
      </c>
      <c r="AU143" s="159">
        <f>'Plant in Service w CIAC'!AU143-'Plant in Service no CIAC'!AU143</f>
        <v>0</v>
      </c>
      <c r="AV143" s="106">
        <f>'Plant in Service w CIAC'!AV143-'Plant in Service no CIAC'!AV143</f>
        <v>0</v>
      </c>
      <c r="AW143" s="159">
        <f>'Plant in Service w CIAC'!AW143-'Plant in Service no CIAC'!AW143</f>
        <v>0</v>
      </c>
      <c r="AX143" s="159">
        <f>'Plant in Service w CIAC'!AX143-'Plant in Service no CIAC'!AX143</f>
        <v>0</v>
      </c>
      <c r="AY143" s="159">
        <f>'Plant in Service w CIAC'!AY143-'Plant in Service no CIAC'!AY143</f>
        <v>0</v>
      </c>
      <c r="AZ143" s="159">
        <f>'Plant in Service w CIAC'!AZ143-'Plant in Service no CIAC'!AZ143</f>
        <v>0</v>
      </c>
      <c r="BA143" s="159">
        <f>'Plant in Service w CIAC'!BA143-'Plant in Service no CIAC'!BA143</f>
        <v>0</v>
      </c>
      <c r="BB143" s="159">
        <f>'Plant in Service w CIAC'!BB143-'Plant in Service no CIAC'!BB143</f>
        <v>0</v>
      </c>
      <c r="BC143" s="159">
        <f>'Plant in Service w CIAC'!BC143-'Plant in Service no CIAC'!BC143</f>
        <v>0</v>
      </c>
      <c r="BD143" s="159">
        <f>'Plant in Service w CIAC'!BD143-'Plant in Service no CIAC'!BD143</f>
        <v>0</v>
      </c>
      <c r="BE143" s="159">
        <f>'Plant in Service w CIAC'!BE143-'Plant in Service no CIAC'!BE143</f>
        <v>0</v>
      </c>
      <c r="BF143" s="159">
        <f>'Plant in Service w CIAC'!BF143-'Plant in Service no CIAC'!BF143</f>
        <v>0</v>
      </c>
      <c r="BG143" s="159">
        <f>'Plant in Service w CIAC'!BG143-'Plant in Service no CIAC'!BG143</f>
        <v>0</v>
      </c>
      <c r="BH143" s="159">
        <f>'Plant in Service w CIAC'!BH143-'Plant in Service no CIAC'!BH143</f>
        <v>0</v>
      </c>
    </row>
    <row r="144" spans="1:60" x14ac:dyDescent="0.2">
      <c r="A144" s="71" t="s">
        <v>45</v>
      </c>
      <c r="B144" s="92" t="s">
        <v>52</v>
      </c>
      <c r="E144" s="159">
        <f>'Plant in Service w CIAC'!E144-'Plant in Service no CIAC'!E144</f>
        <v>0</v>
      </c>
      <c r="F144" s="159">
        <f>'Plant in Service w CIAC'!F144-'Plant in Service no CIAC'!F144</f>
        <v>0</v>
      </c>
      <c r="G144" s="159">
        <f>'Plant in Service w CIAC'!G144-'Plant in Service no CIAC'!G144</f>
        <v>0</v>
      </c>
      <c r="H144" s="159">
        <f>'Plant in Service w CIAC'!H144-'Plant in Service no CIAC'!H144</f>
        <v>0</v>
      </c>
      <c r="I144" s="159">
        <f>'Plant in Service w CIAC'!I144-'Plant in Service no CIAC'!I144</f>
        <v>0</v>
      </c>
      <c r="J144" s="159">
        <f>'Plant in Service w CIAC'!J144-'Plant in Service no CIAC'!J144</f>
        <v>0</v>
      </c>
      <c r="K144" s="159">
        <f>'Plant in Service w CIAC'!K144-'Plant in Service no CIAC'!K144</f>
        <v>0</v>
      </c>
      <c r="L144" s="159">
        <f>'Plant in Service w CIAC'!L144-'Plant in Service no CIAC'!L144</f>
        <v>0</v>
      </c>
      <c r="M144" s="159">
        <f>'Plant in Service w CIAC'!M144-'Plant in Service no CIAC'!M144</f>
        <v>0</v>
      </c>
      <c r="N144" s="159">
        <f>'Plant in Service w CIAC'!N144-'Plant in Service no CIAC'!N144</f>
        <v>0</v>
      </c>
      <c r="O144" s="159">
        <f>'Plant in Service w CIAC'!O144-'Plant in Service no CIAC'!O144</f>
        <v>0</v>
      </c>
      <c r="P144" s="159">
        <f>'Plant in Service w CIAC'!P144-'Plant in Service no CIAC'!P144</f>
        <v>0</v>
      </c>
      <c r="Q144" s="159">
        <f>'Plant in Service w CIAC'!Q144-'Plant in Service no CIAC'!Q144</f>
        <v>0</v>
      </c>
      <c r="R144" s="159">
        <f>'Plant in Service w CIAC'!R144-'Plant in Service no CIAC'!R144</f>
        <v>0</v>
      </c>
      <c r="S144" s="159">
        <f>'Plant in Service w CIAC'!S144-'Plant in Service no CIAC'!S144</f>
        <v>0</v>
      </c>
      <c r="T144" s="159">
        <f>'Plant in Service w CIAC'!T144-'Plant in Service no CIAC'!T144</f>
        <v>0</v>
      </c>
      <c r="U144" s="159">
        <f>'Plant in Service w CIAC'!U144-'Plant in Service no CIAC'!U144</f>
        <v>0</v>
      </c>
      <c r="V144" s="159">
        <f>'Plant in Service w CIAC'!V144-'Plant in Service no CIAC'!V144</f>
        <v>0</v>
      </c>
      <c r="W144" s="159">
        <f>'Plant in Service w CIAC'!W144-'Plant in Service no CIAC'!W144</f>
        <v>0</v>
      </c>
      <c r="X144" s="106">
        <f>'Plant in Service w CIAC'!X144-'Plant in Service no CIAC'!X144</f>
        <v>0</v>
      </c>
      <c r="Y144" s="159">
        <f>'Plant in Service w CIAC'!Y144-'Plant in Service no CIAC'!Y144</f>
        <v>0</v>
      </c>
      <c r="Z144" s="159">
        <f>'Plant in Service w CIAC'!Z144-'Plant in Service no CIAC'!Z144</f>
        <v>0</v>
      </c>
      <c r="AA144" s="159">
        <f>'Plant in Service w CIAC'!AA144-'Plant in Service no CIAC'!AA144</f>
        <v>0</v>
      </c>
      <c r="AB144" s="159">
        <f>'Plant in Service w CIAC'!AB144-'Plant in Service no CIAC'!AB144</f>
        <v>0</v>
      </c>
      <c r="AC144" s="159">
        <f>'Plant in Service w CIAC'!AC144-'Plant in Service no CIAC'!AC144</f>
        <v>0</v>
      </c>
      <c r="AD144" s="159">
        <f>'Plant in Service w CIAC'!AD144-'Plant in Service no CIAC'!AD144</f>
        <v>0</v>
      </c>
      <c r="AE144" s="159">
        <f>'Plant in Service w CIAC'!AE144-'Plant in Service no CIAC'!AE144</f>
        <v>0</v>
      </c>
      <c r="AF144" s="159">
        <f>'Plant in Service w CIAC'!AF144-'Plant in Service no CIAC'!AF144</f>
        <v>0</v>
      </c>
      <c r="AG144" s="159">
        <f>'Plant in Service w CIAC'!AG144-'Plant in Service no CIAC'!AG144</f>
        <v>0</v>
      </c>
      <c r="AH144" s="159">
        <f>'Plant in Service w CIAC'!AH144-'Plant in Service no CIAC'!AH144</f>
        <v>0</v>
      </c>
      <c r="AI144" s="159">
        <f>'Plant in Service w CIAC'!AI144-'Plant in Service no CIAC'!AI144</f>
        <v>0</v>
      </c>
      <c r="AJ144" s="106">
        <f>'Plant in Service w CIAC'!AJ144-'Plant in Service no CIAC'!AJ144</f>
        <v>0</v>
      </c>
      <c r="AK144" s="159">
        <f>'Plant in Service w CIAC'!AK144-'Plant in Service no CIAC'!AK144</f>
        <v>0</v>
      </c>
      <c r="AL144" s="159">
        <f>'Plant in Service w CIAC'!AL144-'Plant in Service no CIAC'!AL144</f>
        <v>0</v>
      </c>
      <c r="AM144" s="159">
        <f>'Plant in Service w CIAC'!AM144-'Plant in Service no CIAC'!AM144</f>
        <v>0</v>
      </c>
      <c r="AN144" s="159">
        <f>'Plant in Service w CIAC'!AN144-'Plant in Service no CIAC'!AN144</f>
        <v>0</v>
      </c>
      <c r="AO144" s="159">
        <f>'Plant in Service w CIAC'!AO144-'Plant in Service no CIAC'!AO144</f>
        <v>0</v>
      </c>
      <c r="AP144" s="159">
        <f>'Plant in Service w CIAC'!AP144-'Plant in Service no CIAC'!AP144</f>
        <v>0</v>
      </c>
      <c r="AQ144" s="159">
        <f>'Plant in Service w CIAC'!AQ144-'Plant in Service no CIAC'!AQ144</f>
        <v>0</v>
      </c>
      <c r="AR144" s="159">
        <f>'Plant in Service w CIAC'!AR144-'Plant in Service no CIAC'!AR144</f>
        <v>0</v>
      </c>
      <c r="AS144" s="159">
        <f>'Plant in Service w CIAC'!AS144-'Plant in Service no CIAC'!AS144</f>
        <v>0</v>
      </c>
      <c r="AT144" s="159">
        <f>'Plant in Service w CIAC'!AT144-'Plant in Service no CIAC'!AT144</f>
        <v>0</v>
      </c>
      <c r="AU144" s="159">
        <f>'Plant in Service w CIAC'!AU144-'Plant in Service no CIAC'!AU144</f>
        <v>0</v>
      </c>
      <c r="AV144" s="106">
        <f>'Plant in Service w CIAC'!AV144-'Plant in Service no CIAC'!AV144</f>
        <v>0</v>
      </c>
      <c r="AW144" s="159">
        <f>'Plant in Service w CIAC'!AW144-'Plant in Service no CIAC'!AW144</f>
        <v>0</v>
      </c>
      <c r="AX144" s="159">
        <f>'Plant in Service w CIAC'!AX144-'Plant in Service no CIAC'!AX144</f>
        <v>0</v>
      </c>
      <c r="AY144" s="159">
        <f>'Plant in Service w CIAC'!AY144-'Plant in Service no CIAC'!AY144</f>
        <v>0</v>
      </c>
      <c r="AZ144" s="159">
        <f>'Plant in Service w CIAC'!AZ144-'Plant in Service no CIAC'!AZ144</f>
        <v>0</v>
      </c>
      <c r="BA144" s="159">
        <f>'Plant in Service w CIAC'!BA144-'Plant in Service no CIAC'!BA144</f>
        <v>0</v>
      </c>
      <c r="BB144" s="159">
        <f>'Plant in Service w CIAC'!BB144-'Plant in Service no CIAC'!BB144</f>
        <v>0</v>
      </c>
      <c r="BC144" s="159">
        <f>'Plant in Service w CIAC'!BC144-'Plant in Service no CIAC'!BC144</f>
        <v>0</v>
      </c>
      <c r="BD144" s="159">
        <f>'Plant in Service w CIAC'!BD144-'Plant in Service no CIAC'!BD144</f>
        <v>0</v>
      </c>
      <c r="BE144" s="159">
        <f>'Plant in Service w CIAC'!BE144-'Plant in Service no CIAC'!BE144</f>
        <v>0</v>
      </c>
      <c r="BF144" s="159">
        <f>'Plant in Service w CIAC'!BF144-'Plant in Service no CIAC'!BF144</f>
        <v>0</v>
      </c>
      <c r="BG144" s="159">
        <f>'Plant in Service w CIAC'!BG144-'Plant in Service no CIAC'!BG144</f>
        <v>0</v>
      </c>
      <c r="BH144" s="159">
        <f>'Plant in Service w CIAC'!BH144-'Plant in Service no CIAC'!BH144</f>
        <v>0</v>
      </c>
    </row>
    <row r="145" spans="1:60" x14ac:dyDescent="0.2">
      <c r="A145" s="71" t="s">
        <v>42</v>
      </c>
      <c r="B145" s="92" t="s">
        <v>52</v>
      </c>
      <c r="E145" s="154">
        <f>'Plant in Service w CIAC'!E145-'Plant in Service no CIAC'!E145</f>
        <v>0</v>
      </c>
      <c r="F145" s="154">
        <f>'Plant in Service w CIAC'!F145-'Plant in Service no CIAC'!F145</f>
        <v>0</v>
      </c>
      <c r="G145" s="154">
        <f>'Plant in Service w CIAC'!G145-'Plant in Service no CIAC'!G145</f>
        <v>0</v>
      </c>
      <c r="H145" s="154">
        <f>'Plant in Service w CIAC'!H145-'Plant in Service no CIAC'!H145</f>
        <v>0</v>
      </c>
      <c r="I145" s="154">
        <f>'Plant in Service w CIAC'!I145-'Plant in Service no CIAC'!I145</f>
        <v>0</v>
      </c>
      <c r="J145" s="154">
        <f>'Plant in Service w CIAC'!J145-'Plant in Service no CIAC'!J145</f>
        <v>0</v>
      </c>
      <c r="K145" s="154">
        <f>'Plant in Service w CIAC'!K145-'Plant in Service no CIAC'!K145</f>
        <v>0</v>
      </c>
      <c r="L145" s="154">
        <f>'Plant in Service w CIAC'!L145-'Plant in Service no CIAC'!L145</f>
        <v>0</v>
      </c>
      <c r="M145" s="154">
        <f>'Plant in Service w CIAC'!M145-'Plant in Service no CIAC'!M145</f>
        <v>0</v>
      </c>
      <c r="N145" s="154">
        <f>'Plant in Service w CIAC'!N145-'Plant in Service no CIAC'!N145</f>
        <v>0</v>
      </c>
      <c r="O145" s="154">
        <f>'Plant in Service w CIAC'!O145-'Plant in Service no CIAC'!O145</f>
        <v>0</v>
      </c>
      <c r="P145" s="154">
        <f>'Plant in Service w CIAC'!P145-'Plant in Service no CIAC'!P145</f>
        <v>0</v>
      </c>
      <c r="Q145" s="154">
        <f>'Plant in Service w CIAC'!Q145-'Plant in Service no CIAC'!Q145</f>
        <v>0</v>
      </c>
      <c r="R145" s="154">
        <f>'Plant in Service w CIAC'!R145-'Plant in Service no CIAC'!R145</f>
        <v>0</v>
      </c>
      <c r="S145" s="154">
        <f>'Plant in Service w CIAC'!S145-'Plant in Service no CIAC'!S145</f>
        <v>0</v>
      </c>
      <c r="T145" s="154">
        <f>'Plant in Service w CIAC'!T145-'Plant in Service no CIAC'!T145</f>
        <v>0</v>
      </c>
      <c r="U145" s="154">
        <f>'Plant in Service w CIAC'!U145-'Plant in Service no CIAC'!U145</f>
        <v>0</v>
      </c>
      <c r="V145" s="154">
        <f>'Plant in Service w CIAC'!V145-'Plant in Service no CIAC'!V145</f>
        <v>0</v>
      </c>
      <c r="W145" s="154">
        <f>'Plant in Service w CIAC'!W145-'Plant in Service no CIAC'!W145</f>
        <v>0</v>
      </c>
      <c r="X145" s="107">
        <f>'Plant in Service w CIAC'!X145-'Plant in Service no CIAC'!X145</f>
        <v>0</v>
      </c>
      <c r="Y145" s="154">
        <f>'Plant in Service w CIAC'!Y145-'Plant in Service no CIAC'!Y145</f>
        <v>0</v>
      </c>
      <c r="Z145" s="154">
        <f>'Plant in Service w CIAC'!Z145-'Plant in Service no CIAC'!Z145</f>
        <v>0</v>
      </c>
      <c r="AA145" s="154">
        <f>'Plant in Service w CIAC'!AA145-'Plant in Service no CIAC'!AA145</f>
        <v>0</v>
      </c>
      <c r="AB145" s="154">
        <f>'Plant in Service w CIAC'!AB145-'Plant in Service no CIAC'!AB145</f>
        <v>0</v>
      </c>
      <c r="AC145" s="154">
        <f>'Plant in Service w CIAC'!AC145-'Plant in Service no CIAC'!AC145</f>
        <v>0</v>
      </c>
      <c r="AD145" s="154">
        <f>'Plant in Service w CIAC'!AD145-'Plant in Service no CIAC'!AD145</f>
        <v>0</v>
      </c>
      <c r="AE145" s="154">
        <f>'Plant in Service w CIAC'!AE145-'Plant in Service no CIAC'!AE145</f>
        <v>0</v>
      </c>
      <c r="AF145" s="154">
        <f>'Plant in Service w CIAC'!AF145-'Plant in Service no CIAC'!AF145</f>
        <v>0</v>
      </c>
      <c r="AG145" s="154">
        <f>'Plant in Service w CIAC'!AG145-'Plant in Service no CIAC'!AG145</f>
        <v>0</v>
      </c>
      <c r="AH145" s="154">
        <f>'Plant in Service w CIAC'!AH145-'Plant in Service no CIAC'!AH145</f>
        <v>0</v>
      </c>
      <c r="AI145" s="154">
        <f>'Plant in Service w CIAC'!AI145-'Plant in Service no CIAC'!AI145</f>
        <v>0</v>
      </c>
      <c r="AJ145" s="107">
        <f>'Plant in Service w CIAC'!AJ145-'Plant in Service no CIAC'!AJ145</f>
        <v>0</v>
      </c>
      <c r="AK145" s="154">
        <f>'Plant in Service w CIAC'!AK145-'Plant in Service no CIAC'!AK145</f>
        <v>0</v>
      </c>
      <c r="AL145" s="154">
        <f>'Plant in Service w CIAC'!AL145-'Plant in Service no CIAC'!AL145</f>
        <v>0</v>
      </c>
      <c r="AM145" s="154">
        <f>'Plant in Service w CIAC'!AM145-'Plant in Service no CIAC'!AM145</f>
        <v>0</v>
      </c>
      <c r="AN145" s="154">
        <f>'Plant in Service w CIAC'!AN145-'Plant in Service no CIAC'!AN145</f>
        <v>0</v>
      </c>
      <c r="AO145" s="154">
        <f>'Plant in Service w CIAC'!AO145-'Plant in Service no CIAC'!AO145</f>
        <v>0</v>
      </c>
      <c r="AP145" s="154">
        <f>'Plant in Service w CIAC'!AP145-'Plant in Service no CIAC'!AP145</f>
        <v>0</v>
      </c>
      <c r="AQ145" s="154">
        <f>'Plant in Service w CIAC'!AQ145-'Plant in Service no CIAC'!AQ145</f>
        <v>0</v>
      </c>
      <c r="AR145" s="154">
        <f>'Plant in Service w CIAC'!AR145-'Plant in Service no CIAC'!AR145</f>
        <v>0</v>
      </c>
      <c r="AS145" s="154">
        <f>'Plant in Service w CIAC'!AS145-'Plant in Service no CIAC'!AS145</f>
        <v>0</v>
      </c>
      <c r="AT145" s="154">
        <f>'Plant in Service w CIAC'!AT145-'Plant in Service no CIAC'!AT145</f>
        <v>0</v>
      </c>
      <c r="AU145" s="154">
        <f>'Plant in Service w CIAC'!AU145-'Plant in Service no CIAC'!AU145</f>
        <v>0</v>
      </c>
      <c r="AV145" s="107">
        <f>'Plant in Service w CIAC'!AV145-'Plant in Service no CIAC'!AV145</f>
        <v>0</v>
      </c>
      <c r="AW145" s="154">
        <f>'Plant in Service w CIAC'!AW145-'Plant in Service no CIAC'!AW145</f>
        <v>0</v>
      </c>
      <c r="AX145" s="154">
        <f>'Plant in Service w CIAC'!AX145-'Plant in Service no CIAC'!AX145</f>
        <v>0</v>
      </c>
      <c r="AY145" s="154">
        <f>'Plant in Service w CIAC'!AY145-'Plant in Service no CIAC'!AY145</f>
        <v>0</v>
      </c>
      <c r="AZ145" s="154">
        <f>'Plant in Service w CIAC'!AZ145-'Plant in Service no CIAC'!AZ145</f>
        <v>0</v>
      </c>
      <c r="BA145" s="154">
        <f>'Plant in Service w CIAC'!BA145-'Plant in Service no CIAC'!BA145</f>
        <v>0</v>
      </c>
      <c r="BB145" s="154">
        <f>'Plant in Service w CIAC'!BB145-'Plant in Service no CIAC'!BB145</f>
        <v>0</v>
      </c>
      <c r="BC145" s="154">
        <f>'Plant in Service w CIAC'!BC145-'Plant in Service no CIAC'!BC145</f>
        <v>0</v>
      </c>
      <c r="BD145" s="154">
        <f>'Plant in Service w CIAC'!BD145-'Plant in Service no CIAC'!BD145</f>
        <v>0</v>
      </c>
      <c r="BE145" s="154">
        <f>'Plant in Service w CIAC'!BE145-'Plant in Service no CIAC'!BE145</f>
        <v>0</v>
      </c>
      <c r="BF145" s="154">
        <f>'Plant in Service w CIAC'!BF145-'Plant in Service no CIAC'!BF145</f>
        <v>0</v>
      </c>
      <c r="BG145" s="154">
        <f>'Plant in Service w CIAC'!BG145-'Plant in Service no CIAC'!BG145</f>
        <v>0</v>
      </c>
      <c r="BH145" s="154">
        <f>'Plant in Service w CIAC'!BH145-'Plant in Service no CIAC'!BH145</f>
        <v>0</v>
      </c>
    </row>
    <row r="146" spans="1:60" x14ac:dyDescent="0.2">
      <c r="D146" s="71" t="s">
        <v>74</v>
      </c>
      <c r="E146" s="159">
        <f>SUM(E132:E145)</f>
        <v>32511.638351122383</v>
      </c>
      <c r="F146" s="159">
        <f t="shared" ref="F146:U146" si="28">E146-F127</f>
        <v>70063.881112202856</v>
      </c>
      <c r="G146" s="159">
        <f t="shared" si="28"/>
        <v>104796.71459547401</v>
      </c>
      <c r="H146" s="159">
        <f t="shared" si="28"/>
        <v>136928.61701065541</v>
      </c>
      <c r="I146" s="159">
        <f t="shared" si="28"/>
        <v>106526.76724426495</v>
      </c>
      <c r="J146" s="159">
        <f t="shared" si="28"/>
        <v>108045.27749951799</v>
      </c>
      <c r="K146" s="159">
        <f t="shared" si="28"/>
        <v>109563.78775477104</v>
      </c>
      <c r="L146" s="159">
        <f t="shared" si="28"/>
        <v>111082.29801002408</v>
      </c>
      <c r="M146" s="159">
        <f t="shared" si="28"/>
        <v>112415.27518242005</v>
      </c>
      <c r="N146" s="159">
        <f t="shared" si="28"/>
        <v>113748.25235481602</v>
      </c>
      <c r="O146" s="159">
        <f t="shared" si="28"/>
        <v>115081.229527212</v>
      </c>
      <c r="P146" s="159">
        <f t="shared" si="28"/>
        <v>116414.20669960797</v>
      </c>
      <c r="Q146" s="159">
        <f t="shared" si="28"/>
        <v>117747.18387200394</v>
      </c>
      <c r="R146" s="159">
        <f t="shared" si="28"/>
        <v>119080.16104439991</v>
      </c>
      <c r="S146" s="159">
        <f t="shared" si="28"/>
        <v>120413.13821679588</v>
      </c>
      <c r="T146" s="159">
        <f t="shared" si="28"/>
        <v>121746.11538919185</v>
      </c>
      <c r="U146" s="159">
        <f t="shared" si="28"/>
        <v>123079.09256158782</v>
      </c>
      <c r="V146" s="159">
        <f t="shared" ref="V146:BH146" si="29">U146-V127</f>
        <v>124412.06973398379</v>
      </c>
      <c r="W146" s="159">
        <f t="shared" si="29"/>
        <v>125745.04690637976</v>
      </c>
      <c r="X146" s="106">
        <f t="shared" si="29"/>
        <v>127078.02407877574</v>
      </c>
      <c r="Y146" s="159">
        <f t="shared" si="29"/>
        <v>128221.56677171253</v>
      </c>
      <c r="Z146" s="159">
        <f t="shared" si="29"/>
        <v>129365.10946464931</v>
      </c>
      <c r="AA146" s="159">
        <f t="shared" si="29"/>
        <v>130508.6521575861</v>
      </c>
      <c r="AB146" s="159">
        <f t="shared" si="29"/>
        <v>131652.19485052288</v>
      </c>
      <c r="AC146" s="159">
        <f t="shared" si="29"/>
        <v>132795.73754345966</v>
      </c>
      <c r="AD146" s="159">
        <f t="shared" si="29"/>
        <v>133939.28023639644</v>
      </c>
      <c r="AE146" s="159">
        <f t="shared" si="29"/>
        <v>135082.82292933323</v>
      </c>
      <c r="AF146" s="159">
        <f t="shared" si="29"/>
        <v>136226.36562227001</v>
      </c>
      <c r="AG146" s="159">
        <f t="shared" si="29"/>
        <v>137369.90831520679</v>
      </c>
      <c r="AH146" s="159">
        <f t="shared" si="29"/>
        <v>138513.45100814357</v>
      </c>
      <c r="AI146" s="159">
        <f t="shared" si="29"/>
        <v>139656.99370108036</v>
      </c>
      <c r="AJ146" s="106">
        <f t="shared" si="29"/>
        <v>140800.53639401714</v>
      </c>
      <c r="AK146" s="159">
        <f t="shared" si="29"/>
        <v>141785.42229180055</v>
      </c>
      <c r="AL146" s="159">
        <f t="shared" si="29"/>
        <v>142770.30818958397</v>
      </c>
      <c r="AM146" s="159">
        <f t="shared" si="29"/>
        <v>143755.19408736739</v>
      </c>
      <c r="AN146" s="159">
        <f t="shared" si="29"/>
        <v>144740.07998515081</v>
      </c>
      <c r="AO146" s="159">
        <f t="shared" si="29"/>
        <v>145724.96588293422</v>
      </c>
      <c r="AP146" s="159">
        <f t="shared" si="29"/>
        <v>146709.85178071764</v>
      </c>
      <c r="AQ146" s="159">
        <f t="shared" si="29"/>
        <v>147694.73767850106</v>
      </c>
      <c r="AR146" s="159">
        <f t="shared" si="29"/>
        <v>148679.62357628447</v>
      </c>
      <c r="AS146" s="159">
        <f t="shared" si="29"/>
        <v>149664.50947406789</v>
      </c>
      <c r="AT146" s="159">
        <f t="shared" si="29"/>
        <v>150649.39537185131</v>
      </c>
      <c r="AU146" s="159">
        <f t="shared" si="29"/>
        <v>151634.28126963472</v>
      </c>
      <c r="AV146" s="106">
        <f t="shared" si="29"/>
        <v>152619.16716741814</v>
      </c>
      <c r="AW146" s="159">
        <f t="shared" si="29"/>
        <v>153578.04375452065</v>
      </c>
      <c r="AX146" s="159">
        <f t="shared" si="29"/>
        <v>154536.92034162316</v>
      </c>
      <c r="AY146" s="159">
        <f t="shared" si="29"/>
        <v>155495.79692872567</v>
      </c>
      <c r="AZ146" s="159">
        <f t="shared" si="29"/>
        <v>156454.67351582818</v>
      </c>
      <c r="BA146" s="159">
        <f t="shared" si="29"/>
        <v>157413.55010293069</v>
      </c>
      <c r="BB146" s="159">
        <f t="shared" si="29"/>
        <v>158372.4266900332</v>
      </c>
      <c r="BC146" s="159">
        <f t="shared" si="29"/>
        <v>159331.30327713571</v>
      </c>
      <c r="BD146" s="159">
        <f t="shared" si="29"/>
        <v>160290.17986423822</v>
      </c>
      <c r="BE146" s="159">
        <f t="shared" si="29"/>
        <v>161249.05645134073</v>
      </c>
      <c r="BF146" s="159">
        <f t="shared" si="29"/>
        <v>162207.93303844324</v>
      </c>
      <c r="BG146" s="159">
        <f t="shared" si="29"/>
        <v>163166.80962554575</v>
      </c>
      <c r="BH146" s="159">
        <f t="shared" si="29"/>
        <v>164125.68621264826</v>
      </c>
    </row>
    <row r="147" spans="1:60" x14ac:dyDescent="0.2">
      <c r="D147" s="71" t="s">
        <v>106</v>
      </c>
      <c r="E147" s="159">
        <f>E128+E146</f>
        <v>0</v>
      </c>
      <c r="F147" s="159">
        <f t="shared" ref="F147:BH147" si="30">F128+F146</f>
        <v>0</v>
      </c>
      <c r="G147" s="159">
        <f t="shared" si="30"/>
        <v>0</v>
      </c>
      <c r="H147" s="159">
        <f t="shared" si="30"/>
        <v>0</v>
      </c>
      <c r="I147" s="159">
        <f t="shared" si="30"/>
        <v>0</v>
      </c>
      <c r="J147" s="159">
        <f t="shared" si="30"/>
        <v>0</v>
      </c>
      <c r="K147" s="159">
        <f t="shared" si="30"/>
        <v>0</v>
      </c>
      <c r="L147" s="159">
        <f t="shared" si="30"/>
        <v>0</v>
      </c>
      <c r="M147" s="159">
        <f t="shared" si="30"/>
        <v>0</v>
      </c>
      <c r="N147" s="159">
        <f t="shared" si="30"/>
        <v>0</v>
      </c>
      <c r="O147" s="159">
        <f t="shared" si="30"/>
        <v>0</v>
      </c>
      <c r="P147" s="159">
        <f t="shared" si="30"/>
        <v>0</v>
      </c>
      <c r="Q147" s="159">
        <f t="shared" si="30"/>
        <v>0</v>
      </c>
      <c r="R147" s="159">
        <f t="shared" si="30"/>
        <v>0</v>
      </c>
      <c r="S147" s="159">
        <f t="shared" si="30"/>
        <v>0</v>
      </c>
      <c r="T147" s="159">
        <f t="shared" si="30"/>
        <v>0</v>
      </c>
      <c r="U147" s="159">
        <f t="shared" si="30"/>
        <v>0</v>
      </c>
      <c r="V147" s="159">
        <f t="shared" si="30"/>
        <v>0</v>
      </c>
      <c r="W147" s="159">
        <f t="shared" si="30"/>
        <v>0</v>
      </c>
      <c r="X147" s="106">
        <f t="shared" si="30"/>
        <v>0</v>
      </c>
      <c r="Y147" s="159">
        <f t="shared" si="30"/>
        <v>0</v>
      </c>
      <c r="Z147" s="159">
        <f t="shared" si="30"/>
        <v>0</v>
      </c>
      <c r="AA147" s="159">
        <f t="shared" si="30"/>
        <v>0</v>
      </c>
      <c r="AB147" s="159">
        <f t="shared" si="30"/>
        <v>0</v>
      </c>
      <c r="AC147" s="159">
        <f t="shared" si="30"/>
        <v>0</v>
      </c>
      <c r="AD147" s="159">
        <f t="shared" si="30"/>
        <v>0</v>
      </c>
      <c r="AE147" s="159">
        <f t="shared" si="30"/>
        <v>0</v>
      </c>
      <c r="AF147" s="159">
        <f t="shared" si="30"/>
        <v>0</v>
      </c>
      <c r="AG147" s="159">
        <f t="shared" si="30"/>
        <v>0</v>
      </c>
      <c r="AH147" s="159">
        <f t="shared" si="30"/>
        <v>0</v>
      </c>
      <c r="AI147" s="159">
        <f t="shared" si="30"/>
        <v>0</v>
      </c>
      <c r="AJ147" s="106">
        <f t="shared" si="30"/>
        <v>0</v>
      </c>
      <c r="AK147" s="159">
        <f t="shared" si="30"/>
        <v>0</v>
      </c>
      <c r="AL147" s="159">
        <f t="shared" si="30"/>
        <v>0</v>
      </c>
      <c r="AM147" s="159">
        <f t="shared" si="30"/>
        <v>0</v>
      </c>
      <c r="AN147" s="159">
        <f t="shared" si="30"/>
        <v>0</v>
      </c>
      <c r="AO147" s="159">
        <f t="shared" si="30"/>
        <v>0</v>
      </c>
      <c r="AP147" s="159">
        <f t="shared" si="30"/>
        <v>0</v>
      </c>
      <c r="AQ147" s="159">
        <f t="shared" si="30"/>
        <v>0</v>
      </c>
      <c r="AR147" s="159">
        <f t="shared" si="30"/>
        <v>0</v>
      </c>
      <c r="AS147" s="159">
        <f t="shared" si="30"/>
        <v>0</v>
      </c>
      <c r="AT147" s="159">
        <f t="shared" si="30"/>
        <v>0</v>
      </c>
      <c r="AU147" s="159">
        <f t="shared" si="30"/>
        <v>0</v>
      </c>
      <c r="AV147" s="106">
        <f t="shared" si="30"/>
        <v>0</v>
      </c>
      <c r="AW147" s="159">
        <f t="shared" si="30"/>
        <v>0</v>
      </c>
      <c r="AX147" s="159">
        <f t="shared" si="30"/>
        <v>0</v>
      </c>
      <c r="AY147" s="159">
        <f t="shared" si="30"/>
        <v>0</v>
      </c>
      <c r="AZ147" s="159">
        <f t="shared" si="30"/>
        <v>0</v>
      </c>
      <c r="BA147" s="159">
        <f t="shared" si="30"/>
        <v>0</v>
      </c>
      <c r="BB147" s="159">
        <f t="shared" si="30"/>
        <v>0</v>
      </c>
      <c r="BC147" s="159">
        <f t="shared" si="30"/>
        <v>0</v>
      </c>
      <c r="BD147" s="159">
        <f t="shared" si="30"/>
        <v>0</v>
      </c>
      <c r="BE147" s="159">
        <f t="shared" si="30"/>
        <v>0</v>
      </c>
      <c r="BF147" s="159">
        <f t="shared" si="30"/>
        <v>0</v>
      </c>
      <c r="BG147" s="159">
        <f t="shared" si="30"/>
        <v>0</v>
      </c>
      <c r="BH147" s="159">
        <f t="shared" si="30"/>
        <v>0</v>
      </c>
    </row>
    <row r="148" spans="1:60" x14ac:dyDescent="0.2">
      <c r="AJ148" s="106">
        <f>(X146+AJ146+2*SUM(Y146:AI146))/24</f>
        <v>133939.28023639644</v>
      </c>
      <c r="AK148" s="71" t="s">
        <v>66</v>
      </c>
      <c r="AV148" s="106">
        <f>(AJ146+AV146+2*SUM(AK146:AU146))/24</f>
        <v>146709.85178071764</v>
      </c>
      <c r="AW148" s="71" t="s">
        <v>66</v>
      </c>
    </row>
  </sheetData>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47"/>
  <sheetViews>
    <sheetView workbookViewId="0">
      <pane xSplit="3" topLeftCell="D1" activePane="topRight" state="frozen"/>
      <selection activeCell="G12" sqref="G12"/>
      <selection pane="topRight" activeCell="D5" sqref="D5"/>
    </sheetView>
  </sheetViews>
  <sheetFormatPr defaultRowHeight="12.75" x14ac:dyDescent="0.2"/>
  <cols>
    <col min="1" max="1" width="34.7109375" style="155" customWidth="1"/>
    <col min="2" max="2" width="16.28515625" style="155" bestFit="1" customWidth="1"/>
    <col min="3" max="3" width="6" style="155" bestFit="1" customWidth="1"/>
    <col min="4" max="4" width="15.28515625" style="155" bestFit="1" customWidth="1"/>
    <col min="5" max="5" width="14.28515625" style="155" bestFit="1" customWidth="1"/>
    <col min="6" max="6" width="17.5703125" style="155" bestFit="1" customWidth="1"/>
    <col min="7" max="7" width="15.28515625" style="155" bestFit="1" customWidth="1"/>
    <col min="8" max="8" width="14.28515625" style="155" bestFit="1" customWidth="1"/>
    <col min="9" max="9" width="17.5703125" style="155" bestFit="1" customWidth="1"/>
    <col min="10" max="10" width="15.28515625" style="155" bestFit="1" customWidth="1"/>
    <col min="11" max="11" width="14.28515625" style="155" bestFit="1" customWidth="1"/>
    <col min="12" max="12" width="17.5703125" style="155" bestFit="1" customWidth="1"/>
    <col min="13" max="13" width="15.28515625" style="155" bestFit="1" customWidth="1"/>
    <col min="14" max="14" width="14.28515625" style="155" bestFit="1" customWidth="1"/>
    <col min="15" max="15" width="17.5703125" style="155" bestFit="1" customWidth="1"/>
    <col min="16" max="16" width="15.28515625" style="155" bestFit="1" customWidth="1"/>
    <col min="17" max="17" width="14.28515625" style="155" bestFit="1" customWidth="1"/>
    <col min="18" max="18" width="17.5703125" style="155" bestFit="1" customWidth="1"/>
    <col min="19" max="19" width="15.28515625" style="155" bestFit="1" customWidth="1"/>
    <col min="20" max="20" width="14.28515625" style="155" bestFit="1" customWidth="1"/>
    <col min="21" max="21" width="17.5703125" style="155" bestFit="1" customWidth="1"/>
    <col min="22" max="22" width="15.28515625" style="155" bestFit="1" customWidth="1"/>
    <col min="23" max="23" width="14.28515625" style="155" bestFit="1" customWidth="1"/>
    <col min="24" max="24" width="17.5703125" style="155" bestFit="1" customWidth="1"/>
    <col min="25" max="25" width="15.28515625" style="155" bestFit="1" customWidth="1"/>
    <col min="26" max="26" width="14.28515625" style="155" bestFit="1" customWidth="1"/>
    <col min="27" max="27" width="17.5703125" style="155" bestFit="1" customWidth="1"/>
    <col min="28" max="28" width="15.28515625" style="155" bestFit="1" customWidth="1"/>
    <col min="29" max="29" width="14.28515625" style="155" bestFit="1" customWidth="1"/>
    <col min="30" max="30" width="17.5703125" style="155" bestFit="1" customWidth="1"/>
    <col min="31" max="31" width="15.28515625" style="155" bestFit="1" customWidth="1"/>
    <col min="32" max="32" width="14.28515625" style="155" bestFit="1" customWidth="1"/>
    <col min="33" max="33" width="17.5703125" style="155" bestFit="1" customWidth="1"/>
    <col min="34" max="34" width="15.28515625" style="155" bestFit="1" customWidth="1"/>
    <col min="35" max="35" width="14.28515625" style="155" bestFit="1" customWidth="1"/>
    <col min="36" max="36" width="17.5703125" style="155" bestFit="1" customWidth="1"/>
    <col min="37" max="37" width="15.28515625" style="155" bestFit="1" customWidth="1"/>
    <col min="38" max="38" width="14.28515625" style="155" bestFit="1" customWidth="1"/>
    <col min="39" max="39" width="17.5703125" style="155" bestFit="1" customWidth="1"/>
    <col min="40" max="40" width="15.28515625" style="155" bestFit="1" customWidth="1"/>
    <col min="41" max="41" width="14.28515625" style="155" bestFit="1" customWidth="1"/>
    <col min="42" max="42" width="17.5703125" style="155" bestFit="1" customWidth="1"/>
    <col min="43" max="43" width="15.28515625" style="155" bestFit="1" customWidth="1"/>
    <col min="44" max="44" width="14.28515625" style="155" bestFit="1" customWidth="1"/>
    <col min="45" max="45" width="17.5703125" style="155" bestFit="1" customWidth="1"/>
    <col min="46" max="46" width="15.28515625" style="155" bestFit="1" customWidth="1"/>
    <col min="47" max="47" width="14.28515625" style="155" bestFit="1" customWidth="1"/>
    <col min="48" max="48" width="17.5703125" style="155" bestFit="1" customWidth="1"/>
    <col min="49" max="49" width="15.28515625" style="155" bestFit="1" customWidth="1"/>
    <col min="50" max="50" width="14.28515625" style="155" bestFit="1" customWidth="1"/>
    <col min="51" max="51" width="17.5703125" style="155" bestFit="1" customWidth="1"/>
    <col min="52" max="52" width="15.28515625" style="155" bestFit="1" customWidth="1"/>
    <col min="53" max="53" width="14.28515625" style="155" bestFit="1" customWidth="1"/>
    <col min="54" max="54" width="17.5703125" style="155" bestFit="1" customWidth="1"/>
    <col min="55" max="55" width="15.28515625" style="155" bestFit="1" customWidth="1"/>
    <col min="56" max="56" width="14.28515625" style="155" bestFit="1" customWidth="1"/>
    <col min="57" max="57" width="17.5703125" style="155" bestFit="1" customWidth="1"/>
    <col min="58" max="58" width="15.28515625" style="155" bestFit="1" customWidth="1"/>
    <col min="59" max="59" width="14.28515625" style="155" bestFit="1" customWidth="1"/>
    <col min="60" max="60" width="17.5703125" style="155" bestFit="1" customWidth="1"/>
    <col min="61" max="61" width="15.28515625" style="155" bestFit="1" customWidth="1"/>
    <col min="62" max="62" width="14.28515625" style="155" bestFit="1" customWidth="1"/>
    <col min="63" max="63" width="17.5703125" style="155" bestFit="1" customWidth="1"/>
    <col min="64" max="64" width="15.28515625" style="155" bestFit="1" customWidth="1"/>
    <col min="65" max="65" width="14.28515625" style="155" bestFit="1" customWidth="1"/>
    <col min="66" max="66" width="17.5703125" style="155" bestFit="1" customWidth="1"/>
    <col min="67" max="67" width="15.28515625" style="155" bestFit="1" customWidth="1"/>
    <col min="68" max="68" width="14.28515625" style="155" bestFit="1" customWidth="1"/>
    <col min="69" max="69" width="17.5703125" style="155" bestFit="1" customWidth="1"/>
    <col min="70" max="70" width="15.28515625" style="155" bestFit="1" customWidth="1"/>
    <col min="71" max="71" width="14.28515625" style="155" bestFit="1" customWidth="1"/>
    <col min="72" max="72" width="17.5703125" style="155" bestFit="1" customWidth="1"/>
    <col min="73" max="73" width="15.28515625" style="155" bestFit="1" customWidth="1"/>
    <col min="74" max="74" width="14.28515625" style="155" bestFit="1" customWidth="1"/>
    <col min="75" max="75" width="17.5703125" style="155" bestFit="1" customWidth="1"/>
    <col min="76" max="76" width="15.28515625" style="155" bestFit="1" customWidth="1"/>
    <col min="77" max="77" width="14.28515625" style="155" bestFit="1" customWidth="1"/>
    <col min="78" max="78" width="17.5703125" style="155" bestFit="1" customWidth="1"/>
    <col min="79" max="79" width="15.28515625" style="155" bestFit="1" customWidth="1"/>
    <col min="80" max="80" width="14.28515625" style="155" bestFit="1" customWidth="1"/>
    <col min="81" max="81" width="17.5703125" style="155" bestFit="1" customWidth="1"/>
    <col min="82" max="82" width="15.28515625" style="155" bestFit="1" customWidth="1"/>
    <col min="83" max="83" width="14.28515625" style="155" bestFit="1" customWidth="1"/>
    <col min="84" max="84" width="17.5703125" style="155" bestFit="1" customWidth="1"/>
    <col min="85" max="85" width="15.28515625" style="155" bestFit="1" customWidth="1"/>
    <col min="86" max="86" width="14.28515625" style="155" bestFit="1" customWidth="1"/>
    <col min="87" max="87" width="17.5703125" style="155" bestFit="1" customWidth="1"/>
    <col min="88" max="88" width="15.28515625" style="155" bestFit="1" customWidth="1"/>
    <col min="89" max="89" width="14.28515625" style="155" bestFit="1" customWidth="1"/>
    <col min="90" max="90" width="17.5703125" style="155" bestFit="1" customWidth="1"/>
    <col min="91" max="91" width="15.28515625" style="155" bestFit="1" customWidth="1"/>
    <col min="92" max="92" width="14.28515625" style="155" bestFit="1" customWidth="1"/>
    <col min="93" max="93" width="17.5703125" style="155" bestFit="1" customWidth="1"/>
    <col min="94" max="94" width="15.28515625" style="155" bestFit="1" customWidth="1"/>
    <col min="95" max="95" width="14.28515625" style="155" bestFit="1" customWidth="1"/>
    <col min="96" max="96" width="17.5703125" style="155" bestFit="1" customWidth="1"/>
    <col min="97" max="97" width="15.28515625" style="155" bestFit="1" customWidth="1"/>
    <col min="98" max="98" width="14.28515625" style="155" bestFit="1" customWidth="1"/>
    <col min="99" max="99" width="17.5703125" style="155" bestFit="1" customWidth="1"/>
    <col min="100" max="100" width="15.28515625" style="155" bestFit="1" customWidth="1"/>
    <col min="101" max="101" width="14.28515625" style="155" bestFit="1" customWidth="1"/>
    <col min="102" max="102" width="17.5703125" style="155" bestFit="1" customWidth="1"/>
    <col min="103" max="103" width="15.28515625" style="155" bestFit="1" customWidth="1"/>
    <col min="104" max="104" width="14.28515625" style="155" bestFit="1" customWidth="1"/>
    <col min="105" max="105" width="17.5703125" style="155" bestFit="1" customWidth="1"/>
    <col min="106" max="106" width="15.28515625" style="155" bestFit="1" customWidth="1"/>
    <col min="107" max="107" width="14.28515625" style="155" bestFit="1" customWidth="1"/>
    <col min="108" max="108" width="17.5703125" style="155" bestFit="1" customWidth="1"/>
    <col min="109" max="109" width="15.28515625" style="155" bestFit="1" customWidth="1"/>
    <col min="110" max="110" width="14.28515625" style="155" bestFit="1" customWidth="1"/>
    <col min="111" max="111" width="17.5703125" style="155" bestFit="1" customWidth="1"/>
    <col min="112" max="112" width="15.28515625" style="155" bestFit="1" customWidth="1"/>
    <col min="113" max="113" width="14.28515625" style="155" bestFit="1" customWidth="1"/>
    <col min="114" max="114" width="17.5703125" style="155" bestFit="1" customWidth="1"/>
    <col min="115" max="115" width="15.28515625" style="155" bestFit="1" customWidth="1"/>
    <col min="116" max="116" width="14.28515625" style="155" bestFit="1" customWidth="1"/>
    <col min="117" max="117" width="17.5703125" style="155" bestFit="1" customWidth="1"/>
    <col min="118" max="118" width="15.28515625" style="155" bestFit="1" customWidth="1"/>
    <col min="119" max="119" width="14.28515625" style="155" bestFit="1" customWidth="1"/>
    <col min="120" max="120" width="17.5703125" style="155" bestFit="1" customWidth="1"/>
    <col min="121" max="121" width="15.28515625" style="155" bestFit="1" customWidth="1"/>
    <col min="122" max="122" width="14.28515625" style="155" bestFit="1" customWidth="1"/>
    <col min="123" max="123" width="17.5703125" style="155" bestFit="1" customWidth="1"/>
    <col min="124" max="124" width="15.28515625" style="155" bestFit="1" customWidth="1"/>
    <col min="125" max="125" width="14.28515625" style="155" bestFit="1" customWidth="1"/>
    <col min="126" max="126" width="17.5703125" style="155" bestFit="1" customWidth="1"/>
    <col min="127" max="127" width="15.28515625" style="155" bestFit="1" customWidth="1"/>
    <col min="128" max="128" width="14.28515625" style="155" bestFit="1" customWidth="1"/>
    <col min="129" max="129" width="17.5703125" style="155" bestFit="1" customWidth="1"/>
    <col min="130" max="130" width="15.28515625" style="155" bestFit="1" customWidth="1"/>
    <col min="131" max="131" width="14.28515625" style="155" bestFit="1" customWidth="1"/>
    <col min="132" max="132" width="17.5703125" style="155" bestFit="1" customWidth="1"/>
    <col min="133" max="133" width="15.28515625" style="155" bestFit="1" customWidth="1"/>
    <col min="134" max="134" width="14.28515625" style="155" bestFit="1" customWidth="1"/>
    <col min="135" max="135" width="17.5703125" style="155" bestFit="1" customWidth="1"/>
    <col min="136" max="136" width="15.28515625" style="155" bestFit="1" customWidth="1"/>
    <col min="137" max="137" width="14.28515625" style="155" bestFit="1" customWidth="1"/>
    <col min="138" max="138" width="17.5703125" style="155" bestFit="1" customWidth="1"/>
    <col min="139" max="139" width="15.28515625" style="155" bestFit="1" customWidth="1"/>
    <col min="140" max="140" width="14.28515625" style="155" bestFit="1" customWidth="1"/>
    <col min="141" max="141" width="17.5703125" style="155" bestFit="1" customWidth="1"/>
    <col min="142" max="142" width="15.28515625" style="155" bestFit="1" customWidth="1"/>
    <col min="143" max="143" width="14.28515625" style="155" bestFit="1" customWidth="1"/>
    <col min="144" max="144" width="17.5703125" style="155" bestFit="1" customWidth="1"/>
    <col min="145" max="145" width="15.28515625" style="155" bestFit="1" customWidth="1"/>
    <col min="146" max="146" width="14.28515625" style="155" bestFit="1" customWidth="1"/>
    <col min="147" max="147" width="17.5703125" style="155" bestFit="1" customWidth="1"/>
    <col min="148" max="148" width="15.28515625" style="155" bestFit="1" customWidth="1"/>
    <col min="149" max="149" width="14.28515625" style="155" bestFit="1" customWidth="1"/>
    <col min="150" max="150" width="17.5703125" style="155" bestFit="1" customWidth="1"/>
    <col min="151" max="151" width="15.28515625" style="155" bestFit="1" customWidth="1"/>
    <col min="152" max="152" width="14.28515625" style="155" bestFit="1" customWidth="1"/>
    <col min="153" max="153" width="17.5703125" style="155" bestFit="1" customWidth="1"/>
    <col min="154" max="154" width="15.28515625" style="155" bestFit="1" customWidth="1"/>
    <col min="155" max="155" width="14.28515625" style="155" bestFit="1" customWidth="1"/>
    <col min="156" max="156" width="17.5703125" style="155" bestFit="1" customWidth="1"/>
    <col min="157" max="157" width="15.28515625" style="155" bestFit="1" customWidth="1"/>
    <col min="158" max="158" width="14.28515625" style="155" bestFit="1" customWidth="1"/>
    <col min="159" max="159" width="17.5703125" style="155" bestFit="1" customWidth="1"/>
    <col min="160" max="160" width="15.28515625" style="155" bestFit="1" customWidth="1"/>
    <col min="161" max="161" width="3.5703125" style="155" customWidth="1"/>
    <col min="162" max="162" width="3.7109375" style="155" customWidth="1"/>
    <col min="163" max="163" width="15.28515625" style="155" bestFit="1" customWidth="1"/>
    <col min="164" max="164" width="3.5703125" style="155" customWidth="1"/>
    <col min="165" max="165" width="3.28515625" style="155" customWidth="1"/>
    <col min="166" max="166" width="15.28515625" style="155" bestFit="1" customWidth="1"/>
    <col min="167" max="167" width="14.28515625" style="155" bestFit="1" customWidth="1"/>
    <col min="168" max="168" width="17.5703125" style="155" bestFit="1" customWidth="1"/>
    <col min="169" max="16384" width="9.140625" style="155"/>
  </cols>
  <sheetData>
    <row r="1" spans="1:169" x14ac:dyDescent="0.2">
      <c r="A1" s="10"/>
      <c r="B1" s="10"/>
      <c r="C1" s="10"/>
      <c r="I1" s="158"/>
    </row>
    <row r="2" spans="1:169" x14ac:dyDescent="0.2">
      <c r="A2" s="10" t="s">
        <v>29</v>
      </c>
      <c r="B2" s="10"/>
      <c r="C2" s="10"/>
      <c r="D2" s="155">
        <v>1</v>
      </c>
      <c r="G2" s="155">
        <v>6</v>
      </c>
      <c r="I2" s="155">
        <v>3</v>
      </c>
      <c r="J2" s="155">
        <f t="shared" ref="J2" si="0">G2+1</f>
        <v>7</v>
      </c>
      <c r="M2" s="155">
        <f t="shared" ref="M2" si="1">J2+1</f>
        <v>8</v>
      </c>
      <c r="P2" s="155">
        <f t="shared" ref="P2" si="2">M2+1</f>
        <v>9</v>
      </c>
      <c r="S2" s="155">
        <f t="shared" ref="S2" si="3">P2+1</f>
        <v>10</v>
      </c>
      <c r="V2" s="155">
        <f t="shared" ref="V2" si="4">S2+1</f>
        <v>11</v>
      </c>
      <c r="Y2" s="155">
        <f t="shared" ref="Y2" si="5">V2+1</f>
        <v>12</v>
      </c>
      <c r="AB2" s="155">
        <f t="shared" ref="AB2" si="6">Y2+1</f>
        <v>13</v>
      </c>
      <c r="AE2" s="155">
        <f t="shared" ref="AE2" si="7">AB2+1</f>
        <v>14</v>
      </c>
      <c r="AH2" s="155">
        <f t="shared" ref="AH2" si="8">AE2+1</f>
        <v>15</v>
      </c>
      <c r="AK2" s="155">
        <f t="shared" ref="AK2" si="9">AH2+1</f>
        <v>16</v>
      </c>
      <c r="AN2" s="155">
        <f t="shared" ref="AN2" si="10">AK2+1</f>
        <v>17</v>
      </c>
      <c r="AQ2" s="155">
        <f t="shared" ref="AQ2" si="11">AN2+1</f>
        <v>18</v>
      </c>
      <c r="AT2" s="155">
        <f t="shared" ref="AT2" si="12">AQ2+1</f>
        <v>19</v>
      </c>
      <c r="AW2" s="155">
        <f t="shared" ref="AW2" si="13">AT2+1</f>
        <v>20</v>
      </c>
      <c r="AZ2" s="155">
        <f t="shared" ref="AZ2" si="14">AW2+1</f>
        <v>21</v>
      </c>
      <c r="BC2" s="155">
        <f t="shared" ref="BC2" si="15">AZ2+1</f>
        <v>22</v>
      </c>
      <c r="BF2" s="155">
        <f t="shared" ref="BF2" si="16">BC2+1</f>
        <v>23</v>
      </c>
      <c r="BI2" s="155">
        <f t="shared" ref="BI2" si="17">BF2+1</f>
        <v>24</v>
      </c>
      <c r="BL2" s="155">
        <f t="shared" ref="BL2" si="18">BI2+1</f>
        <v>25</v>
      </c>
      <c r="BO2" s="155">
        <f t="shared" ref="BO2" si="19">BL2+1</f>
        <v>26</v>
      </c>
      <c r="BR2" s="155">
        <f t="shared" ref="BR2" si="20">BO2+1</f>
        <v>27</v>
      </c>
      <c r="BU2" s="155">
        <f t="shared" ref="BU2" si="21">BR2+1</f>
        <v>28</v>
      </c>
      <c r="BX2" s="155">
        <f t="shared" ref="BX2" si="22">BU2+1</f>
        <v>29</v>
      </c>
      <c r="CA2" s="155">
        <f t="shared" ref="CA2" si="23">BX2+1</f>
        <v>30</v>
      </c>
      <c r="CD2" s="155">
        <f t="shared" ref="CD2" si="24">CA2+1</f>
        <v>31</v>
      </c>
      <c r="CG2" s="155">
        <f t="shared" ref="CG2" si="25">CD2+1</f>
        <v>32</v>
      </c>
      <c r="CJ2" s="155">
        <f t="shared" ref="CJ2" si="26">CG2+1</f>
        <v>33</v>
      </c>
      <c r="CM2" s="155">
        <f t="shared" ref="CM2" si="27">CJ2+1</f>
        <v>34</v>
      </c>
      <c r="CP2" s="155">
        <f t="shared" ref="CP2" si="28">CM2+1</f>
        <v>35</v>
      </c>
      <c r="CS2" s="155">
        <f t="shared" ref="CS2" si="29">CP2+1</f>
        <v>36</v>
      </c>
      <c r="CV2" s="155">
        <f t="shared" ref="CV2" si="30">CS2+1</f>
        <v>37</v>
      </c>
      <c r="CY2" s="155">
        <f t="shared" ref="CY2" si="31">CV2+1</f>
        <v>38</v>
      </c>
      <c r="DB2" s="155">
        <f t="shared" ref="DB2" si="32">CY2+1</f>
        <v>39</v>
      </c>
      <c r="DE2" s="155">
        <f t="shared" ref="DE2" si="33">DB2+1</f>
        <v>40</v>
      </c>
      <c r="DH2" s="155">
        <f t="shared" ref="DH2" si="34">DE2+1</f>
        <v>41</v>
      </c>
      <c r="DK2" s="155">
        <f t="shared" ref="DK2" si="35">DH2+1</f>
        <v>42</v>
      </c>
      <c r="DN2" s="155">
        <f t="shared" ref="DN2" si="36">DK2+1</f>
        <v>43</v>
      </c>
      <c r="DQ2" s="155">
        <f t="shared" ref="DQ2" si="37">DN2+1</f>
        <v>44</v>
      </c>
      <c r="DT2" s="155">
        <f t="shared" ref="DT2" si="38">DQ2+1</f>
        <v>45</v>
      </c>
      <c r="DW2" s="155">
        <f t="shared" ref="DW2" si="39">DT2+1</f>
        <v>46</v>
      </c>
      <c r="DZ2" s="155">
        <f t="shared" ref="DZ2" si="40">DW2+1</f>
        <v>47</v>
      </c>
      <c r="EC2" s="155">
        <f t="shared" ref="EC2" si="41">DZ2+1</f>
        <v>48</v>
      </c>
      <c r="EF2" s="155">
        <f t="shared" ref="EF2" si="42">EC2+1</f>
        <v>49</v>
      </c>
      <c r="EI2" s="155">
        <f t="shared" ref="EI2" si="43">EF2+1</f>
        <v>50</v>
      </c>
      <c r="EL2" s="155">
        <f t="shared" ref="EL2" si="44">EI2+1</f>
        <v>51</v>
      </c>
      <c r="EO2" s="155">
        <f t="shared" ref="EO2" si="45">EL2+1</f>
        <v>52</v>
      </c>
      <c r="ER2" s="155">
        <f t="shared" ref="ER2" si="46">EO2+1</f>
        <v>53</v>
      </c>
      <c r="EU2" s="155">
        <f t="shared" ref="EU2" si="47">ER2+1</f>
        <v>54</v>
      </c>
      <c r="EX2" s="155">
        <f t="shared" ref="EX2" si="48">EU2+1</f>
        <v>55</v>
      </c>
      <c r="FA2" s="155">
        <f t="shared" ref="FA2" si="49">EX2+1</f>
        <v>56</v>
      </c>
      <c r="FD2" s="155">
        <v>53</v>
      </c>
      <c r="FG2" s="155">
        <v>54</v>
      </c>
      <c r="FJ2" s="155">
        <v>55</v>
      </c>
    </row>
    <row r="3" spans="1:169" x14ac:dyDescent="0.2">
      <c r="A3" s="2"/>
      <c r="B3" s="2"/>
      <c r="C3" s="2"/>
      <c r="D3" s="285">
        <v>44469</v>
      </c>
      <c r="E3" s="286"/>
      <c r="F3" s="287"/>
      <c r="G3" s="285">
        <v>44500</v>
      </c>
      <c r="H3" s="286"/>
      <c r="I3" s="287"/>
      <c r="J3" s="285">
        <v>44530</v>
      </c>
      <c r="K3" s="286"/>
      <c r="L3" s="287"/>
      <c r="M3" s="285">
        <v>44561</v>
      </c>
      <c r="N3" s="286"/>
      <c r="O3" s="287"/>
      <c r="P3" s="285">
        <v>44592</v>
      </c>
      <c r="Q3" s="286"/>
      <c r="R3" s="287"/>
      <c r="S3" s="285">
        <v>44620</v>
      </c>
      <c r="T3" s="286"/>
      <c r="U3" s="287"/>
      <c r="V3" s="285">
        <v>44651</v>
      </c>
      <c r="W3" s="286"/>
      <c r="X3" s="287"/>
      <c r="Y3" s="285">
        <v>44681</v>
      </c>
      <c r="Z3" s="286"/>
      <c r="AA3" s="287"/>
      <c r="AB3" s="285">
        <v>44712</v>
      </c>
      <c r="AC3" s="286"/>
      <c r="AD3" s="287"/>
      <c r="AE3" s="285">
        <v>44742</v>
      </c>
      <c r="AF3" s="286"/>
      <c r="AG3" s="287"/>
      <c r="AH3" s="285">
        <v>44773</v>
      </c>
      <c r="AI3" s="286"/>
      <c r="AJ3" s="287"/>
      <c r="AK3" s="285">
        <v>44804</v>
      </c>
      <c r="AL3" s="286"/>
      <c r="AM3" s="287"/>
      <c r="AN3" s="285">
        <v>44834</v>
      </c>
      <c r="AO3" s="286"/>
      <c r="AP3" s="287"/>
      <c r="AQ3" s="285">
        <v>44865</v>
      </c>
      <c r="AR3" s="286"/>
      <c r="AS3" s="287"/>
      <c r="AT3" s="285">
        <v>44895</v>
      </c>
      <c r="AU3" s="286"/>
      <c r="AV3" s="287"/>
      <c r="AW3" s="285">
        <v>44926</v>
      </c>
      <c r="AX3" s="286"/>
      <c r="AY3" s="287"/>
      <c r="AZ3" s="285">
        <v>44957</v>
      </c>
      <c r="BA3" s="286"/>
      <c r="BB3" s="287"/>
      <c r="BC3" s="285">
        <v>44985</v>
      </c>
      <c r="BD3" s="286"/>
      <c r="BE3" s="287"/>
      <c r="BF3" s="285">
        <v>45016</v>
      </c>
      <c r="BG3" s="286"/>
      <c r="BH3" s="287"/>
      <c r="BI3" s="285">
        <v>45046</v>
      </c>
      <c r="BJ3" s="286"/>
      <c r="BK3" s="287"/>
      <c r="BL3" s="285">
        <v>45077</v>
      </c>
      <c r="BM3" s="286"/>
      <c r="BN3" s="287"/>
      <c r="BO3" s="285">
        <v>45107</v>
      </c>
      <c r="BP3" s="286"/>
      <c r="BQ3" s="287"/>
      <c r="BR3" s="285">
        <v>45138</v>
      </c>
      <c r="BS3" s="286"/>
      <c r="BT3" s="287"/>
      <c r="BU3" s="285">
        <v>45169</v>
      </c>
      <c r="BV3" s="286"/>
      <c r="BW3" s="287"/>
      <c r="BX3" s="285">
        <v>45199</v>
      </c>
      <c r="BY3" s="286"/>
      <c r="BZ3" s="287"/>
      <c r="CA3" s="285">
        <v>45230</v>
      </c>
      <c r="CB3" s="286"/>
      <c r="CC3" s="287"/>
      <c r="CD3" s="285">
        <v>45260</v>
      </c>
      <c r="CE3" s="286"/>
      <c r="CF3" s="287"/>
      <c r="CG3" s="285">
        <v>45291</v>
      </c>
      <c r="CH3" s="286"/>
      <c r="CI3" s="287"/>
      <c r="CJ3" s="285">
        <v>45322</v>
      </c>
      <c r="CK3" s="286"/>
      <c r="CL3" s="287"/>
      <c r="CM3" s="285">
        <v>45351</v>
      </c>
      <c r="CN3" s="286"/>
      <c r="CO3" s="287"/>
      <c r="CP3" s="285">
        <v>45382</v>
      </c>
      <c r="CQ3" s="286"/>
      <c r="CR3" s="287"/>
      <c r="CS3" s="285">
        <v>45412</v>
      </c>
      <c r="CT3" s="286"/>
      <c r="CU3" s="287"/>
      <c r="CV3" s="285">
        <v>45443</v>
      </c>
      <c r="CW3" s="286"/>
      <c r="CX3" s="287"/>
      <c r="CY3" s="285">
        <v>45473</v>
      </c>
      <c r="CZ3" s="286"/>
      <c r="DA3" s="287"/>
      <c r="DB3" s="285">
        <v>45504</v>
      </c>
      <c r="DC3" s="286"/>
      <c r="DD3" s="287"/>
      <c r="DE3" s="285">
        <v>45535</v>
      </c>
      <c r="DF3" s="286"/>
      <c r="DG3" s="287"/>
      <c r="DH3" s="285">
        <v>45565</v>
      </c>
      <c r="DI3" s="286"/>
      <c r="DJ3" s="287"/>
      <c r="DK3" s="285">
        <v>45596</v>
      </c>
      <c r="DL3" s="286"/>
      <c r="DM3" s="287"/>
      <c r="DN3" s="285">
        <v>45626</v>
      </c>
      <c r="DO3" s="286"/>
      <c r="DP3" s="287"/>
      <c r="DQ3" s="285">
        <v>45657</v>
      </c>
      <c r="DR3" s="286"/>
      <c r="DS3" s="287"/>
      <c r="DT3" s="285">
        <v>45688</v>
      </c>
      <c r="DU3" s="286"/>
      <c r="DV3" s="287"/>
      <c r="DW3" s="285">
        <v>45716</v>
      </c>
      <c r="DX3" s="286"/>
      <c r="DY3" s="287"/>
      <c r="DZ3" s="285">
        <v>45747</v>
      </c>
      <c r="EA3" s="286"/>
      <c r="EB3" s="287"/>
      <c r="EC3" s="285">
        <v>45777</v>
      </c>
      <c r="ED3" s="286"/>
      <c r="EE3" s="287"/>
      <c r="EF3" s="285">
        <v>45808</v>
      </c>
      <c r="EG3" s="286"/>
      <c r="EH3" s="287"/>
      <c r="EI3" s="285">
        <v>45838</v>
      </c>
      <c r="EJ3" s="286"/>
      <c r="EK3" s="287"/>
      <c r="EL3" s="285">
        <v>45869</v>
      </c>
      <c r="EM3" s="286"/>
      <c r="EN3" s="287"/>
      <c r="EO3" s="285">
        <v>45900</v>
      </c>
      <c r="EP3" s="286"/>
      <c r="EQ3" s="287"/>
      <c r="ER3" s="285">
        <v>45930</v>
      </c>
      <c r="ES3" s="286"/>
      <c r="ET3" s="287"/>
      <c r="EU3" s="285">
        <v>45961</v>
      </c>
      <c r="EV3" s="286"/>
      <c r="EW3" s="287"/>
      <c r="EX3" s="285">
        <v>45991</v>
      </c>
      <c r="EY3" s="286"/>
      <c r="EZ3" s="287"/>
      <c r="FA3" s="285">
        <v>46022</v>
      </c>
      <c r="FB3" s="286"/>
      <c r="FC3" s="287"/>
      <c r="FM3" s="16"/>
    </row>
    <row r="4" spans="1:169" ht="13.5" thickBot="1" x14ac:dyDescent="0.25">
      <c r="A4" s="11" t="s">
        <v>23</v>
      </c>
      <c r="B4" s="11" t="s">
        <v>56</v>
      </c>
      <c r="C4" s="11" t="s">
        <v>28</v>
      </c>
      <c r="D4" s="17" t="s">
        <v>57</v>
      </c>
      <c r="E4" s="18"/>
      <c r="F4" s="19"/>
      <c r="G4" s="17" t="s">
        <v>57</v>
      </c>
      <c r="H4" s="18"/>
      <c r="I4" s="19"/>
      <c r="J4" s="17" t="s">
        <v>57</v>
      </c>
      <c r="K4" s="18"/>
      <c r="L4" s="19"/>
      <c r="M4" s="17" t="s">
        <v>57</v>
      </c>
      <c r="N4" s="18"/>
      <c r="O4" s="19"/>
      <c r="P4" s="17" t="s">
        <v>57</v>
      </c>
      <c r="Q4" s="18"/>
      <c r="R4" s="19"/>
      <c r="S4" s="17" t="s">
        <v>57</v>
      </c>
      <c r="T4" s="18"/>
      <c r="U4" s="19"/>
      <c r="V4" s="17" t="s">
        <v>57</v>
      </c>
      <c r="W4" s="18"/>
      <c r="X4" s="19"/>
      <c r="Y4" s="17" t="s">
        <v>57</v>
      </c>
      <c r="Z4" s="18"/>
      <c r="AA4" s="19"/>
      <c r="AB4" s="17" t="s">
        <v>57</v>
      </c>
      <c r="AC4" s="18"/>
      <c r="AD4" s="19"/>
      <c r="AE4" s="17" t="s">
        <v>57</v>
      </c>
      <c r="AF4" s="18"/>
      <c r="AG4" s="19"/>
      <c r="AH4" s="17" t="s">
        <v>57</v>
      </c>
      <c r="AI4" s="18"/>
      <c r="AJ4" s="19"/>
      <c r="AK4" s="17" t="s">
        <v>57</v>
      </c>
      <c r="AL4" s="18"/>
      <c r="AM4" s="19"/>
      <c r="AN4" s="17" t="s">
        <v>57</v>
      </c>
      <c r="AO4" s="18"/>
      <c r="AP4" s="19"/>
      <c r="AQ4" s="17" t="s">
        <v>57</v>
      </c>
      <c r="AR4" s="18"/>
      <c r="AS4" s="19"/>
      <c r="AT4" s="17" t="s">
        <v>57</v>
      </c>
      <c r="AU4" s="18"/>
      <c r="AV4" s="19"/>
      <c r="AW4" s="17" t="s">
        <v>57</v>
      </c>
      <c r="AX4" s="18"/>
      <c r="AY4" s="19"/>
      <c r="AZ4" s="17" t="s">
        <v>57</v>
      </c>
      <c r="BA4" s="18"/>
      <c r="BB4" s="19"/>
      <c r="BC4" s="17" t="s">
        <v>57</v>
      </c>
      <c r="BD4" s="18"/>
      <c r="BE4" s="19"/>
      <c r="BF4" s="17" t="s">
        <v>57</v>
      </c>
      <c r="BG4" s="18"/>
      <c r="BH4" s="19"/>
      <c r="BI4" s="17" t="s">
        <v>57</v>
      </c>
      <c r="BJ4" s="18"/>
      <c r="BK4" s="19"/>
      <c r="BL4" s="17" t="s">
        <v>57</v>
      </c>
      <c r="BM4" s="18"/>
      <c r="BN4" s="19"/>
      <c r="BO4" s="17" t="s">
        <v>57</v>
      </c>
      <c r="BP4" s="18"/>
      <c r="BQ4" s="19"/>
      <c r="BR4" s="17" t="s">
        <v>57</v>
      </c>
      <c r="BS4" s="18"/>
      <c r="BT4" s="19"/>
      <c r="BU4" s="17" t="s">
        <v>57</v>
      </c>
      <c r="BV4" s="18"/>
      <c r="BW4" s="19"/>
      <c r="BX4" s="17" t="s">
        <v>57</v>
      </c>
      <c r="BY4" s="18"/>
      <c r="BZ4" s="19"/>
      <c r="CA4" s="17" t="s">
        <v>57</v>
      </c>
      <c r="CB4" s="18"/>
      <c r="CC4" s="19"/>
      <c r="CD4" s="17" t="s">
        <v>57</v>
      </c>
      <c r="CE4" s="18"/>
      <c r="CF4" s="19"/>
      <c r="CG4" s="17" t="s">
        <v>57</v>
      </c>
      <c r="CH4" s="18"/>
      <c r="CI4" s="19"/>
      <c r="CJ4" s="17" t="s">
        <v>57</v>
      </c>
      <c r="CK4" s="18"/>
      <c r="CL4" s="19"/>
      <c r="CM4" s="17" t="s">
        <v>57</v>
      </c>
      <c r="CN4" s="18"/>
      <c r="CO4" s="19"/>
      <c r="CP4" s="17" t="s">
        <v>57</v>
      </c>
      <c r="CQ4" s="18"/>
      <c r="CR4" s="19"/>
      <c r="CS4" s="17" t="s">
        <v>57</v>
      </c>
      <c r="CT4" s="18"/>
      <c r="CU4" s="19"/>
      <c r="CV4" s="17" t="s">
        <v>57</v>
      </c>
      <c r="CW4" s="18"/>
      <c r="CX4" s="19"/>
      <c r="CY4" s="17" t="s">
        <v>57</v>
      </c>
      <c r="CZ4" s="18"/>
      <c r="DA4" s="19"/>
      <c r="DB4" s="17" t="s">
        <v>57</v>
      </c>
      <c r="DC4" s="18"/>
      <c r="DD4" s="19"/>
      <c r="DE4" s="17" t="s">
        <v>57</v>
      </c>
      <c r="DF4" s="18"/>
      <c r="DG4" s="19"/>
      <c r="DH4" s="17" t="s">
        <v>57</v>
      </c>
      <c r="DI4" s="18"/>
      <c r="DJ4" s="19"/>
      <c r="DK4" s="17" t="s">
        <v>57</v>
      </c>
      <c r="DL4" s="18"/>
      <c r="DM4" s="19"/>
      <c r="DN4" s="17" t="s">
        <v>57</v>
      </c>
      <c r="DO4" s="18"/>
      <c r="DP4" s="19"/>
      <c r="DQ4" s="17" t="s">
        <v>57</v>
      </c>
      <c r="DR4" s="18"/>
      <c r="DS4" s="19"/>
      <c r="DT4" s="17" t="s">
        <v>57</v>
      </c>
      <c r="DU4" s="18"/>
      <c r="DV4" s="19"/>
      <c r="DW4" s="17" t="s">
        <v>57</v>
      </c>
      <c r="DX4" s="18"/>
      <c r="DY4" s="19"/>
      <c r="DZ4" s="17" t="s">
        <v>57</v>
      </c>
      <c r="EA4" s="18"/>
      <c r="EB4" s="19"/>
      <c r="EC4" s="17" t="s">
        <v>57</v>
      </c>
      <c r="ED4" s="18"/>
      <c r="EE4" s="19"/>
      <c r="EF4" s="17" t="s">
        <v>57</v>
      </c>
      <c r="EG4" s="18"/>
      <c r="EH4" s="19"/>
      <c r="EI4" s="17" t="s">
        <v>57</v>
      </c>
      <c r="EJ4" s="18"/>
      <c r="EK4" s="19"/>
      <c r="EL4" s="17" t="s">
        <v>57</v>
      </c>
      <c r="EM4" s="18"/>
      <c r="EN4" s="19"/>
      <c r="EO4" s="17" t="s">
        <v>57</v>
      </c>
      <c r="EP4" s="18"/>
      <c r="EQ4" s="19"/>
      <c r="ER4" s="17" t="s">
        <v>57</v>
      </c>
      <c r="ES4" s="18"/>
      <c r="ET4" s="19"/>
      <c r="EU4" s="17" t="s">
        <v>57</v>
      </c>
      <c r="EV4" s="18"/>
      <c r="EW4" s="19"/>
      <c r="EX4" s="17" t="s">
        <v>57</v>
      </c>
      <c r="EY4" s="18"/>
      <c r="EZ4" s="19"/>
      <c r="FA4" s="17" t="s">
        <v>57</v>
      </c>
      <c r="FB4" s="18"/>
      <c r="FC4" s="19"/>
    </row>
    <row r="5" spans="1:169" x14ac:dyDescent="0.2">
      <c r="A5" s="155" t="s">
        <v>43</v>
      </c>
      <c r="B5" s="155" t="s">
        <v>50</v>
      </c>
      <c r="C5" s="155">
        <v>23740</v>
      </c>
      <c r="D5" s="26">
        <f>'Accum Depr w CIAC'!D5-'Accum Depr no CIAC'!D5</f>
        <v>0</v>
      </c>
      <c r="E5" s="158">
        <f>'Accum Depr w CIAC'!E5-'Accum Depr no CIAC'!E5</f>
        <v>0</v>
      </c>
      <c r="F5" s="32">
        <f>'Accum Depr w CIAC'!F5-'Accum Depr no CIAC'!F5</f>
        <v>0</v>
      </c>
      <c r="G5" s="31">
        <f>'Accum Depr w CIAC'!G5-'Accum Depr no CIAC'!G5</f>
        <v>0</v>
      </c>
      <c r="H5" s="148">
        <f>'Accum Depr w CIAC'!H5-'Accum Depr no CIAC'!H5</f>
        <v>0</v>
      </c>
      <c r="I5" s="41">
        <f>'Accum Depr w CIAC'!I5-'Accum Depr no CIAC'!I5</f>
        <v>0</v>
      </c>
      <c r="J5" s="31">
        <f>'Accum Depr w CIAC'!J5-'Accum Depr no CIAC'!J5</f>
        <v>0</v>
      </c>
      <c r="K5" s="148">
        <f>'Accum Depr w CIAC'!K5-'Accum Depr no CIAC'!K5</f>
        <v>0</v>
      </c>
      <c r="L5" s="41">
        <f>'Accum Depr w CIAC'!L5-'Accum Depr no CIAC'!L5</f>
        <v>0</v>
      </c>
      <c r="M5" s="31">
        <f>'Accum Depr w CIAC'!M5-'Accum Depr no CIAC'!M5</f>
        <v>0</v>
      </c>
      <c r="N5" s="148">
        <f>'Accum Depr w CIAC'!N5-'Accum Depr no CIAC'!N5</f>
        <v>0</v>
      </c>
      <c r="O5" s="41">
        <f>'Accum Depr w CIAC'!O5-'Accum Depr no CIAC'!O5</f>
        <v>0</v>
      </c>
      <c r="P5" s="31">
        <f>'Accum Depr w CIAC'!P5-'Accum Depr no CIAC'!P5</f>
        <v>0</v>
      </c>
      <c r="Q5" s="148">
        <f>'Accum Depr w CIAC'!Q5-'Accum Depr no CIAC'!Q5</f>
        <v>0</v>
      </c>
      <c r="R5" s="41">
        <f>'Accum Depr w CIAC'!R5-'Accum Depr no CIAC'!R5</f>
        <v>0</v>
      </c>
      <c r="S5" s="31">
        <f>'Accum Depr w CIAC'!S5-'Accum Depr no CIAC'!S5</f>
        <v>0</v>
      </c>
      <c r="T5" s="148">
        <f>'Accum Depr w CIAC'!T5-'Accum Depr no CIAC'!T5</f>
        <v>0</v>
      </c>
      <c r="U5" s="41">
        <f>'Accum Depr w CIAC'!U5-'Accum Depr no CIAC'!U5</f>
        <v>0</v>
      </c>
      <c r="V5" s="31">
        <f>'Accum Depr w CIAC'!V5-'Accum Depr no CIAC'!V5</f>
        <v>0</v>
      </c>
      <c r="W5" s="148">
        <f>'Accum Depr w CIAC'!W5-'Accum Depr no CIAC'!W5</f>
        <v>0</v>
      </c>
      <c r="X5" s="41">
        <f>'Accum Depr w CIAC'!X5-'Accum Depr no CIAC'!X5</f>
        <v>0</v>
      </c>
      <c r="Y5" s="31">
        <f>'Accum Depr w CIAC'!Y5-'Accum Depr no CIAC'!Y5</f>
        <v>0</v>
      </c>
      <c r="Z5" s="148">
        <f>'Accum Depr w CIAC'!Z5-'Accum Depr no CIAC'!Z5</f>
        <v>0</v>
      </c>
      <c r="AA5" s="41">
        <f>'Accum Depr w CIAC'!AA5-'Accum Depr no CIAC'!AA5</f>
        <v>0</v>
      </c>
      <c r="AB5" s="31">
        <f>'Accum Depr w CIAC'!AB5-'Accum Depr no CIAC'!AB5</f>
        <v>0</v>
      </c>
      <c r="AC5" s="148">
        <f>'Accum Depr w CIAC'!AC5-'Accum Depr no CIAC'!AC5</f>
        <v>0</v>
      </c>
      <c r="AD5" s="41">
        <f>'Accum Depr w CIAC'!AD5-'Accum Depr no CIAC'!AD5</f>
        <v>0</v>
      </c>
      <c r="AE5" s="31">
        <f>'Accum Depr w CIAC'!AE5-'Accum Depr no CIAC'!AE5</f>
        <v>0</v>
      </c>
      <c r="AF5" s="148">
        <f>'Accum Depr w CIAC'!AF5-'Accum Depr no CIAC'!AF5</f>
        <v>0</v>
      </c>
      <c r="AG5" s="41">
        <f>'Accum Depr w CIAC'!AG5-'Accum Depr no CIAC'!AG5</f>
        <v>0</v>
      </c>
      <c r="AH5" s="31">
        <f>'Accum Depr w CIAC'!AH5-'Accum Depr no CIAC'!AH5</f>
        <v>0</v>
      </c>
      <c r="AI5" s="148">
        <f>'Accum Depr w CIAC'!AI5-'Accum Depr no CIAC'!AI5</f>
        <v>0</v>
      </c>
      <c r="AJ5" s="41">
        <f>'Accum Depr w CIAC'!AJ5-'Accum Depr no CIAC'!AJ5</f>
        <v>0</v>
      </c>
      <c r="AK5" s="31">
        <f>'Accum Depr w CIAC'!AK5-'Accum Depr no CIAC'!AK5</f>
        <v>0</v>
      </c>
      <c r="AL5" s="148">
        <f>'Accum Depr w CIAC'!AL5-'Accum Depr no CIAC'!AL5</f>
        <v>0</v>
      </c>
      <c r="AM5" s="41">
        <f>'Accum Depr w CIAC'!AM5-'Accum Depr no CIAC'!AM5</f>
        <v>0</v>
      </c>
      <c r="AN5" s="31">
        <f>'Accum Depr w CIAC'!AN5-'Accum Depr no CIAC'!AN5</f>
        <v>0</v>
      </c>
      <c r="AO5" s="148">
        <f>'Accum Depr w CIAC'!AO5-'Accum Depr no CIAC'!AO5</f>
        <v>0</v>
      </c>
      <c r="AP5" s="41">
        <f>'Accum Depr w CIAC'!AP5-'Accum Depr no CIAC'!AP5</f>
        <v>0</v>
      </c>
      <c r="AQ5" s="31">
        <f>'Accum Depr w CIAC'!AQ5-'Accum Depr no CIAC'!AQ5</f>
        <v>0</v>
      </c>
      <c r="AR5" s="148">
        <f>'Accum Depr w CIAC'!AR5-'Accum Depr no CIAC'!AR5</f>
        <v>0</v>
      </c>
      <c r="AS5" s="41">
        <f>'Accum Depr w CIAC'!AS5-'Accum Depr no CIAC'!AS5</f>
        <v>0</v>
      </c>
      <c r="AT5" s="31">
        <f>'Accum Depr w CIAC'!AT5-'Accum Depr no CIAC'!AT5</f>
        <v>0</v>
      </c>
      <c r="AU5" s="148">
        <f>'Accum Depr w CIAC'!AU5-'Accum Depr no CIAC'!AU5</f>
        <v>0</v>
      </c>
      <c r="AV5" s="41">
        <f>'Accum Depr w CIAC'!AV5-'Accum Depr no CIAC'!AV5</f>
        <v>0</v>
      </c>
      <c r="AW5" s="31">
        <f>'Accum Depr w CIAC'!AW5-'Accum Depr no CIAC'!AW5</f>
        <v>0</v>
      </c>
      <c r="AX5" s="148">
        <f>'Accum Depr w CIAC'!AX5-'Accum Depr no CIAC'!AX5</f>
        <v>0</v>
      </c>
      <c r="AY5" s="41">
        <f>'Accum Depr w CIAC'!AY5-'Accum Depr no CIAC'!AY5</f>
        <v>0</v>
      </c>
      <c r="AZ5" s="31">
        <f>'Accum Depr w CIAC'!AZ5-'Accum Depr no CIAC'!AZ5</f>
        <v>0</v>
      </c>
      <c r="BA5" s="148">
        <f>'Accum Depr w CIAC'!BA5-'Accum Depr no CIAC'!BA5</f>
        <v>0</v>
      </c>
      <c r="BB5" s="41">
        <f>'Accum Depr w CIAC'!BB5-'Accum Depr no CIAC'!BB5</f>
        <v>0</v>
      </c>
      <c r="BC5" s="31">
        <f>'Accum Depr w CIAC'!BC5-'Accum Depr no CIAC'!BC5</f>
        <v>0</v>
      </c>
      <c r="BD5" s="148">
        <f>'Accum Depr w CIAC'!BD5-'Accum Depr no CIAC'!BD5</f>
        <v>0</v>
      </c>
      <c r="BE5" s="41">
        <f>'Accum Depr w CIAC'!BE5-'Accum Depr no CIAC'!BE5</f>
        <v>0</v>
      </c>
      <c r="BF5" s="31">
        <f>'Accum Depr w CIAC'!BF5-'Accum Depr no CIAC'!BF5</f>
        <v>0</v>
      </c>
      <c r="BG5" s="148">
        <f>'Accum Depr w CIAC'!BG5-'Accum Depr no CIAC'!BG5</f>
        <v>0</v>
      </c>
      <c r="BH5" s="41">
        <f>'Accum Depr w CIAC'!BH5-'Accum Depr no CIAC'!BH5</f>
        <v>0</v>
      </c>
      <c r="BI5" s="31">
        <f>'Accum Depr w CIAC'!BI5-'Accum Depr no CIAC'!BI5</f>
        <v>0</v>
      </c>
      <c r="BJ5" s="148">
        <f>'Accum Depr w CIAC'!BJ5-'Accum Depr no CIAC'!BJ5</f>
        <v>0</v>
      </c>
      <c r="BK5" s="41">
        <f>'Accum Depr w CIAC'!BK5-'Accum Depr no CIAC'!BK5</f>
        <v>0</v>
      </c>
      <c r="BL5" s="31">
        <f>'Accum Depr w CIAC'!BL5-'Accum Depr no CIAC'!BL5</f>
        <v>0</v>
      </c>
      <c r="BM5" s="148">
        <f>'Accum Depr w CIAC'!BM5-'Accum Depr no CIAC'!BM5</f>
        <v>0</v>
      </c>
      <c r="BN5" s="41">
        <f>'Accum Depr w CIAC'!BN5-'Accum Depr no CIAC'!BN5</f>
        <v>0</v>
      </c>
      <c r="BO5" s="31">
        <f>'Accum Depr w CIAC'!BO5-'Accum Depr no CIAC'!BO5</f>
        <v>0</v>
      </c>
      <c r="BP5" s="148">
        <f>'Accum Depr w CIAC'!BP5-'Accum Depr no CIAC'!BP5</f>
        <v>0</v>
      </c>
      <c r="BQ5" s="41">
        <f>'Accum Depr w CIAC'!BQ5-'Accum Depr no CIAC'!BQ5</f>
        <v>0</v>
      </c>
      <c r="BR5" s="31">
        <f>'Accum Depr w CIAC'!BR5-'Accum Depr no CIAC'!BR5</f>
        <v>0</v>
      </c>
      <c r="BS5" s="148">
        <f>'Accum Depr w CIAC'!BS5-'Accum Depr no CIAC'!BS5</f>
        <v>0</v>
      </c>
      <c r="BT5" s="41">
        <f>'Accum Depr w CIAC'!BT5-'Accum Depr no CIAC'!BT5</f>
        <v>0</v>
      </c>
      <c r="BU5" s="31">
        <f>'Accum Depr w CIAC'!BU5-'Accum Depr no CIAC'!BU5</f>
        <v>0</v>
      </c>
      <c r="BV5" s="148">
        <f>'Accum Depr w CIAC'!BV5-'Accum Depr no CIAC'!BV5</f>
        <v>0</v>
      </c>
      <c r="BW5" s="41">
        <f>'Accum Depr w CIAC'!BW5-'Accum Depr no CIAC'!BW5</f>
        <v>0</v>
      </c>
      <c r="BX5" s="31">
        <f>'Accum Depr w CIAC'!BX5-'Accum Depr no CIAC'!BX5</f>
        <v>0</v>
      </c>
      <c r="BY5" s="148">
        <f>'Accum Depr w CIAC'!BY5-'Accum Depr no CIAC'!BY5</f>
        <v>0</v>
      </c>
      <c r="BZ5" s="41">
        <f>'Accum Depr w CIAC'!BZ5-'Accum Depr no CIAC'!BZ5</f>
        <v>0</v>
      </c>
      <c r="CA5" s="31">
        <f>'Accum Depr w CIAC'!CA5-'Accum Depr no CIAC'!CA5</f>
        <v>0</v>
      </c>
      <c r="CB5" s="148">
        <f>'Accum Depr w CIAC'!CB5-'Accum Depr no CIAC'!CB5</f>
        <v>0</v>
      </c>
      <c r="CC5" s="41">
        <f>'Accum Depr w CIAC'!CC5-'Accum Depr no CIAC'!CC5</f>
        <v>0</v>
      </c>
      <c r="CD5" s="31">
        <f>'Accum Depr w CIAC'!CD5-'Accum Depr no CIAC'!CD5</f>
        <v>0</v>
      </c>
      <c r="CE5" s="148">
        <f>'Accum Depr w CIAC'!CE5-'Accum Depr no CIAC'!CE5</f>
        <v>0</v>
      </c>
      <c r="CF5" s="41">
        <f>'Accum Depr w CIAC'!CF5-'Accum Depr no CIAC'!CF5</f>
        <v>0</v>
      </c>
      <c r="CG5" s="31">
        <f>'Accum Depr w CIAC'!CG5-'Accum Depr no CIAC'!CG5</f>
        <v>0</v>
      </c>
      <c r="CH5" s="148">
        <f>'Accum Depr w CIAC'!CH5-'Accum Depr no CIAC'!CH5</f>
        <v>0</v>
      </c>
      <c r="CI5" s="41">
        <f>'Accum Depr w CIAC'!CI5-'Accum Depr no CIAC'!CI5</f>
        <v>0</v>
      </c>
      <c r="CJ5" s="31">
        <f>'Accum Depr w CIAC'!CJ5-'Accum Depr no CIAC'!CJ5</f>
        <v>0</v>
      </c>
      <c r="CK5" s="148">
        <f>'Accum Depr w CIAC'!CK5-'Accum Depr no CIAC'!CK5</f>
        <v>0</v>
      </c>
      <c r="CL5" s="41">
        <f>'Accum Depr w CIAC'!CL5-'Accum Depr no CIAC'!CL5</f>
        <v>0</v>
      </c>
      <c r="CM5" s="31">
        <f>'Accum Depr w CIAC'!CM5-'Accum Depr no CIAC'!CM5</f>
        <v>0</v>
      </c>
      <c r="CN5" s="148">
        <f>'Accum Depr w CIAC'!CN5-'Accum Depr no CIAC'!CN5</f>
        <v>0</v>
      </c>
      <c r="CO5" s="41">
        <f>'Accum Depr w CIAC'!CO5-'Accum Depr no CIAC'!CO5</f>
        <v>0</v>
      </c>
      <c r="CP5" s="31">
        <f>'Accum Depr w CIAC'!CP5-'Accum Depr no CIAC'!CP5</f>
        <v>0</v>
      </c>
      <c r="CQ5" s="148">
        <f>'Accum Depr w CIAC'!CQ5-'Accum Depr no CIAC'!CQ5</f>
        <v>0</v>
      </c>
      <c r="CR5" s="41">
        <f>'Accum Depr w CIAC'!CR5-'Accum Depr no CIAC'!CR5</f>
        <v>0</v>
      </c>
      <c r="CS5" s="31">
        <f>'Accum Depr w CIAC'!CS5-'Accum Depr no CIAC'!CS5</f>
        <v>0</v>
      </c>
      <c r="CT5" s="148">
        <f>'Accum Depr w CIAC'!CT5-'Accum Depr no CIAC'!CT5</f>
        <v>0</v>
      </c>
      <c r="CU5" s="41">
        <f>'Accum Depr w CIAC'!CU5-'Accum Depr no CIAC'!CU5</f>
        <v>0</v>
      </c>
      <c r="CV5" s="31">
        <f>'Accum Depr w CIAC'!CV5-'Accum Depr no CIAC'!CV5</f>
        <v>0</v>
      </c>
      <c r="CW5" s="148">
        <f>'Accum Depr w CIAC'!CW5-'Accum Depr no CIAC'!CW5</f>
        <v>0</v>
      </c>
      <c r="CX5" s="41">
        <f>'Accum Depr w CIAC'!CX5-'Accum Depr no CIAC'!CX5</f>
        <v>0</v>
      </c>
      <c r="CY5" s="31">
        <f>'Accum Depr w CIAC'!CY5-'Accum Depr no CIAC'!CY5</f>
        <v>0</v>
      </c>
      <c r="CZ5" s="148">
        <f>'Accum Depr w CIAC'!CZ5-'Accum Depr no CIAC'!CZ5</f>
        <v>0</v>
      </c>
      <c r="DA5" s="41">
        <f>'Accum Depr w CIAC'!DA5-'Accum Depr no CIAC'!DA5</f>
        <v>0</v>
      </c>
      <c r="DB5" s="31">
        <f>'Accum Depr w CIAC'!DB5-'Accum Depr no CIAC'!DB5</f>
        <v>0</v>
      </c>
      <c r="DC5" s="148">
        <f>'Accum Depr w CIAC'!DC5-'Accum Depr no CIAC'!DC5</f>
        <v>0</v>
      </c>
      <c r="DD5" s="41">
        <f>'Accum Depr w CIAC'!DD5-'Accum Depr no CIAC'!DD5</f>
        <v>0</v>
      </c>
      <c r="DE5" s="31">
        <f>'Accum Depr w CIAC'!DE5-'Accum Depr no CIAC'!DE5</f>
        <v>0</v>
      </c>
      <c r="DF5" s="148">
        <f>'Accum Depr w CIAC'!DF5-'Accum Depr no CIAC'!DF5</f>
        <v>0</v>
      </c>
      <c r="DG5" s="41">
        <f>'Accum Depr w CIAC'!DG5-'Accum Depr no CIAC'!DG5</f>
        <v>0</v>
      </c>
      <c r="DH5" s="31">
        <f>'Accum Depr w CIAC'!DH5-'Accum Depr no CIAC'!DH5</f>
        <v>0</v>
      </c>
      <c r="DI5" s="148">
        <f>'Accum Depr w CIAC'!DI5-'Accum Depr no CIAC'!DI5</f>
        <v>0</v>
      </c>
      <c r="DJ5" s="41">
        <f>'Accum Depr w CIAC'!DJ5-'Accum Depr no CIAC'!DJ5</f>
        <v>0</v>
      </c>
      <c r="DK5" s="31">
        <f>'Accum Depr w CIAC'!DK5-'Accum Depr no CIAC'!DK5</f>
        <v>0</v>
      </c>
      <c r="DL5" s="148">
        <f>'Accum Depr w CIAC'!DL5-'Accum Depr no CIAC'!DL5</f>
        <v>0</v>
      </c>
      <c r="DM5" s="41">
        <f>'Accum Depr w CIAC'!DM5-'Accum Depr no CIAC'!DM5</f>
        <v>0</v>
      </c>
      <c r="DN5" s="31">
        <f>'Accum Depr w CIAC'!DN5-'Accum Depr no CIAC'!DN5</f>
        <v>0</v>
      </c>
      <c r="DO5" s="148">
        <f>'Accum Depr w CIAC'!DO5-'Accum Depr no CIAC'!DO5</f>
        <v>0</v>
      </c>
      <c r="DP5" s="41">
        <f>'Accum Depr w CIAC'!DP5-'Accum Depr no CIAC'!DP5</f>
        <v>0</v>
      </c>
      <c r="DQ5" s="31">
        <f>'Accum Depr w CIAC'!DQ5-'Accum Depr no CIAC'!DQ5</f>
        <v>0</v>
      </c>
      <c r="DR5" s="148">
        <f>'Accum Depr w CIAC'!DR5-'Accum Depr no CIAC'!DR5</f>
        <v>0</v>
      </c>
      <c r="DS5" s="41">
        <f>'Accum Depr w CIAC'!DS5-'Accum Depr no CIAC'!DS5</f>
        <v>0</v>
      </c>
      <c r="DT5" s="31">
        <f>'Accum Depr w CIAC'!DT5-'Accum Depr no CIAC'!DT5</f>
        <v>0</v>
      </c>
      <c r="DU5" s="148">
        <f>'Accum Depr w CIAC'!DU5-'Accum Depr no CIAC'!DU5</f>
        <v>0</v>
      </c>
      <c r="DV5" s="41">
        <f>'Accum Depr w CIAC'!DV5-'Accum Depr no CIAC'!DV5</f>
        <v>0</v>
      </c>
      <c r="DW5" s="31">
        <f>'Accum Depr w CIAC'!DW5-'Accum Depr no CIAC'!DW5</f>
        <v>0</v>
      </c>
      <c r="DX5" s="148">
        <f>'Accum Depr w CIAC'!DX5-'Accum Depr no CIAC'!DX5</f>
        <v>0</v>
      </c>
      <c r="DY5" s="41">
        <f>'Accum Depr w CIAC'!DY5-'Accum Depr no CIAC'!DY5</f>
        <v>0</v>
      </c>
      <c r="DZ5" s="31">
        <f>'Accum Depr w CIAC'!DZ5-'Accum Depr no CIAC'!DZ5</f>
        <v>0</v>
      </c>
      <c r="EA5" s="148">
        <f>'Accum Depr w CIAC'!EA5-'Accum Depr no CIAC'!EA5</f>
        <v>0</v>
      </c>
      <c r="EB5" s="41">
        <f>'Accum Depr w CIAC'!EB5-'Accum Depr no CIAC'!EB5</f>
        <v>0</v>
      </c>
      <c r="EC5" s="31">
        <f>'Accum Depr w CIAC'!EC5-'Accum Depr no CIAC'!EC5</f>
        <v>0</v>
      </c>
      <c r="ED5" s="148">
        <f>'Accum Depr w CIAC'!ED5-'Accum Depr no CIAC'!ED5</f>
        <v>0</v>
      </c>
      <c r="EE5" s="41">
        <f>'Accum Depr w CIAC'!EE5-'Accum Depr no CIAC'!EE5</f>
        <v>0</v>
      </c>
      <c r="EF5" s="31">
        <f>'Accum Depr w CIAC'!EF5-'Accum Depr no CIAC'!EF5</f>
        <v>0</v>
      </c>
      <c r="EG5" s="148">
        <f>'Accum Depr w CIAC'!EG5-'Accum Depr no CIAC'!EG5</f>
        <v>0</v>
      </c>
      <c r="EH5" s="41">
        <f>'Accum Depr w CIAC'!EH5-'Accum Depr no CIAC'!EH5</f>
        <v>0</v>
      </c>
      <c r="EI5" s="31">
        <f>'Accum Depr w CIAC'!EI5-'Accum Depr no CIAC'!EI5</f>
        <v>0</v>
      </c>
      <c r="EJ5" s="148">
        <f>'Accum Depr w CIAC'!EJ5-'Accum Depr no CIAC'!EJ5</f>
        <v>0</v>
      </c>
      <c r="EK5" s="41">
        <f>'Accum Depr w CIAC'!EK5-'Accum Depr no CIAC'!EK5</f>
        <v>0</v>
      </c>
      <c r="EL5" s="31">
        <f>'Accum Depr w CIAC'!EL5-'Accum Depr no CIAC'!EL5</f>
        <v>0</v>
      </c>
      <c r="EM5" s="148">
        <f>'Accum Depr w CIAC'!EM5-'Accum Depr no CIAC'!EM5</f>
        <v>0</v>
      </c>
      <c r="EN5" s="41">
        <f>'Accum Depr w CIAC'!EN5-'Accum Depr no CIAC'!EN5</f>
        <v>0</v>
      </c>
      <c r="EO5" s="31">
        <f>'Accum Depr w CIAC'!EO5-'Accum Depr no CIAC'!EO5</f>
        <v>0</v>
      </c>
      <c r="EP5" s="148">
        <f>'Accum Depr w CIAC'!EP5-'Accum Depr no CIAC'!EP5</f>
        <v>0</v>
      </c>
      <c r="EQ5" s="41">
        <f>'Accum Depr w CIAC'!EQ5-'Accum Depr no CIAC'!EQ5</f>
        <v>0</v>
      </c>
      <c r="ER5" s="31">
        <f>'Accum Depr w CIAC'!ER5-'Accum Depr no CIAC'!ER5</f>
        <v>0</v>
      </c>
      <c r="ES5" s="148">
        <f>'Accum Depr w CIAC'!ES5-'Accum Depr no CIAC'!ES5</f>
        <v>0</v>
      </c>
      <c r="ET5" s="41">
        <f>'Accum Depr w CIAC'!ET5-'Accum Depr no CIAC'!ET5</f>
        <v>0</v>
      </c>
      <c r="EU5" s="31">
        <f>'Accum Depr w CIAC'!EU5-'Accum Depr no CIAC'!EU5</f>
        <v>0</v>
      </c>
      <c r="EV5" s="148">
        <f>'Accum Depr w CIAC'!EV5-'Accum Depr no CIAC'!EV5</f>
        <v>0</v>
      </c>
      <c r="EW5" s="41">
        <f>'Accum Depr w CIAC'!EW5-'Accum Depr no CIAC'!EW5</f>
        <v>0</v>
      </c>
      <c r="EX5" s="31">
        <f>'Accum Depr w CIAC'!EX5-'Accum Depr no CIAC'!EX5</f>
        <v>0</v>
      </c>
      <c r="EY5" s="148">
        <f>'Accum Depr w CIAC'!EY5-'Accum Depr no CIAC'!EY5</f>
        <v>0</v>
      </c>
      <c r="EZ5" s="41">
        <f>'Accum Depr w CIAC'!EZ5-'Accum Depr no CIAC'!EZ5</f>
        <v>0</v>
      </c>
      <c r="FA5" s="31">
        <f>'Accum Depr w CIAC'!FA5-'Accum Depr no CIAC'!FA5</f>
        <v>0</v>
      </c>
      <c r="FB5" s="148">
        <f>'Accum Depr w CIAC'!FB5-'Accum Depr no CIAC'!FB5</f>
        <v>0</v>
      </c>
      <c r="FC5" s="41">
        <f>'Accum Depr w CIAC'!FC5-'Accum Depr no CIAC'!FC5</f>
        <v>0</v>
      </c>
      <c r="FD5" s="31">
        <f>'Accum Depr w CIAC'!FD5-'Accum Depr no CIAC'!FD5</f>
        <v>0</v>
      </c>
      <c r="FE5" s="155">
        <f>'Accum Depr w CIAC'!FE5-'Accum Depr no CIAC'!FE5</f>
        <v>0</v>
      </c>
      <c r="FF5" s="155">
        <f>'Accum Depr w CIAC'!FF5-'Accum Depr no CIAC'!FF5</f>
        <v>0</v>
      </c>
      <c r="FG5" s="31">
        <f>'Accum Depr w CIAC'!FG5-'Accum Depr no CIAC'!FG5</f>
        <v>0</v>
      </c>
      <c r="FH5" s="155">
        <f>'Accum Depr w CIAC'!FH5-'Accum Depr no CIAC'!FH5</f>
        <v>0</v>
      </c>
      <c r="FI5" s="155">
        <f>'Accum Depr w CIAC'!FI5-'Accum Depr no CIAC'!FI5</f>
        <v>0</v>
      </c>
      <c r="FJ5" s="31">
        <f>'Accum Depr w CIAC'!FJ5-'Accum Depr no CIAC'!FJ5</f>
        <v>0</v>
      </c>
    </row>
    <row r="6" spans="1:169" x14ac:dyDescent="0.2">
      <c r="A6" s="155" t="s">
        <v>44</v>
      </c>
      <c r="B6" s="155" t="s">
        <v>50</v>
      </c>
      <c r="C6" s="155">
        <v>23761</v>
      </c>
      <c r="D6" s="27">
        <f>'Accum Depr w CIAC'!D6-'Accum Depr no CIAC'!D6</f>
        <v>0</v>
      </c>
      <c r="E6" s="158">
        <f>'Accum Depr w CIAC'!E6-'Accum Depr no CIAC'!E6</f>
        <v>0</v>
      </c>
      <c r="F6" s="33">
        <f>'Accum Depr w CIAC'!F6-'Accum Depr no CIAC'!F6</f>
        <v>0</v>
      </c>
      <c r="G6" s="31">
        <f>'Accum Depr w CIAC'!G6-'Accum Depr no CIAC'!G6</f>
        <v>0</v>
      </c>
      <c r="H6" s="148">
        <f>'Accum Depr w CIAC'!H6-'Accum Depr no CIAC'!H6</f>
        <v>0</v>
      </c>
      <c r="I6" s="37">
        <f>'Accum Depr w CIAC'!I6-'Accum Depr no CIAC'!I6</f>
        <v>0</v>
      </c>
      <c r="J6" s="31">
        <f>'Accum Depr w CIAC'!J6-'Accum Depr no CIAC'!J6</f>
        <v>0</v>
      </c>
      <c r="K6" s="148">
        <f>'Accum Depr w CIAC'!K6-'Accum Depr no CIAC'!K6</f>
        <v>0</v>
      </c>
      <c r="L6" s="37">
        <f>'Accum Depr w CIAC'!L6-'Accum Depr no CIAC'!L6</f>
        <v>0</v>
      </c>
      <c r="M6" s="31">
        <f>'Accum Depr w CIAC'!M6-'Accum Depr no CIAC'!M6</f>
        <v>0</v>
      </c>
      <c r="N6" s="148">
        <f>'Accum Depr w CIAC'!N6-'Accum Depr no CIAC'!N6</f>
        <v>0</v>
      </c>
      <c r="O6" s="37">
        <f>'Accum Depr w CIAC'!O6-'Accum Depr no CIAC'!O6</f>
        <v>0</v>
      </c>
      <c r="P6" s="31">
        <f>'Accum Depr w CIAC'!P6-'Accum Depr no CIAC'!P6</f>
        <v>0</v>
      </c>
      <c r="Q6" s="148">
        <f>'Accum Depr w CIAC'!Q6-'Accum Depr no CIAC'!Q6</f>
        <v>0</v>
      </c>
      <c r="R6" s="37">
        <f>'Accum Depr w CIAC'!R6-'Accum Depr no CIAC'!R6</f>
        <v>0</v>
      </c>
      <c r="S6" s="31">
        <f>'Accum Depr w CIAC'!S6-'Accum Depr no CIAC'!S6</f>
        <v>0</v>
      </c>
      <c r="T6" s="148">
        <f>'Accum Depr w CIAC'!T6-'Accum Depr no CIAC'!T6</f>
        <v>0</v>
      </c>
      <c r="U6" s="37">
        <f>'Accum Depr w CIAC'!U6-'Accum Depr no CIAC'!U6</f>
        <v>0</v>
      </c>
      <c r="V6" s="31">
        <f>'Accum Depr w CIAC'!V6-'Accum Depr no CIAC'!V6</f>
        <v>0</v>
      </c>
      <c r="W6" s="148">
        <f>'Accum Depr w CIAC'!W6-'Accum Depr no CIAC'!W6</f>
        <v>0</v>
      </c>
      <c r="X6" s="37">
        <f>'Accum Depr w CIAC'!X6-'Accum Depr no CIAC'!X6</f>
        <v>0</v>
      </c>
      <c r="Y6" s="31">
        <f>'Accum Depr w CIAC'!Y6-'Accum Depr no CIAC'!Y6</f>
        <v>0</v>
      </c>
      <c r="Z6" s="148">
        <f>'Accum Depr w CIAC'!Z6-'Accum Depr no CIAC'!Z6</f>
        <v>0</v>
      </c>
      <c r="AA6" s="37">
        <f>'Accum Depr w CIAC'!AA6-'Accum Depr no CIAC'!AA6</f>
        <v>0</v>
      </c>
      <c r="AB6" s="31">
        <f>'Accum Depr w CIAC'!AB6-'Accum Depr no CIAC'!AB6</f>
        <v>0</v>
      </c>
      <c r="AC6" s="148">
        <f>'Accum Depr w CIAC'!AC6-'Accum Depr no CIAC'!AC6</f>
        <v>0</v>
      </c>
      <c r="AD6" s="37">
        <f>'Accum Depr w CIAC'!AD6-'Accum Depr no CIAC'!AD6</f>
        <v>0</v>
      </c>
      <c r="AE6" s="31">
        <f>'Accum Depr w CIAC'!AE6-'Accum Depr no CIAC'!AE6</f>
        <v>0</v>
      </c>
      <c r="AF6" s="148">
        <f>'Accum Depr w CIAC'!AF6-'Accum Depr no CIAC'!AF6</f>
        <v>0</v>
      </c>
      <c r="AG6" s="37">
        <f>'Accum Depr w CIAC'!AG6-'Accum Depr no CIAC'!AG6</f>
        <v>0</v>
      </c>
      <c r="AH6" s="31">
        <f>'Accum Depr w CIAC'!AH6-'Accum Depr no CIAC'!AH6</f>
        <v>0</v>
      </c>
      <c r="AI6" s="148">
        <f>'Accum Depr w CIAC'!AI6-'Accum Depr no CIAC'!AI6</f>
        <v>0</v>
      </c>
      <c r="AJ6" s="37">
        <f>'Accum Depr w CIAC'!AJ6-'Accum Depr no CIAC'!AJ6</f>
        <v>0</v>
      </c>
      <c r="AK6" s="31">
        <f>'Accum Depr w CIAC'!AK6-'Accum Depr no CIAC'!AK6</f>
        <v>0</v>
      </c>
      <c r="AL6" s="148">
        <f>'Accum Depr w CIAC'!AL6-'Accum Depr no CIAC'!AL6</f>
        <v>0</v>
      </c>
      <c r="AM6" s="37">
        <f>'Accum Depr w CIAC'!AM6-'Accum Depr no CIAC'!AM6</f>
        <v>0</v>
      </c>
      <c r="AN6" s="31">
        <f>'Accum Depr w CIAC'!AN6-'Accum Depr no CIAC'!AN6</f>
        <v>0</v>
      </c>
      <c r="AO6" s="148">
        <f>'Accum Depr w CIAC'!AO6-'Accum Depr no CIAC'!AO6</f>
        <v>0</v>
      </c>
      <c r="AP6" s="37">
        <f>'Accum Depr w CIAC'!AP6-'Accum Depr no CIAC'!AP6</f>
        <v>0</v>
      </c>
      <c r="AQ6" s="31">
        <f>'Accum Depr w CIAC'!AQ6-'Accum Depr no CIAC'!AQ6</f>
        <v>0</v>
      </c>
      <c r="AR6" s="148">
        <f>'Accum Depr w CIAC'!AR6-'Accum Depr no CIAC'!AR6</f>
        <v>0</v>
      </c>
      <c r="AS6" s="37">
        <f>'Accum Depr w CIAC'!AS6-'Accum Depr no CIAC'!AS6</f>
        <v>0</v>
      </c>
      <c r="AT6" s="31">
        <f>'Accum Depr w CIAC'!AT6-'Accum Depr no CIAC'!AT6</f>
        <v>0</v>
      </c>
      <c r="AU6" s="148">
        <f>'Accum Depr w CIAC'!AU6-'Accum Depr no CIAC'!AU6</f>
        <v>0</v>
      </c>
      <c r="AV6" s="37">
        <f>'Accum Depr w CIAC'!AV6-'Accum Depr no CIAC'!AV6</f>
        <v>0</v>
      </c>
      <c r="AW6" s="31">
        <f>'Accum Depr w CIAC'!AW6-'Accum Depr no CIAC'!AW6</f>
        <v>0</v>
      </c>
      <c r="AX6" s="148">
        <f>'Accum Depr w CIAC'!AX6-'Accum Depr no CIAC'!AX6</f>
        <v>0</v>
      </c>
      <c r="AY6" s="37">
        <f>'Accum Depr w CIAC'!AY6-'Accum Depr no CIAC'!AY6</f>
        <v>0</v>
      </c>
      <c r="AZ6" s="31">
        <f>'Accum Depr w CIAC'!AZ6-'Accum Depr no CIAC'!AZ6</f>
        <v>0</v>
      </c>
      <c r="BA6" s="148">
        <f>'Accum Depr w CIAC'!BA6-'Accum Depr no CIAC'!BA6</f>
        <v>0</v>
      </c>
      <c r="BB6" s="37">
        <f>'Accum Depr w CIAC'!BB6-'Accum Depr no CIAC'!BB6</f>
        <v>0</v>
      </c>
      <c r="BC6" s="31">
        <f>'Accum Depr w CIAC'!BC6-'Accum Depr no CIAC'!BC6</f>
        <v>0</v>
      </c>
      <c r="BD6" s="148">
        <f>'Accum Depr w CIAC'!BD6-'Accum Depr no CIAC'!BD6</f>
        <v>0</v>
      </c>
      <c r="BE6" s="37">
        <f>'Accum Depr w CIAC'!BE6-'Accum Depr no CIAC'!BE6</f>
        <v>0</v>
      </c>
      <c r="BF6" s="31">
        <f>'Accum Depr w CIAC'!BF6-'Accum Depr no CIAC'!BF6</f>
        <v>0</v>
      </c>
      <c r="BG6" s="148">
        <f>'Accum Depr w CIAC'!BG6-'Accum Depr no CIAC'!BG6</f>
        <v>0</v>
      </c>
      <c r="BH6" s="37">
        <f>'Accum Depr w CIAC'!BH6-'Accum Depr no CIAC'!BH6</f>
        <v>0</v>
      </c>
      <c r="BI6" s="31">
        <f>'Accum Depr w CIAC'!BI6-'Accum Depr no CIAC'!BI6</f>
        <v>0</v>
      </c>
      <c r="BJ6" s="148">
        <f>'Accum Depr w CIAC'!BJ6-'Accum Depr no CIAC'!BJ6</f>
        <v>0</v>
      </c>
      <c r="BK6" s="37">
        <f>'Accum Depr w CIAC'!BK6-'Accum Depr no CIAC'!BK6</f>
        <v>0</v>
      </c>
      <c r="BL6" s="31">
        <f>'Accum Depr w CIAC'!BL6-'Accum Depr no CIAC'!BL6</f>
        <v>0</v>
      </c>
      <c r="BM6" s="148">
        <f>'Accum Depr w CIAC'!BM6-'Accum Depr no CIAC'!BM6</f>
        <v>0</v>
      </c>
      <c r="BN6" s="37">
        <f>'Accum Depr w CIAC'!BN6-'Accum Depr no CIAC'!BN6</f>
        <v>0</v>
      </c>
      <c r="BO6" s="31">
        <f>'Accum Depr w CIAC'!BO6-'Accum Depr no CIAC'!BO6</f>
        <v>0</v>
      </c>
      <c r="BP6" s="148">
        <f>'Accum Depr w CIAC'!BP6-'Accum Depr no CIAC'!BP6</f>
        <v>0</v>
      </c>
      <c r="BQ6" s="37">
        <f>'Accum Depr w CIAC'!BQ6-'Accum Depr no CIAC'!BQ6</f>
        <v>0</v>
      </c>
      <c r="BR6" s="31">
        <f>'Accum Depr w CIAC'!BR6-'Accum Depr no CIAC'!BR6</f>
        <v>0</v>
      </c>
      <c r="BS6" s="148">
        <f>'Accum Depr w CIAC'!BS6-'Accum Depr no CIAC'!BS6</f>
        <v>0</v>
      </c>
      <c r="BT6" s="37">
        <f>'Accum Depr w CIAC'!BT6-'Accum Depr no CIAC'!BT6</f>
        <v>0</v>
      </c>
      <c r="BU6" s="31">
        <f>'Accum Depr w CIAC'!BU6-'Accum Depr no CIAC'!BU6</f>
        <v>0</v>
      </c>
      <c r="BV6" s="148">
        <f>'Accum Depr w CIAC'!BV6-'Accum Depr no CIAC'!BV6</f>
        <v>0</v>
      </c>
      <c r="BW6" s="37">
        <f>'Accum Depr w CIAC'!BW6-'Accum Depr no CIAC'!BW6</f>
        <v>0</v>
      </c>
      <c r="BX6" s="31">
        <f>'Accum Depr w CIAC'!BX6-'Accum Depr no CIAC'!BX6</f>
        <v>0</v>
      </c>
      <c r="BY6" s="148">
        <f>'Accum Depr w CIAC'!BY6-'Accum Depr no CIAC'!BY6</f>
        <v>0</v>
      </c>
      <c r="BZ6" s="37">
        <f>'Accum Depr w CIAC'!BZ6-'Accum Depr no CIAC'!BZ6</f>
        <v>0</v>
      </c>
      <c r="CA6" s="31">
        <f>'Accum Depr w CIAC'!CA6-'Accum Depr no CIAC'!CA6</f>
        <v>0</v>
      </c>
      <c r="CB6" s="148">
        <f>'Accum Depr w CIAC'!CB6-'Accum Depr no CIAC'!CB6</f>
        <v>0</v>
      </c>
      <c r="CC6" s="37">
        <f>'Accum Depr w CIAC'!CC6-'Accum Depr no CIAC'!CC6</f>
        <v>0</v>
      </c>
      <c r="CD6" s="31">
        <f>'Accum Depr w CIAC'!CD6-'Accum Depr no CIAC'!CD6</f>
        <v>0</v>
      </c>
      <c r="CE6" s="148">
        <f>'Accum Depr w CIAC'!CE6-'Accum Depr no CIAC'!CE6</f>
        <v>0</v>
      </c>
      <c r="CF6" s="37">
        <f>'Accum Depr w CIAC'!CF6-'Accum Depr no CIAC'!CF6</f>
        <v>0</v>
      </c>
      <c r="CG6" s="31">
        <f>'Accum Depr w CIAC'!CG6-'Accum Depr no CIAC'!CG6</f>
        <v>0</v>
      </c>
      <c r="CH6" s="148">
        <f>'Accum Depr w CIAC'!CH6-'Accum Depr no CIAC'!CH6</f>
        <v>0</v>
      </c>
      <c r="CI6" s="37">
        <f>'Accum Depr w CIAC'!CI6-'Accum Depr no CIAC'!CI6</f>
        <v>0</v>
      </c>
      <c r="CJ6" s="31">
        <f>'Accum Depr w CIAC'!CJ6-'Accum Depr no CIAC'!CJ6</f>
        <v>0</v>
      </c>
      <c r="CK6" s="148">
        <f>'Accum Depr w CIAC'!CK6-'Accum Depr no CIAC'!CK6</f>
        <v>0</v>
      </c>
      <c r="CL6" s="37">
        <f>'Accum Depr w CIAC'!CL6-'Accum Depr no CIAC'!CL6</f>
        <v>0</v>
      </c>
      <c r="CM6" s="31">
        <f>'Accum Depr w CIAC'!CM6-'Accum Depr no CIAC'!CM6</f>
        <v>0</v>
      </c>
      <c r="CN6" s="148">
        <f>'Accum Depr w CIAC'!CN6-'Accum Depr no CIAC'!CN6</f>
        <v>0</v>
      </c>
      <c r="CO6" s="37">
        <f>'Accum Depr w CIAC'!CO6-'Accum Depr no CIAC'!CO6</f>
        <v>0</v>
      </c>
      <c r="CP6" s="31">
        <f>'Accum Depr w CIAC'!CP6-'Accum Depr no CIAC'!CP6</f>
        <v>0</v>
      </c>
      <c r="CQ6" s="148">
        <f>'Accum Depr w CIAC'!CQ6-'Accum Depr no CIAC'!CQ6</f>
        <v>0</v>
      </c>
      <c r="CR6" s="37">
        <f>'Accum Depr w CIAC'!CR6-'Accum Depr no CIAC'!CR6</f>
        <v>0</v>
      </c>
      <c r="CS6" s="31">
        <f>'Accum Depr w CIAC'!CS6-'Accum Depr no CIAC'!CS6</f>
        <v>0</v>
      </c>
      <c r="CT6" s="148">
        <f>'Accum Depr w CIAC'!CT6-'Accum Depr no CIAC'!CT6</f>
        <v>0</v>
      </c>
      <c r="CU6" s="37">
        <f>'Accum Depr w CIAC'!CU6-'Accum Depr no CIAC'!CU6</f>
        <v>0</v>
      </c>
      <c r="CV6" s="31">
        <f>'Accum Depr w CIAC'!CV6-'Accum Depr no CIAC'!CV6</f>
        <v>0</v>
      </c>
      <c r="CW6" s="148">
        <f>'Accum Depr w CIAC'!CW6-'Accum Depr no CIAC'!CW6</f>
        <v>0</v>
      </c>
      <c r="CX6" s="37">
        <f>'Accum Depr w CIAC'!CX6-'Accum Depr no CIAC'!CX6</f>
        <v>0</v>
      </c>
      <c r="CY6" s="31">
        <f>'Accum Depr w CIAC'!CY6-'Accum Depr no CIAC'!CY6</f>
        <v>0</v>
      </c>
      <c r="CZ6" s="148">
        <f>'Accum Depr w CIAC'!CZ6-'Accum Depr no CIAC'!CZ6</f>
        <v>0</v>
      </c>
      <c r="DA6" s="37">
        <f>'Accum Depr w CIAC'!DA6-'Accum Depr no CIAC'!DA6</f>
        <v>0</v>
      </c>
      <c r="DB6" s="31">
        <f>'Accum Depr w CIAC'!DB6-'Accum Depr no CIAC'!DB6</f>
        <v>0</v>
      </c>
      <c r="DC6" s="148">
        <f>'Accum Depr w CIAC'!DC6-'Accum Depr no CIAC'!DC6</f>
        <v>0</v>
      </c>
      <c r="DD6" s="37">
        <f>'Accum Depr w CIAC'!DD6-'Accum Depr no CIAC'!DD6</f>
        <v>0</v>
      </c>
      <c r="DE6" s="31">
        <f>'Accum Depr w CIAC'!DE6-'Accum Depr no CIAC'!DE6</f>
        <v>0</v>
      </c>
      <c r="DF6" s="148">
        <f>'Accum Depr w CIAC'!DF6-'Accum Depr no CIAC'!DF6</f>
        <v>0</v>
      </c>
      <c r="DG6" s="37">
        <f>'Accum Depr w CIAC'!DG6-'Accum Depr no CIAC'!DG6</f>
        <v>0</v>
      </c>
      <c r="DH6" s="31">
        <f>'Accum Depr w CIAC'!DH6-'Accum Depr no CIAC'!DH6</f>
        <v>0</v>
      </c>
      <c r="DI6" s="148">
        <f>'Accum Depr w CIAC'!DI6-'Accum Depr no CIAC'!DI6</f>
        <v>0</v>
      </c>
      <c r="DJ6" s="37">
        <f>'Accum Depr w CIAC'!DJ6-'Accum Depr no CIAC'!DJ6</f>
        <v>0</v>
      </c>
      <c r="DK6" s="31">
        <f>'Accum Depr w CIAC'!DK6-'Accum Depr no CIAC'!DK6</f>
        <v>0</v>
      </c>
      <c r="DL6" s="148">
        <f>'Accum Depr w CIAC'!DL6-'Accum Depr no CIAC'!DL6</f>
        <v>0</v>
      </c>
      <c r="DM6" s="37">
        <f>'Accum Depr w CIAC'!DM6-'Accum Depr no CIAC'!DM6</f>
        <v>0</v>
      </c>
      <c r="DN6" s="31">
        <f>'Accum Depr w CIAC'!DN6-'Accum Depr no CIAC'!DN6</f>
        <v>0</v>
      </c>
      <c r="DO6" s="148">
        <f>'Accum Depr w CIAC'!DO6-'Accum Depr no CIAC'!DO6</f>
        <v>0</v>
      </c>
      <c r="DP6" s="37">
        <f>'Accum Depr w CIAC'!DP6-'Accum Depr no CIAC'!DP6</f>
        <v>0</v>
      </c>
      <c r="DQ6" s="31">
        <f>'Accum Depr w CIAC'!DQ6-'Accum Depr no CIAC'!DQ6</f>
        <v>0</v>
      </c>
      <c r="DR6" s="148">
        <f>'Accum Depr w CIAC'!DR6-'Accum Depr no CIAC'!DR6</f>
        <v>0</v>
      </c>
      <c r="DS6" s="37">
        <f>'Accum Depr w CIAC'!DS6-'Accum Depr no CIAC'!DS6</f>
        <v>0</v>
      </c>
      <c r="DT6" s="31">
        <f>'Accum Depr w CIAC'!DT6-'Accum Depr no CIAC'!DT6</f>
        <v>0</v>
      </c>
      <c r="DU6" s="148">
        <f>'Accum Depr w CIAC'!DU6-'Accum Depr no CIAC'!DU6</f>
        <v>0</v>
      </c>
      <c r="DV6" s="37">
        <f>'Accum Depr w CIAC'!DV6-'Accum Depr no CIAC'!DV6</f>
        <v>0</v>
      </c>
      <c r="DW6" s="31">
        <f>'Accum Depr w CIAC'!DW6-'Accum Depr no CIAC'!DW6</f>
        <v>0</v>
      </c>
      <c r="DX6" s="148">
        <f>'Accum Depr w CIAC'!DX6-'Accum Depr no CIAC'!DX6</f>
        <v>0</v>
      </c>
      <c r="DY6" s="37">
        <f>'Accum Depr w CIAC'!DY6-'Accum Depr no CIAC'!DY6</f>
        <v>0</v>
      </c>
      <c r="DZ6" s="31">
        <f>'Accum Depr w CIAC'!DZ6-'Accum Depr no CIAC'!DZ6</f>
        <v>0</v>
      </c>
      <c r="EA6" s="148">
        <f>'Accum Depr w CIAC'!EA6-'Accum Depr no CIAC'!EA6</f>
        <v>0</v>
      </c>
      <c r="EB6" s="37">
        <f>'Accum Depr w CIAC'!EB6-'Accum Depr no CIAC'!EB6</f>
        <v>0</v>
      </c>
      <c r="EC6" s="31">
        <f>'Accum Depr w CIAC'!EC6-'Accum Depr no CIAC'!EC6</f>
        <v>0</v>
      </c>
      <c r="ED6" s="148">
        <f>'Accum Depr w CIAC'!ED6-'Accum Depr no CIAC'!ED6</f>
        <v>0</v>
      </c>
      <c r="EE6" s="37">
        <f>'Accum Depr w CIAC'!EE6-'Accum Depr no CIAC'!EE6</f>
        <v>0</v>
      </c>
      <c r="EF6" s="31">
        <f>'Accum Depr w CIAC'!EF6-'Accum Depr no CIAC'!EF6</f>
        <v>0</v>
      </c>
      <c r="EG6" s="148">
        <f>'Accum Depr w CIAC'!EG6-'Accum Depr no CIAC'!EG6</f>
        <v>0</v>
      </c>
      <c r="EH6" s="37">
        <f>'Accum Depr w CIAC'!EH6-'Accum Depr no CIAC'!EH6</f>
        <v>0</v>
      </c>
      <c r="EI6" s="31">
        <f>'Accum Depr w CIAC'!EI6-'Accum Depr no CIAC'!EI6</f>
        <v>0</v>
      </c>
      <c r="EJ6" s="148">
        <f>'Accum Depr w CIAC'!EJ6-'Accum Depr no CIAC'!EJ6</f>
        <v>0</v>
      </c>
      <c r="EK6" s="37">
        <f>'Accum Depr w CIAC'!EK6-'Accum Depr no CIAC'!EK6</f>
        <v>0</v>
      </c>
      <c r="EL6" s="31">
        <f>'Accum Depr w CIAC'!EL6-'Accum Depr no CIAC'!EL6</f>
        <v>0</v>
      </c>
      <c r="EM6" s="148">
        <f>'Accum Depr w CIAC'!EM6-'Accum Depr no CIAC'!EM6</f>
        <v>0</v>
      </c>
      <c r="EN6" s="37">
        <f>'Accum Depr w CIAC'!EN6-'Accum Depr no CIAC'!EN6</f>
        <v>0</v>
      </c>
      <c r="EO6" s="31">
        <f>'Accum Depr w CIAC'!EO6-'Accum Depr no CIAC'!EO6</f>
        <v>0</v>
      </c>
      <c r="EP6" s="148">
        <f>'Accum Depr w CIAC'!EP6-'Accum Depr no CIAC'!EP6</f>
        <v>0</v>
      </c>
      <c r="EQ6" s="37">
        <f>'Accum Depr w CIAC'!EQ6-'Accum Depr no CIAC'!EQ6</f>
        <v>0</v>
      </c>
      <c r="ER6" s="31">
        <f>'Accum Depr w CIAC'!ER6-'Accum Depr no CIAC'!ER6</f>
        <v>0</v>
      </c>
      <c r="ES6" s="148">
        <f>'Accum Depr w CIAC'!ES6-'Accum Depr no CIAC'!ES6</f>
        <v>0</v>
      </c>
      <c r="ET6" s="37">
        <f>'Accum Depr w CIAC'!ET6-'Accum Depr no CIAC'!ET6</f>
        <v>0</v>
      </c>
      <c r="EU6" s="31">
        <f>'Accum Depr w CIAC'!EU6-'Accum Depr no CIAC'!EU6</f>
        <v>0</v>
      </c>
      <c r="EV6" s="148">
        <f>'Accum Depr w CIAC'!EV6-'Accum Depr no CIAC'!EV6</f>
        <v>0</v>
      </c>
      <c r="EW6" s="37">
        <f>'Accum Depr w CIAC'!EW6-'Accum Depr no CIAC'!EW6</f>
        <v>0</v>
      </c>
      <c r="EX6" s="31">
        <f>'Accum Depr w CIAC'!EX6-'Accum Depr no CIAC'!EX6</f>
        <v>0</v>
      </c>
      <c r="EY6" s="148">
        <f>'Accum Depr w CIAC'!EY6-'Accum Depr no CIAC'!EY6</f>
        <v>0</v>
      </c>
      <c r="EZ6" s="37">
        <f>'Accum Depr w CIAC'!EZ6-'Accum Depr no CIAC'!EZ6</f>
        <v>0</v>
      </c>
      <c r="FA6" s="31">
        <f>'Accum Depr w CIAC'!FA6-'Accum Depr no CIAC'!FA6</f>
        <v>0</v>
      </c>
      <c r="FB6" s="148">
        <f>'Accum Depr w CIAC'!FB6-'Accum Depr no CIAC'!FB6</f>
        <v>0</v>
      </c>
      <c r="FC6" s="37">
        <f>'Accum Depr w CIAC'!FC6-'Accum Depr no CIAC'!FC6</f>
        <v>0</v>
      </c>
      <c r="FD6" s="31">
        <f>'Accum Depr w CIAC'!FD6-'Accum Depr no CIAC'!FD6</f>
        <v>0</v>
      </c>
      <c r="FE6" s="155">
        <f>'Accum Depr w CIAC'!FE6-'Accum Depr no CIAC'!FE6</f>
        <v>0</v>
      </c>
      <c r="FF6" s="155">
        <f>'Accum Depr w CIAC'!FF6-'Accum Depr no CIAC'!FF6</f>
        <v>0</v>
      </c>
      <c r="FG6" s="31">
        <f>'Accum Depr w CIAC'!FG6-'Accum Depr no CIAC'!FG6</f>
        <v>0</v>
      </c>
      <c r="FH6" s="155">
        <f>'Accum Depr w CIAC'!FH6-'Accum Depr no CIAC'!FH6</f>
        <v>0</v>
      </c>
      <c r="FI6" s="155">
        <f>'Accum Depr w CIAC'!FI6-'Accum Depr no CIAC'!FI6</f>
        <v>0</v>
      </c>
      <c r="FJ6" s="31">
        <f>'Accum Depr w CIAC'!FJ6-'Accum Depr no CIAC'!FJ6</f>
        <v>0</v>
      </c>
    </row>
    <row r="7" spans="1:169" x14ac:dyDescent="0.2">
      <c r="A7" s="155" t="s">
        <v>45</v>
      </c>
      <c r="B7" s="155" t="s">
        <v>50</v>
      </c>
      <c r="C7" s="155">
        <v>23762</v>
      </c>
      <c r="D7" s="27">
        <f>'Accum Depr w CIAC'!D7-'Accum Depr no CIAC'!D7</f>
        <v>0</v>
      </c>
      <c r="E7" s="158">
        <f>'Accum Depr w CIAC'!E7-'Accum Depr no CIAC'!E7</f>
        <v>0</v>
      </c>
      <c r="F7" s="33">
        <f>'Accum Depr w CIAC'!F7-'Accum Depr no CIAC'!F7</f>
        <v>0</v>
      </c>
      <c r="G7" s="31">
        <f>'Accum Depr w CIAC'!G7-'Accum Depr no CIAC'!G7</f>
        <v>0</v>
      </c>
      <c r="H7" s="148">
        <f>'Accum Depr w CIAC'!H7-'Accum Depr no CIAC'!H7</f>
        <v>0</v>
      </c>
      <c r="I7" s="37">
        <f>'Accum Depr w CIAC'!I7-'Accum Depr no CIAC'!I7</f>
        <v>0</v>
      </c>
      <c r="J7" s="31">
        <f>'Accum Depr w CIAC'!J7-'Accum Depr no CIAC'!J7</f>
        <v>0</v>
      </c>
      <c r="K7" s="148">
        <f>'Accum Depr w CIAC'!K7-'Accum Depr no CIAC'!K7</f>
        <v>0</v>
      </c>
      <c r="L7" s="37">
        <f>'Accum Depr w CIAC'!L7-'Accum Depr no CIAC'!L7</f>
        <v>0</v>
      </c>
      <c r="M7" s="31">
        <f>'Accum Depr w CIAC'!M7-'Accum Depr no CIAC'!M7</f>
        <v>0</v>
      </c>
      <c r="N7" s="148">
        <f>'Accum Depr w CIAC'!N7-'Accum Depr no CIAC'!N7</f>
        <v>0</v>
      </c>
      <c r="O7" s="37">
        <f>'Accum Depr w CIAC'!O7-'Accum Depr no CIAC'!O7</f>
        <v>0</v>
      </c>
      <c r="P7" s="31">
        <f>'Accum Depr w CIAC'!P7-'Accum Depr no CIAC'!P7</f>
        <v>0</v>
      </c>
      <c r="Q7" s="148">
        <f>'Accum Depr w CIAC'!Q7-'Accum Depr no CIAC'!Q7</f>
        <v>0</v>
      </c>
      <c r="R7" s="37">
        <f>'Accum Depr w CIAC'!R7-'Accum Depr no CIAC'!R7</f>
        <v>0</v>
      </c>
      <c r="S7" s="31">
        <f>'Accum Depr w CIAC'!S7-'Accum Depr no CIAC'!S7</f>
        <v>0</v>
      </c>
      <c r="T7" s="148">
        <f>'Accum Depr w CIAC'!T7-'Accum Depr no CIAC'!T7</f>
        <v>0</v>
      </c>
      <c r="U7" s="37">
        <f>'Accum Depr w CIAC'!U7-'Accum Depr no CIAC'!U7</f>
        <v>0</v>
      </c>
      <c r="V7" s="31">
        <f>'Accum Depr w CIAC'!V7-'Accum Depr no CIAC'!V7</f>
        <v>0</v>
      </c>
      <c r="W7" s="148">
        <f>'Accum Depr w CIAC'!W7-'Accum Depr no CIAC'!W7</f>
        <v>0</v>
      </c>
      <c r="X7" s="37">
        <f>'Accum Depr w CIAC'!X7-'Accum Depr no CIAC'!X7</f>
        <v>0</v>
      </c>
      <c r="Y7" s="31">
        <f>'Accum Depr w CIAC'!Y7-'Accum Depr no CIAC'!Y7</f>
        <v>0</v>
      </c>
      <c r="Z7" s="148">
        <f>'Accum Depr w CIAC'!Z7-'Accum Depr no CIAC'!Z7</f>
        <v>0</v>
      </c>
      <c r="AA7" s="37">
        <f>'Accum Depr w CIAC'!AA7-'Accum Depr no CIAC'!AA7</f>
        <v>0</v>
      </c>
      <c r="AB7" s="31">
        <f>'Accum Depr w CIAC'!AB7-'Accum Depr no CIAC'!AB7</f>
        <v>0</v>
      </c>
      <c r="AC7" s="148">
        <f>'Accum Depr w CIAC'!AC7-'Accum Depr no CIAC'!AC7</f>
        <v>0</v>
      </c>
      <c r="AD7" s="37">
        <f>'Accum Depr w CIAC'!AD7-'Accum Depr no CIAC'!AD7</f>
        <v>0</v>
      </c>
      <c r="AE7" s="31">
        <f>'Accum Depr w CIAC'!AE7-'Accum Depr no CIAC'!AE7</f>
        <v>0</v>
      </c>
      <c r="AF7" s="148">
        <f>'Accum Depr w CIAC'!AF7-'Accum Depr no CIAC'!AF7</f>
        <v>0</v>
      </c>
      <c r="AG7" s="37">
        <f>'Accum Depr w CIAC'!AG7-'Accum Depr no CIAC'!AG7</f>
        <v>0</v>
      </c>
      <c r="AH7" s="31">
        <f>'Accum Depr w CIAC'!AH7-'Accum Depr no CIAC'!AH7</f>
        <v>0</v>
      </c>
      <c r="AI7" s="148">
        <f>'Accum Depr w CIAC'!AI7-'Accum Depr no CIAC'!AI7</f>
        <v>0</v>
      </c>
      <c r="AJ7" s="37">
        <f>'Accum Depr w CIAC'!AJ7-'Accum Depr no CIAC'!AJ7</f>
        <v>0</v>
      </c>
      <c r="AK7" s="31">
        <f>'Accum Depr w CIAC'!AK7-'Accum Depr no CIAC'!AK7</f>
        <v>0</v>
      </c>
      <c r="AL7" s="148">
        <f>'Accum Depr w CIAC'!AL7-'Accum Depr no CIAC'!AL7</f>
        <v>0</v>
      </c>
      <c r="AM7" s="37">
        <f>'Accum Depr w CIAC'!AM7-'Accum Depr no CIAC'!AM7</f>
        <v>0</v>
      </c>
      <c r="AN7" s="31">
        <f>'Accum Depr w CIAC'!AN7-'Accum Depr no CIAC'!AN7</f>
        <v>0</v>
      </c>
      <c r="AO7" s="148">
        <f>'Accum Depr w CIAC'!AO7-'Accum Depr no CIAC'!AO7</f>
        <v>0</v>
      </c>
      <c r="AP7" s="37">
        <f>'Accum Depr w CIAC'!AP7-'Accum Depr no CIAC'!AP7</f>
        <v>0</v>
      </c>
      <c r="AQ7" s="31">
        <f>'Accum Depr w CIAC'!AQ7-'Accum Depr no CIAC'!AQ7</f>
        <v>0</v>
      </c>
      <c r="AR7" s="148">
        <f>'Accum Depr w CIAC'!AR7-'Accum Depr no CIAC'!AR7</f>
        <v>0</v>
      </c>
      <c r="AS7" s="37">
        <f>'Accum Depr w CIAC'!AS7-'Accum Depr no CIAC'!AS7</f>
        <v>0</v>
      </c>
      <c r="AT7" s="31">
        <f>'Accum Depr w CIAC'!AT7-'Accum Depr no CIAC'!AT7</f>
        <v>0</v>
      </c>
      <c r="AU7" s="148">
        <f>'Accum Depr w CIAC'!AU7-'Accum Depr no CIAC'!AU7</f>
        <v>0</v>
      </c>
      <c r="AV7" s="37">
        <f>'Accum Depr w CIAC'!AV7-'Accum Depr no CIAC'!AV7</f>
        <v>0</v>
      </c>
      <c r="AW7" s="31">
        <f>'Accum Depr w CIAC'!AW7-'Accum Depr no CIAC'!AW7</f>
        <v>0</v>
      </c>
      <c r="AX7" s="148">
        <f>'Accum Depr w CIAC'!AX7-'Accum Depr no CIAC'!AX7</f>
        <v>0</v>
      </c>
      <c r="AY7" s="37">
        <f>'Accum Depr w CIAC'!AY7-'Accum Depr no CIAC'!AY7</f>
        <v>0</v>
      </c>
      <c r="AZ7" s="31">
        <f>'Accum Depr w CIAC'!AZ7-'Accum Depr no CIAC'!AZ7</f>
        <v>0</v>
      </c>
      <c r="BA7" s="148">
        <f>'Accum Depr w CIAC'!BA7-'Accum Depr no CIAC'!BA7</f>
        <v>0</v>
      </c>
      <c r="BB7" s="37">
        <f>'Accum Depr w CIAC'!BB7-'Accum Depr no CIAC'!BB7</f>
        <v>0</v>
      </c>
      <c r="BC7" s="31">
        <f>'Accum Depr w CIAC'!BC7-'Accum Depr no CIAC'!BC7</f>
        <v>0</v>
      </c>
      <c r="BD7" s="148">
        <f>'Accum Depr w CIAC'!BD7-'Accum Depr no CIAC'!BD7</f>
        <v>0</v>
      </c>
      <c r="BE7" s="37">
        <f>'Accum Depr w CIAC'!BE7-'Accum Depr no CIAC'!BE7</f>
        <v>0</v>
      </c>
      <c r="BF7" s="31">
        <f>'Accum Depr w CIAC'!BF7-'Accum Depr no CIAC'!BF7</f>
        <v>0</v>
      </c>
      <c r="BG7" s="148">
        <f>'Accum Depr w CIAC'!BG7-'Accum Depr no CIAC'!BG7</f>
        <v>0</v>
      </c>
      <c r="BH7" s="37">
        <f>'Accum Depr w CIAC'!BH7-'Accum Depr no CIAC'!BH7</f>
        <v>0</v>
      </c>
      <c r="BI7" s="31">
        <f>'Accum Depr w CIAC'!BI7-'Accum Depr no CIAC'!BI7</f>
        <v>0</v>
      </c>
      <c r="BJ7" s="148">
        <f>'Accum Depr w CIAC'!BJ7-'Accum Depr no CIAC'!BJ7</f>
        <v>0</v>
      </c>
      <c r="BK7" s="37">
        <f>'Accum Depr w CIAC'!BK7-'Accum Depr no CIAC'!BK7</f>
        <v>0</v>
      </c>
      <c r="BL7" s="31">
        <f>'Accum Depr w CIAC'!BL7-'Accum Depr no CIAC'!BL7</f>
        <v>0</v>
      </c>
      <c r="BM7" s="148">
        <f>'Accum Depr w CIAC'!BM7-'Accum Depr no CIAC'!BM7</f>
        <v>0</v>
      </c>
      <c r="BN7" s="37">
        <f>'Accum Depr w CIAC'!BN7-'Accum Depr no CIAC'!BN7</f>
        <v>0</v>
      </c>
      <c r="BO7" s="31">
        <f>'Accum Depr w CIAC'!BO7-'Accum Depr no CIAC'!BO7</f>
        <v>0</v>
      </c>
      <c r="BP7" s="148">
        <f>'Accum Depr w CIAC'!BP7-'Accum Depr no CIAC'!BP7</f>
        <v>0</v>
      </c>
      <c r="BQ7" s="37">
        <f>'Accum Depr w CIAC'!BQ7-'Accum Depr no CIAC'!BQ7</f>
        <v>0</v>
      </c>
      <c r="BR7" s="31">
        <f>'Accum Depr w CIAC'!BR7-'Accum Depr no CIAC'!BR7</f>
        <v>0</v>
      </c>
      <c r="BS7" s="148">
        <f>'Accum Depr w CIAC'!BS7-'Accum Depr no CIAC'!BS7</f>
        <v>0</v>
      </c>
      <c r="BT7" s="37">
        <f>'Accum Depr w CIAC'!BT7-'Accum Depr no CIAC'!BT7</f>
        <v>0</v>
      </c>
      <c r="BU7" s="31">
        <f>'Accum Depr w CIAC'!BU7-'Accum Depr no CIAC'!BU7</f>
        <v>0</v>
      </c>
      <c r="BV7" s="148">
        <f>'Accum Depr w CIAC'!BV7-'Accum Depr no CIAC'!BV7</f>
        <v>0</v>
      </c>
      <c r="BW7" s="37">
        <f>'Accum Depr w CIAC'!BW7-'Accum Depr no CIAC'!BW7</f>
        <v>0</v>
      </c>
      <c r="BX7" s="31">
        <f>'Accum Depr w CIAC'!BX7-'Accum Depr no CIAC'!BX7</f>
        <v>0</v>
      </c>
      <c r="BY7" s="148">
        <f>'Accum Depr w CIAC'!BY7-'Accum Depr no CIAC'!BY7</f>
        <v>0</v>
      </c>
      <c r="BZ7" s="37">
        <f>'Accum Depr w CIAC'!BZ7-'Accum Depr no CIAC'!BZ7</f>
        <v>0</v>
      </c>
      <c r="CA7" s="31">
        <f>'Accum Depr w CIAC'!CA7-'Accum Depr no CIAC'!CA7</f>
        <v>0</v>
      </c>
      <c r="CB7" s="148">
        <f>'Accum Depr w CIAC'!CB7-'Accum Depr no CIAC'!CB7</f>
        <v>0</v>
      </c>
      <c r="CC7" s="37">
        <f>'Accum Depr w CIAC'!CC7-'Accum Depr no CIAC'!CC7</f>
        <v>0</v>
      </c>
      <c r="CD7" s="31">
        <f>'Accum Depr w CIAC'!CD7-'Accum Depr no CIAC'!CD7</f>
        <v>0</v>
      </c>
      <c r="CE7" s="148">
        <f>'Accum Depr w CIAC'!CE7-'Accum Depr no CIAC'!CE7</f>
        <v>0</v>
      </c>
      <c r="CF7" s="37">
        <f>'Accum Depr w CIAC'!CF7-'Accum Depr no CIAC'!CF7</f>
        <v>0</v>
      </c>
      <c r="CG7" s="31">
        <f>'Accum Depr w CIAC'!CG7-'Accum Depr no CIAC'!CG7</f>
        <v>0</v>
      </c>
      <c r="CH7" s="148">
        <f>'Accum Depr w CIAC'!CH7-'Accum Depr no CIAC'!CH7</f>
        <v>0</v>
      </c>
      <c r="CI7" s="37">
        <f>'Accum Depr w CIAC'!CI7-'Accum Depr no CIAC'!CI7</f>
        <v>0</v>
      </c>
      <c r="CJ7" s="31">
        <f>'Accum Depr w CIAC'!CJ7-'Accum Depr no CIAC'!CJ7</f>
        <v>0</v>
      </c>
      <c r="CK7" s="148">
        <f>'Accum Depr w CIAC'!CK7-'Accum Depr no CIAC'!CK7</f>
        <v>0</v>
      </c>
      <c r="CL7" s="37">
        <f>'Accum Depr w CIAC'!CL7-'Accum Depr no CIAC'!CL7</f>
        <v>0</v>
      </c>
      <c r="CM7" s="31">
        <f>'Accum Depr w CIAC'!CM7-'Accum Depr no CIAC'!CM7</f>
        <v>0</v>
      </c>
      <c r="CN7" s="148">
        <f>'Accum Depr w CIAC'!CN7-'Accum Depr no CIAC'!CN7</f>
        <v>0</v>
      </c>
      <c r="CO7" s="37">
        <f>'Accum Depr w CIAC'!CO7-'Accum Depr no CIAC'!CO7</f>
        <v>0</v>
      </c>
      <c r="CP7" s="31">
        <f>'Accum Depr w CIAC'!CP7-'Accum Depr no CIAC'!CP7</f>
        <v>0</v>
      </c>
      <c r="CQ7" s="148">
        <f>'Accum Depr w CIAC'!CQ7-'Accum Depr no CIAC'!CQ7</f>
        <v>0</v>
      </c>
      <c r="CR7" s="37">
        <f>'Accum Depr w CIAC'!CR7-'Accum Depr no CIAC'!CR7</f>
        <v>0</v>
      </c>
      <c r="CS7" s="31">
        <f>'Accum Depr w CIAC'!CS7-'Accum Depr no CIAC'!CS7</f>
        <v>0</v>
      </c>
      <c r="CT7" s="148">
        <f>'Accum Depr w CIAC'!CT7-'Accum Depr no CIAC'!CT7</f>
        <v>0</v>
      </c>
      <c r="CU7" s="37">
        <f>'Accum Depr w CIAC'!CU7-'Accum Depr no CIAC'!CU7</f>
        <v>0</v>
      </c>
      <c r="CV7" s="31">
        <f>'Accum Depr w CIAC'!CV7-'Accum Depr no CIAC'!CV7</f>
        <v>0</v>
      </c>
      <c r="CW7" s="148">
        <f>'Accum Depr w CIAC'!CW7-'Accum Depr no CIAC'!CW7</f>
        <v>0</v>
      </c>
      <c r="CX7" s="37">
        <f>'Accum Depr w CIAC'!CX7-'Accum Depr no CIAC'!CX7</f>
        <v>0</v>
      </c>
      <c r="CY7" s="31">
        <f>'Accum Depr w CIAC'!CY7-'Accum Depr no CIAC'!CY7</f>
        <v>0</v>
      </c>
      <c r="CZ7" s="148">
        <f>'Accum Depr w CIAC'!CZ7-'Accum Depr no CIAC'!CZ7</f>
        <v>0</v>
      </c>
      <c r="DA7" s="37">
        <f>'Accum Depr w CIAC'!DA7-'Accum Depr no CIAC'!DA7</f>
        <v>0</v>
      </c>
      <c r="DB7" s="31">
        <f>'Accum Depr w CIAC'!DB7-'Accum Depr no CIAC'!DB7</f>
        <v>0</v>
      </c>
      <c r="DC7" s="148">
        <f>'Accum Depr w CIAC'!DC7-'Accum Depr no CIAC'!DC7</f>
        <v>0</v>
      </c>
      <c r="DD7" s="37">
        <f>'Accum Depr w CIAC'!DD7-'Accum Depr no CIAC'!DD7</f>
        <v>0</v>
      </c>
      <c r="DE7" s="31">
        <f>'Accum Depr w CIAC'!DE7-'Accum Depr no CIAC'!DE7</f>
        <v>0</v>
      </c>
      <c r="DF7" s="148">
        <f>'Accum Depr w CIAC'!DF7-'Accum Depr no CIAC'!DF7</f>
        <v>0</v>
      </c>
      <c r="DG7" s="37">
        <f>'Accum Depr w CIAC'!DG7-'Accum Depr no CIAC'!DG7</f>
        <v>0</v>
      </c>
      <c r="DH7" s="31">
        <f>'Accum Depr w CIAC'!DH7-'Accum Depr no CIAC'!DH7</f>
        <v>0</v>
      </c>
      <c r="DI7" s="148">
        <f>'Accum Depr w CIAC'!DI7-'Accum Depr no CIAC'!DI7</f>
        <v>0</v>
      </c>
      <c r="DJ7" s="37">
        <f>'Accum Depr w CIAC'!DJ7-'Accum Depr no CIAC'!DJ7</f>
        <v>0</v>
      </c>
      <c r="DK7" s="31">
        <f>'Accum Depr w CIAC'!DK7-'Accum Depr no CIAC'!DK7</f>
        <v>0</v>
      </c>
      <c r="DL7" s="148">
        <f>'Accum Depr w CIAC'!DL7-'Accum Depr no CIAC'!DL7</f>
        <v>0</v>
      </c>
      <c r="DM7" s="37">
        <f>'Accum Depr w CIAC'!DM7-'Accum Depr no CIAC'!DM7</f>
        <v>0</v>
      </c>
      <c r="DN7" s="31">
        <f>'Accum Depr w CIAC'!DN7-'Accum Depr no CIAC'!DN7</f>
        <v>0</v>
      </c>
      <c r="DO7" s="148">
        <f>'Accum Depr w CIAC'!DO7-'Accum Depr no CIAC'!DO7</f>
        <v>0</v>
      </c>
      <c r="DP7" s="37">
        <f>'Accum Depr w CIAC'!DP7-'Accum Depr no CIAC'!DP7</f>
        <v>0</v>
      </c>
      <c r="DQ7" s="31">
        <f>'Accum Depr w CIAC'!DQ7-'Accum Depr no CIAC'!DQ7</f>
        <v>0</v>
      </c>
      <c r="DR7" s="148">
        <f>'Accum Depr w CIAC'!DR7-'Accum Depr no CIAC'!DR7</f>
        <v>0</v>
      </c>
      <c r="DS7" s="37">
        <f>'Accum Depr w CIAC'!DS7-'Accum Depr no CIAC'!DS7</f>
        <v>0</v>
      </c>
      <c r="DT7" s="31">
        <f>'Accum Depr w CIAC'!DT7-'Accum Depr no CIAC'!DT7</f>
        <v>0</v>
      </c>
      <c r="DU7" s="148">
        <f>'Accum Depr w CIAC'!DU7-'Accum Depr no CIAC'!DU7</f>
        <v>0</v>
      </c>
      <c r="DV7" s="37">
        <f>'Accum Depr w CIAC'!DV7-'Accum Depr no CIAC'!DV7</f>
        <v>0</v>
      </c>
      <c r="DW7" s="31">
        <f>'Accum Depr w CIAC'!DW7-'Accum Depr no CIAC'!DW7</f>
        <v>0</v>
      </c>
      <c r="DX7" s="148">
        <f>'Accum Depr w CIAC'!DX7-'Accum Depr no CIAC'!DX7</f>
        <v>0</v>
      </c>
      <c r="DY7" s="37">
        <f>'Accum Depr w CIAC'!DY7-'Accum Depr no CIAC'!DY7</f>
        <v>0</v>
      </c>
      <c r="DZ7" s="31">
        <f>'Accum Depr w CIAC'!DZ7-'Accum Depr no CIAC'!DZ7</f>
        <v>0</v>
      </c>
      <c r="EA7" s="148">
        <f>'Accum Depr w CIAC'!EA7-'Accum Depr no CIAC'!EA7</f>
        <v>0</v>
      </c>
      <c r="EB7" s="37">
        <f>'Accum Depr w CIAC'!EB7-'Accum Depr no CIAC'!EB7</f>
        <v>0</v>
      </c>
      <c r="EC7" s="31">
        <f>'Accum Depr w CIAC'!EC7-'Accum Depr no CIAC'!EC7</f>
        <v>0</v>
      </c>
      <c r="ED7" s="148">
        <f>'Accum Depr w CIAC'!ED7-'Accum Depr no CIAC'!ED7</f>
        <v>0</v>
      </c>
      <c r="EE7" s="37">
        <f>'Accum Depr w CIAC'!EE7-'Accum Depr no CIAC'!EE7</f>
        <v>0</v>
      </c>
      <c r="EF7" s="31">
        <f>'Accum Depr w CIAC'!EF7-'Accum Depr no CIAC'!EF7</f>
        <v>0</v>
      </c>
      <c r="EG7" s="148">
        <f>'Accum Depr w CIAC'!EG7-'Accum Depr no CIAC'!EG7</f>
        <v>0</v>
      </c>
      <c r="EH7" s="37">
        <f>'Accum Depr w CIAC'!EH7-'Accum Depr no CIAC'!EH7</f>
        <v>0</v>
      </c>
      <c r="EI7" s="31">
        <f>'Accum Depr w CIAC'!EI7-'Accum Depr no CIAC'!EI7</f>
        <v>0</v>
      </c>
      <c r="EJ7" s="148">
        <f>'Accum Depr w CIAC'!EJ7-'Accum Depr no CIAC'!EJ7</f>
        <v>0</v>
      </c>
      <c r="EK7" s="37">
        <f>'Accum Depr w CIAC'!EK7-'Accum Depr no CIAC'!EK7</f>
        <v>0</v>
      </c>
      <c r="EL7" s="31">
        <f>'Accum Depr w CIAC'!EL7-'Accum Depr no CIAC'!EL7</f>
        <v>0</v>
      </c>
      <c r="EM7" s="148">
        <f>'Accum Depr w CIAC'!EM7-'Accum Depr no CIAC'!EM7</f>
        <v>0</v>
      </c>
      <c r="EN7" s="37">
        <f>'Accum Depr w CIAC'!EN7-'Accum Depr no CIAC'!EN7</f>
        <v>0</v>
      </c>
      <c r="EO7" s="31">
        <f>'Accum Depr w CIAC'!EO7-'Accum Depr no CIAC'!EO7</f>
        <v>0</v>
      </c>
      <c r="EP7" s="148">
        <f>'Accum Depr w CIAC'!EP7-'Accum Depr no CIAC'!EP7</f>
        <v>0</v>
      </c>
      <c r="EQ7" s="37">
        <f>'Accum Depr w CIAC'!EQ7-'Accum Depr no CIAC'!EQ7</f>
        <v>0</v>
      </c>
      <c r="ER7" s="31">
        <f>'Accum Depr w CIAC'!ER7-'Accum Depr no CIAC'!ER7</f>
        <v>0</v>
      </c>
      <c r="ES7" s="148">
        <f>'Accum Depr w CIAC'!ES7-'Accum Depr no CIAC'!ES7</f>
        <v>0</v>
      </c>
      <c r="ET7" s="37">
        <f>'Accum Depr w CIAC'!ET7-'Accum Depr no CIAC'!ET7</f>
        <v>0</v>
      </c>
      <c r="EU7" s="31">
        <f>'Accum Depr w CIAC'!EU7-'Accum Depr no CIAC'!EU7</f>
        <v>0</v>
      </c>
      <c r="EV7" s="148">
        <f>'Accum Depr w CIAC'!EV7-'Accum Depr no CIAC'!EV7</f>
        <v>0</v>
      </c>
      <c r="EW7" s="37">
        <f>'Accum Depr w CIAC'!EW7-'Accum Depr no CIAC'!EW7</f>
        <v>0</v>
      </c>
      <c r="EX7" s="31">
        <f>'Accum Depr w CIAC'!EX7-'Accum Depr no CIAC'!EX7</f>
        <v>0</v>
      </c>
      <c r="EY7" s="148">
        <f>'Accum Depr w CIAC'!EY7-'Accum Depr no CIAC'!EY7</f>
        <v>0</v>
      </c>
      <c r="EZ7" s="37">
        <f>'Accum Depr w CIAC'!EZ7-'Accum Depr no CIAC'!EZ7</f>
        <v>0</v>
      </c>
      <c r="FA7" s="31">
        <f>'Accum Depr w CIAC'!FA7-'Accum Depr no CIAC'!FA7</f>
        <v>0</v>
      </c>
      <c r="FB7" s="148">
        <f>'Accum Depr w CIAC'!FB7-'Accum Depr no CIAC'!FB7</f>
        <v>0</v>
      </c>
      <c r="FC7" s="37">
        <f>'Accum Depr w CIAC'!FC7-'Accum Depr no CIAC'!FC7</f>
        <v>0</v>
      </c>
      <c r="FD7" s="31">
        <f>'Accum Depr w CIAC'!FD7-'Accum Depr no CIAC'!FD7</f>
        <v>0</v>
      </c>
      <c r="FE7" s="155">
        <f>'Accum Depr w CIAC'!FE7-'Accum Depr no CIAC'!FE7</f>
        <v>0</v>
      </c>
      <c r="FF7" s="155">
        <f>'Accum Depr w CIAC'!FF7-'Accum Depr no CIAC'!FF7</f>
        <v>0</v>
      </c>
      <c r="FG7" s="31">
        <f>'Accum Depr w CIAC'!FG7-'Accum Depr no CIAC'!FG7</f>
        <v>0</v>
      </c>
      <c r="FH7" s="155">
        <f>'Accum Depr w CIAC'!FH7-'Accum Depr no CIAC'!FH7</f>
        <v>0</v>
      </c>
      <c r="FI7" s="155">
        <f>'Accum Depr w CIAC'!FI7-'Accum Depr no CIAC'!FI7</f>
        <v>0</v>
      </c>
      <c r="FJ7" s="31">
        <f>'Accum Depr w CIAC'!FJ7-'Accum Depr no CIAC'!FJ7</f>
        <v>0</v>
      </c>
    </row>
    <row r="8" spans="1:169" x14ac:dyDescent="0.2">
      <c r="A8" s="155" t="s">
        <v>42</v>
      </c>
      <c r="B8" s="155" t="s">
        <v>50</v>
      </c>
      <c r="C8" s="155">
        <v>23780</v>
      </c>
      <c r="D8" s="27">
        <f>'Accum Depr w CIAC'!D8-'Accum Depr no CIAC'!D8</f>
        <v>0</v>
      </c>
      <c r="E8" s="158">
        <f>'Accum Depr w CIAC'!E8-'Accum Depr no CIAC'!E8</f>
        <v>0</v>
      </c>
      <c r="F8" s="33">
        <f>'Accum Depr w CIAC'!F8-'Accum Depr no CIAC'!F8</f>
        <v>0</v>
      </c>
      <c r="G8" s="31">
        <f>'Accum Depr w CIAC'!G8-'Accum Depr no CIAC'!G8</f>
        <v>0</v>
      </c>
      <c r="H8" s="148">
        <f>'Accum Depr w CIAC'!H8-'Accum Depr no CIAC'!H8</f>
        <v>0</v>
      </c>
      <c r="I8" s="37">
        <f>'Accum Depr w CIAC'!I8-'Accum Depr no CIAC'!I8</f>
        <v>0</v>
      </c>
      <c r="J8" s="31">
        <f>'Accum Depr w CIAC'!J8-'Accum Depr no CIAC'!J8</f>
        <v>0</v>
      </c>
      <c r="K8" s="148">
        <f>'Accum Depr w CIAC'!K8-'Accum Depr no CIAC'!K8</f>
        <v>0</v>
      </c>
      <c r="L8" s="37">
        <f>'Accum Depr w CIAC'!L8-'Accum Depr no CIAC'!L8</f>
        <v>0</v>
      </c>
      <c r="M8" s="31">
        <f>'Accum Depr w CIAC'!M8-'Accum Depr no CIAC'!M8</f>
        <v>0</v>
      </c>
      <c r="N8" s="148">
        <f>'Accum Depr w CIAC'!N8-'Accum Depr no CIAC'!N8</f>
        <v>0</v>
      </c>
      <c r="O8" s="37">
        <f>'Accum Depr w CIAC'!O8-'Accum Depr no CIAC'!O8</f>
        <v>0</v>
      </c>
      <c r="P8" s="31">
        <f>'Accum Depr w CIAC'!P8-'Accum Depr no CIAC'!P8</f>
        <v>0</v>
      </c>
      <c r="Q8" s="148">
        <f>'Accum Depr w CIAC'!Q8-'Accum Depr no CIAC'!Q8</f>
        <v>0</v>
      </c>
      <c r="R8" s="37">
        <f>'Accum Depr w CIAC'!R8-'Accum Depr no CIAC'!R8</f>
        <v>0</v>
      </c>
      <c r="S8" s="31">
        <f>'Accum Depr w CIAC'!S8-'Accum Depr no CIAC'!S8</f>
        <v>0</v>
      </c>
      <c r="T8" s="148">
        <f>'Accum Depr w CIAC'!T8-'Accum Depr no CIAC'!T8</f>
        <v>0</v>
      </c>
      <c r="U8" s="37">
        <f>'Accum Depr w CIAC'!U8-'Accum Depr no CIAC'!U8</f>
        <v>0</v>
      </c>
      <c r="V8" s="31">
        <f>'Accum Depr w CIAC'!V8-'Accum Depr no CIAC'!V8</f>
        <v>0</v>
      </c>
      <c r="W8" s="148">
        <f>'Accum Depr w CIAC'!W8-'Accum Depr no CIAC'!W8</f>
        <v>0</v>
      </c>
      <c r="X8" s="37">
        <f>'Accum Depr w CIAC'!X8-'Accum Depr no CIAC'!X8</f>
        <v>0</v>
      </c>
      <c r="Y8" s="31">
        <f>'Accum Depr w CIAC'!Y8-'Accum Depr no CIAC'!Y8</f>
        <v>0</v>
      </c>
      <c r="Z8" s="148">
        <f>'Accum Depr w CIAC'!Z8-'Accum Depr no CIAC'!Z8</f>
        <v>0</v>
      </c>
      <c r="AA8" s="37">
        <f>'Accum Depr w CIAC'!AA8-'Accum Depr no CIAC'!AA8</f>
        <v>0</v>
      </c>
      <c r="AB8" s="31">
        <f>'Accum Depr w CIAC'!AB8-'Accum Depr no CIAC'!AB8</f>
        <v>0</v>
      </c>
      <c r="AC8" s="148">
        <f>'Accum Depr w CIAC'!AC8-'Accum Depr no CIAC'!AC8</f>
        <v>0</v>
      </c>
      <c r="AD8" s="37">
        <f>'Accum Depr w CIAC'!AD8-'Accum Depr no CIAC'!AD8</f>
        <v>0</v>
      </c>
      <c r="AE8" s="31">
        <f>'Accum Depr w CIAC'!AE8-'Accum Depr no CIAC'!AE8</f>
        <v>0</v>
      </c>
      <c r="AF8" s="148">
        <f>'Accum Depr w CIAC'!AF8-'Accum Depr no CIAC'!AF8</f>
        <v>0</v>
      </c>
      <c r="AG8" s="37">
        <f>'Accum Depr w CIAC'!AG8-'Accum Depr no CIAC'!AG8</f>
        <v>0</v>
      </c>
      <c r="AH8" s="31">
        <f>'Accum Depr w CIAC'!AH8-'Accum Depr no CIAC'!AH8</f>
        <v>0</v>
      </c>
      <c r="AI8" s="148">
        <f>'Accum Depr w CIAC'!AI8-'Accum Depr no CIAC'!AI8</f>
        <v>0</v>
      </c>
      <c r="AJ8" s="37">
        <f>'Accum Depr w CIAC'!AJ8-'Accum Depr no CIAC'!AJ8</f>
        <v>0</v>
      </c>
      <c r="AK8" s="31">
        <f>'Accum Depr w CIAC'!AK8-'Accum Depr no CIAC'!AK8</f>
        <v>0</v>
      </c>
      <c r="AL8" s="148">
        <f>'Accum Depr w CIAC'!AL8-'Accum Depr no CIAC'!AL8</f>
        <v>0</v>
      </c>
      <c r="AM8" s="37">
        <f>'Accum Depr w CIAC'!AM8-'Accum Depr no CIAC'!AM8</f>
        <v>0</v>
      </c>
      <c r="AN8" s="31">
        <f>'Accum Depr w CIAC'!AN8-'Accum Depr no CIAC'!AN8</f>
        <v>0</v>
      </c>
      <c r="AO8" s="148">
        <f>'Accum Depr w CIAC'!AO8-'Accum Depr no CIAC'!AO8</f>
        <v>0</v>
      </c>
      <c r="AP8" s="37">
        <f>'Accum Depr w CIAC'!AP8-'Accum Depr no CIAC'!AP8</f>
        <v>0</v>
      </c>
      <c r="AQ8" s="31">
        <f>'Accum Depr w CIAC'!AQ8-'Accum Depr no CIAC'!AQ8</f>
        <v>0</v>
      </c>
      <c r="AR8" s="148">
        <f>'Accum Depr w CIAC'!AR8-'Accum Depr no CIAC'!AR8</f>
        <v>0</v>
      </c>
      <c r="AS8" s="37">
        <f>'Accum Depr w CIAC'!AS8-'Accum Depr no CIAC'!AS8</f>
        <v>0</v>
      </c>
      <c r="AT8" s="31">
        <f>'Accum Depr w CIAC'!AT8-'Accum Depr no CIAC'!AT8</f>
        <v>0</v>
      </c>
      <c r="AU8" s="148">
        <f>'Accum Depr w CIAC'!AU8-'Accum Depr no CIAC'!AU8</f>
        <v>0</v>
      </c>
      <c r="AV8" s="37">
        <f>'Accum Depr w CIAC'!AV8-'Accum Depr no CIAC'!AV8</f>
        <v>0</v>
      </c>
      <c r="AW8" s="31">
        <f>'Accum Depr w CIAC'!AW8-'Accum Depr no CIAC'!AW8</f>
        <v>0</v>
      </c>
      <c r="AX8" s="148">
        <f>'Accum Depr w CIAC'!AX8-'Accum Depr no CIAC'!AX8</f>
        <v>0</v>
      </c>
      <c r="AY8" s="37">
        <f>'Accum Depr w CIAC'!AY8-'Accum Depr no CIAC'!AY8</f>
        <v>0</v>
      </c>
      <c r="AZ8" s="31">
        <f>'Accum Depr w CIAC'!AZ8-'Accum Depr no CIAC'!AZ8</f>
        <v>0</v>
      </c>
      <c r="BA8" s="148">
        <f>'Accum Depr w CIAC'!BA8-'Accum Depr no CIAC'!BA8</f>
        <v>0</v>
      </c>
      <c r="BB8" s="37">
        <f>'Accum Depr w CIAC'!BB8-'Accum Depr no CIAC'!BB8</f>
        <v>0</v>
      </c>
      <c r="BC8" s="31">
        <f>'Accum Depr w CIAC'!BC8-'Accum Depr no CIAC'!BC8</f>
        <v>0</v>
      </c>
      <c r="BD8" s="148">
        <f>'Accum Depr w CIAC'!BD8-'Accum Depr no CIAC'!BD8</f>
        <v>0</v>
      </c>
      <c r="BE8" s="37">
        <f>'Accum Depr w CIAC'!BE8-'Accum Depr no CIAC'!BE8</f>
        <v>0</v>
      </c>
      <c r="BF8" s="31">
        <f>'Accum Depr w CIAC'!BF8-'Accum Depr no CIAC'!BF8</f>
        <v>0</v>
      </c>
      <c r="BG8" s="148">
        <f>'Accum Depr w CIAC'!BG8-'Accum Depr no CIAC'!BG8</f>
        <v>0</v>
      </c>
      <c r="BH8" s="37">
        <f>'Accum Depr w CIAC'!BH8-'Accum Depr no CIAC'!BH8</f>
        <v>0</v>
      </c>
      <c r="BI8" s="31">
        <f>'Accum Depr w CIAC'!BI8-'Accum Depr no CIAC'!BI8</f>
        <v>0</v>
      </c>
      <c r="BJ8" s="148">
        <f>'Accum Depr w CIAC'!BJ8-'Accum Depr no CIAC'!BJ8</f>
        <v>0</v>
      </c>
      <c r="BK8" s="37">
        <f>'Accum Depr w CIAC'!BK8-'Accum Depr no CIAC'!BK8</f>
        <v>0</v>
      </c>
      <c r="BL8" s="31">
        <f>'Accum Depr w CIAC'!BL8-'Accum Depr no CIAC'!BL8</f>
        <v>0</v>
      </c>
      <c r="BM8" s="148">
        <f>'Accum Depr w CIAC'!BM8-'Accum Depr no CIAC'!BM8</f>
        <v>0</v>
      </c>
      <c r="BN8" s="37">
        <f>'Accum Depr w CIAC'!BN8-'Accum Depr no CIAC'!BN8</f>
        <v>0</v>
      </c>
      <c r="BO8" s="31">
        <f>'Accum Depr w CIAC'!BO8-'Accum Depr no CIAC'!BO8</f>
        <v>0</v>
      </c>
      <c r="BP8" s="148">
        <f>'Accum Depr w CIAC'!BP8-'Accum Depr no CIAC'!BP8</f>
        <v>0</v>
      </c>
      <c r="BQ8" s="37">
        <f>'Accum Depr w CIAC'!BQ8-'Accum Depr no CIAC'!BQ8</f>
        <v>0</v>
      </c>
      <c r="BR8" s="31">
        <f>'Accum Depr w CIAC'!BR8-'Accum Depr no CIAC'!BR8</f>
        <v>0</v>
      </c>
      <c r="BS8" s="148">
        <f>'Accum Depr w CIAC'!BS8-'Accum Depr no CIAC'!BS8</f>
        <v>0</v>
      </c>
      <c r="BT8" s="37">
        <f>'Accum Depr w CIAC'!BT8-'Accum Depr no CIAC'!BT8</f>
        <v>0</v>
      </c>
      <c r="BU8" s="31">
        <f>'Accum Depr w CIAC'!BU8-'Accum Depr no CIAC'!BU8</f>
        <v>0</v>
      </c>
      <c r="BV8" s="148">
        <f>'Accum Depr w CIAC'!BV8-'Accum Depr no CIAC'!BV8</f>
        <v>0</v>
      </c>
      <c r="BW8" s="37">
        <f>'Accum Depr w CIAC'!BW8-'Accum Depr no CIAC'!BW8</f>
        <v>0</v>
      </c>
      <c r="BX8" s="31">
        <f>'Accum Depr w CIAC'!BX8-'Accum Depr no CIAC'!BX8</f>
        <v>0</v>
      </c>
      <c r="BY8" s="148">
        <f>'Accum Depr w CIAC'!BY8-'Accum Depr no CIAC'!BY8</f>
        <v>0</v>
      </c>
      <c r="BZ8" s="37">
        <f>'Accum Depr w CIAC'!BZ8-'Accum Depr no CIAC'!BZ8</f>
        <v>0</v>
      </c>
      <c r="CA8" s="31">
        <f>'Accum Depr w CIAC'!CA8-'Accum Depr no CIAC'!CA8</f>
        <v>0</v>
      </c>
      <c r="CB8" s="148">
        <f>'Accum Depr w CIAC'!CB8-'Accum Depr no CIAC'!CB8</f>
        <v>0</v>
      </c>
      <c r="CC8" s="37">
        <f>'Accum Depr w CIAC'!CC8-'Accum Depr no CIAC'!CC8</f>
        <v>0</v>
      </c>
      <c r="CD8" s="31">
        <f>'Accum Depr w CIAC'!CD8-'Accum Depr no CIAC'!CD8</f>
        <v>0</v>
      </c>
      <c r="CE8" s="148">
        <f>'Accum Depr w CIAC'!CE8-'Accum Depr no CIAC'!CE8</f>
        <v>0</v>
      </c>
      <c r="CF8" s="37">
        <f>'Accum Depr w CIAC'!CF8-'Accum Depr no CIAC'!CF8</f>
        <v>0</v>
      </c>
      <c r="CG8" s="31">
        <f>'Accum Depr w CIAC'!CG8-'Accum Depr no CIAC'!CG8</f>
        <v>0</v>
      </c>
      <c r="CH8" s="148">
        <f>'Accum Depr w CIAC'!CH8-'Accum Depr no CIAC'!CH8</f>
        <v>0</v>
      </c>
      <c r="CI8" s="37">
        <f>'Accum Depr w CIAC'!CI8-'Accum Depr no CIAC'!CI8</f>
        <v>0</v>
      </c>
      <c r="CJ8" s="31">
        <f>'Accum Depr w CIAC'!CJ8-'Accum Depr no CIAC'!CJ8</f>
        <v>0</v>
      </c>
      <c r="CK8" s="148">
        <f>'Accum Depr w CIAC'!CK8-'Accum Depr no CIAC'!CK8</f>
        <v>0</v>
      </c>
      <c r="CL8" s="37">
        <f>'Accum Depr w CIAC'!CL8-'Accum Depr no CIAC'!CL8</f>
        <v>0</v>
      </c>
      <c r="CM8" s="31">
        <f>'Accum Depr w CIAC'!CM8-'Accum Depr no CIAC'!CM8</f>
        <v>0</v>
      </c>
      <c r="CN8" s="148">
        <f>'Accum Depr w CIAC'!CN8-'Accum Depr no CIAC'!CN8</f>
        <v>0</v>
      </c>
      <c r="CO8" s="37">
        <f>'Accum Depr w CIAC'!CO8-'Accum Depr no CIAC'!CO8</f>
        <v>0</v>
      </c>
      <c r="CP8" s="31">
        <f>'Accum Depr w CIAC'!CP8-'Accum Depr no CIAC'!CP8</f>
        <v>0</v>
      </c>
      <c r="CQ8" s="148">
        <f>'Accum Depr w CIAC'!CQ8-'Accum Depr no CIAC'!CQ8</f>
        <v>0</v>
      </c>
      <c r="CR8" s="37">
        <f>'Accum Depr w CIAC'!CR8-'Accum Depr no CIAC'!CR8</f>
        <v>0</v>
      </c>
      <c r="CS8" s="31">
        <f>'Accum Depr w CIAC'!CS8-'Accum Depr no CIAC'!CS8</f>
        <v>0</v>
      </c>
      <c r="CT8" s="148">
        <f>'Accum Depr w CIAC'!CT8-'Accum Depr no CIAC'!CT8</f>
        <v>0</v>
      </c>
      <c r="CU8" s="37">
        <f>'Accum Depr w CIAC'!CU8-'Accum Depr no CIAC'!CU8</f>
        <v>0</v>
      </c>
      <c r="CV8" s="31">
        <f>'Accum Depr w CIAC'!CV8-'Accum Depr no CIAC'!CV8</f>
        <v>0</v>
      </c>
      <c r="CW8" s="148">
        <f>'Accum Depr w CIAC'!CW8-'Accum Depr no CIAC'!CW8</f>
        <v>0</v>
      </c>
      <c r="CX8" s="37">
        <f>'Accum Depr w CIAC'!CX8-'Accum Depr no CIAC'!CX8</f>
        <v>0</v>
      </c>
      <c r="CY8" s="31">
        <f>'Accum Depr w CIAC'!CY8-'Accum Depr no CIAC'!CY8</f>
        <v>0</v>
      </c>
      <c r="CZ8" s="148">
        <f>'Accum Depr w CIAC'!CZ8-'Accum Depr no CIAC'!CZ8</f>
        <v>0</v>
      </c>
      <c r="DA8" s="37">
        <f>'Accum Depr w CIAC'!DA8-'Accum Depr no CIAC'!DA8</f>
        <v>0</v>
      </c>
      <c r="DB8" s="31">
        <f>'Accum Depr w CIAC'!DB8-'Accum Depr no CIAC'!DB8</f>
        <v>0</v>
      </c>
      <c r="DC8" s="148">
        <f>'Accum Depr w CIAC'!DC8-'Accum Depr no CIAC'!DC8</f>
        <v>0</v>
      </c>
      <c r="DD8" s="37">
        <f>'Accum Depr w CIAC'!DD8-'Accum Depr no CIAC'!DD8</f>
        <v>0</v>
      </c>
      <c r="DE8" s="31">
        <f>'Accum Depr w CIAC'!DE8-'Accum Depr no CIAC'!DE8</f>
        <v>0</v>
      </c>
      <c r="DF8" s="148">
        <f>'Accum Depr w CIAC'!DF8-'Accum Depr no CIAC'!DF8</f>
        <v>0</v>
      </c>
      <c r="DG8" s="37">
        <f>'Accum Depr w CIAC'!DG8-'Accum Depr no CIAC'!DG8</f>
        <v>0</v>
      </c>
      <c r="DH8" s="31">
        <f>'Accum Depr w CIAC'!DH8-'Accum Depr no CIAC'!DH8</f>
        <v>0</v>
      </c>
      <c r="DI8" s="148">
        <f>'Accum Depr w CIAC'!DI8-'Accum Depr no CIAC'!DI8</f>
        <v>0</v>
      </c>
      <c r="DJ8" s="37">
        <f>'Accum Depr w CIAC'!DJ8-'Accum Depr no CIAC'!DJ8</f>
        <v>0</v>
      </c>
      <c r="DK8" s="31">
        <f>'Accum Depr w CIAC'!DK8-'Accum Depr no CIAC'!DK8</f>
        <v>0</v>
      </c>
      <c r="DL8" s="148">
        <f>'Accum Depr w CIAC'!DL8-'Accum Depr no CIAC'!DL8</f>
        <v>0</v>
      </c>
      <c r="DM8" s="37">
        <f>'Accum Depr w CIAC'!DM8-'Accum Depr no CIAC'!DM8</f>
        <v>0</v>
      </c>
      <c r="DN8" s="31">
        <f>'Accum Depr w CIAC'!DN8-'Accum Depr no CIAC'!DN8</f>
        <v>0</v>
      </c>
      <c r="DO8" s="148">
        <f>'Accum Depr w CIAC'!DO8-'Accum Depr no CIAC'!DO8</f>
        <v>0</v>
      </c>
      <c r="DP8" s="37">
        <f>'Accum Depr w CIAC'!DP8-'Accum Depr no CIAC'!DP8</f>
        <v>0</v>
      </c>
      <c r="DQ8" s="31">
        <f>'Accum Depr w CIAC'!DQ8-'Accum Depr no CIAC'!DQ8</f>
        <v>0</v>
      </c>
      <c r="DR8" s="148">
        <f>'Accum Depr w CIAC'!DR8-'Accum Depr no CIAC'!DR8</f>
        <v>0</v>
      </c>
      <c r="DS8" s="37">
        <f>'Accum Depr w CIAC'!DS8-'Accum Depr no CIAC'!DS8</f>
        <v>0</v>
      </c>
      <c r="DT8" s="31">
        <f>'Accum Depr w CIAC'!DT8-'Accum Depr no CIAC'!DT8</f>
        <v>0</v>
      </c>
      <c r="DU8" s="148">
        <f>'Accum Depr w CIAC'!DU8-'Accum Depr no CIAC'!DU8</f>
        <v>0</v>
      </c>
      <c r="DV8" s="37">
        <f>'Accum Depr w CIAC'!DV8-'Accum Depr no CIAC'!DV8</f>
        <v>0</v>
      </c>
      <c r="DW8" s="31">
        <f>'Accum Depr w CIAC'!DW8-'Accum Depr no CIAC'!DW8</f>
        <v>0</v>
      </c>
      <c r="DX8" s="148">
        <f>'Accum Depr w CIAC'!DX8-'Accum Depr no CIAC'!DX8</f>
        <v>0</v>
      </c>
      <c r="DY8" s="37">
        <f>'Accum Depr w CIAC'!DY8-'Accum Depr no CIAC'!DY8</f>
        <v>0</v>
      </c>
      <c r="DZ8" s="31">
        <f>'Accum Depr w CIAC'!DZ8-'Accum Depr no CIAC'!DZ8</f>
        <v>0</v>
      </c>
      <c r="EA8" s="148">
        <f>'Accum Depr w CIAC'!EA8-'Accum Depr no CIAC'!EA8</f>
        <v>0</v>
      </c>
      <c r="EB8" s="37">
        <f>'Accum Depr w CIAC'!EB8-'Accum Depr no CIAC'!EB8</f>
        <v>0</v>
      </c>
      <c r="EC8" s="31">
        <f>'Accum Depr w CIAC'!EC8-'Accum Depr no CIAC'!EC8</f>
        <v>0</v>
      </c>
      <c r="ED8" s="148">
        <f>'Accum Depr w CIAC'!ED8-'Accum Depr no CIAC'!ED8</f>
        <v>0</v>
      </c>
      <c r="EE8" s="37">
        <f>'Accum Depr w CIAC'!EE8-'Accum Depr no CIAC'!EE8</f>
        <v>0</v>
      </c>
      <c r="EF8" s="31">
        <f>'Accum Depr w CIAC'!EF8-'Accum Depr no CIAC'!EF8</f>
        <v>0</v>
      </c>
      <c r="EG8" s="148">
        <f>'Accum Depr w CIAC'!EG8-'Accum Depr no CIAC'!EG8</f>
        <v>0</v>
      </c>
      <c r="EH8" s="37">
        <f>'Accum Depr w CIAC'!EH8-'Accum Depr no CIAC'!EH8</f>
        <v>0</v>
      </c>
      <c r="EI8" s="31">
        <f>'Accum Depr w CIAC'!EI8-'Accum Depr no CIAC'!EI8</f>
        <v>0</v>
      </c>
      <c r="EJ8" s="148">
        <f>'Accum Depr w CIAC'!EJ8-'Accum Depr no CIAC'!EJ8</f>
        <v>0</v>
      </c>
      <c r="EK8" s="37">
        <f>'Accum Depr w CIAC'!EK8-'Accum Depr no CIAC'!EK8</f>
        <v>0</v>
      </c>
      <c r="EL8" s="31">
        <f>'Accum Depr w CIAC'!EL8-'Accum Depr no CIAC'!EL8</f>
        <v>0</v>
      </c>
      <c r="EM8" s="148">
        <f>'Accum Depr w CIAC'!EM8-'Accum Depr no CIAC'!EM8</f>
        <v>0</v>
      </c>
      <c r="EN8" s="37">
        <f>'Accum Depr w CIAC'!EN8-'Accum Depr no CIAC'!EN8</f>
        <v>0</v>
      </c>
      <c r="EO8" s="31">
        <f>'Accum Depr w CIAC'!EO8-'Accum Depr no CIAC'!EO8</f>
        <v>0</v>
      </c>
      <c r="EP8" s="148">
        <f>'Accum Depr w CIAC'!EP8-'Accum Depr no CIAC'!EP8</f>
        <v>0</v>
      </c>
      <c r="EQ8" s="37">
        <f>'Accum Depr w CIAC'!EQ8-'Accum Depr no CIAC'!EQ8</f>
        <v>0</v>
      </c>
      <c r="ER8" s="31">
        <f>'Accum Depr w CIAC'!ER8-'Accum Depr no CIAC'!ER8</f>
        <v>0</v>
      </c>
      <c r="ES8" s="148">
        <f>'Accum Depr w CIAC'!ES8-'Accum Depr no CIAC'!ES8</f>
        <v>0</v>
      </c>
      <c r="ET8" s="37">
        <f>'Accum Depr w CIAC'!ET8-'Accum Depr no CIAC'!ET8</f>
        <v>0</v>
      </c>
      <c r="EU8" s="31">
        <f>'Accum Depr w CIAC'!EU8-'Accum Depr no CIAC'!EU8</f>
        <v>0</v>
      </c>
      <c r="EV8" s="148">
        <f>'Accum Depr w CIAC'!EV8-'Accum Depr no CIAC'!EV8</f>
        <v>0</v>
      </c>
      <c r="EW8" s="37">
        <f>'Accum Depr w CIAC'!EW8-'Accum Depr no CIAC'!EW8</f>
        <v>0</v>
      </c>
      <c r="EX8" s="31">
        <f>'Accum Depr w CIAC'!EX8-'Accum Depr no CIAC'!EX8</f>
        <v>0</v>
      </c>
      <c r="EY8" s="148">
        <f>'Accum Depr w CIAC'!EY8-'Accum Depr no CIAC'!EY8</f>
        <v>0</v>
      </c>
      <c r="EZ8" s="37">
        <f>'Accum Depr w CIAC'!EZ8-'Accum Depr no CIAC'!EZ8</f>
        <v>0</v>
      </c>
      <c r="FA8" s="31">
        <f>'Accum Depr w CIAC'!FA8-'Accum Depr no CIAC'!FA8</f>
        <v>0</v>
      </c>
      <c r="FB8" s="148">
        <f>'Accum Depr w CIAC'!FB8-'Accum Depr no CIAC'!FB8</f>
        <v>0</v>
      </c>
      <c r="FC8" s="37">
        <f>'Accum Depr w CIAC'!FC8-'Accum Depr no CIAC'!FC8</f>
        <v>0</v>
      </c>
      <c r="FD8" s="31">
        <f>'Accum Depr w CIAC'!FD8-'Accum Depr no CIAC'!FD8</f>
        <v>0</v>
      </c>
      <c r="FE8" s="155">
        <f>'Accum Depr w CIAC'!FE8-'Accum Depr no CIAC'!FE8</f>
        <v>0</v>
      </c>
      <c r="FF8" s="155">
        <f>'Accum Depr w CIAC'!FF8-'Accum Depr no CIAC'!FF8</f>
        <v>0</v>
      </c>
      <c r="FG8" s="31">
        <f>'Accum Depr w CIAC'!FG8-'Accum Depr no CIAC'!FG8</f>
        <v>0</v>
      </c>
      <c r="FH8" s="155">
        <f>'Accum Depr w CIAC'!FH8-'Accum Depr no CIAC'!FH8</f>
        <v>0</v>
      </c>
      <c r="FI8" s="155">
        <f>'Accum Depr w CIAC'!FI8-'Accum Depr no CIAC'!FI8</f>
        <v>0</v>
      </c>
      <c r="FJ8" s="31">
        <f>'Accum Depr w CIAC'!FJ8-'Accum Depr no CIAC'!FJ8</f>
        <v>0</v>
      </c>
    </row>
    <row r="9" spans="1:169" x14ac:dyDescent="0.2">
      <c r="A9" s="155" t="s">
        <v>49</v>
      </c>
      <c r="B9" s="155" t="s">
        <v>50</v>
      </c>
      <c r="C9" s="155">
        <v>23970</v>
      </c>
      <c r="D9" s="27">
        <f>'Accum Depr w CIAC'!D9-'Accum Depr no CIAC'!D9</f>
        <v>0</v>
      </c>
      <c r="E9" s="158">
        <f>'Accum Depr w CIAC'!E9-'Accum Depr no CIAC'!E9</f>
        <v>0</v>
      </c>
      <c r="F9" s="33">
        <f>'Accum Depr w CIAC'!F9-'Accum Depr no CIAC'!F9</f>
        <v>0</v>
      </c>
      <c r="G9" s="31">
        <f>'Accum Depr w CIAC'!G9-'Accum Depr no CIAC'!G9</f>
        <v>0</v>
      </c>
      <c r="H9" s="148">
        <f>'Accum Depr w CIAC'!H9-'Accum Depr no CIAC'!H9</f>
        <v>0</v>
      </c>
      <c r="I9" s="37">
        <f>'Accum Depr w CIAC'!I9-'Accum Depr no CIAC'!I9</f>
        <v>0</v>
      </c>
      <c r="J9" s="31">
        <f>'Accum Depr w CIAC'!J9-'Accum Depr no CIAC'!J9</f>
        <v>0</v>
      </c>
      <c r="K9" s="148">
        <f>'Accum Depr w CIAC'!K9-'Accum Depr no CIAC'!K9</f>
        <v>0</v>
      </c>
      <c r="L9" s="37">
        <f>'Accum Depr w CIAC'!L9-'Accum Depr no CIAC'!L9</f>
        <v>0</v>
      </c>
      <c r="M9" s="31">
        <f>'Accum Depr w CIAC'!M9-'Accum Depr no CIAC'!M9</f>
        <v>0</v>
      </c>
      <c r="N9" s="148">
        <f>'Accum Depr w CIAC'!N9-'Accum Depr no CIAC'!N9</f>
        <v>0</v>
      </c>
      <c r="O9" s="37">
        <f>'Accum Depr w CIAC'!O9-'Accum Depr no CIAC'!O9</f>
        <v>0</v>
      </c>
      <c r="P9" s="31">
        <f>'Accum Depr w CIAC'!P9-'Accum Depr no CIAC'!P9</f>
        <v>0</v>
      </c>
      <c r="Q9" s="148">
        <f>'Accum Depr w CIAC'!Q9-'Accum Depr no CIAC'!Q9</f>
        <v>0</v>
      </c>
      <c r="R9" s="37">
        <f>'Accum Depr w CIAC'!R9-'Accum Depr no CIAC'!R9</f>
        <v>0</v>
      </c>
      <c r="S9" s="31">
        <f>'Accum Depr w CIAC'!S9-'Accum Depr no CIAC'!S9</f>
        <v>0</v>
      </c>
      <c r="T9" s="148">
        <f>'Accum Depr w CIAC'!T9-'Accum Depr no CIAC'!T9</f>
        <v>0</v>
      </c>
      <c r="U9" s="37">
        <f>'Accum Depr w CIAC'!U9-'Accum Depr no CIAC'!U9</f>
        <v>0</v>
      </c>
      <c r="V9" s="31">
        <f>'Accum Depr w CIAC'!V9-'Accum Depr no CIAC'!V9</f>
        <v>0</v>
      </c>
      <c r="W9" s="148">
        <f>'Accum Depr w CIAC'!W9-'Accum Depr no CIAC'!W9</f>
        <v>0</v>
      </c>
      <c r="X9" s="37">
        <f>'Accum Depr w CIAC'!X9-'Accum Depr no CIAC'!X9</f>
        <v>0</v>
      </c>
      <c r="Y9" s="31">
        <f>'Accum Depr w CIAC'!Y9-'Accum Depr no CIAC'!Y9</f>
        <v>0</v>
      </c>
      <c r="Z9" s="148">
        <f>'Accum Depr w CIAC'!Z9-'Accum Depr no CIAC'!Z9</f>
        <v>0</v>
      </c>
      <c r="AA9" s="37">
        <f>'Accum Depr w CIAC'!AA9-'Accum Depr no CIAC'!AA9</f>
        <v>0</v>
      </c>
      <c r="AB9" s="31">
        <f>'Accum Depr w CIAC'!AB9-'Accum Depr no CIAC'!AB9</f>
        <v>0</v>
      </c>
      <c r="AC9" s="148">
        <f>'Accum Depr w CIAC'!AC9-'Accum Depr no CIAC'!AC9</f>
        <v>0</v>
      </c>
      <c r="AD9" s="37">
        <f>'Accum Depr w CIAC'!AD9-'Accum Depr no CIAC'!AD9</f>
        <v>0</v>
      </c>
      <c r="AE9" s="31">
        <f>'Accum Depr w CIAC'!AE9-'Accum Depr no CIAC'!AE9</f>
        <v>0</v>
      </c>
      <c r="AF9" s="148">
        <f>'Accum Depr w CIAC'!AF9-'Accum Depr no CIAC'!AF9</f>
        <v>0</v>
      </c>
      <c r="AG9" s="37">
        <f>'Accum Depr w CIAC'!AG9-'Accum Depr no CIAC'!AG9</f>
        <v>0</v>
      </c>
      <c r="AH9" s="31">
        <f>'Accum Depr w CIAC'!AH9-'Accum Depr no CIAC'!AH9</f>
        <v>0</v>
      </c>
      <c r="AI9" s="148">
        <f>'Accum Depr w CIAC'!AI9-'Accum Depr no CIAC'!AI9</f>
        <v>0</v>
      </c>
      <c r="AJ9" s="37">
        <f>'Accum Depr w CIAC'!AJ9-'Accum Depr no CIAC'!AJ9</f>
        <v>0</v>
      </c>
      <c r="AK9" s="31">
        <f>'Accum Depr w CIAC'!AK9-'Accum Depr no CIAC'!AK9</f>
        <v>0</v>
      </c>
      <c r="AL9" s="148">
        <f>'Accum Depr w CIAC'!AL9-'Accum Depr no CIAC'!AL9</f>
        <v>0</v>
      </c>
      <c r="AM9" s="37">
        <f>'Accum Depr w CIAC'!AM9-'Accum Depr no CIAC'!AM9</f>
        <v>0</v>
      </c>
      <c r="AN9" s="31">
        <f>'Accum Depr w CIAC'!AN9-'Accum Depr no CIAC'!AN9</f>
        <v>0</v>
      </c>
      <c r="AO9" s="148">
        <f>'Accum Depr w CIAC'!AO9-'Accum Depr no CIAC'!AO9</f>
        <v>0</v>
      </c>
      <c r="AP9" s="37">
        <f>'Accum Depr w CIAC'!AP9-'Accum Depr no CIAC'!AP9</f>
        <v>0</v>
      </c>
      <c r="AQ9" s="31">
        <f>'Accum Depr w CIAC'!AQ9-'Accum Depr no CIAC'!AQ9</f>
        <v>0</v>
      </c>
      <c r="AR9" s="148">
        <f>'Accum Depr w CIAC'!AR9-'Accum Depr no CIAC'!AR9</f>
        <v>0</v>
      </c>
      <c r="AS9" s="37">
        <f>'Accum Depr w CIAC'!AS9-'Accum Depr no CIAC'!AS9</f>
        <v>0</v>
      </c>
      <c r="AT9" s="31">
        <f>'Accum Depr w CIAC'!AT9-'Accum Depr no CIAC'!AT9</f>
        <v>0</v>
      </c>
      <c r="AU9" s="148">
        <f>'Accum Depr w CIAC'!AU9-'Accum Depr no CIAC'!AU9</f>
        <v>0</v>
      </c>
      <c r="AV9" s="37">
        <f>'Accum Depr w CIAC'!AV9-'Accum Depr no CIAC'!AV9</f>
        <v>0</v>
      </c>
      <c r="AW9" s="31">
        <f>'Accum Depr w CIAC'!AW9-'Accum Depr no CIAC'!AW9</f>
        <v>0</v>
      </c>
      <c r="AX9" s="148">
        <f>'Accum Depr w CIAC'!AX9-'Accum Depr no CIAC'!AX9</f>
        <v>0</v>
      </c>
      <c r="AY9" s="37">
        <f>'Accum Depr w CIAC'!AY9-'Accum Depr no CIAC'!AY9</f>
        <v>0</v>
      </c>
      <c r="AZ9" s="31">
        <f>'Accum Depr w CIAC'!AZ9-'Accum Depr no CIAC'!AZ9</f>
        <v>0</v>
      </c>
      <c r="BA9" s="148">
        <f>'Accum Depr w CIAC'!BA9-'Accum Depr no CIAC'!BA9</f>
        <v>0</v>
      </c>
      <c r="BB9" s="37">
        <f>'Accum Depr w CIAC'!BB9-'Accum Depr no CIAC'!BB9</f>
        <v>0</v>
      </c>
      <c r="BC9" s="31">
        <f>'Accum Depr w CIAC'!BC9-'Accum Depr no CIAC'!BC9</f>
        <v>0</v>
      </c>
      <c r="BD9" s="148">
        <f>'Accum Depr w CIAC'!BD9-'Accum Depr no CIAC'!BD9</f>
        <v>0</v>
      </c>
      <c r="BE9" s="37">
        <f>'Accum Depr w CIAC'!BE9-'Accum Depr no CIAC'!BE9</f>
        <v>0</v>
      </c>
      <c r="BF9" s="31">
        <f>'Accum Depr w CIAC'!BF9-'Accum Depr no CIAC'!BF9</f>
        <v>0</v>
      </c>
      <c r="BG9" s="148">
        <f>'Accum Depr w CIAC'!BG9-'Accum Depr no CIAC'!BG9</f>
        <v>0</v>
      </c>
      <c r="BH9" s="37">
        <f>'Accum Depr w CIAC'!BH9-'Accum Depr no CIAC'!BH9</f>
        <v>0</v>
      </c>
      <c r="BI9" s="31">
        <f>'Accum Depr w CIAC'!BI9-'Accum Depr no CIAC'!BI9</f>
        <v>0</v>
      </c>
      <c r="BJ9" s="148">
        <f>'Accum Depr w CIAC'!BJ9-'Accum Depr no CIAC'!BJ9</f>
        <v>0</v>
      </c>
      <c r="BK9" s="37">
        <f>'Accum Depr w CIAC'!BK9-'Accum Depr no CIAC'!BK9</f>
        <v>0</v>
      </c>
      <c r="BL9" s="31">
        <f>'Accum Depr w CIAC'!BL9-'Accum Depr no CIAC'!BL9</f>
        <v>0</v>
      </c>
      <c r="BM9" s="148">
        <f>'Accum Depr w CIAC'!BM9-'Accum Depr no CIAC'!BM9</f>
        <v>0</v>
      </c>
      <c r="BN9" s="37">
        <f>'Accum Depr w CIAC'!BN9-'Accum Depr no CIAC'!BN9</f>
        <v>0</v>
      </c>
      <c r="BO9" s="31">
        <f>'Accum Depr w CIAC'!BO9-'Accum Depr no CIAC'!BO9</f>
        <v>0</v>
      </c>
      <c r="BP9" s="148">
        <f>'Accum Depr w CIAC'!BP9-'Accum Depr no CIAC'!BP9</f>
        <v>0</v>
      </c>
      <c r="BQ9" s="37">
        <f>'Accum Depr w CIAC'!BQ9-'Accum Depr no CIAC'!BQ9</f>
        <v>0</v>
      </c>
      <c r="BR9" s="31">
        <f>'Accum Depr w CIAC'!BR9-'Accum Depr no CIAC'!BR9</f>
        <v>0</v>
      </c>
      <c r="BS9" s="148">
        <f>'Accum Depr w CIAC'!BS9-'Accum Depr no CIAC'!BS9</f>
        <v>0</v>
      </c>
      <c r="BT9" s="37">
        <f>'Accum Depr w CIAC'!BT9-'Accum Depr no CIAC'!BT9</f>
        <v>0</v>
      </c>
      <c r="BU9" s="31">
        <f>'Accum Depr w CIAC'!BU9-'Accum Depr no CIAC'!BU9</f>
        <v>0</v>
      </c>
      <c r="BV9" s="148">
        <f>'Accum Depr w CIAC'!BV9-'Accum Depr no CIAC'!BV9</f>
        <v>0</v>
      </c>
      <c r="BW9" s="37">
        <f>'Accum Depr w CIAC'!BW9-'Accum Depr no CIAC'!BW9</f>
        <v>0</v>
      </c>
      <c r="BX9" s="31">
        <f>'Accum Depr w CIAC'!BX9-'Accum Depr no CIAC'!BX9</f>
        <v>0</v>
      </c>
      <c r="BY9" s="148">
        <f>'Accum Depr w CIAC'!BY9-'Accum Depr no CIAC'!BY9</f>
        <v>0</v>
      </c>
      <c r="BZ9" s="37">
        <f>'Accum Depr w CIAC'!BZ9-'Accum Depr no CIAC'!BZ9</f>
        <v>0</v>
      </c>
      <c r="CA9" s="31">
        <f>'Accum Depr w CIAC'!CA9-'Accum Depr no CIAC'!CA9</f>
        <v>0</v>
      </c>
      <c r="CB9" s="148">
        <f>'Accum Depr w CIAC'!CB9-'Accum Depr no CIAC'!CB9</f>
        <v>0</v>
      </c>
      <c r="CC9" s="37">
        <f>'Accum Depr w CIAC'!CC9-'Accum Depr no CIAC'!CC9</f>
        <v>0</v>
      </c>
      <c r="CD9" s="31">
        <f>'Accum Depr w CIAC'!CD9-'Accum Depr no CIAC'!CD9</f>
        <v>0</v>
      </c>
      <c r="CE9" s="148">
        <f>'Accum Depr w CIAC'!CE9-'Accum Depr no CIAC'!CE9</f>
        <v>0</v>
      </c>
      <c r="CF9" s="37">
        <f>'Accum Depr w CIAC'!CF9-'Accum Depr no CIAC'!CF9</f>
        <v>0</v>
      </c>
      <c r="CG9" s="31">
        <f>'Accum Depr w CIAC'!CG9-'Accum Depr no CIAC'!CG9</f>
        <v>0</v>
      </c>
      <c r="CH9" s="148">
        <f>'Accum Depr w CIAC'!CH9-'Accum Depr no CIAC'!CH9</f>
        <v>0</v>
      </c>
      <c r="CI9" s="37">
        <f>'Accum Depr w CIAC'!CI9-'Accum Depr no CIAC'!CI9</f>
        <v>0</v>
      </c>
      <c r="CJ9" s="31">
        <f>'Accum Depr w CIAC'!CJ9-'Accum Depr no CIAC'!CJ9</f>
        <v>0</v>
      </c>
      <c r="CK9" s="148">
        <f>'Accum Depr w CIAC'!CK9-'Accum Depr no CIAC'!CK9</f>
        <v>0</v>
      </c>
      <c r="CL9" s="37">
        <f>'Accum Depr w CIAC'!CL9-'Accum Depr no CIAC'!CL9</f>
        <v>0</v>
      </c>
      <c r="CM9" s="31">
        <f>'Accum Depr w CIAC'!CM9-'Accum Depr no CIAC'!CM9</f>
        <v>0</v>
      </c>
      <c r="CN9" s="148">
        <f>'Accum Depr w CIAC'!CN9-'Accum Depr no CIAC'!CN9</f>
        <v>0</v>
      </c>
      <c r="CO9" s="37">
        <f>'Accum Depr w CIAC'!CO9-'Accum Depr no CIAC'!CO9</f>
        <v>0</v>
      </c>
      <c r="CP9" s="31">
        <f>'Accum Depr w CIAC'!CP9-'Accum Depr no CIAC'!CP9</f>
        <v>0</v>
      </c>
      <c r="CQ9" s="148">
        <f>'Accum Depr w CIAC'!CQ9-'Accum Depr no CIAC'!CQ9</f>
        <v>0</v>
      </c>
      <c r="CR9" s="37">
        <f>'Accum Depr w CIAC'!CR9-'Accum Depr no CIAC'!CR9</f>
        <v>0</v>
      </c>
      <c r="CS9" s="31">
        <f>'Accum Depr w CIAC'!CS9-'Accum Depr no CIAC'!CS9</f>
        <v>0</v>
      </c>
      <c r="CT9" s="148">
        <f>'Accum Depr w CIAC'!CT9-'Accum Depr no CIAC'!CT9</f>
        <v>0</v>
      </c>
      <c r="CU9" s="37">
        <f>'Accum Depr w CIAC'!CU9-'Accum Depr no CIAC'!CU9</f>
        <v>0</v>
      </c>
      <c r="CV9" s="31">
        <f>'Accum Depr w CIAC'!CV9-'Accum Depr no CIAC'!CV9</f>
        <v>0</v>
      </c>
      <c r="CW9" s="148">
        <f>'Accum Depr w CIAC'!CW9-'Accum Depr no CIAC'!CW9</f>
        <v>0</v>
      </c>
      <c r="CX9" s="37">
        <f>'Accum Depr w CIAC'!CX9-'Accum Depr no CIAC'!CX9</f>
        <v>0</v>
      </c>
      <c r="CY9" s="31">
        <f>'Accum Depr w CIAC'!CY9-'Accum Depr no CIAC'!CY9</f>
        <v>0</v>
      </c>
      <c r="CZ9" s="148">
        <f>'Accum Depr w CIAC'!CZ9-'Accum Depr no CIAC'!CZ9</f>
        <v>0</v>
      </c>
      <c r="DA9" s="37">
        <f>'Accum Depr w CIAC'!DA9-'Accum Depr no CIAC'!DA9</f>
        <v>0</v>
      </c>
      <c r="DB9" s="31">
        <f>'Accum Depr w CIAC'!DB9-'Accum Depr no CIAC'!DB9</f>
        <v>0</v>
      </c>
      <c r="DC9" s="148">
        <f>'Accum Depr w CIAC'!DC9-'Accum Depr no CIAC'!DC9</f>
        <v>0</v>
      </c>
      <c r="DD9" s="37">
        <f>'Accum Depr w CIAC'!DD9-'Accum Depr no CIAC'!DD9</f>
        <v>0</v>
      </c>
      <c r="DE9" s="31">
        <f>'Accum Depr w CIAC'!DE9-'Accum Depr no CIAC'!DE9</f>
        <v>0</v>
      </c>
      <c r="DF9" s="148">
        <f>'Accum Depr w CIAC'!DF9-'Accum Depr no CIAC'!DF9</f>
        <v>0</v>
      </c>
      <c r="DG9" s="37">
        <f>'Accum Depr w CIAC'!DG9-'Accum Depr no CIAC'!DG9</f>
        <v>0</v>
      </c>
      <c r="DH9" s="31">
        <f>'Accum Depr w CIAC'!DH9-'Accum Depr no CIAC'!DH9</f>
        <v>0</v>
      </c>
      <c r="DI9" s="148">
        <f>'Accum Depr w CIAC'!DI9-'Accum Depr no CIAC'!DI9</f>
        <v>0</v>
      </c>
      <c r="DJ9" s="37">
        <f>'Accum Depr w CIAC'!DJ9-'Accum Depr no CIAC'!DJ9</f>
        <v>0</v>
      </c>
      <c r="DK9" s="31">
        <f>'Accum Depr w CIAC'!DK9-'Accum Depr no CIAC'!DK9</f>
        <v>0</v>
      </c>
      <c r="DL9" s="148">
        <f>'Accum Depr w CIAC'!DL9-'Accum Depr no CIAC'!DL9</f>
        <v>0</v>
      </c>
      <c r="DM9" s="37">
        <f>'Accum Depr w CIAC'!DM9-'Accum Depr no CIAC'!DM9</f>
        <v>0</v>
      </c>
      <c r="DN9" s="31">
        <f>'Accum Depr w CIAC'!DN9-'Accum Depr no CIAC'!DN9</f>
        <v>0</v>
      </c>
      <c r="DO9" s="148">
        <f>'Accum Depr w CIAC'!DO9-'Accum Depr no CIAC'!DO9</f>
        <v>0</v>
      </c>
      <c r="DP9" s="37">
        <f>'Accum Depr w CIAC'!DP9-'Accum Depr no CIAC'!DP9</f>
        <v>0</v>
      </c>
      <c r="DQ9" s="31">
        <f>'Accum Depr w CIAC'!DQ9-'Accum Depr no CIAC'!DQ9</f>
        <v>0</v>
      </c>
      <c r="DR9" s="148">
        <f>'Accum Depr w CIAC'!DR9-'Accum Depr no CIAC'!DR9</f>
        <v>0</v>
      </c>
      <c r="DS9" s="37">
        <f>'Accum Depr w CIAC'!DS9-'Accum Depr no CIAC'!DS9</f>
        <v>0</v>
      </c>
      <c r="DT9" s="31">
        <f>'Accum Depr w CIAC'!DT9-'Accum Depr no CIAC'!DT9</f>
        <v>0</v>
      </c>
      <c r="DU9" s="148">
        <f>'Accum Depr w CIAC'!DU9-'Accum Depr no CIAC'!DU9</f>
        <v>0</v>
      </c>
      <c r="DV9" s="37">
        <f>'Accum Depr w CIAC'!DV9-'Accum Depr no CIAC'!DV9</f>
        <v>0</v>
      </c>
      <c r="DW9" s="31">
        <f>'Accum Depr w CIAC'!DW9-'Accum Depr no CIAC'!DW9</f>
        <v>0</v>
      </c>
      <c r="DX9" s="148">
        <f>'Accum Depr w CIAC'!DX9-'Accum Depr no CIAC'!DX9</f>
        <v>0</v>
      </c>
      <c r="DY9" s="37">
        <f>'Accum Depr w CIAC'!DY9-'Accum Depr no CIAC'!DY9</f>
        <v>0</v>
      </c>
      <c r="DZ9" s="31">
        <f>'Accum Depr w CIAC'!DZ9-'Accum Depr no CIAC'!DZ9</f>
        <v>0</v>
      </c>
      <c r="EA9" s="148">
        <f>'Accum Depr w CIAC'!EA9-'Accum Depr no CIAC'!EA9</f>
        <v>0</v>
      </c>
      <c r="EB9" s="37">
        <f>'Accum Depr w CIAC'!EB9-'Accum Depr no CIAC'!EB9</f>
        <v>0</v>
      </c>
      <c r="EC9" s="31">
        <f>'Accum Depr w CIAC'!EC9-'Accum Depr no CIAC'!EC9</f>
        <v>0</v>
      </c>
      <c r="ED9" s="148">
        <f>'Accum Depr w CIAC'!ED9-'Accum Depr no CIAC'!ED9</f>
        <v>0</v>
      </c>
      <c r="EE9" s="37">
        <f>'Accum Depr w CIAC'!EE9-'Accum Depr no CIAC'!EE9</f>
        <v>0</v>
      </c>
      <c r="EF9" s="31">
        <f>'Accum Depr w CIAC'!EF9-'Accum Depr no CIAC'!EF9</f>
        <v>0</v>
      </c>
      <c r="EG9" s="148">
        <f>'Accum Depr w CIAC'!EG9-'Accum Depr no CIAC'!EG9</f>
        <v>0</v>
      </c>
      <c r="EH9" s="37">
        <f>'Accum Depr w CIAC'!EH9-'Accum Depr no CIAC'!EH9</f>
        <v>0</v>
      </c>
      <c r="EI9" s="31">
        <f>'Accum Depr w CIAC'!EI9-'Accum Depr no CIAC'!EI9</f>
        <v>0</v>
      </c>
      <c r="EJ9" s="148">
        <f>'Accum Depr w CIAC'!EJ9-'Accum Depr no CIAC'!EJ9</f>
        <v>0</v>
      </c>
      <c r="EK9" s="37">
        <f>'Accum Depr w CIAC'!EK9-'Accum Depr no CIAC'!EK9</f>
        <v>0</v>
      </c>
      <c r="EL9" s="31">
        <f>'Accum Depr w CIAC'!EL9-'Accum Depr no CIAC'!EL9</f>
        <v>0</v>
      </c>
      <c r="EM9" s="148">
        <f>'Accum Depr w CIAC'!EM9-'Accum Depr no CIAC'!EM9</f>
        <v>0</v>
      </c>
      <c r="EN9" s="37">
        <f>'Accum Depr w CIAC'!EN9-'Accum Depr no CIAC'!EN9</f>
        <v>0</v>
      </c>
      <c r="EO9" s="31">
        <f>'Accum Depr w CIAC'!EO9-'Accum Depr no CIAC'!EO9</f>
        <v>0</v>
      </c>
      <c r="EP9" s="148">
        <f>'Accum Depr w CIAC'!EP9-'Accum Depr no CIAC'!EP9</f>
        <v>0</v>
      </c>
      <c r="EQ9" s="37">
        <f>'Accum Depr w CIAC'!EQ9-'Accum Depr no CIAC'!EQ9</f>
        <v>0</v>
      </c>
      <c r="ER9" s="31">
        <f>'Accum Depr w CIAC'!ER9-'Accum Depr no CIAC'!ER9</f>
        <v>0</v>
      </c>
      <c r="ES9" s="148">
        <f>'Accum Depr w CIAC'!ES9-'Accum Depr no CIAC'!ES9</f>
        <v>0</v>
      </c>
      <c r="ET9" s="37">
        <f>'Accum Depr w CIAC'!ET9-'Accum Depr no CIAC'!ET9</f>
        <v>0</v>
      </c>
      <c r="EU9" s="31">
        <f>'Accum Depr w CIAC'!EU9-'Accum Depr no CIAC'!EU9</f>
        <v>0</v>
      </c>
      <c r="EV9" s="148">
        <f>'Accum Depr w CIAC'!EV9-'Accum Depr no CIAC'!EV9</f>
        <v>0</v>
      </c>
      <c r="EW9" s="37">
        <f>'Accum Depr w CIAC'!EW9-'Accum Depr no CIAC'!EW9</f>
        <v>0</v>
      </c>
      <c r="EX9" s="31">
        <f>'Accum Depr w CIAC'!EX9-'Accum Depr no CIAC'!EX9</f>
        <v>0</v>
      </c>
      <c r="EY9" s="148">
        <f>'Accum Depr w CIAC'!EY9-'Accum Depr no CIAC'!EY9</f>
        <v>0</v>
      </c>
      <c r="EZ9" s="37">
        <f>'Accum Depr w CIAC'!EZ9-'Accum Depr no CIAC'!EZ9</f>
        <v>0</v>
      </c>
      <c r="FA9" s="31">
        <f>'Accum Depr w CIAC'!FA9-'Accum Depr no CIAC'!FA9</f>
        <v>0</v>
      </c>
      <c r="FB9" s="148">
        <f>'Accum Depr w CIAC'!FB9-'Accum Depr no CIAC'!FB9</f>
        <v>0</v>
      </c>
      <c r="FC9" s="37">
        <f>'Accum Depr w CIAC'!FC9-'Accum Depr no CIAC'!FC9</f>
        <v>0</v>
      </c>
      <c r="FD9" s="31">
        <f>'Accum Depr w CIAC'!FD9-'Accum Depr no CIAC'!FD9</f>
        <v>0</v>
      </c>
      <c r="FE9" s="155">
        <f>'Accum Depr w CIAC'!FE9-'Accum Depr no CIAC'!FE9</f>
        <v>0</v>
      </c>
      <c r="FF9" s="155">
        <f>'Accum Depr w CIAC'!FF9-'Accum Depr no CIAC'!FF9</f>
        <v>0</v>
      </c>
      <c r="FG9" s="31">
        <f>'Accum Depr w CIAC'!FG9-'Accum Depr no CIAC'!FG9</f>
        <v>0</v>
      </c>
      <c r="FH9" s="155">
        <f>'Accum Depr w CIAC'!FH9-'Accum Depr no CIAC'!FH9</f>
        <v>0</v>
      </c>
      <c r="FI9" s="155">
        <f>'Accum Depr w CIAC'!FI9-'Accum Depr no CIAC'!FI9</f>
        <v>0</v>
      </c>
      <c r="FJ9" s="31">
        <f>'Accum Depr w CIAC'!FJ9-'Accum Depr no CIAC'!FJ9</f>
        <v>0</v>
      </c>
    </row>
    <row r="10" spans="1:169" x14ac:dyDescent="0.2">
      <c r="A10" s="155" t="s">
        <v>41</v>
      </c>
      <c r="B10" s="155" t="s">
        <v>51</v>
      </c>
      <c r="C10" s="155">
        <v>13030</v>
      </c>
      <c r="D10" s="27">
        <f>'Accum Depr w CIAC'!D10-'Accum Depr no CIAC'!D10</f>
        <v>0</v>
      </c>
      <c r="E10" s="158">
        <f>'Accum Depr w CIAC'!E10-'Accum Depr no CIAC'!E10</f>
        <v>0</v>
      </c>
      <c r="F10" s="33">
        <f>'Accum Depr w CIAC'!F10-'Accum Depr no CIAC'!F10</f>
        <v>0</v>
      </c>
      <c r="G10" s="31">
        <f>'Accum Depr w CIAC'!G10-'Accum Depr no CIAC'!G10</f>
        <v>0</v>
      </c>
      <c r="H10" s="148">
        <f>'Accum Depr w CIAC'!H10-'Accum Depr no CIAC'!H10</f>
        <v>0</v>
      </c>
      <c r="I10" s="37">
        <f>'Accum Depr w CIAC'!I10-'Accum Depr no CIAC'!I10</f>
        <v>0</v>
      </c>
      <c r="J10" s="31">
        <f>'Accum Depr w CIAC'!J10-'Accum Depr no CIAC'!J10</f>
        <v>0</v>
      </c>
      <c r="K10" s="148">
        <f>'Accum Depr w CIAC'!K10-'Accum Depr no CIAC'!K10</f>
        <v>0</v>
      </c>
      <c r="L10" s="37">
        <f>'Accum Depr w CIAC'!L10-'Accum Depr no CIAC'!L10</f>
        <v>0</v>
      </c>
      <c r="M10" s="31">
        <f>'Accum Depr w CIAC'!M10-'Accum Depr no CIAC'!M10</f>
        <v>0</v>
      </c>
      <c r="N10" s="148">
        <f>'Accum Depr w CIAC'!N10-'Accum Depr no CIAC'!N10</f>
        <v>0</v>
      </c>
      <c r="O10" s="37">
        <f>'Accum Depr w CIAC'!O10-'Accum Depr no CIAC'!O10</f>
        <v>0</v>
      </c>
      <c r="P10" s="31">
        <f>'Accum Depr w CIAC'!P10-'Accum Depr no CIAC'!P10</f>
        <v>0</v>
      </c>
      <c r="Q10" s="148">
        <f>'Accum Depr w CIAC'!Q10-'Accum Depr no CIAC'!Q10</f>
        <v>0</v>
      </c>
      <c r="R10" s="37">
        <f>'Accum Depr w CIAC'!R10-'Accum Depr no CIAC'!R10</f>
        <v>0</v>
      </c>
      <c r="S10" s="31">
        <f>'Accum Depr w CIAC'!S10-'Accum Depr no CIAC'!S10</f>
        <v>0</v>
      </c>
      <c r="T10" s="148">
        <f>'Accum Depr w CIAC'!T10-'Accum Depr no CIAC'!T10</f>
        <v>0</v>
      </c>
      <c r="U10" s="37">
        <f>'Accum Depr w CIAC'!U10-'Accum Depr no CIAC'!U10</f>
        <v>0</v>
      </c>
      <c r="V10" s="31">
        <f>'Accum Depr w CIAC'!V10-'Accum Depr no CIAC'!V10</f>
        <v>0</v>
      </c>
      <c r="W10" s="148">
        <f>'Accum Depr w CIAC'!W10-'Accum Depr no CIAC'!W10</f>
        <v>0</v>
      </c>
      <c r="X10" s="37">
        <f>'Accum Depr w CIAC'!X10-'Accum Depr no CIAC'!X10</f>
        <v>0</v>
      </c>
      <c r="Y10" s="31">
        <f>'Accum Depr w CIAC'!Y10-'Accum Depr no CIAC'!Y10</f>
        <v>0</v>
      </c>
      <c r="Z10" s="148">
        <f>'Accum Depr w CIAC'!Z10-'Accum Depr no CIAC'!Z10</f>
        <v>0</v>
      </c>
      <c r="AA10" s="37">
        <f>'Accum Depr w CIAC'!AA10-'Accum Depr no CIAC'!AA10</f>
        <v>0</v>
      </c>
      <c r="AB10" s="31">
        <f>'Accum Depr w CIAC'!AB10-'Accum Depr no CIAC'!AB10</f>
        <v>0</v>
      </c>
      <c r="AC10" s="148">
        <f>'Accum Depr w CIAC'!AC10-'Accum Depr no CIAC'!AC10</f>
        <v>0</v>
      </c>
      <c r="AD10" s="37">
        <f>'Accum Depr w CIAC'!AD10-'Accum Depr no CIAC'!AD10</f>
        <v>0</v>
      </c>
      <c r="AE10" s="31">
        <f>'Accum Depr w CIAC'!AE10-'Accum Depr no CIAC'!AE10</f>
        <v>0</v>
      </c>
      <c r="AF10" s="148">
        <f>'Accum Depr w CIAC'!AF10-'Accum Depr no CIAC'!AF10</f>
        <v>0</v>
      </c>
      <c r="AG10" s="37">
        <f>'Accum Depr w CIAC'!AG10-'Accum Depr no CIAC'!AG10</f>
        <v>0</v>
      </c>
      <c r="AH10" s="31">
        <f>'Accum Depr w CIAC'!AH10-'Accum Depr no CIAC'!AH10</f>
        <v>0</v>
      </c>
      <c r="AI10" s="148">
        <f>'Accum Depr w CIAC'!AI10-'Accum Depr no CIAC'!AI10</f>
        <v>0</v>
      </c>
      <c r="AJ10" s="37">
        <f>'Accum Depr w CIAC'!AJ10-'Accum Depr no CIAC'!AJ10</f>
        <v>0</v>
      </c>
      <c r="AK10" s="31">
        <f>'Accum Depr w CIAC'!AK10-'Accum Depr no CIAC'!AK10</f>
        <v>0</v>
      </c>
      <c r="AL10" s="148">
        <f>'Accum Depr w CIAC'!AL10-'Accum Depr no CIAC'!AL10</f>
        <v>0</v>
      </c>
      <c r="AM10" s="37">
        <f>'Accum Depr w CIAC'!AM10-'Accum Depr no CIAC'!AM10</f>
        <v>0</v>
      </c>
      <c r="AN10" s="31">
        <f>'Accum Depr w CIAC'!AN10-'Accum Depr no CIAC'!AN10</f>
        <v>0</v>
      </c>
      <c r="AO10" s="148">
        <f>'Accum Depr w CIAC'!AO10-'Accum Depr no CIAC'!AO10</f>
        <v>0</v>
      </c>
      <c r="AP10" s="37">
        <f>'Accum Depr w CIAC'!AP10-'Accum Depr no CIAC'!AP10</f>
        <v>0</v>
      </c>
      <c r="AQ10" s="31">
        <f>'Accum Depr w CIAC'!AQ10-'Accum Depr no CIAC'!AQ10</f>
        <v>0</v>
      </c>
      <c r="AR10" s="148">
        <f>'Accum Depr w CIAC'!AR10-'Accum Depr no CIAC'!AR10</f>
        <v>0</v>
      </c>
      <c r="AS10" s="37">
        <f>'Accum Depr w CIAC'!AS10-'Accum Depr no CIAC'!AS10</f>
        <v>0</v>
      </c>
      <c r="AT10" s="31">
        <f>'Accum Depr w CIAC'!AT10-'Accum Depr no CIAC'!AT10</f>
        <v>0</v>
      </c>
      <c r="AU10" s="148">
        <f>'Accum Depr w CIAC'!AU10-'Accum Depr no CIAC'!AU10</f>
        <v>0</v>
      </c>
      <c r="AV10" s="37">
        <f>'Accum Depr w CIAC'!AV10-'Accum Depr no CIAC'!AV10</f>
        <v>0</v>
      </c>
      <c r="AW10" s="31">
        <f>'Accum Depr w CIAC'!AW10-'Accum Depr no CIAC'!AW10</f>
        <v>0</v>
      </c>
      <c r="AX10" s="148">
        <f>'Accum Depr w CIAC'!AX10-'Accum Depr no CIAC'!AX10</f>
        <v>0</v>
      </c>
      <c r="AY10" s="37">
        <f>'Accum Depr w CIAC'!AY10-'Accum Depr no CIAC'!AY10</f>
        <v>0</v>
      </c>
      <c r="AZ10" s="31">
        <f>'Accum Depr w CIAC'!AZ10-'Accum Depr no CIAC'!AZ10</f>
        <v>0</v>
      </c>
      <c r="BA10" s="148">
        <f>'Accum Depr w CIAC'!BA10-'Accum Depr no CIAC'!BA10</f>
        <v>0</v>
      </c>
      <c r="BB10" s="37">
        <f>'Accum Depr w CIAC'!BB10-'Accum Depr no CIAC'!BB10</f>
        <v>0</v>
      </c>
      <c r="BC10" s="31">
        <f>'Accum Depr w CIAC'!BC10-'Accum Depr no CIAC'!BC10</f>
        <v>0</v>
      </c>
      <c r="BD10" s="148">
        <f>'Accum Depr w CIAC'!BD10-'Accum Depr no CIAC'!BD10</f>
        <v>0</v>
      </c>
      <c r="BE10" s="37">
        <f>'Accum Depr w CIAC'!BE10-'Accum Depr no CIAC'!BE10</f>
        <v>0</v>
      </c>
      <c r="BF10" s="31">
        <f>'Accum Depr w CIAC'!BF10-'Accum Depr no CIAC'!BF10</f>
        <v>0</v>
      </c>
      <c r="BG10" s="148">
        <f>'Accum Depr w CIAC'!BG10-'Accum Depr no CIAC'!BG10</f>
        <v>0</v>
      </c>
      <c r="BH10" s="37">
        <f>'Accum Depr w CIAC'!BH10-'Accum Depr no CIAC'!BH10</f>
        <v>0</v>
      </c>
      <c r="BI10" s="31">
        <f>'Accum Depr w CIAC'!BI10-'Accum Depr no CIAC'!BI10</f>
        <v>0</v>
      </c>
      <c r="BJ10" s="148">
        <f>'Accum Depr w CIAC'!BJ10-'Accum Depr no CIAC'!BJ10</f>
        <v>0</v>
      </c>
      <c r="BK10" s="37">
        <f>'Accum Depr w CIAC'!BK10-'Accum Depr no CIAC'!BK10</f>
        <v>0</v>
      </c>
      <c r="BL10" s="31">
        <f>'Accum Depr w CIAC'!BL10-'Accum Depr no CIAC'!BL10</f>
        <v>0</v>
      </c>
      <c r="BM10" s="148">
        <f>'Accum Depr w CIAC'!BM10-'Accum Depr no CIAC'!BM10</f>
        <v>0</v>
      </c>
      <c r="BN10" s="37">
        <f>'Accum Depr w CIAC'!BN10-'Accum Depr no CIAC'!BN10</f>
        <v>0</v>
      </c>
      <c r="BO10" s="31">
        <f>'Accum Depr w CIAC'!BO10-'Accum Depr no CIAC'!BO10</f>
        <v>0</v>
      </c>
      <c r="BP10" s="148">
        <f>'Accum Depr w CIAC'!BP10-'Accum Depr no CIAC'!BP10</f>
        <v>0</v>
      </c>
      <c r="BQ10" s="37">
        <f>'Accum Depr w CIAC'!BQ10-'Accum Depr no CIAC'!BQ10</f>
        <v>0</v>
      </c>
      <c r="BR10" s="31">
        <f>'Accum Depr w CIAC'!BR10-'Accum Depr no CIAC'!BR10</f>
        <v>0</v>
      </c>
      <c r="BS10" s="148">
        <f>'Accum Depr w CIAC'!BS10-'Accum Depr no CIAC'!BS10</f>
        <v>0</v>
      </c>
      <c r="BT10" s="37">
        <f>'Accum Depr w CIAC'!BT10-'Accum Depr no CIAC'!BT10</f>
        <v>0</v>
      </c>
      <c r="BU10" s="31">
        <f>'Accum Depr w CIAC'!BU10-'Accum Depr no CIAC'!BU10</f>
        <v>0</v>
      </c>
      <c r="BV10" s="148">
        <f>'Accum Depr w CIAC'!BV10-'Accum Depr no CIAC'!BV10</f>
        <v>0</v>
      </c>
      <c r="BW10" s="37">
        <f>'Accum Depr w CIAC'!BW10-'Accum Depr no CIAC'!BW10</f>
        <v>0</v>
      </c>
      <c r="BX10" s="31">
        <f>'Accum Depr w CIAC'!BX10-'Accum Depr no CIAC'!BX10</f>
        <v>0</v>
      </c>
      <c r="BY10" s="148">
        <f>'Accum Depr w CIAC'!BY10-'Accum Depr no CIAC'!BY10</f>
        <v>0</v>
      </c>
      <c r="BZ10" s="37">
        <f>'Accum Depr w CIAC'!BZ10-'Accum Depr no CIAC'!BZ10</f>
        <v>0</v>
      </c>
      <c r="CA10" s="31">
        <f>'Accum Depr w CIAC'!CA10-'Accum Depr no CIAC'!CA10</f>
        <v>0</v>
      </c>
      <c r="CB10" s="148">
        <f>'Accum Depr w CIAC'!CB10-'Accum Depr no CIAC'!CB10</f>
        <v>0</v>
      </c>
      <c r="CC10" s="37">
        <f>'Accum Depr w CIAC'!CC10-'Accum Depr no CIAC'!CC10</f>
        <v>0</v>
      </c>
      <c r="CD10" s="31">
        <f>'Accum Depr w CIAC'!CD10-'Accum Depr no CIAC'!CD10</f>
        <v>0</v>
      </c>
      <c r="CE10" s="148">
        <f>'Accum Depr w CIAC'!CE10-'Accum Depr no CIAC'!CE10</f>
        <v>0</v>
      </c>
      <c r="CF10" s="37">
        <f>'Accum Depr w CIAC'!CF10-'Accum Depr no CIAC'!CF10</f>
        <v>0</v>
      </c>
      <c r="CG10" s="31">
        <f>'Accum Depr w CIAC'!CG10-'Accum Depr no CIAC'!CG10</f>
        <v>0</v>
      </c>
      <c r="CH10" s="148">
        <f>'Accum Depr w CIAC'!CH10-'Accum Depr no CIAC'!CH10</f>
        <v>0</v>
      </c>
      <c r="CI10" s="37">
        <f>'Accum Depr w CIAC'!CI10-'Accum Depr no CIAC'!CI10</f>
        <v>0</v>
      </c>
      <c r="CJ10" s="31">
        <f>'Accum Depr w CIAC'!CJ10-'Accum Depr no CIAC'!CJ10</f>
        <v>0</v>
      </c>
      <c r="CK10" s="148">
        <f>'Accum Depr w CIAC'!CK10-'Accum Depr no CIAC'!CK10</f>
        <v>0</v>
      </c>
      <c r="CL10" s="37">
        <f>'Accum Depr w CIAC'!CL10-'Accum Depr no CIAC'!CL10</f>
        <v>0</v>
      </c>
      <c r="CM10" s="31">
        <f>'Accum Depr w CIAC'!CM10-'Accum Depr no CIAC'!CM10</f>
        <v>0</v>
      </c>
      <c r="CN10" s="148">
        <f>'Accum Depr w CIAC'!CN10-'Accum Depr no CIAC'!CN10</f>
        <v>0</v>
      </c>
      <c r="CO10" s="37">
        <f>'Accum Depr w CIAC'!CO10-'Accum Depr no CIAC'!CO10</f>
        <v>0</v>
      </c>
      <c r="CP10" s="31">
        <f>'Accum Depr w CIAC'!CP10-'Accum Depr no CIAC'!CP10</f>
        <v>0</v>
      </c>
      <c r="CQ10" s="148">
        <f>'Accum Depr w CIAC'!CQ10-'Accum Depr no CIAC'!CQ10</f>
        <v>0</v>
      </c>
      <c r="CR10" s="37">
        <f>'Accum Depr w CIAC'!CR10-'Accum Depr no CIAC'!CR10</f>
        <v>0</v>
      </c>
      <c r="CS10" s="31">
        <f>'Accum Depr w CIAC'!CS10-'Accum Depr no CIAC'!CS10</f>
        <v>0</v>
      </c>
      <c r="CT10" s="148">
        <f>'Accum Depr w CIAC'!CT10-'Accum Depr no CIAC'!CT10</f>
        <v>0</v>
      </c>
      <c r="CU10" s="37">
        <f>'Accum Depr w CIAC'!CU10-'Accum Depr no CIAC'!CU10</f>
        <v>0</v>
      </c>
      <c r="CV10" s="31">
        <f>'Accum Depr w CIAC'!CV10-'Accum Depr no CIAC'!CV10</f>
        <v>0</v>
      </c>
      <c r="CW10" s="148">
        <f>'Accum Depr w CIAC'!CW10-'Accum Depr no CIAC'!CW10</f>
        <v>0</v>
      </c>
      <c r="CX10" s="37">
        <f>'Accum Depr w CIAC'!CX10-'Accum Depr no CIAC'!CX10</f>
        <v>0</v>
      </c>
      <c r="CY10" s="31">
        <f>'Accum Depr w CIAC'!CY10-'Accum Depr no CIAC'!CY10</f>
        <v>0</v>
      </c>
      <c r="CZ10" s="148">
        <f>'Accum Depr w CIAC'!CZ10-'Accum Depr no CIAC'!CZ10</f>
        <v>0</v>
      </c>
      <c r="DA10" s="37">
        <f>'Accum Depr w CIAC'!DA10-'Accum Depr no CIAC'!DA10</f>
        <v>0</v>
      </c>
      <c r="DB10" s="31">
        <f>'Accum Depr w CIAC'!DB10-'Accum Depr no CIAC'!DB10</f>
        <v>0</v>
      </c>
      <c r="DC10" s="148">
        <f>'Accum Depr w CIAC'!DC10-'Accum Depr no CIAC'!DC10</f>
        <v>0</v>
      </c>
      <c r="DD10" s="37">
        <f>'Accum Depr w CIAC'!DD10-'Accum Depr no CIAC'!DD10</f>
        <v>0</v>
      </c>
      <c r="DE10" s="31">
        <f>'Accum Depr w CIAC'!DE10-'Accum Depr no CIAC'!DE10</f>
        <v>0</v>
      </c>
      <c r="DF10" s="148">
        <f>'Accum Depr w CIAC'!DF10-'Accum Depr no CIAC'!DF10</f>
        <v>0</v>
      </c>
      <c r="DG10" s="37">
        <f>'Accum Depr w CIAC'!DG10-'Accum Depr no CIAC'!DG10</f>
        <v>0</v>
      </c>
      <c r="DH10" s="31">
        <f>'Accum Depr w CIAC'!DH10-'Accum Depr no CIAC'!DH10</f>
        <v>0</v>
      </c>
      <c r="DI10" s="148">
        <f>'Accum Depr w CIAC'!DI10-'Accum Depr no CIAC'!DI10</f>
        <v>0</v>
      </c>
      <c r="DJ10" s="37">
        <f>'Accum Depr w CIAC'!DJ10-'Accum Depr no CIAC'!DJ10</f>
        <v>0</v>
      </c>
      <c r="DK10" s="31">
        <f>'Accum Depr w CIAC'!DK10-'Accum Depr no CIAC'!DK10</f>
        <v>0</v>
      </c>
      <c r="DL10" s="148">
        <f>'Accum Depr w CIAC'!DL10-'Accum Depr no CIAC'!DL10</f>
        <v>0</v>
      </c>
      <c r="DM10" s="37">
        <f>'Accum Depr w CIAC'!DM10-'Accum Depr no CIAC'!DM10</f>
        <v>0</v>
      </c>
      <c r="DN10" s="31">
        <f>'Accum Depr w CIAC'!DN10-'Accum Depr no CIAC'!DN10</f>
        <v>0</v>
      </c>
      <c r="DO10" s="148">
        <f>'Accum Depr w CIAC'!DO10-'Accum Depr no CIAC'!DO10</f>
        <v>0</v>
      </c>
      <c r="DP10" s="37">
        <f>'Accum Depr w CIAC'!DP10-'Accum Depr no CIAC'!DP10</f>
        <v>0</v>
      </c>
      <c r="DQ10" s="31">
        <f>'Accum Depr w CIAC'!DQ10-'Accum Depr no CIAC'!DQ10</f>
        <v>0</v>
      </c>
      <c r="DR10" s="148">
        <f>'Accum Depr w CIAC'!DR10-'Accum Depr no CIAC'!DR10</f>
        <v>0</v>
      </c>
      <c r="DS10" s="37">
        <f>'Accum Depr w CIAC'!DS10-'Accum Depr no CIAC'!DS10</f>
        <v>0</v>
      </c>
      <c r="DT10" s="31">
        <f>'Accum Depr w CIAC'!DT10-'Accum Depr no CIAC'!DT10</f>
        <v>0</v>
      </c>
      <c r="DU10" s="148">
        <f>'Accum Depr w CIAC'!DU10-'Accum Depr no CIAC'!DU10</f>
        <v>0</v>
      </c>
      <c r="DV10" s="37">
        <f>'Accum Depr w CIAC'!DV10-'Accum Depr no CIAC'!DV10</f>
        <v>0</v>
      </c>
      <c r="DW10" s="31">
        <f>'Accum Depr w CIAC'!DW10-'Accum Depr no CIAC'!DW10</f>
        <v>0</v>
      </c>
      <c r="DX10" s="148">
        <f>'Accum Depr w CIAC'!DX10-'Accum Depr no CIAC'!DX10</f>
        <v>0</v>
      </c>
      <c r="DY10" s="37">
        <f>'Accum Depr w CIAC'!DY10-'Accum Depr no CIAC'!DY10</f>
        <v>0</v>
      </c>
      <c r="DZ10" s="31">
        <f>'Accum Depr w CIAC'!DZ10-'Accum Depr no CIAC'!DZ10</f>
        <v>0</v>
      </c>
      <c r="EA10" s="148">
        <f>'Accum Depr w CIAC'!EA10-'Accum Depr no CIAC'!EA10</f>
        <v>0</v>
      </c>
      <c r="EB10" s="37">
        <f>'Accum Depr w CIAC'!EB10-'Accum Depr no CIAC'!EB10</f>
        <v>0</v>
      </c>
      <c r="EC10" s="31">
        <f>'Accum Depr w CIAC'!EC10-'Accum Depr no CIAC'!EC10</f>
        <v>0</v>
      </c>
      <c r="ED10" s="148">
        <f>'Accum Depr w CIAC'!ED10-'Accum Depr no CIAC'!ED10</f>
        <v>0</v>
      </c>
      <c r="EE10" s="37">
        <f>'Accum Depr w CIAC'!EE10-'Accum Depr no CIAC'!EE10</f>
        <v>0</v>
      </c>
      <c r="EF10" s="31">
        <f>'Accum Depr w CIAC'!EF10-'Accum Depr no CIAC'!EF10</f>
        <v>0</v>
      </c>
      <c r="EG10" s="148">
        <f>'Accum Depr w CIAC'!EG10-'Accum Depr no CIAC'!EG10</f>
        <v>0</v>
      </c>
      <c r="EH10" s="37">
        <f>'Accum Depr w CIAC'!EH10-'Accum Depr no CIAC'!EH10</f>
        <v>0</v>
      </c>
      <c r="EI10" s="31">
        <f>'Accum Depr w CIAC'!EI10-'Accum Depr no CIAC'!EI10</f>
        <v>0</v>
      </c>
      <c r="EJ10" s="148">
        <f>'Accum Depr w CIAC'!EJ10-'Accum Depr no CIAC'!EJ10</f>
        <v>0</v>
      </c>
      <c r="EK10" s="37">
        <f>'Accum Depr w CIAC'!EK10-'Accum Depr no CIAC'!EK10</f>
        <v>0</v>
      </c>
      <c r="EL10" s="31">
        <f>'Accum Depr w CIAC'!EL10-'Accum Depr no CIAC'!EL10</f>
        <v>0</v>
      </c>
      <c r="EM10" s="148">
        <f>'Accum Depr w CIAC'!EM10-'Accum Depr no CIAC'!EM10</f>
        <v>0</v>
      </c>
      <c r="EN10" s="37">
        <f>'Accum Depr w CIAC'!EN10-'Accum Depr no CIAC'!EN10</f>
        <v>0</v>
      </c>
      <c r="EO10" s="31">
        <f>'Accum Depr w CIAC'!EO10-'Accum Depr no CIAC'!EO10</f>
        <v>0</v>
      </c>
      <c r="EP10" s="148">
        <f>'Accum Depr w CIAC'!EP10-'Accum Depr no CIAC'!EP10</f>
        <v>0</v>
      </c>
      <c r="EQ10" s="37">
        <f>'Accum Depr w CIAC'!EQ10-'Accum Depr no CIAC'!EQ10</f>
        <v>0</v>
      </c>
      <c r="ER10" s="31">
        <f>'Accum Depr w CIAC'!ER10-'Accum Depr no CIAC'!ER10</f>
        <v>0</v>
      </c>
      <c r="ES10" s="148">
        <f>'Accum Depr w CIAC'!ES10-'Accum Depr no CIAC'!ES10</f>
        <v>0</v>
      </c>
      <c r="ET10" s="37">
        <f>'Accum Depr w CIAC'!ET10-'Accum Depr no CIAC'!ET10</f>
        <v>0</v>
      </c>
      <c r="EU10" s="31">
        <f>'Accum Depr w CIAC'!EU10-'Accum Depr no CIAC'!EU10</f>
        <v>0</v>
      </c>
      <c r="EV10" s="148">
        <f>'Accum Depr w CIAC'!EV10-'Accum Depr no CIAC'!EV10</f>
        <v>0</v>
      </c>
      <c r="EW10" s="37">
        <f>'Accum Depr w CIAC'!EW10-'Accum Depr no CIAC'!EW10</f>
        <v>0</v>
      </c>
      <c r="EX10" s="31">
        <f>'Accum Depr w CIAC'!EX10-'Accum Depr no CIAC'!EX10</f>
        <v>0</v>
      </c>
      <c r="EY10" s="148">
        <f>'Accum Depr w CIAC'!EY10-'Accum Depr no CIAC'!EY10</f>
        <v>0</v>
      </c>
      <c r="EZ10" s="37">
        <f>'Accum Depr w CIAC'!EZ10-'Accum Depr no CIAC'!EZ10</f>
        <v>0</v>
      </c>
      <c r="FA10" s="31">
        <f>'Accum Depr w CIAC'!FA10-'Accum Depr no CIAC'!FA10</f>
        <v>0</v>
      </c>
      <c r="FB10" s="148">
        <f>'Accum Depr w CIAC'!FB10-'Accum Depr no CIAC'!FB10</f>
        <v>0</v>
      </c>
      <c r="FC10" s="37">
        <f>'Accum Depr w CIAC'!FC10-'Accum Depr no CIAC'!FC10</f>
        <v>0</v>
      </c>
      <c r="FD10" s="31">
        <f>'Accum Depr w CIAC'!FD10-'Accum Depr no CIAC'!FD10</f>
        <v>0</v>
      </c>
      <c r="FE10" s="155">
        <f>'Accum Depr w CIAC'!FE10-'Accum Depr no CIAC'!FE10</f>
        <v>0</v>
      </c>
      <c r="FF10" s="155">
        <f>'Accum Depr w CIAC'!FF10-'Accum Depr no CIAC'!FF10</f>
        <v>0</v>
      </c>
      <c r="FG10" s="31">
        <f>'Accum Depr w CIAC'!FG10-'Accum Depr no CIAC'!FG10</f>
        <v>0</v>
      </c>
      <c r="FH10" s="155">
        <f>'Accum Depr w CIAC'!FH10-'Accum Depr no CIAC'!FH10</f>
        <v>0</v>
      </c>
      <c r="FI10" s="155">
        <f>'Accum Depr w CIAC'!FI10-'Accum Depr no CIAC'!FI10</f>
        <v>0</v>
      </c>
      <c r="FJ10" s="31">
        <f>'Accum Depr w CIAC'!FJ10-'Accum Depr no CIAC'!FJ10</f>
        <v>0</v>
      </c>
    </row>
    <row r="11" spans="1:169" x14ac:dyDescent="0.2">
      <c r="A11" s="155" t="s">
        <v>47</v>
      </c>
      <c r="B11" s="155" t="s">
        <v>51</v>
      </c>
      <c r="C11" s="155">
        <v>13750</v>
      </c>
      <c r="D11" s="27">
        <f>'Accum Depr w CIAC'!D11-'Accum Depr no CIAC'!D11</f>
        <v>0</v>
      </c>
      <c r="E11" s="158">
        <f>'Accum Depr w CIAC'!E11-'Accum Depr no CIAC'!E11</f>
        <v>0</v>
      </c>
      <c r="F11" s="33">
        <f>'Accum Depr w CIAC'!F11-'Accum Depr no CIAC'!F11</f>
        <v>0</v>
      </c>
      <c r="G11" s="31">
        <f>'Accum Depr w CIAC'!G11-'Accum Depr no CIAC'!G11</f>
        <v>0</v>
      </c>
      <c r="H11" s="148">
        <f>'Accum Depr w CIAC'!H11-'Accum Depr no CIAC'!H11</f>
        <v>0</v>
      </c>
      <c r="I11" s="37">
        <f>'Accum Depr w CIAC'!I11-'Accum Depr no CIAC'!I11</f>
        <v>0</v>
      </c>
      <c r="J11" s="31">
        <f>'Accum Depr w CIAC'!J11-'Accum Depr no CIAC'!J11</f>
        <v>0</v>
      </c>
      <c r="K11" s="148">
        <f>'Accum Depr w CIAC'!K11-'Accum Depr no CIAC'!K11</f>
        <v>0</v>
      </c>
      <c r="L11" s="37">
        <f>'Accum Depr w CIAC'!L11-'Accum Depr no CIAC'!L11</f>
        <v>0</v>
      </c>
      <c r="M11" s="31">
        <f>'Accum Depr w CIAC'!M11-'Accum Depr no CIAC'!M11</f>
        <v>0</v>
      </c>
      <c r="N11" s="148">
        <f>'Accum Depr w CIAC'!N11-'Accum Depr no CIAC'!N11</f>
        <v>0</v>
      </c>
      <c r="O11" s="37">
        <f>'Accum Depr w CIAC'!O11-'Accum Depr no CIAC'!O11</f>
        <v>0</v>
      </c>
      <c r="P11" s="31">
        <f>'Accum Depr w CIAC'!P11-'Accum Depr no CIAC'!P11</f>
        <v>0</v>
      </c>
      <c r="Q11" s="148">
        <f>'Accum Depr w CIAC'!Q11-'Accum Depr no CIAC'!Q11</f>
        <v>0</v>
      </c>
      <c r="R11" s="37">
        <f>'Accum Depr w CIAC'!R11-'Accum Depr no CIAC'!R11</f>
        <v>0</v>
      </c>
      <c r="S11" s="31">
        <f>'Accum Depr w CIAC'!S11-'Accum Depr no CIAC'!S11</f>
        <v>0</v>
      </c>
      <c r="T11" s="148">
        <f>'Accum Depr w CIAC'!T11-'Accum Depr no CIAC'!T11</f>
        <v>0</v>
      </c>
      <c r="U11" s="37">
        <f>'Accum Depr w CIAC'!U11-'Accum Depr no CIAC'!U11</f>
        <v>0</v>
      </c>
      <c r="V11" s="31">
        <f>'Accum Depr w CIAC'!V11-'Accum Depr no CIAC'!V11</f>
        <v>0</v>
      </c>
      <c r="W11" s="148">
        <f>'Accum Depr w CIAC'!W11-'Accum Depr no CIAC'!W11</f>
        <v>0</v>
      </c>
      <c r="X11" s="37">
        <f>'Accum Depr w CIAC'!X11-'Accum Depr no CIAC'!X11</f>
        <v>0</v>
      </c>
      <c r="Y11" s="31">
        <f>'Accum Depr w CIAC'!Y11-'Accum Depr no CIAC'!Y11</f>
        <v>0</v>
      </c>
      <c r="Z11" s="148">
        <f>'Accum Depr w CIAC'!Z11-'Accum Depr no CIAC'!Z11</f>
        <v>0</v>
      </c>
      <c r="AA11" s="37">
        <f>'Accum Depr w CIAC'!AA11-'Accum Depr no CIAC'!AA11</f>
        <v>0</v>
      </c>
      <c r="AB11" s="31">
        <f>'Accum Depr w CIAC'!AB11-'Accum Depr no CIAC'!AB11</f>
        <v>0</v>
      </c>
      <c r="AC11" s="148">
        <f>'Accum Depr w CIAC'!AC11-'Accum Depr no CIAC'!AC11</f>
        <v>0</v>
      </c>
      <c r="AD11" s="37">
        <f>'Accum Depr w CIAC'!AD11-'Accum Depr no CIAC'!AD11</f>
        <v>0</v>
      </c>
      <c r="AE11" s="31">
        <f>'Accum Depr w CIAC'!AE11-'Accum Depr no CIAC'!AE11</f>
        <v>0</v>
      </c>
      <c r="AF11" s="148">
        <f>'Accum Depr w CIAC'!AF11-'Accum Depr no CIAC'!AF11</f>
        <v>0</v>
      </c>
      <c r="AG11" s="37">
        <f>'Accum Depr w CIAC'!AG11-'Accum Depr no CIAC'!AG11</f>
        <v>0</v>
      </c>
      <c r="AH11" s="31">
        <f>'Accum Depr w CIAC'!AH11-'Accum Depr no CIAC'!AH11</f>
        <v>0</v>
      </c>
      <c r="AI11" s="148">
        <f>'Accum Depr w CIAC'!AI11-'Accum Depr no CIAC'!AI11</f>
        <v>0</v>
      </c>
      <c r="AJ11" s="37">
        <f>'Accum Depr w CIAC'!AJ11-'Accum Depr no CIAC'!AJ11</f>
        <v>0</v>
      </c>
      <c r="AK11" s="31">
        <f>'Accum Depr w CIAC'!AK11-'Accum Depr no CIAC'!AK11</f>
        <v>0</v>
      </c>
      <c r="AL11" s="148">
        <f>'Accum Depr w CIAC'!AL11-'Accum Depr no CIAC'!AL11</f>
        <v>0</v>
      </c>
      <c r="AM11" s="37">
        <f>'Accum Depr w CIAC'!AM11-'Accum Depr no CIAC'!AM11</f>
        <v>0</v>
      </c>
      <c r="AN11" s="31">
        <f>'Accum Depr w CIAC'!AN11-'Accum Depr no CIAC'!AN11</f>
        <v>0</v>
      </c>
      <c r="AO11" s="148">
        <f>'Accum Depr w CIAC'!AO11-'Accum Depr no CIAC'!AO11</f>
        <v>0</v>
      </c>
      <c r="AP11" s="37">
        <f>'Accum Depr w CIAC'!AP11-'Accum Depr no CIAC'!AP11</f>
        <v>0</v>
      </c>
      <c r="AQ11" s="31">
        <f>'Accum Depr w CIAC'!AQ11-'Accum Depr no CIAC'!AQ11</f>
        <v>0</v>
      </c>
      <c r="AR11" s="148">
        <f>'Accum Depr w CIAC'!AR11-'Accum Depr no CIAC'!AR11</f>
        <v>0</v>
      </c>
      <c r="AS11" s="37">
        <f>'Accum Depr w CIAC'!AS11-'Accum Depr no CIAC'!AS11</f>
        <v>0</v>
      </c>
      <c r="AT11" s="31">
        <f>'Accum Depr w CIAC'!AT11-'Accum Depr no CIAC'!AT11</f>
        <v>0</v>
      </c>
      <c r="AU11" s="148">
        <f>'Accum Depr w CIAC'!AU11-'Accum Depr no CIAC'!AU11</f>
        <v>0</v>
      </c>
      <c r="AV11" s="37">
        <f>'Accum Depr w CIAC'!AV11-'Accum Depr no CIAC'!AV11</f>
        <v>0</v>
      </c>
      <c r="AW11" s="31">
        <f>'Accum Depr w CIAC'!AW11-'Accum Depr no CIAC'!AW11</f>
        <v>0</v>
      </c>
      <c r="AX11" s="148">
        <f>'Accum Depr w CIAC'!AX11-'Accum Depr no CIAC'!AX11</f>
        <v>0</v>
      </c>
      <c r="AY11" s="37">
        <f>'Accum Depr w CIAC'!AY11-'Accum Depr no CIAC'!AY11</f>
        <v>0</v>
      </c>
      <c r="AZ11" s="31">
        <f>'Accum Depr w CIAC'!AZ11-'Accum Depr no CIAC'!AZ11</f>
        <v>0</v>
      </c>
      <c r="BA11" s="148">
        <f>'Accum Depr w CIAC'!BA11-'Accum Depr no CIAC'!BA11</f>
        <v>0</v>
      </c>
      <c r="BB11" s="37">
        <f>'Accum Depr w CIAC'!BB11-'Accum Depr no CIAC'!BB11</f>
        <v>0</v>
      </c>
      <c r="BC11" s="31">
        <f>'Accum Depr w CIAC'!BC11-'Accum Depr no CIAC'!BC11</f>
        <v>0</v>
      </c>
      <c r="BD11" s="148">
        <f>'Accum Depr w CIAC'!BD11-'Accum Depr no CIAC'!BD11</f>
        <v>0</v>
      </c>
      <c r="BE11" s="37">
        <f>'Accum Depr w CIAC'!BE11-'Accum Depr no CIAC'!BE11</f>
        <v>0</v>
      </c>
      <c r="BF11" s="31">
        <f>'Accum Depr w CIAC'!BF11-'Accum Depr no CIAC'!BF11</f>
        <v>0</v>
      </c>
      <c r="BG11" s="148">
        <f>'Accum Depr w CIAC'!BG11-'Accum Depr no CIAC'!BG11</f>
        <v>0</v>
      </c>
      <c r="BH11" s="37">
        <f>'Accum Depr w CIAC'!BH11-'Accum Depr no CIAC'!BH11</f>
        <v>0</v>
      </c>
      <c r="BI11" s="31">
        <f>'Accum Depr w CIAC'!BI11-'Accum Depr no CIAC'!BI11</f>
        <v>0</v>
      </c>
      <c r="BJ11" s="148">
        <f>'Accum Depr w CIAC'!BJ11-'Accum Depr no CIAC'!BJ11</f>
        <v>0</v>
      </c>
      <c r="BK11" s="37">
        <f>'Accum Depr w CIAC'!BK11-'Accum Depr no CIAC'!BK11</f>
        <v>0</v>
      </c>
      <c r="BL11" s="31">
        <f>'Accum Depr w CIAC'!BL11-'Accum Depr no CIAC'!BL11</f>
        <v>0</v>
      </c>
      <c r="BM11" s="148">
        <f>'Accum Depr w CIAC'!BM11-'Accum Depr no CIAC'!BM11</f>
        <v>0</v>
      </c>
      <c r="BN11" s="37">
        <f>'Accum Depr w CIAC'!BN11-'Accum Depr no CIAC'!BN11</f>
        <v>0</v>
      </c>
      <c r="BO11" s="31">
        <f>'Accum Depr w CIAC'!BO11-'Accum Depr no CIAC'!BO11</f>
        <v>0</v>
      </c>
      <c r="BP11" s="148">
        <f>'Accum Depr w CIAC'!BP11-'Accum Depr no CIAC'!BP11</f>
        <v>0</v>
      </c>
      <c r="BQ11" s="37">
        <f>'Accum Depr w CIAC'!BQ11-'Accum Depr no CIAC'!BQ11</f>
        <v>0</v>
      </c>
      <c r="BR11" s="31">
        <f>'Accum Depr w CIAC'!BR11-'Accum Depr no CIAC'!BR11</f>
        <v>0</v>
      </c>
      <c r="BS11" s="148">
        <f>'Accum Depr w CIAC'!BS11-'Accum Depr no CIAC'!BS11</f>
        <v>0</v>
      </c>
      <c r="BT11" s="37">
        <f>'Accum Depr w CIAC'!BT11-'Accum Depr no CIAC'!BT11</f>
        <v>0</v>
      </c>
      <c r="BU11" s="31">
        <f>'Accum Depr w CIAC'!BU11-'Accum Depr no CIAC'!BU11</f>
        <v>0</v>
      </c>
      <c r="BV11" s="148">
        <f>'Accum Depr w CIAC'!BV11-'Accum Depr no CIAC'!BV11</f>
        <v>0</v>
      </c>
      <c r="BW11" s="37">
        <f>'Accum Depr w CIAC'!BW11-'Accum Depr no CIAC'!BW11</f>
        <v>0</v>
      </c>
      <c r="BX11" s="31">
        <f>'Accum Depr w CIAC'!BX11-'Accum Depr no CIAC'!BX11</f>
        <v>0</v>
      </c>
      <c r="BY11" s="148">
        <f>'Accum Depr w CIAC'!BY11-'Accum Depr no CIAC'!BY11</f>
        <v>0</v>
      </c>
      <c r="BZ11" s="37">
        <f>'Accum Depr w CIAC'!BZ11-'Accum Depr no CIAC'!BZ11</f>
        <v>0</v>
      </c>
      <c r="CA11" s="31">
        <f>'Accum Depr w CIAC'!CA11-'Accum Depr no CIAC'!CA11</f>
        <v>0</v>
      </c>
      <c r="CB11" s="148">
        <f>'Accum Depr w CIAC'!CB11-'Accum Depr no CIAC'!CB11</f>
        <v>0</v>
      </c>
      <c r="CC11" s="37">
        <f>'Accum Depr w CIAC'!CC11-'Accum Depr no CIAC'!CC11</f>
        <v>0</v>
      </c>
      <c r="CD11" s="31">
        <f>'Accum Depr w CIAC'!CD11-'Accum Depr no CIAC'!CD11</f>
        <v>0</v>
      </c>
      <c r="CE11" s="148">
        <f>'Accum Depr w CIAC'!CE11-'Accum Depr no CIAC'!CE11</f>
        <v>0</v>
      </c>
      <c r="CF11" s="37">
        <f>'Accum Depr w CIAC'!CF11-'Accum Depr no CIAC'!CF11</f>
        <v>0</v>
      </c>
      <c r="CG11" s="31">
        <f>'Accum Depr w CIAC'!CG11-'Accum Depr no CIAC'!CG11</f>
        <v>0</v>
      </c>
      <c r="CH11" s="148">
        <f>'Accum Depr w CIAC'!CH11-'Accum Depr no CIAC'!CH11</f>
        <v>0</v>
      </c>
      <c r="CI11" s="37">
        <f>'Accum Depr w CIAC'!CI11-'Accum Depr no CIAC'!CI11</f>
        <v>0</v>
      </c>
      <c r="CJ11" s="31">
        <f>'Accum Depr w CIAC'!CJ11-'Accum Depr no CIAC'!CJ11</f>
        <v>0</v>
      </c>
      <c r="CK11" s="148">
        <f>'Accum Depr w CIAC'!CK11-'Accum Depr no CIAC'!CK11</f>
        <v>0</v>
      </c>
      <c r="CL11" s="37">
        <f>'Accum Depr w CIAC'!CL11-'Accum Depr no CIAC'!CL11</f>
        <v>0</v>
      </c>
      <c r="CM11" s="31">
        <f>'Accum Depr w CIAC'!CM11-'Accum Depr no CIAC'!CM11</f>
        <v>0</v>
      </c>
      <c r="CN11" s="148">
        <f>'Accum Depr w CIAC'!CN11-'Accum Depr no CIAC'!CN11</f>
        <v>0</v>
      </c>
      <c r="CO11" s="37">
        <f>'Accum Depr w CIAC'!CO11-'Accum Depr no CIAC'!CO11</f>
        <v>0</v>
      </c>
      <c r="CP11" s="31">
        <f>'Accum Depr w CIAC'!CP11-'Accum Depr no CIAC'!CP11</f>
        <v>0</v>
      </c>
      <c r="CQ11" s="148">
        <f>'Accum Depr w CIAC'!CQ11-'Accum Depr no CIAC'!CQ11</f>
        <v>0</v>
      </c>
      <c r="CR11" s="37">
        <f>'Accum Depr w CIAC'!CR11-'Accum Depr no CIAC'!CR11</f>
        <v>0</v>
      </c>
      <c r="CS11" s="31">
        <f>'Accum Depr w CIAC'!CS11-'Accum Depr no CIAC'!CS11</f>
        <v>0</v>
      </c>
      <c r="CT11" s="148">
        <f>'Accum Depr w CIAC'!CT11-'Accum Depr no CIAC'!CT11</f>
        <v>0</v>
      </c>
      <c r="CU11" s="37">
        <f>'Accum Depr w CIAC'!CU11-'Accum Depr no CIAC'!CU11</f>
        <v>0</v>
      </c>
      <c r="CV11" s="31">
        <f>'Accum Depr w CIAC'!CV11-'Accum Depr no CIAC'!CV11</f>
        <v>0</v>
      </c>
      <c r="CW11" s="148">
        <f>'Accum Depr w CIAC'!CW11-'Accum Depr no CIAC'!CW11</f>
        <v>0</v>
      </c>
      <c r="CX11" s="37">
        <f>'Accum Depr w CIAC'!CX11-'Accum Depr no CIAC'!CX11</f>
        <v>0</v>
      </c>
      <c r="CY11" s="31">
        <f>'Accum Depr w CIAC'!CY11-'Accum Depr no CIAC'!CY11</f>
        <v>0</v>
      </c>
      <c r="CZ11" s="148">
        <f>'Accum Depr w CIAC'!CZ11-'Accum Depr no CIAC'!CZ11</f>
        <v>0</v>
      </c>
      <c r="DA11" s="37">
        <f>'Accum Depr w CIAC'!DA11-'Accum Depr no CIAC'!DA11</f>
        <v>0</v>
      </c>
      <c r="DB11" s="31">
        <f>'Accum Depr w CIAC'!DB11-'Accum Depr no CIAC'!DB11</f>
        <v>0</v>
      </c>
      <c r="DC11" s="148">
        <f>'Accum Depr w CIAC'!DC11-'Accum Depr no CIAC'!DC11</f>
        <v>0</v>
      </c>
      <c r="DD11" s="37">
        <f>'Accum Depr w CIAC'!DD11-'Accum Depr no CIAC'!DD11</f>
        <v>0</v>
      </c>
      <c r="DE11" s="31">
        <f>'Accum Depr w CIAC'!DE11-'Accum Depr no CIAC'!DE11</f>
        <v>0</v>
      </c>
      <c r="DF11" s="148">
        <f>'Accum Depr w CIAC'!DF11-'Accum Depr no CIAC'!DF11</f>
        <v>0</v>
      </c>
      <c r="DG11" s="37">
        <f>'Accum Depr w CIAC'!DG11-'Accum Depr no CIAC'!DG11</f>
        <v>0</v>
      </c>
      <c r="DH11" s="31">
        <f>'Accum Depr w CIAC'!DH11-'Accum Depr no CIAC'!DH11</f>
        <v>0</v>
      </c>
      <c r="DI11" s="148">
        <f>'Accum Depr w CIAC'!DI11-'Accum Depr no CIAC'!DI11</f>
        <v>0</v>
      </c>
      <c r="DJ11" s="37">
        <f>'Accum Depr w CIAC'!DJ11-'Accum Depr no CIAC'!DJ11</f>
        <v>0</v>
      </c>
      <c r="DK11" s="31">
        <f>'Accum Depr w CIAC'!DK11-'Accum Depr no CIAC'!DK11</f>
        <v>0</v>
      </c>
      <c r="DL11" s="148">
        <f>'Accum Depr w CIAC'!DL11-'Accum Depr no CIAC'!DL11</f>
        <v>0</v>
      </c>
      <c r="DM11" s="37">
        <f>'Accum Depr w CIAC'!DM11-'Accum Depr no CIAC'!DM11</f>
        <v>0</v>
      </c>
      <c r="DN11" s="31">
        <f>'Accum Depr w CIAC'!DN11-'Accum Depr no CIAC'!DN11</f>
        <v>0</v>
      </c>
      <c r="DO11" s="148">
        <f>'Accum Depr w CIAC'!DO11-'Accum Depr no CIAC'!DO11</f>
        <v>0</v>
      </c>
      <c r="DP11" s="37">
        <f>'Accum Depr w CIAC'!DP11-'Accum Depr no CIAC'!DP11</f>
        <v>0</v>
      </c>
      <c r="DQ11" s="31">
        <f>'Accum Depr w CIAC'!DQ11-'Accum Depr no CIAC'!DQ11</f>
        <v>0</v>
      </c>
      <c r="DR11" s="148">
        <f>'Accum Depr w CIAC'!DR11-'Accum Depr no CIAC'!DR11</f>
        <v>0</v>
      </c>
      <c r="DS11" s="37">
        <f>'Accum Depr w CIAC'!DS11-'Accum Depr no CIAC'!DS11</f>
        <v>0</v>
      </c>
      <c r="DT11" s="31">
        <f>'Accum Depr w CIAC'!DT11-'Accum Depr no CIAC'!DT11</f>
        <v>0</v>
      </c>
      <c r="DU11" s="148">
        <f>'Accum Depr w CIAC'!DU11-'Accum Depr no CIAC'!DU11</f>
        <v>0</v>
      </c>
      <c r="DV11" s="37">
        <f>'Accum Depr w CIAC'!DV11-'Accum Depr no CIAC'!DV11</f>
        <v>0</v>
      </c>
      <c r="DW11" s="31">
        <f>'Accum Depr w CIAC'!DW11-'Accum Depr no CIAC'!DW11</f>
        <v>0</v>
      </c>
      <c r="DX11" s="148">
        <f>'Accum Depr w CIAC'!DX11-'Accum Depr no CIAC'!DX11</f>
        <v>0</v>
      </c>
      <c r="DY11" s="37">
        <f>'Accum Depr w CIAC'!DY11-'Accum Depr no CIAC'!DY11</f>
        <v>0</v>
      </c>
      <c r="DZ11" s="31">
        <f>'Accum Depr w CIAC'!DZ11-'Accum Depr no CIAC'!DZ11</f>
        <v>0</v>
      </c>
      <c r="EA11" s="148">
        <f>'Accum Depr w CIAC'!EA11-'Accum Depr no CIAC'!EA11</f>
        <v>0</v>
      </c>
      <c r="EB11" s="37">
        <f>'Accum Depr w CIAC'!EB11-'Accum Depr no CIAC'!EB11</f>
        <v>0</v>
      </c>
      <c r="EC11" s="31">
        <f>'Accum Depr w CIAC'!EC11-'Accum Depr no CIAC'!EC11</f>
        <v>0</v>
      </c>
      <c r="ED11" s="148">
        <f>'Accum Depr w CIAC'!ED11-'Accum Depr no CIAC'!ED11</f>
        <v>0</v>
      </c>
      <c r="EE11" s="37">
        <f>'Accum Depr w CIAC'!EE11-'Accum Depr no CIAC'!EE11</f>
        <v>0</v>
      </c>
      <c r="EF11" s="31">
        <f>'Accum Depr w CIAC'!EF11-'Accum Depr no CIAC'!EF11</f>
        <v>0</v>
      </c>
      <c r="EG11" s="148">
        <f>'Accum Depr w CIAC'!EG11-'Accum Depr no CIAC'!EG11</f>
        <v>0</v>
      </c>
      <c r="EH11" s="37">
        <f>'Accum Depr w CIAC'!EH11-'Accum Depr no CIAC'!EH11</f>
        <v>0</v>
      </c>
      <c r="EI11" s="31">
        <f>'Accum Depr w CIAC'!EI11-'Accum Depr no CIAC'!EI11</f>
        <v>0</v>
      </c>
      <c r="EJ11" s="148">
        <f>'Accum Depr w CIAC'!EJ11-'Accum Depr no CIAC'!EJ11</f>
        <v>0</v>
      </c>
      <c r="EK11" s="37">
        <f>'Accum Depr w CIAC'!EK11-'Accum Depr no CIAC'!EK11</f>
        <v>0</v>
      </c>
      <c r="EL11" s="31">
        <f>'Accum Depr w CIAC'!EL11-'Accum Depr no CIAC'!EL11</f>
        <v>0</v>
      </c>
      <c r="EM11" s="148">
        <f>'Accum Depr w CIAC'!EM11-'Accum Depr no CIAC'!EM11</f>
        <v>0</v>
      </c>
      <c r="EN11" s="37">
        <f>'Accum Depr w CIAC'!EN11-'Accum Depr no CIAC'!EN11</f>
        <v>0</v>
      </c>
      <c r="EO11" s="31">
        <f>'Accum Depr w CIAC'!EO11-'Accum Depr no CIAC'!EO11</f>
        <v>0</v>
      </c>
      <c r="EP11" s="148">
        <f>'Accum Depr w CIAC'!EP11-'Accum Depr no CIAC'!EP11</f>
        <v>0</v>
      </c>
      <c r="EQ11" s="37">
        <f>'Accum Depr w CIAC'!EQ11-'Accum Depr no CIAC'!EQ11</f>
        <v>0</v>
      </c>
      <c r="ER11" s="31">
        <f>'Accum Depr w CIAC'!ER11-'Accum Depr no CIAC'!ER11</f>
        <v>0</v>
      </c>
      <c r="ES11" s="148">
        <f>'Accum Depr w CIAC'!ES11-'Accum Depr no CIAC'!ES11</f>
        <v>0</v>
      </c>
      <c r="ET11" s="37">
        <f>'Accum Depr w CIAC'!ET11-'Accum Depr no CIAC'!ET11</f>
        <v>0</v>
      </c>
      <c r="EU11" s="31">
        <f>'Accum Depr w CIAC'!EU11-'Accum Depr no CIAC'!EU11</f>
        <v>0</v>
      </c>
      <c r="EV11" s="148">
        <f>'Accum Depr w CIAC'!EV11-'Accum Depr no CIAC'!EV11</f>
        <v>0</v>
      </c>
      <c r="EW11" s="37">
        <f>'Accum Depr w CIAC'!EW11-'Accum Depr no CIAC'!EW11</f>
        <v>0</v>
      </c>
      <c r="EX11" s="31">
        <f>'Accum Depr w CIAC'!EX11-'Accum Depr no CIAC'!EX11</f>
        <v>0</v>
      </c>
      <c r="EY11" s="148">
        <f>'Accum Depr w CIAC'!EY11-'Accum Depr no CIAC'!EY11</f>
        <v>0</v>
      </c>
      <c r="EZ11" s="37">
        <f>'Accum Depr w CIAC'!EZ11-'Accum Depr no CIAC'!EZ11</f>
        <v>0</v>
      </c>
      <c r="FA11" s="31">
        <f>'Accum Depr w CIAC'!FA11-'Accum Depr no CIAC'!FA11</f>
        <v>0</v>
      </c>
      <c r="FB11" s="148">
        <f>'Accum Depr w CIAC'!FB11-'Accum Depr no CIAC'!FB11</f>
        <v>0</v>
      </c>
      <c r="FC11" s="37">
        <f>'Accum Depr w CIAC'!FC11-'Accum Depr no CIAC'!FC11</f>
        <v>0</v>
      </c>
      <c r="FD11" s="31">
        <f>'Accum Depr w CIAC'!FD11-'Accum Depr no CIAC'!FD11</f>
        <v>0</v>
      </c>
      <c r="FE11" s="155">
        <f>'Accum Depr w CIAC'!FE11-'Accum Depr no CIAC'!FE11</f>
        <v>0</v>
      </c>
      <c r="FF11" s="155">
        <f>'Accum Depr w CIAC'!FF11-'Accum Depr no CIAC'!FF11</f>
        <v>0</v>
      </c>
      <c r="FG11" s="31">
        <f>'Accum Depr w CIAC'!FG11-'Accum Depr no CIAC'!FG11</f>
        <v>0</v>
      </c>
      <c r="FH11" s="155">
        <f>'Accum Depr w CIAC'!FH11-'Accum Depr no CIAC'!FH11</f>
        <v>0</v>
      </c>
      <c r="FI11" s="155">
        <f>'Accum Depr w CIAC'!FI11-'Accum Depr no CIAC'!FI11</f>
        <v>0</v>
      </c>
      <c r="FJ11" s="31">
        <f>'Accum Depr w CIAC'!FJ11-'Accum Depr no CIAC'!FJ11</f>
        <v>0</v>
      </c>
    </row>
    <row r="12" spans="1:169" x14ac:dyDescent="0.2">
      <c r="A12" s="155" t="s">
        <v>44</v>
      </c>
      <c r="B12" s="155" t="s">
        <v>51</v>
      </c>
      <c r="C12" s="155">
        <v>13761</v>
      </c>
      <c r="D12" s="27">
        <f>'Accum Depr w CIAC'!D12-'Accum Depr no CIAC'!D12</f>
        <v>0</v>
      </c>
      <c r="E12" s="158">
        <f>'Accum Depr w CIAC'!E12-'Accum Depr no CIAC'!E12</f>
        <v>0</v>
      </c>
      <c r="F12" s="33">
        <f>'Accum Depr w CIAC'!F12-'Accum Depr no CIAC'!F12</f>
        <v>0</v>
      </c>
      <c r="G12" s="31">
        <f>'Accum Depr w CIAC'!G12-'Accum Depr no CIAC'!G12</f>
        <v>0</v>
      </c>
      <c r="H12" s="148">
        <f>'Accum Depr w CIAC'!H12-'Accum Depr no CIAC'!H12</f>
        <v>0</v>
      </c>
      <c r="I12" s="37">
        <f>'Accum Depr w CIAC'!I12-'Accum Depr no CIAC'!I12</f>
        <v>0</v>
      </c>
      <c r="J12" s="31">
        <f>'Accum Depr w CIAC'!J12-'Accum Depr no CIAC'!J12</f>
        <v>0</v>
      </c>
      <c r="K12" s="148">
        <f>'Accum Depr w CIAC'!K12-'Accum Depr no CIAC'!K12</f>
        <v>0</v>
      </c>
      <c r="L12" s="37">
        <f>'Accum Depr w CIAC'!L12-'Accum Depr no CIAC'!L12</f>
        <v>0</v>
      </c>
      <c r="M12" s="31">
        <f>'Accum Depr w CIAC'!M12-'Accum Depr no CIAC'!M12</f>
        <v>0</v>
      </c>
      <c r="N12" s="148">
        <f>'Accum Depr w CIAC'!N12-'Accum Depr no CIAC'!N12</f>
        <v>0</v>
      </c>
      <c r="O12" s="37">
        <f>'Accum Depr w CIAC'!O12-'Accum Depr no CIAC'!O12</f>
        <v>0</v>
      </c>
      <c r="P12" s="31">
        <f>'Accum Depr w CIAC'!P12-'Accum Depr no CIAC'!P12</f>
        <v>0</v>
      </c>
      <c r="Q12" s="148">
        <f>'Accum Depr w CIAC'!Q12-'Accum Depr no CIAC'!Q12</f>
        <v>0</v>
      </c>
      <c r="R12" s="37">
        <f>'Accum Depr w CIAC'!R12-'Accum Depr no CIAC'!R12</f>
        <v>0</v>
      </c>
      <c r="S12" s="31">
        <f>'Accum Depr w CIAC'!S12-'Accum Depr no CIAC'!S12</f>
        <v>0</v>
      </c>
      <c r="T12" s="148">
        <f>'Accum Depr w CIAC'!T12-'Accum Depr no CIAC'!T12</f>
        <v>0</v>
      </c>
      <c r="U12" s="37">
        <f>'Accum Depr w CIAC'!U12-'Accum Depr no CIAC'!U12</f>
        <v>0</v>
      </c>
      <c r="V12" s="31">
        <f>'Accum Depr w CIAC'!V12-'Accum Depr no CIAC'!V12</f>
        <v>0</v>
      </c>
      <c r="W12" s="148">
        <f>'Accum Depr w CIAC'!W12-'Accum Depr no CIAC'!W12</f>
        <v>0</v>
      </c>
      <c r="X12" s="37">
        <f>'Accum Depr w CIAC'!X12-'Accum Depr no CIAC'!X12</f>
        <v>0</v>
      </c>
      <c r="Y12" s="31">
        <f>'Accum Depr w CIAC'!Y12-'Accum Depr no CIAC'!Y12</f>
        <v>0</v>
      </c>
      <c r="Z12" s="148">
        <f>'Accum Depr w CIAC'!Z12-'Accum Depr no CIAC'!Z12</f>
        <v>0</v>
      </c>
      <c r="AA12" s="37">
        <f>'Accum Depr w CIAC'!AA12-'Accum Depr no CIAC'!AA12</f>
        <v>0</v>
      </c>
      <c r="AB12" s="31">
        <f>'Accum Depr w CIAC'!AB12-'Accum Depr no CIAC'!AB12</f>
        <v>0</v>
      </c>
      <c r="AC12" s="148">
        <f>'Accum Depr w CIAC'!AC12-'Accum Depr no CIAC'!AC12</f>
        <v>0</v>
      </c>
      <c r="AD12" s="37">
        <f>'Accum Depr w CIAC'!AD12-'Accum Depr no CIAC'!AD12</f>
        <v>0</v>
      </c>
      <c r="AE12" s="31">
        <f>'Accum Depr w CIAC'!AE12-'Accum Depr no CIAC'!AE12</f>
        <v>0</v>
      </c>
      <c r="AF12" s="148">
        <f>'Accum Depr w CIAC'!AF12-'Accum Depr no CIAC'!AF12</f>
        <v>0</v>
      </c>
      <c r="AG12" s="37">
        <f>'Accum Depr w CIAC'!AG12-'Accum Depr no CIAC'!AG12</f>
        <v>0</v>
      </c>
      <c r="AH12" s="31">
        <f>'Accum Depr w CIAC'!AH12-'Accum Depr no CIAC'!AH12</f>
        <v>0</v>
      </c>
      <c r="AI12" s="148">
        <f>'Accum Depr w CIAC'!AI12-'Accum Depr no CIAC'!AI12</f>
        <v>0</v>
      </c>
      <c r="AJ12" s="37">
        <f>'Accum Depr w CIAC'!AJ12-'Accum Depr no CIAC'!AJ12</f>
        <v>0</v>
      </c>
      <c r="AK12" s="31">
        <f>'Accum Depr w CIAC'!AK12-'Accum Depr no CIAC'!AK12</f>
        <v>0</v>
      </c>
      <c r="AL12" s="148">
        <f>'Accum Depr w CIAC'!AL12-'Accum Depr no CIAC'!AL12</f>
        <v>0</v>
      </c>
      <c r="AM12" s="37">
        <f>'Accum Depr w CIAC'!AM12-'Accum Depr no CIAC'!AM12</f>
        <v>0</v>
      </c>
      <c r="AN12" s="31">
        <f>'Accum Depr w CIAC'!AN12-'Accum Depr no CIAC'!AN12</f>
        <v>0</v>
      </c>
      <c r="AO12" s="148">
        <f>'Accum Depr w CIAC'!AO12-'Accum Depr no CIAC'!AO12</f>
        <v>0</v>
      </c>
      <c r="AP12" s="37">
        <f>'Accum Depr w CIAC'!AP12-'Accum Depr no CIAC'!AP12</f>
        <v>0</v>
      </c>
      <c r="AQ12" s="31">
        <f>'Accum Depr w CIAC'!AQ12-'Accum Depr no CIAC'!AQ12</f>
        <v>0</v>
      </c>
      <c r="AR12" s="148">
        <f>'Accum Depr w CIAC'!AR12-'Accum Depr no CIAC'!AR12</f>
        <v>0</v>
      </c>
      <c r="AS12" s="37">
        <f>'Accum Depr w CIAC'!AS12-'Accum Depr no CIAC'!AS12</f>
        <v>0</v>
      </c>
      <c r="AT12" s="31">
        <f>'Accum Depr w CIAC'!AT12-'Accum Depr no CIAC'!AT12</f>
        <v>0</v>
      </c>
      <c r="AU12" s="148">
        <f>'Accum Depr w CIAC'!AU12-'Accum Depr no CIAC'!AU12</f>
        <v>0</v>
      </c>
      <c r="AV12" s="37">
        <f>'Accum Depr w CIAC'!AV12-'Accum Depr no CIAC'!AV12</f>
        <v>0</v>
      </c>
      <c r="AW12" s="31">
        <f>'Accum Depr w CIAC'!AW12-'Accum Depr no CIAC'!AW12</f>
        <v>0</v>
      </c>
      <c r="AX12" s="148">
        <f>'Accum Depr w CIAC'!AX12-'Accum Depr no CIAC'!AX12</f>
        <v>0</v>
      </c>
      <c r="AY12" s="37">
        <f>'Accum Depr w CIAC'!AY12-'Accum Depr no CIAC'!AY12</f>
        <v>0</v>
      </c>
      <c r="AZ12" s="31">
        <f>'Accum Depr w CIAC'!AZ12-'Accum Depr no CIAC'!AZ12</f>
        <v>0</v>
      </c>
      <c r="BA12" s="148">
        <f>'Accum Depr w CIAC'!BA12-'Accum Depr no CIAC'!BA12</f>
        <v>0</v>
      </c>
      <c r="BB12" s="37">
        <f>'Accum Depr w CIAC'!BB12-'Accum Depr no CIAC'!BB12</f>
        <v>0</v>
      </c>
      <c r="BC12" s="31">
        <f>'Accum Depr w CIAC'!BC12-'Accum Depr no CIAC'!BC12</f>
        <v>0</v>
      </c>
      <c r="BD12" s="148">
        <f>'Accum Depr w CIAC'!BD12-'Accum Depr no CIAC'!BD12</f>
        <v>0</v>
      </c>
      <c r="BE12" s="37">
        <f>'Accum Depr w CIAC'!BE12-'Accum Depr no CIAC'!BE12</f>
        <v>0</v>
      </c>
      <c r="BF12" s="31">
        <f>'Accum Depr w CIAC'!BF12-'Accum Depr no CIAC'!BF12</f>
        <v>0</v>
      </c>
      <c r="BG12" s="148">
        <f>'Accum Depr w CIAC'!BG12-'Accum Depr no CIAC'!BG12</f>
        <v>0</v>
      </c>
      <c r="BH12" s="37">
        <f>'Accum Depr w CIAC'!BH12-'Accum Depr no CIAC'!BH12</f>
        <v>0</v>
      </c>
      <c r="BI12" s="31">
        <f>'Accum Depr w CIAC'!BI12-'Accum Depr no CIAC'!BI12</f>
        <v>0</v>
      </c>
      <c r="BJ12" s="148">
        <f>'Accum Depr w CIAC'!BJ12-'Accum Depr no CIAC'!BJ12</f>
        <v>0</v>
      </c>
      <c r="BK12" s="37">
        <f>'Accum Depr w CIAC'!BK12-'Accum Depr no CIAC'!BK12</f>
        <v>0</v>
      </c>
      <c r="BL12" s="31">
        <f>'Accum Depr w CIAC'!BL12-'Accum Depr no CIAC'!BL12</f>
        <v>0</v>
      </c>
      <c r="BM12" s="148">
        <f>'Accum Depr w CIAC'!BM12-'Accum Depr no CIAC'!BM12</f>
        <v>0</v>
      </c>
      <c r="BN12" s="37">
        <f>'Accum Depr w CIAC'!BN12-'Accum Depr no CIAC'!BN12</f>
        <v>0</v>
      </c>
      <c r="BO12" s="31">
        <f>'Accum Depr w CIAC'!BO12-'Accum Depr no CIAC'!BO12</f>
        <v>0</v>
      </c>
      <c r="BP12" s="148">
        <f>'Accum Depr w CIAC'!BP12-'Accum Depr no CIAC'!BP12</f>
        <v>0</v>
      </c>
      <c r="BQ12" s="37">
        <f>'Accum Depr w CIAC'!BQ12-'Accum Depr no CIAC'!BQ12</f>
        <v>0</v>
      </c>
      <c r="BR12" s="31">
        <f>'Accum Depr w CIAC'!BR12-'Accum Depr no CIAC'!BR12</f>
        <v>0</v>
      </c>
      <c r="BS12" s="148">
        <f>'Accum Depr w CIAC'!BS12-'Accum Depr no CIAC'!BS12</f>
        <v>0</v>
      </c>
      <c r="BT12" s="37">
        <f>'Accum Depr w CIAC'!BT12-'Accum Depr no CIAC'!BT12</f>
        <v>0</v>
      </c>
      <c r="BU12" s="31">
        <f>'Accum Depr w CIAC'!BU12-'Accum Depr no CIAC'!BU12</f>
        <v>0</v>
      </c>
      <c r="BV12" s="148">
        <f>'Accum Depr w CIAC'!BV12-'Accum Depr no CIAC'!BV12</f>
        <v>0</v>
      </c>
      <c r="BW12" s="37">
        <f>'Accum Depr w CIAC'!BW12-'Accum Depr no CIAC'!BW12</f>
        <v>0</v>
      </c>
      <c r="BX12" s="31">
        <f>'Accum Depr w CIAC'!BX12-'Accum Depr no CIAC'!BX12</f>
        <v>0</v>
      </c>
      <c r="BY12" s="148">
        <f>'Accum Depr w CIAC'!BY12-'Accum Depr no CIAC'!BY12</f>
        <v>0</v>
      </c>
      <c r="BZ12" s="37">
        <f>'Accum Depr w CIAC'!BZ12-'Accum Depr no CIAC'!BZ12</f>
        <v>0</v>
      </c>
      <c r="CA12" s="31">
        <f>'Accum Depr w CIAC'!CA12-'Accum Depr no CIAC'!CA12</f>
        <v>0</v>
      </c>
      <c r="CB12" s="148">
        <f>'Accum Depr w CIAC'!CB12-'Accum Depr no CIAC'!CB12</f>
        <v>0</v>
      </c>
      <c r="CC12" s="37">
        <f>'Accum Depr w CIAC'!CC12-'Accum Depr no CIAC'!CC12</f>
        <v>0</v>
      </c>
      <c r="CD12" s="31">
        <f>'Accum Depr w CIAC'!CD12-'Accum Depr no CIAC'!CD12</f>
        <v>0</v>
      </c>
      <c r="CE12" s="148">
        <f>'Accum Depr w CIAC'!CE12-'Accum Depr no CIAC'!CE12</f>
        <v>0</v>
      </c>
      <c r="CF12" s="37">
        <f>'Accum Depr w CIAC'!CF12-'Accum Depr no CIAC'!CF12</f>
        <v>0</v>
      </c>
      <c r="CG12" s="31">
        <f>'Accum Depr w CIAC'!CG12-'Accum Depr no CIAC'!CG12</f>
        <v>0</v>
      </c>
      <c r="CH12" s="148">
        <f>'Accum Depr w CIAC'!CH12-'Accum Depr no CIAC'!CH12</f>
        <v>0</v>
      </c>
      <c r="CI12" s="37">
        <f>'Accum Depr w CIAC'!CI12-'Accum Depr no CIAC'!CI12</f>
        <v>0</v>
      </c>
      <c r="CJ12" s="31">
        <f>'Accum Depr w CIAC'!CJ12-'Accum Depr no CIAC'!CJ12</f>
        <v>0</v>
      </c>
      <c r="CK12" s="148">
        <f>'Accum Depr w CIAC'!CK12-'Accum Depr no CIAC'!CK12</f>
        <v>0</v>
      </c>
      <c r="CL12" s="37">
        <f>'Accum Depr w CIAC'!CL12-'Accum Depr no CIAC'!CL12</f>
        <v>0</v>
      </c>
      <c r="CM12" s="31">
        <f>'Accum Depr w CIAC'!CM12-'Accum Depr no CIAC'!CM12</f>
        <v>0</v>
      </c>
      <c r="CN12" s="148">
        <f>'Accum Depr w CIAC'!CN12-'Accum Depr no CIAC'!CN12</f>
        <v>0</v>
      </c>
      <c r="CO12" s="37">
        <f>'Accum Depr w CIAC'!CO12-'Accum Depr no CIAC'!CO12</f>
        <v>0</v>
      </c>
      <c r="CP12" s="31">
        <f>'Accum Depr w CIAC'!CP12-'Accum Depr no CIAC'!CP12</f>
        <v>0</v>
      </c>
      <c r="CQ12" s="148">
        <f>'Accum Depr w CIAC'!CQ12-'Accum Depr no CIAC'!CQ12</f>
        <v>0</v>
      </c>
      <c r="CR12" s="37">
        <f>'Accum Depr w CIAC'!CR12-'Accum Depr no CIAC'!CR12</f>
        <v>0</v>
      </c>
      <c r="CS12" s="31">
        <f>'Accum Depr w CIAC'!CS12-'Accum Depr no CIAC'!CS12</f>
        <v>0</v>
      </c>
      <c r="CT12" s="148">
        <f>'Accum Depr w CIAC'!CT12-'Accum Depr no CIAC'!CT12</f>
        <v>0</v>
      </c>
      <c r="CU12" s="37">
        <f>'Accum Depr w CIAC'!CU12-'Accum Depr no CIAC'!CU12</f>
        <v>0</v>
      </c>
      <c r="CV12" s="31">
        <f>'Accum Depr w CIAC'!CV12-'Accum Depr no CIAC'!CV12</f>
        <v>0</v>
      </c>
      <c r="CW12" s="148">
        <f>'Accum Depr w CIAC'!CW12-'Accum Depr no CIAC'!CW12</f>
        <v>0</v>
      </c>
      <c r="CX12" s="37">
        <f>'Accum Depr w CIAC'!CX12-'Accum Depr no CIAC'!CX12</f>
        <v>0</v>
      </c>
      <c r="CY12" s="31">
        <f>'Accum Depr w CIAC'!CY12-'Accum Depr no CIAC'!CY12</f>
        <v>0</v>
      </c>
      <c r="CZ12" s="148">
        <f>'Accum Depr w CIAC'!CZ12-'Accum Depr no CIAC'!CZ12</f>
        <v>0</v>
      </c>
      <c r="DA12" s="37">
        <f>'Accum Depr w CIAC'!DA12-'Accum Depr no CIAC'!DA12</f>
        <v>0</v>
      </c>
      <c r="DB12" s="31">
        <f>'Accum Depr w CIAC'!DB12-'Accum Depr no CIAC'!DB12</f>
        <v>0</v>
      </c>
      <c r="DC12" s="148">
        <f>'Accum Depr w CIAC'!DC12-'Accum Depr no CIAC'!DC12</f>
        <v>0</v>
      </c>
      <c r="DD12" s="37">
        <f>'Accum Depr w CIAC'!DD12-'Accum Depr no CIAC'!DD12</f>
        <v>0</v>
      </c>
      <c r="DE12" s="31">
        <f>'Accum Depr w CIAC'!DE12-'Accum Depr no CIAC'!DE12</f>
        <v>0</v>
      </c>
      <c r="DF12" s="148">
        <f>'Accum Depr w CIAC'!DF12-'Accum Depr no CIAC'!DF12</f>
        <v>0</v>
      </c>
      <c r="DG12" s="37">
        <f>'Accum Depr w CIAC'!DG12-'Accum Depr no CIAC'!DG12</f>
        <v>0</v>
      </c>
      <c r="DH12" s="31">
        <f>'Accum Depr w CIAC'!DH12-'Accum Depr no CIAC'!DH12</f>
        <v>0</v>
      </c>
      <c r="DI12" s="148">
        <f>'Accum Depr w CIAC'!DI12-'Accum Depr no CIAC'!DI12</f>
        <v>0</v>
      </c>
      <c r="DJ12" s="37">
        <f>'Accum Depr w CIAC'!DJ12-'Accum Depr no CIAC'!DJ12</f>
        <v>0</v>
      </c>
      <c r="DK12" s="31">
        <f>'Accum Depr w CIAC'!DK12-'Accum Depr no CIAC'!DK12</f>
        <v>0</v>
      </c>
      <c r="DL12" s="148">
        <f>'Accum Depr w CIAC'!DL12-'Accum Depr no CIAC'!DL12</f>
        <v>0</v>
      </c>
      <c r="DM12" s="37">
        <f>'Accum Depr w CIAC'!DM12-'Accum Depr no CIAC'!DM12</f>
        <v>0</v>
      </c>
      <c r="DN12" s="31">
        <f>'Accum Depr w CIAC'!DN12-'Accum Depr no CIAC'!DN12</f>
        <v>0</v>
      </c>
      <c r="DO12" s="148">
        <f>'Accum Depr w CIAC'!DO12-'Accum Depr no CIAC'!DO12</f>
        <v>0</v>
      </c>
      <c r="DP12" s="37">
        <f>'Accum Depr w CIAC'!DP12-'Accum Depr no CIAC'!DP12</f>
        <v>0</v>
      </c>
      <c r="DQ12" s="31">
        <f>'Accum Depr w CIAC'!DQ12-'Accum Depr no CIAC'!DQ12</f>
        <v>0</v>
      </c>
      <c r="DR12" s="148">
        <f>'Accum Depr w CIAC'!DR12-'Accum Depr no CIAC'!DR12</f>
        <v>0</v>
      </c>
      <c r="DS12" s="37">
        <f>'Accum Depr w CIAC'!DS12-'Accum Depr no CIAC'!DS12</f>
        <v>0</v>
      </c>
      <c r="DT12" s="31">
        <f>'Accum Depr w CIAC'!DT12-'Accum Depr no CIAC'!DT12</f>
        <v>0</v>
      </c>
      <c r="DU12" s="148">
        <f>'Accum Depr w CIAC'!DU12-'Accum Depr no CIAC'!DU12</f>
        <v>0</v>
      </c>
      <c r="DV12" s="37">
        <f>'Accum Depr w CIAC'!DV12-'Accum Depr no CIAC'!DV12</f>
        <v>0</v>
      </c>
      <c r="DW12" s="31">
        <f>'Accum Depr w CIAC'!DW12-'Accum Depr no CIAC'!DW12</f>
        <v>0</v>
      </c>
      <c r="DX12" s="148">
        <f>'Accum Depr w CIAC'!DX12-'Accum Depr no CIAC'!DX12</f>
        <v>0</v>
      </c>
      <c r="DY12" s="37">
        <f>'Accum Depr w CIAC'!DY12-'Accum Depr no CIAC'!DY12</f>
        <v>0</v>
      </c>
      <c r="DZ12" s="31">
        <f>'Accum Depr w CIAC'!DZ12-'Accum Depr no CIAC'!DZ12</f>
        <v>0</v>
      </c>
      <c r="EA12" s="148">
        <f>'Accum Depr w CIAC'!EA12-'Accum Depr no CIAC'!EA12</f>
        <v>0</v>
      </c>
      <c r="EB12" s="37">
        <f>'Accum Depr w CIAC'!EB12-'Accum Depr no CIAC'!EB12</f>
        <v>0</v>
      </c>
      <c r="EC12" s="31">
        <f>'Accum Depr w CIAC'!EC12-'Accum Depr no CIAC'!EC12</f>
        <v>0</v>
      </c>
      <c r="ED12" s="148">
        <f>'Accum Depr w CIAC'!ED12-'Accum Depr no CIAC'!ED12</f>
        <v>0</v>
      </c>
      <c r="EE12" s="37">
        <f>'Accum Depr w CIAC'!EE12-'Accum Depr no CIAC'!EE12</f>
        <v>0</v>
      </c>
      <c r="EF12" s="31">
        <f>'Accum Depr w CIAC'!EF12-'Accum Depr no CIAC'!EF12</f>
        <v>0</v>
      </c>
      <c r="EG12" s="148">
        <f>'Accum Depr w CIAC'!EG12-'Accum Depr no CIAC'!EG12</f>
        <v>0</v>
      </c>
      <c r="EH12" s="37">
        <f>'Accum Depr w CIAC'!EH12-'Accum Depr no CIAC'!EH12</f>
        <v>0</v>
      </c>
      <c r="EI12" s="31">
        <f>'Accum Depr w CIAC'!EI12-'Accum Depr no CIAC'!EI12</f>
        <v>0</v>
      </c>
      <c r="EJ12" s="148">
        <f>'Accum Depr w CIAC'!EJ12-'Accum Depr no CIAC'!EJ12</f>
        <v>0</v>
      </c>
      <c r="EK12" s="37">
        <f>'Accum Depr w CIAC'!EK12-'Accum Depr no CIAC'!EK12</f>
        <v>0</v>
      </c>
      <c r="EL12" s="31">
        <f>'Accum Depr w CIAC'!EL12-'Accum Depr no CIAC'!EL12</f>
        <v>0</v>
      </c>
      <c r="EM12" s="148">
        <f>'Accum Depr w CIAC'!EM12-'Accum Depr no CIAC'!EM12</f>
        <v>0</v>
      </c>
      <c r="EN12" s="37">
        <f>'Accum Depr w CIAC'!EN12-'Accum Depr no CIAC'!EN12</f>
        <v>0</v>
      </c>
      <c r="EO12" s="31">
        <f>'Accum Depr w CIAC'!EO12-'Accum Depr no CIAC'!EO12</f>
        <v>0</v>
      </c>
      <c r="EP12" s="148">
        <f>'Accum Depr w CIAC'!EP12-'Accum Depr no CIAC'!EP12</f>
        <v>0</v>
      </c>
      <c r="EQ12" s="37">
        <f>'Accum Depr w CIAC'!EQ12-'Accum Depr no CIAC'!EQ12</f>
        <v>0</v>
      </c>
      <c r="ER12" s="31">
        <f>'Accum Depr w CIAC'!ER12-'Accum Depr no CIAC'!ER12</f>
        <v>0</v>
      </c>
      <c r="ES12" s="148">
        <f>'Accum Depr w CIAC'!ES12-'Accum Depr no CIAC'!ES12</f>
        <v>0</v>
      </c>
      <c r="ET12" s="37">
        <f>'Accum Depr w CIAC'!ET12-'Accum Depr no CIAC'!ET12</f>
        <v>0</v>
      </c>
      <c r="EU12" s="31">
        <f>'Accum Depr w CIAC'!EU12-'Accum Depr no CIAC'!EU12</f>
        <v>0</v>
      </c>
      <c r="EV12" s="148">
        <f>'Accum Depr w CIAC'!EV12-'Accum Depr no CIAC'!EV12</f>
        <v>0</v>
      </c>
      <c r="EW12" s="37">
        <f>'Accum Depr w CIAC'!EW12-'Accum Depr no CIAC'!EW12</f>
        <v>0</v>
      </c>
      <c r="EX12" s="31">
        <f>'Accum Depr w CIAC'!EX12-'Accum Depr no CIAC'!EX12</f>
        <v>0</v>
      </c>
      <c r="EY12" s="148">
        <f>'Accum Depr w CIAC'!EY12-'Accum Depr no CIAC'!EY12</f>
        <v>0</v>
      </c>
      <c r="EZ12" s="37">
        <f>'Accum Depr w CIAC'!EZ12-'Accum Depr no CIAC'!EZ12</f>
        <v>0</v>
      </c>
      <c r="FA12" s="31">
        <f>'Accum Depr w CIAC'!FA12-'Accum Depr no CIAC'!FA12</f>
        <v>0</v>
      </c>
      <c r="FB12" s="148">
        <f>'Accum Depr w CIAC'!FB12-'Accum Depr no CIAC'!FB12</f>
        <v>0</v>
      </c>
      <c r="FC12" s="37">
        <f>'Accum Depr w CIAC'!FC12-'Accum Depr no CIAC'!FC12</f>
        <v>0</v>
      </c>
      <c r="FD12" s="31">
        <f>'Accum Depr w CIAC'!FD12-'Accum Depr no CIAC'!FD12</f>
        <v>0</v>
      </c>
      <c r="FE12" s="155">
        <f>'Accum Depr w CIAC'!FE12-'Accum Depr no CIAC'!FE12</f>
        <v>0</v>
      </c>
      <c r="FF12" s="155">
        <f>'Accum Depr w CIAC'!FF12-'Accum Depr no CIAC'!FF12</f>
        <v>0</v>
      </c>
      <c r="FG12" s="31">
        <f>'Accum Depr w CIAC'!FG12-'Accum Depr no CIAC'!FG12</f>
        <v>0</v>
      </c>
      <c r="FH12" s="155">
        <f>'Accum Depr w CIAC'!FH12-'Accum Depr no CIAC'!FH12</f>
        <v>0</v>
      </c>
      <c r="FI12" s="155">
        <f>'Accum Depr w CIAC'!FI12-'Accum Depr no CIAC'!FI12</f>
        <v>0</v>
      </c>
      <c r="FJ12" s="31">
        <f>'Accum Depr w CIAC'!FJ12-'Accum Depr no CIAC'!FJ12</f>
        <v>0</v>
      </c>
    </row>
    <row r="13" spans="1:169" x14ac:dyDescent="0.2">
      <c r="A13" s="155" t="s">
        <v>45</v>
      </c>
      <c r="B13" s="155" t="s">
        <v>51</v>
      </c>
      <c r="C13" s="155">
        <v>13762</v>
      </c>
      <c r="D13" s="27">
        <f>'Accum Depr w CIAC'!D13-'Accum Depr no CIAC'!D13</f>
        <v>-250907.27883040952</v>
      </c>
      <c r="E13" s="158">
        <f>'Accum Depr w CIAC'!E13-'Accum Depr no CIAC'!E13</f>
        <v>0</v>
      </c>
      <c r="F13" s="33">
        <f>'Accum Depr w CIAC'!F13-'Accum Depr no CIAC'!F13</f>
        <v>0</v>
      </c>
      <c r="G13" s="31">
        <f>'Accum Depr w CIAC'!G13-'Accum Depr no CIAC'!G13</f>
        <v>-255469.22935459903</v>
      </c>
      <c r="H13" s="148">
        <f>'Accum Depr w CIAC'!H13-'Accum Depr no CIAC'!H13</f>
        <v>0</v>
      </c>
      <c r="I13" s="37">
        <f>'Accum Depr w CIAC'!I13-'Accum Depr no CIAC'!I13</f>
        <v>0</v>
      </c>
      <c r="J13" s="31">
        <f>'Accum Depr w CIAC'!J13-'Accum Depr no CIAC'!J13</f>
        <v>-260031.17987878853</v>
      </c>
      <c r="K13" s="148">
        <f>'Accum Depr w CIAC'!K13-'Accum Depr no CIAC'!K13</f>
        <v>0</v>
      </c>
      <c r="L13" s="37">
        <f>'Accum Depr w CIAC'!L13-'Accum Depr no CIAC'!L13</f>
        <v>0</v>
      </c>
      <c r="M13" s="31">
        <f>'Accum Depr w CIAC'!M13-'Accum Depr no CIAC'!M13</f>
        <v>-264593.13040297804</v>
      </c>
      <c r="N13" s="148">
        <f>'Accum Depr w CIAC'!N13-'Accum Depr no CIAC'!N13</f>
        <v>0</v>
      </c>
      <c r="O13" s="37">
        <f>'Accum Depr w CIAC'!O13-'Accum Depr no CIAC'!O13</f>
        <v>0</v>
      </c>
      <c r="P13" s="31">
        <f>'Accum Depr w CIAC'!P13-'Accum Depr no CIAC'!P13</f>
        <v>-269155.08092716755</v>
      </c>
      <c r="Q13" s="148">
        <f>'Accum Depr w CIAC'!Q13-'Accum Depr no CIAC'!Q13</f>
        <v>0</v>
      </c>
      <c r="R13" s="37">
        <f>'Accum Depr w CIAC'!R13-'Accum Depr no CIAC'!R13</f>
        <v>0</v>
      </c>
      <c r="S13" s="31">
        <f>'Accum Depr w CIAC'!S13-'Accum Depr no CIAC'!S13</f>
        <v>-273717.03145135706</v>
      </c>
      <c r="T13" s="148">
        <f>'Accum Depr w CIAC'!T13-'Accum Depr no CIAC'!T13</f>
        <v>0</v>
      </c>
      <c r="U13" s="37">
        <f>'Accum Depr w CIAC'!U13-'Accum Depr no CIAC'!U13</f>
        <v>0</v>
      </c>
      <c r="V13" s="31">
        <f>'Accum Depr w CIAC'!V13-'Accum Depr no CIAC'!V13</f>
        <v>-278278.98197554657</v>
      </c>
      <c r="W13" s="148">
        <f>'Accum Depr w CIAC'!W13-'Accum Depr no CIAC'!W13</f>
        <v>0</v>
      </c>
      <c r="X13" s="37">
        <f>'Accum Depr w CIAC'!X13-'Accum Depr no CIAC'!X13</f>
        <v>0</v>
      </c>
      <c r="Y13" s="31">
        <f>'Accum Depr w CIAC'!Y13-'Accum Depr no CIAC'!Y13</f>
        <v>-282840.93249973608</v>
      </c>
      <c r="Z13" s="148">
        <f>'Accum Depr w CIAC'!Z13-'Accum Depr no CIAC'!Z13</f>
        <v>0</v>
      </c>
      <c r="AA13" s="37">
        <f>'Accum Depr w CIAC'!AA13-'Accum Depr no CIAC'!AA13</f>
        <v>0</v>
      </c>
      <c r="AB13" s="31">
        <f>'Accum Depr w CIAC'!AB13-'Accum Depr no CIAC'!AB13</f>
        <v>-287402.88302392559</v>
      </c>
      <c r="AC13" s="148">
        <f>'Accum Depr w CIAC'!AC13-'Accum Depr no CIAC'!AC13</f>
        <v>0</v>
      </c>
      <c r="AD13" s="37">
        <f>'Accum Depr w CIAC'!AD13-'Accum Depr no CIAC'!AD13</f>
        <v>0</v>
      </c>
      <c r="AE13" s="31">
        <f>'Accum Depr w CIAC'!AE13-'Accum Depr no CIAC'!AE13</f>
        <v>-291964.8335481151</v>
      </c>
      <c r="AF13" s="148">
        <f>'Accum Depr w CIAC'!AF13-'Accum Depr no CIAC'!AF13</f>
        <v>0</v>
      </c>
      <c r="AG13" s="37">
        <f>'Accum Depr w CIAC'!AG13-'Accum Depr no CIAC'!AG13</f>
        <v>0</v>
      </c>
      <c r="AH13" s="31">
        <f>'Accum Depr w CIAC'!AH13-'Accum Depr no CIAC'!AH13</f>
        <v>-296526.78407230461</v>
      </c>
      <c r="AI13" s="148">
        <f>'Accum Depr w CIAC'!AI13-'Accum Depr no CIAC'!AI13</f>
        <v>0</v>
      </c>
      <c r="AJ13" s="37">
        <f>'Accum Depr w CIAC'!AJ13-'Accum Depr no CIAC'!AJ13</f>
        <v>0</v>
      </c>
      <c r="AK13" s="31">
        <f>'Accum Depr w CIAC'!AK13-'Accum Depr no CIAC'!AK13</f>
        <v>-301088.73459649412</v>
      </c>
      <c r="AL13" s="148">
        <f>'Accum Depr w CIAC'!AL13-'Accum Depr no CIAC'!AL13</f>
        <v>0</v>
      </c>
      <c r="AM13" s="37">
        <f>'Accum Depr w CIAC'!AM13-'Accum Depr no CIAC'!AM13</f>
        <v>0</v>
      </c>
      <c r="AN13" s="31">
        <f>'Accum Depr w CIAC'!AN13-'Accum Depr no CIAC'!AN13</f>
        <v>-305650.68512068363</v>
      </c>
      <c r="AO13" s="148">
        <f>'Accum Depr w CIAC'!AO13-'Accum Depr no CIAC'!AO13</f>
        <v>0</v>
      </c>
      <c r="AP13" s="37">
        <f>'Accum Depr w CIAC'!AP13-'Accum Depr no CIAC'!AP13</f>
        <v>0</v>
      </c>
      <c r="AQ13" s="31">
        <f>'Accum Depr w CIAC'!AQ13-'Accum Depr no CIAC'!AQ13</f>
        <v>-310212.63564487314</v>
      </c>
      <c r="AR13" s="148">
        <f>'Accum Depr w CIAC'!AR13-'Accum Depr no CIAC'!AR13</f>
        <v>0</v>
      </c>
      <c r="AS13" s="37">
        <f>'Accum Depr w CIAC'!AS13-'Accum Depr no CIAC'!AS13</f>
        <v>0</v>
      </c>
      <c r="AT13" s="31">
        <f>'Accum Depr w CIAC'!AT13-'Accum Depr no CIAC'!AT13</f>
        <v>-314774.58616906265</v>
      </c>
      <c r="AU13" s="148">
        <f>'Accum Depr w CIAC'!AU13-'Accum Depr no CIAC'!AU13</f>
        <v>0</v>
      </c>
      <c r="AV13" s="37">
        <f>'Accum Depr w CIAC'!AV13-'Accum Depr no CIAC'!AV13</f>
        <v>0</v>
      </c>
      <c r="AW13" s="31">
        <f>'Accum Depr w CIAC'!AW13-'Accum Depr no CIAC'!AW13</f>
        <v>-319336.53669325216</v>
      </c>
      <c r="AX13" s="148">
        <f>'Accum Depr w CIAC'!AX13-'Accum Depr no CIAC'!AX13</f>
        <v>0</v>
      </c>
      <c r="AY13" s="37">
        <f>'Accum Depr w CIAC'!AY13-'Accum Depr no CIAC'!AY13</f>
        <v>0</v>
      </c>
      <c r="AZ13" s="31">
        <f>'Accum Depr w CIAC'!AZ13-'Accum Depr no CIAC'!AZ13</f>
        <v>-323981.05645769835</v>
      </c>
      <c r="BA13" s="148">
        <f>'Accum Depr w CIAC'!BA13-'Accum Depr no CIAC'!BA13</f>
        <v>0</v>
      </c>
      <c r="BB13" s="37">
        <f>'Accum Depr w CIAC'!BB13-'Accum Depr no CIAC'!BB13</f>
        <v>0</v>
      </c>
      <c r="BC13" s="31">
        <f>'Accum Depr w CIAC'!BC13-'Accum Depr no CIAC'!BC13</f>
        <v>-328625.57622214453</v>
      </c>
      <c r="BD13" s="148">
        <f>'Accum Depr w CIAC'!BD13-'Accum Depr no CIAC'!BD13</f>
        <v>0</v>
      </c>
      <c r="BE13" s="37">
        <f>'Accum Depr w CIAC'!BE13-'Accum Depr no CIAC'!BE13</f>
        <v>0</v>
      </c>
      <c r="BF13" s="31">
        <f>'Accum Depr w CIAC'!BF13-'Accum Depr no CIAC'!BF13</f>
        <v>-333270.09598659072</v>
      </c>
      <c r="BG13" s="148">
        <f>'Accum Depr w CIAC'!BG13-'Accum Depr no CIAC'!BG13</f>
        <v>0</v>
      </c>
      <c r="BH13" s="37">
        <f>'Accum Depr w CIAC'!BH13-'Accum Depr no CIAC'!BH13</f>
        <v>0</v>
      </c>
      <c r="BI13" s="31">
        <f>'Accum Depr w CIAC'!BI13-'Accum Depr no CIAC'!BI13</f>
        <v>-337914.61575103691</v>
      </c>
      <c r="BJ13" s="148">
        <f>'Accum Depr w CIAC'!BJ13-'Accum Depr no CIAC'!BJ13</f>
        <v>0</v>
      </c>
      <c r="BK13" s="37">
        <f>'Accum Depr w CIAC'!BK13-'Accum Depr no CIAC'!BK13</f>
        <v>0</v>
      </c>
      <c r="BL13" s="31">
        <f>'Accum Depr w CIAC'!BL13-'Accum Depr no CIAC'!BL13</f>
        <v>-342559.1355154831</v>
      </c>
      <c r="BM13" s="148">
        <f>'Accum Depr w CIAC'!BM13-'Accum Depr no CIAC'!BM13</f>
        <v>0</v>
      </c>
      <c r="BN13" s="37">
        <f>'Accum Depr w CIAC'!BN13-'Accum Depr no CIAC'!BN13</f>
        <v>0</v>
      </c>
      <c r="BO13" s="31">
        <f>'Accum Depr w CIAC'!BO13-'Accum Depr no CIAC'!BO13</f>
        <v>-347203.65527992928</v>
      </c>
      <c r="BP13" s="148">
        <f>'Accum Depr w CIAC'!BP13-'Accum Depr no CIAC'!BP13</f>
        <v>0</v>
      </c>
      <c r="BQ13" s="37">
        <f>'Accum Depr w CIAC'!BQ13-'Accum Depr no CIAC'!BQ13</f>
        <v>0</v>
      </c>
      <c r="BR13" s="31">
        <f>'Accum Depr w CIAC'!BR13-'Accum Depr no CIAC'!BR13</f>
        <v>-351848.17504437547</v>
      </c>
      <c r="BS13" s="148">
        <f>'Accum Depr w CIAC'!BS13-'Accum Depr no CIAC'!BS13</f>
        <v>0</v>
      </c>
      <c r="BT13" s="37">
        <f>'Accum Depr w CIAC'!BT13-'Accum Depr no CIAC'!BT13</f>
        <v>0</v>
      </c>
      <c r="BU13" s="31">
        <f>'Accum Depr w CIAC'!BU13-'Accum Depr no CIAC'!BU13</f>
        <v>-356492.69480882166</v>
      </c>
      <c r="BV13" s="148">
        <f>'Accum Depr w CIAC'!BV13-'Accum Depr no CIAC'!BV13</f>
        <v>0</v>
      </c>
      <c r="BW13" s="37">
        <f>'Accum Depr w CIAC'!BW13-'Accum Depr no CIAC'!BW13</f>
        <v>0</v>
      </c>
      <c r="BX13" s="31">
        <f>'Accum Depr w CIAC'!BX13-'Accum Depr no CIAC'!BX13</f>
        <v>-361137.21457326785</v>
      </c>
      <c r="BY13" s="148">
        <f>'Accum Depr w CIAC'!BY13-'Accum Depr no CIAC'!BY13</f>
        <v>0</v>
      </c>
      <c r="BZ13" s="37">
        <f>'Accum Depr w CIAC'!BZ13-'Accum Depr no CIAC'!BZ13</f>
        <v>0</v>
      </c>
      <c r="CA13" s="31">
        <f>'Accum Depr w CIAC'!CA13-'Accum Depr no CIAC'!CA13</f>
        <v>-365781.73433771404</v>
      </c>
      <c r="CB13" s="148">
        <f>'Accum Depr w CIAC'!CB13-'Accum Depr no CIAC'!CB13</f>
        <v>0</v>
      </c>
      <c r="CC13" s="37">
        <f>'Accum Depr w CIAC'!CC13-'Accum Depr no CIAC'!CC13</f>
        <v>0</v>
      </c>
      <c r="CD13" s="31">
        <f>'Accum Depr w CIAC'!CD13-'Accum Depr no CIAC'!CD13</f>
        <v>-370426.25410216022</v>
      </c>
      <c r="CE13" s="148">
        <f>'Accum Depr w CIAC'!CE13-'Accum Depr no CIAC'!CE13</f>
        <v>0</v>
      </c>
      <c r="CF13" s="37">
        <f>'Accum Depr w CIAC'!CF13-'Accum Depr no CIAC'!CF13</f>
        <v>0</v>
      </c>
      <c r="CG13" s="31">
        <f>'Accum Depr w CIAC'!CG13-'Accum Depr no CIAC'!CG13</f>
        <v>-375070.77386660641</v>
      </c>
      <c r="CH13" s="148">
        <f>'Accum Depr w CIAC'!CH13-'Accum Depr no CIAC'!CH13</f>
        <v>0</v>
      </c>
      <c r="CI13" s="37">
        <f>'Accum Depr w CIAC'!CI13-'Accum Depr no CIAC'!CI13</f>
        <v>0</v>
      </c>
      <c r="CJ13" s="31">
        <f>'Accum Depr w CIAC'!CJ13-'Accum Depr no CIAC'!CJ13</f>
        <v>-379715.2936310526</v>
      </c>
      <c r="CK13" s="148">
        <f>'Accum Depr w CIAC'!CK13-'Accum Depr no CIAC'!CK13</f>
        <v>0</v>
      </c>
      <c r="CL13" s="37">
        <f>'Accum Depr w CIAC'!CL13-'Accum Depr no CIAC'!CL13</f>
        <v>0</v>
      </c>
      <c r="CM13" s="31">
        <f>'Accum Depr w CIAC'!CM13-'Accum Depr no CIAC'!CM13</f>
        <v>-384359.81339549832</v>
      </c>
      <c r="CN13" s="148">
        <f>'Accum Depr w CIAC'!CN13-'Accum Depr no CIAC'!CN13</f>
        <v>0</v>
      </c>
      <c r="CO13" s="37">
        <f>'Accum Depr w CIAC'!CO13-'Accum Depr no CIAC'!CO13</f>
        <v>0</v>
      </c>
      <c r="CP13" s="31">
        <f>'Accum Depr w CIAC'!CP13-'Accum Depr no CIAC'!CP13</f>
        <v>-389004.33315994404</v>
      </c>
      <c r="CQ13" s="148">
        <f>'Accum Depr w CIAC'!CQ13-'Accum Depr no CIAC'!CQ13</f>
        <v>0</v>
      </c>
      <c r="CR13" s="37">
        <f>'Accum Depr w CIAC'!CR13-'Accum Depr no CIAC'!CR13</f>
        <v>0</v>
      </c>
      <c r="CS13" s="31">
        <f>'Accum Depr w CIAC'!CS13-'Accum Depr no CIAC'!CS13</f>
        <v>-393648.85292438976</v>
      </c>
      <c r="CT13" s="148">
        <f>'Accum Depr w CIAC'!CT13-'Accum Depr no CIAC'!CT13</f>
        <v>0</v>
      </c>
      <c r="CU13" s="37">
        <f>'Accum Depr w CIAC'!CU13-'Accum Depr no CIAC'!CU13</f>
        <v>0</v>
      </c>
      <c r="CV13" s="31">
        <f>'Accum Depr w CIAC'!CV13-'Accum Depr no CIAC'!CV13</f>
        <v>-398293.37268883549</v>
      </c>
      <c r="CW13" s="148">
        <f>'Accum Depr w CIAC'!CW13-'Accum Depr no CIAC'!CW13</f>
        <v>0</v>
      </c>
      <c r="CX13" s="37">
        <f>'Accum Depr w CIAC'!CX13-'Accum Depr no CIAC'!CX13</f>
        <v>0</v>
      </c>
      <c r="CY13" s="31">
        <f>'Accum Depr w CIAC'!CY13-'Accum Depr no CIAC'!CY13</f>
        <v>-402937.89245328121</v>
      </c>
      <c r="CZ13" s="148">
        <f>'Accum Depr w CIAC'!CZ13-'Accum Depr no CIAC'!CZ13</f>
        <v>0</v>
      </c>
      <c r="DA13" s="37">
        <f>'Accum Depr w CIAC'!DA13-'Accum Depr no CIAC'!DA13</f>
        <v>0</v>
      </c>
      <c r="DB13" s="31">
        <f>'Accum Depr w CIAC'!DB13-'Accum Depr no CIAC'!DB13</f>
        <v>-407582.41221772693</v>
      </c>
      <c r="DC13" s="148">
        <f>'Accum Depr w CIAC'!DC13-'Accum Depr no CIAC'!DC13</f>
        <v>0</v>
      </c>
      <c r="DD13" s="37">
        <f>'Accum Depr w CIAC'!DD13-'Accum Depr no CIAC'!DD13</f>
        <v>0</v>
      </c>
      <c r="DE13" s="31">
        <f>'Accum Depr w CIAC'!DE13-'Accum Depr no CIAC'!DE13</f>
        <v>-412226.93198217265</v>
      </c>
      <c r="DF13" s="148">
        <f>'Accum Depr w CIAC'!DF13-'Accum Depr no CIAC'!DF13</f>
        <v>0</v>
      </c>
      <c r="DG13" s="37">
        <f>'Accum Depr w CIAC'!DG13-'Accum Depr no CIAC'!DG13</f>
        <v>0</v>
      </c>
      <c r="DH13" s="31">
        <f>'Accum Depr w CIAC'!DH13-'Accum Depr no CIAC'!DH13</f>
        <v>-416871.45174661838</v>
      </c>
      <c r="DI13" s="148">
        <f>'Accum Depr w CIAC'!DI13-'Accum Depr no CIAC'!DI13</f>
        <v>0</v>
      </c>
      <c r="DJ13" s="37">
        <f>'Accum Depr w CIAC'!DJ13-'Accum Depr no CIAC'!DJ13</f>
        <v>0</v>
      </c>
      <c r="DK13" s="31">
        <f>'Accum Depr w CIAC'!DK13-'Accum Depr no CIAC'!DK13</f>
        <v>-421515.9715110641</v>
      </c>
      <c r="DL13" s="148">
        <f>'Accum Depr w CIAC'!DL13-'Accum Depr no CIAC'!DL13</f>
        <v>0</v>
      </c>
      <c r="DM13" s="37">
        <f>'Accum Depr w CIAC'!DM13-'Accum Depr no CIAC'!DM13</f>
        <v>0</v>
      </c>
      <c r="DN13" s="31">
        <f>'Accum Depr w CIAC'!DN13-'Accum Depr no CIAC'!DN13</f>
        <v>-426160.49127550982</v>
      </c>
      <c r="DO13" s="148">
        <f>'Accum Depr w CIAC'!DO13-'Accum Depr no CIAC'!DO13</f>
        <v>0</v>
      </c>
      <c r="DP13" s="37">
        <f>'Accum Depr w CIAC'!DP13-'Accum Depr no CIAC'!DP13</f>
        <v>0</v>
      </c>
      <c r="DQ13" s="31">
        <f>'Accum Depr w CIAC'!DQ13-'Accum Depr no CIAC'!DQ13</f>
        <v>-430805.01103995554</v>
      </c>
      <c r="DR13" s="148">
        <f>'Accum Depr w CIAC'!DR13-'Accum Depr no CIAC'!DR13</f>
        <v>0</v>
      </c>
      <c r="DS13" s="37">
        <f>'Accum Depr w CIAC'!DS13-'Accum Depr no CIAC'!DS13</f>
        <v>0</v>
      </c>
      <c r="DT13" s="31">
        <f>'Accum Depr w CIAC'!DT13-'Accum Depr no CIAC'!DT13</f>
        <v>-435449.53080440126</v>
      </c>
      <c r="DU13" s="148">
        <f>'Accum Depr w CIAC'!DU13-'Accum Depr no CIAC'!DU13</f>
        <v>0</v>
      </c>
      <c r="DV13" s="37">
        <f>'Accum Depr w CIAC'!DV13-'Accum Depr no CIAC'!DV13</f>
        <v>0</v>
      </c>
      <c r="DW13" s="31">
        <f>'Accum Depr w CIAC'!DW13-'Accum Depr no CIAC'!DW13</f>
        <v>-440094.05056884699</v>
      </c>
      <c r="DX13" s="148">
        <f>'Accum Depr w CIAC'!DX13-'Accum Depr no CIAC'!DX13</f>
        <v>0</v>
      </c>
      <c r="DY13" s="37">
        <f>'Accum Depr w CIAC'!DY13-'Accum Depr no CIAC'!DY13</f>
        <v>0</v>
      </c>
      <c r="DZ13" s="31">
        <f>'Accum Depr w CIAC'!DZ13-'Accum Depr no CIAC'!DZ13</f>
        <v>-444738.57033329271</v>
      </c>
      <c r="EA13" s="148">
        <f>'Accum Depr w CIAC'!EA13-'Accum Depr no CIAC'!EA13</f>
        <v>0</v>
      </c>
      <c r="EB13" s="37">
        <f>'Accum Depr w CIAC'!EB13-'Accum Depr no CIAC'!EB13</f>
        <v>0</v>
      </c>
      <c r="EC13" s="31">
        <f>'Accum Depr w CIAC'!EC13-'Accum Depr no CIAC'!EC13</f>
        <v>-449383.09009773843</v>
      </c>
      <c r="ED13" s="148">
        <f>'Accum Depr w CIAC'!ED13-'Accum Depr no CIAC'!ED13</f>
        <v>0</v>
      </c>
      <c r="EE13" s="37">
        <f>'Accum Depr w CIAC'!EE13-'Accum Depr no CIAC'!EE13</f>
        <v>0</v>
      </c>
      <c r="EF13" s="31">
        <f>'Accum Depr w CIAC'!EF13-'Accum Depr no CIAC'!EF13</f>
        <v>-454027.60986218415</v>
      </c>
      <c r="EG13" s="148">
        <f>'Accum Depr w CIAC'!EG13-'Accum Depr no CIAC'!EG13</f>
        <v>0</v>
      </c>
      <c r="EH13" s="37">
        <f>'Accum Depr w CIAC'!EH13-'Accum Depr no CIAC'!EH13</f>
        <v>0</v>
      </c>
      <c r="EI13" s="31">
        <f>'Accum Depr w CIAC'!EI13-'Accum Depr no CIAC'!EI13</f>
        <v>-458672.12962662987</v>
      </c>
      <c r="EJ13" s="148">
        <f>'Accum Depr w CIAC'!EJ13-'Accum Depr no CIAC'!EJ13</f>
        <v>0</v>
      </c>
      <c r="EK13" s="37">
        <f>'Accum Depr w CIAC'!EK13-'Accum Depr no CIAC'!EK13</f>
        <v>0</v>
      </c>
      <c r="EL13" s="31">
        <f>'Accum Depr w CIAC'!EL13-'Accum Depr no CIAC'!EL13</f>
        <v>-463316.6493910756</v>
      </c>
      <c r="EM13" s="148">
        <f>'Accum Depr w CIAC'!EM13-'Accum Depr no CIAC'!EM13</f>
        <v>0</v>
      </c>
      <c r="EN13" s="37">
        <f>'Accum Depr w CIAC'!EN13-'Accum Depr no CIAC'!EN13</f>
        <v>0</v>
      </c>
      <c r="EO13" s="31">
        <f>'Accum Depr w CIAC'!EO13-'Accum Depr no CIAC'!EO13</f>
        <v>-467961.16915552132</v>
      </c>
      <c r="EP13" s="148">
        <f>'Accum Depr w CIAC'!EP13-'Accum Depr no CIAC'!EP13</f>
        <v>0</v>
      </c>
      <c r="EQ13" s="37">
        <f>'Accum Depr w CIAC'!EQ13-'Accum Depr no CIAC'!EQ13</f>
        <v>0</v>
      </c>
      <c r="ER13" s="31">
        <f>'Accum Depr w CIAC'!ER13-'Accum Depr no CIAC'!ER13</f>
        <v>-472605.68891996704</v>
      </c>
      <c r="ES13" s="148">
        <f>'Accum Depr w CIAC'!ES13-'Accum Depr no CIAC'!ES13</f>
        <v>0</v>
      </c>
      <c r="ET13" s="37">
        <f>'Accum Depr w CIAC'!ET13-'Accum Depr no CIAC'!ET13</f>
        <v>0</v>
      </c>
      <c r="EU13" s="31">
        <f>'Accum Depr w CIAC'!EU13-'Accum Depr no CIAC'!EU13</f>
        <v>-477250.20868441276</v>
      </c>
      <c r="EV13" s="148">
        <f>'Accum Depr w CIAC'!EV13-'Accum Depr no CIAC'!EV13</f>
        <v>0</v>
      </c>
      <c r="EW13" s="37">
        <f>'Accum Depr w CIAC'!EW13-'Accum Depr no CIAC'!EW13</f>
        <v>0</v>
      </c>
      <c r="EX13" s="31">
        <f>'Accum Depr w CIAC'!EX13-'Accum Depr no CIAC'!EX13</f>
        <v>-481894.72844885848</v>
      </c>
      <c r="EY13" s="148">
        <f>'Accum Depr w CIAC'!EY13-'Accum Depr no CIAC'!EY13</f>
        <v>0</v>
      </c>
      <c r="EZ13" s="37">
        <f>'Accum Depr w CIAC'!EZ13-'Accum Depr no CIAC'!EZ13</f>
        <v>0</v>
      </c>
      <c r="FA13" s="31">
        <f>'Accum Depr w CIAC'!FA13-'Accum Depr no CIAC'!FA13</f>
        <v>-486539.24821330421</v>
      </c>
      <c r="FB13" s="148">
        <f>'Accum Depr w CIAC'!FB13-'Accum Depr no CIAC'!FB13</f>
        <v>0</v>
      </c>
      <c r="FC13" s="37">
        <f>'Accum Depr w CIAC'!FC13-'Accum Depr no CIAC'!FC13</f>
        <v>0</v>
      </c>
      <c r="FD13" s="31">
        <f>'Accum Depr w CIAC'!FD13-'Accum Depr no CIAC'!FD13</f>
        <v>-491183.76797774993</v>
      </c>
      <c r="FE13" s="155">
        <f>'Accum Depr w CIAC'!FE13-'Accum Depr no CIAC'!FE13</f>
        <v>0</v>
      </c>
      <c r="FF13" s="155">
        <f>'Accum Depr w CIAC'!FF13-'Accum Depr no CIAC'!FF13</f>
        <v>0</v>
      </c>
      <c r="FG13" s="31">
        <f>'Accum Depr w CIAC'!FG13-'Accum Depr no CIAC'!FG13</f>
        <v>-495828.28774219565</v>
      </c>
      <c r="FH13" s="155">
        <f>'Accum Depr w CIAC'!FH13-'Accum Depr no CIAC'!FH13</f>
        <v>0</v>
      </c>
      <c r="FI13" s="155">
        <f>'Accum Depr w CIAC'!FI13-'Accum Depr no CIAC'!FI13</f>
        <v>0</v>
      </c>
      <c r="FJ13" s="31">
        <f>'Accum Depr w CIAC'!FJ13-'Accum Depr no CIAC'!FJ13</f>
        <v>-500472.80750664137</v>
      </c>
    </row>
    <row r="14" spans="1:169" x14ac:dyDescent="0.2">
      <c r="A14" s="155" t="s">
        <v>42</v>
      </c>
      <c r="B14" s="155" t="s">
        <v>51</v>
      </c>
      <c r="C14" s="155">
        <v>13780</v>
      </c>
      <c r="D14" s="27">
        <f>'Accum Depr w CIAC'!D14-'Accum Depr no CIAC'!D14</f>
        <v>0</v>
      </c>
      <c r="E14" s="158">
        <f>'Accum Depr w CIAC'!E14-'Accum Depr no CIAC'!E14</f>
        <v>0</v>
      </c>
      <c r="F14" s="33">
        <f>'Accum Depr w CIAC'!F14-'Accum Depr no CIAC'!F14</f>
        <v>0</v>
      </c>
      <c r="G14" s="31">
        <f>'Accum Depr w CIAC'!G14-'Accum Depr no CIAC'!G14</f>
        <v>0</v>
      </c>
      <c r="H14" s="148">
        <f>'Accum Depr w CIAC'!H14-'Accum Depr no CIAC'!H14</f>
        <v>0</v>
      </c>
      <c r="I14" s="37">
        <f>'Accum Depr w CIAC'!I14-'Accum Depr no CIAC'!I14</f>
        <v>0</v>
      </c>
      <c r="J14" s="31">
        <f>'Accum Depr w CIAC'!J14-'Accum Depr no CIAC'!J14</f>
        <v>0</v>
      </c>
      <c r="K14" s="148">
        <f>'Accum Depr w CIAC'!K14-'Accum Depr no CIAC'!K14</f>
        <v>0</v>
      </c>
      <c r="L14" s="37">
        <f>'Accum Depr w CIAC'!L14-'Accum Depr no CIAC'!L14</f>
        <v>0</v>
      </c>
      <c r="M14" s="31">
        <f>'Accum Depr w CIAC'!M14-'Accum Depr no CIAC'!M14</f>
        <v>0</v>
      </c>
      <c r="N14" s="148">
        <f>'Accum Depr w CIAC'!N14-'Accum Depr no CIAC'!N14</f>
        <v>0</v>
      </c>
      <c r="O14" s="37">
        <f>'Accum Depr w CIAC'!O14-'Accum Depr no CIAC'!O14</f>
        <v>0</v>
      </c>
      <c r="P14" s="31">
        <f>'Accum Depr w CIAC'!P14-'Accum Depr no CIAC'!P14</f>
        <v>0</v>
      </c>
      <c r="Q14" s="148">
        <f>'Accum Depr w CIAC'!Q14-'Accum Depr no CIAC'!Q14</f>
        <v>0</v>
      </c>
      <c r="R14" s="37">
        <f>'Accum Depr w CIAC'!R14-'Accum Depr no CIAC'!R14</f>
        <v>0</v>
      </c>
      <c r="S14" s="31">
        <f>'Accum Depr w CIAC'!S14-'Accum Depr no CIAC'!S14</f>
        <v>0</v>
      </c>
      <c r="T14" s="148">
        <f>'Accum Depr w CIAC'!T14-'Accum Depr no CIAC'!T14</f>
        <v>0</v>
      </c>
      <c r="U14" s="37">
        <f>'Accum Depr w CIAC'!U14-'Accum Depr no CIAC'!U14</f>
        <v>0</v>
      </c>
      <c r="V14" s="31">
        <f>'Accum Depr w CIAC'!V14-'Accum Depr no CIAC'!V14</f>
        <v>0</v>
      </c>
      <c r="W14" s="148">
        <f>'Accum Depr w CIAC'!W14-'Accum Depr no CIAC'!W14</f>
        <v>0</v>
      </c>
      <c r="X14" s="37">
        <f>'Accum Depr w CIAC'!X14-'Accum Depr no CIAC'!X14</f>
        <v>0</v>
      </c>
      <c r="Y14" s="31">
        <f>'Accum Depr w CIAC'!Y14-'Accum Depr no CIAC'!Y14</f>
        <v>0</v>
      </c>
      <c r="Z14" s="148">
        <f>'Accum Depr w CIAC'!Z14-'Accum Depr no CIAC'!Z14</f>
        <v>0</v>
      </c>
      <c r="AA14" s="37">
        <f>'Accum Depr w CIAC'!AA14-'Accum Depr no CIAC'!AA14</f>
        <v>0</v>
      </c>
      <c r="AB14" s="31">
        <f>'Accum Depr w CIAC'!AB14-'Accum Depr no CIAC'!AB14</f>
        <v>0</v>
      </c>
      <c r="AC14" s="148">
        <f>'Accum Depr w CIAC'!AC14-'Accum Depr no CIAC'!AC14</f>
        <v>0</v>
      </c>
      <c r="AD14" s="37">
        <f>'Accum Depr w CIAC'!AD14-'Accum Depr no CIAC'!AD14</f>
        <v>0</v>
      </c>
      <c r="AE14" s="31">
        <f>'Accum Depr w CIAC'!AE14-'Accum Depr no CIAC'!AE14</f>
        <v>0</v>
      </c>
      <c r="AF14" s="148">
        <f>'Accum Depr w CIAC'!AF14-'Accum Depr no CIAC'!AF14</f>
        <v>0</v>
      </c>
      <c r="AG14" s="37">
        <f>'Accum Depr w CIAC'!AG14-'Accum Depr no CIAC'!AG14</f>
        <v>0</v>
      </c>
      <c r="AH14" s="31">
        <f>'Accum Depr w CIAC'!AH14-'Accum Depr no CIAC'!AH14</f>
        <v>0</v>
      </c>
      <c r="AI14" s="148">
        <f>'Accum Depr w CIAC'!AI14-'Accum Depr no CIAC'!AI14</f>
        <v>0</v>
      </c>
      <c r="AJ14" s="37">
        <f>'Accum Depr w CIAC'!AJ14-'Accum Depr no CIAC'!AJ14</f>
        <v>0</v>
      </c>
      <c r="AK14" s="31">
        <f>'Accum Depr w CIAC'!AK14-'Accum Depr no CIAC'!AK14</f>
        <v>0</v>
      </c>
      <c r="AL14" s="148">
        <f>'Accum Depr w CIAC'!AL14-'Accum Depr no CIAC'!AL14</f>
        <v>0</v>
      </c>
      <c r="AM14" s="37">
        <f>'Accum Depr w CIAC'!AM14-'Accum Depr no CIAC'!AM14</f>
        <v>0</v>
      </c>
      <c r="AN14" s="31">
        <f>'Accum Depr w CIAC'!AN14-'Accum Depr no CIAC'!AN14</f>
        <v>0</v>
      </c>
      <c r="AO14" s="148">
        <f>'Accum Depr w CIAC'!AO14-'Accum Depr no CIAC'!AO14</f>
        <v>0</v>
      </c>
      <c r="AP14" s="37">
        <f>'Accum Depr w CIAC'!AP14-'Accum Depr no CIAC'!AP14</f>
        <v>0</v>
      </c>
      <c r="AQ14" s="31">
        <f>'Accum Depr w CIAC'!AQ14-'Accum Depr no CIAC'!AQ14</f>
        <v>0</v>
      </c>
      <c r="AR14" s="148">
        <f>'Accum Depr w CIAC'!AR14-'Accum Depr no CIAC'!AR14</f>
        <v>0</v>
      </c>
      <c r="AS14" s="37">
        <f>'Accum Depr w CIAC'!AS14-'Accum Depr no CIAC'!AS14</f>
        <v>0</v>
      </c>
      <c r="AT14" s="31">
        <f>'Accum Depr w CIAC'!AT14-'Accum Depr no CIAC'!AT14</f>
        <v>0</v>
      </c>
      <c r="AU14" s="148">
        <f>'Accum Depr w CIAC'!AU14-'Accum Depr no CIAC'!AU14</f>
        <v>0</v>
      </c>
      <c r="AV14" s="37">
        <f>'Accum Depr w CIAC'!AV14-'Accum Depr no CIAC'!AV14</f>
        <v>0</v>
      </c>
      <c r="AW14" s="31">
        <f>'Accum Depr w CIAC'!AW14-'Accum Depr no CIAC'!AW14</f>
        <v>0</v>
      </c>
      <c r="AX14" s="148">
        <f>'Accum Depr w CIAC'!AX14-'Accum Depr no CIAC'!AX14</f>
        <v>0</v>
      </c>
      <c r="AY14" s="37">
        <f>'Accum Depr w CIAC'!AY14-'Accum Depr no CIAC'!AY14</f>
        <v>0</v>
      </c>
      <c r="AZ14" s="31">
        <f>'Accum Depr w CIAC'!AZ14-'Accum Depr no CIAC'!AZ14</f>
        <v>0</v>
      </c>
      <c r="BA14" s="148">
        <f>'Accum Depr w CIAC'!BA14-'Accum Depr no CIAC'!BA14</f>
        <v>0</v>
      </c>
      <c r="BB14" s="37">
        <f>'Accum Depr w CIAC'!BB14-'Accum Depr no CIAC'!BB14</f>
        <v>0</v>
      </c>
      <c r="BC14" s="31">
        <f>'Accum Depr w CIAC'!BC14-'Accum Depr no CIAC'!BC14</f>
        <v>0</v>
      </c>
      <c r="BD14" s="148">
        <f>'Accum Depr w CIAC'!BD14-'Accum Depr no CIAC'!BD14</f>
        <v>0</v>
      </c>
      <c r="BE14" s="37">
        <f>'Accum Depr w CIAC'!BE14-'Accum Depr no CIAC'!BE14</f>
        <v>0</v>
      </c>
      <c r="BF14" s="31">
        <f>'Accum Depr w CIAC'!BF14-'Accum Depr no CIAC'!BF14</f>
        <v>0</v>
      </c>
      <c r="BG14" s="148">
        <f>'Accum Depr w CIAC'!BG14-'Accum Depr no CIAC'!BG14</f>
        <v>0</v>
      </c>
      <c r="BH14" s="37">
        <f>'Accum Depr w CIAC'!BH14-'Accum Depr no CIAC'!BH14</f>
        <v>0</v>
      </c>
      <c r="BI14" s="31">
        <f>'Accum Depr w CIAC'!BI14-'Accum Depr no CIAC'!BI14</f>
        <v>0</v>
      </c>
      <c r="BJ14" s="148">
        <f>'Accum Depr w CIAC'!BJ14-'Accum Depr no CIAC'!BJ14</f>
        <v>0</v>
      </c>
      <c r="BK14" s="37">
        <f>'Accum Depr w CIAC'!BK14-'Accum Depr no CIAC'!BK14</f>
        <v>0</v>
      </c>
      <c r="BL14" s="31">
        <f>'Accum Depr w CIAC'!BL14-'Accum Depr no CIAC'!BL14</f>
        <v>0</v>
      </c>
      <c r="BM14" s="148">
        <f>'Accum Depr w CIAC'!BM14-'Accum Depr no CIAC'!BM14</f>
        <v>0</v>
      </c>
      <c r="BN14" s="37">
        <f>'Accum Depr w CIAC'!BN14-'Accum Depr no CIAC'!BN14</f>
        <v>0</v>
      </c>
      <c r="BO14" s="31">
        <f>'Accum Depr w CIAC'!BO14-'Accum Depr no CIAC'!BO14</f>
        <v>0</v>
      </c>
      <c r="BP14" s="148">
        <f>'Accum Depr w CIAC'!BP14-'Accum Depr no CIAC'!BP14</f>
        <v>0</v>
      </c>
      <c r="BQ14" s="37">
        <f>'Accum Depr w CIAC'!BQ14-'Accum Depr no CIAC'!BQ14</f>
        <v>0</v>
      </c>
      <c r="BR14" s="31">
        <f>'Accum Depr w CIAC'!BR14-'Accum Depr no CIAC'!BR14</f>
        <v>0</v>
      </c>
      <c r="BS14" s="148">
        <f>'Accum Depr w CIAC'!BS14-'Accum Depr no CIAC'!BS14</f>
        <v>0</v>
      </c>
      <c r="BT14" s="37">
        <f>'Accum Depr w CIAC'!BT14-'Accum Depr no CIAC'!BT14</f>
        <v>0</v>
      </c>
      <c r="BU14" s="31">
        <f>'Accum Depr w CIAC'!BU14-'Accum Depr no CIAC'!BU14</f>
        <v>0</v>
      </c>
      <c r="BV14" s="148">
        <f>'Accum Depr w CIAC'!BV14-'Accum Depr no CIAC'!BV14</f>
        <v>0</v>
      </c>
      <c r="BW14" s="37">
        <f>'Accum Depr w CIAC'!BW14-'Accum Depr no CIAC'!BW14</f>
        <v>0</v>
      </c>
      <c r="BX14" s="31">
        <f>'Accum Depr w CIAC'!BX14-'Accum Depr no CIAC'!BX14</f>
        <v>0</v>
      </c>
      <c r="BY14" s="148">
        <f>'Accum Depr w CIAC'!BY14-'Accum Depr no CIAC'!BY14</f>
        <v>0</v>
      </c>
      <c r="BZ14" s="37">
        <f>'Accum Depr w CIAC'!BZ14-'Accum Depr no CIAC'!BZ14</f>
        <v>0</v>
      </c>
      <c r="CA14" s="31">
        <f>'Accum Depr w CIAC'!CA14-'Accum Depr no CIAC'!CA14</f>
        <v>0</v>
      </c>
      <c r="CB14" s="148">
        <f>'Accum Depr w CIAC'!CB14-'Accum Depr no CIAC'!CB14</f>
        <v>0</v>
      </c>
      <c r="CC14" s="37">
        <f>'Accum Depr w CIAC'!CC14-'Accum Depr no CIAC'!CC14</f>
        <v>0</v>
      </c>
      <c r="CD14" s="31">
        <f>'Accum Depr w CIAC'!CD14-'Accum Depr no CIAC'!CD14</f>
        <v>0</v>
      </c>
      <c r="CE14" s="148">
        <f>'Accum Depr w CIAC'!CE14-'Accum Depr no CIAC'!CE14</f>
        <v>0</v>
      </c>
      <c r="CF14" s="37">
        <f>'Accum Depr w CIAC'!CF14-'Accum Depr no CIAC'!CF14</f>
        <v>0</v>
      </c>
      <c r="CG14" s="31">
        <f>'Accum Depr w CIAC'!CG14-'Accum Depr no CIAC'!CG14</f>
        <v>0</v>
      </c>
      <c r="CH14" s="148">
        <f>'Accum Depr w CIAC'!CH14-'Accum Depr no CIAC'!CH14</f>
        <v>0</v>
      </c>
      <c r="CI14" s="37">
        <f>'Accum Depr w CIAC'!CI14-'Accum Depr no CIAC'!CI14</f>
        <v>0</v>
      </c>
      <c r="CJ14" s="31">
        <f>'Accum Depr w CIAC'!CJ14-'Accum Depr no CIAC'!CJ14</f>
        <v>0</v>
      </c>
      <c r="CK14" s="148">
        <f>'Accum Depr w CIAC'!CK14-'Accum Depr no CIAC'!CK14</f>
        <v>0</v>
      </c>
      <c r="CL14" s="37">
        <f>'Accum Depr w CIAC'!CL14-'Accum Depr no CIAC'!CL14</f>
        <v>0</v>
      </c>
      <c r="CM14" s="31">
        <f>'Accum Depr w CIAC'!CM14-'Accum Depr no CIAC'!CM14</f>
        <v>0</v>
      </c>
      <c r="CN14" s="148">
        <f>'Accum Depr w CIAC'!CN14-'Accum Depr no CIAC'!CN14</f>
        <v>0</v>
      </c>
      <c r="CO14" s="37">
        <f>'Accum Depr w CIAC'!CO14-'Accum Depr no CIAC'!CO14</f>
        <v>0</v>
      </c>
      <c r="CP14" s="31">
        <f>'Accum Depr w CIAC'!CP14-'Accum Depr no CIAC'!CP14</f>
        <v>0</v>
      </c>
      <c r="CQ14" s="148">
        <f>'Accum Depr w CIAC'!CQ14-'Accum Depr no CIAC'!CQ14</f>
        <v>0</v>
      </c>
      <c r="CR14" s="37">
        <f>'Accum Depr w CIAC'!CR14-'Accum Depr no CIAC'!CR14</f>
        <v>0</v>
      </c>
      <c r="CS14" s="31">
        <f>'Accum Depr w CIAC'!CS14-'Accum Depr no CIAC'!CS14</f>
        <v>0</v>
      </c>
      <c r="CT14" s="148">
        <f>'Accum Depr w CIAC'!CT14-'Accum Depr no CIAC'!CT14</f>
        <v>0</v>
      </c>
      <c r="CU14" s="37">
        <f>'Accum Depr w CIAC'!CU14-'Accum Depr no CIAC'!CU14</f>
        <v>0</v>
      </c>
      <c r="CV14" s="31">
        <f>'Accum Depr w CIAC'!CV14-'Accum Depr no CIAC'!CV14</f>
        <v>0</v>
      </c>
      <c r="CW14" s="148">
        <f>'Accum Depr w CIAC'!CW14-'Accum Depr no CIAC'!CW14</f>
        <v>0</v>
      </c>
      <c r="CX14" s="37">
        <f>'Accum Depr w CIAC'!CX14-'Accum Depr no CIAC'!CX14</f>
        <v>0</v>
      </c>
      <c r="CY14" s="31">
        <f>'Accum Depr w CIAC'!CY14-'Accum Depr no CIAC'!CY14</f>
        <v>0</v>
      </c>
      <c r="CZ14" s="148">
        <f>'Accum Depr w CIAC'!CZ14-'Accum Depr no CIAC'!CZ14</f>
        <v>0</v>
      </c>
      <c r="DA14" s="37">
        <f>'Accum Depr w CIAC'!DA14-'Accum Depr no CIAC'!DA14</f>
        <v>0</v>
      </c>
      <c r="DB14" s="31">
        <f>'Accum Depr w CIAC'!DB14-'Accum Depr no CIAC'!DB14</f>
        <v>0</v>
      </c>
      <c r="DC14" s="148">
        <f>'Accum Depr w CIAC'!DC14-'Accum Depr no CIAC'!DC14</f>
        <v>0</v>
      </c>
      <c r="DD14" s="37">
        <f>'Accum Depr w CIAC'!DD14-'Accum Depr no CIAC'!DD14</f>
        <v>0</v>
      </c>
      <c r="DE14" s="31">
        <f>'Accum Depr w CIAC'!DE14-'Accum Depr no CIAC'!DE14</f>
        <v>0</v>
      </c>
      <c r="DF14" s="148">
        <f>'Accum Depr w CIAC'!DF14-'Accum Depr no CIAC'!DF14</f>
        <v>0</v>
      </c>
      <c r="DG14" s="37">
        <f>'Accum Depr w CIAC'!DG14-'Accum Depr no CIAC'!DG14</f>
        <v>0</v>
      </c>
      <c r="DH14" s="31">
        <f>'Accum Depr w CIAC'!DH14-'Accum Depr no CIAC'!DH14</f>
        <v>0</v>
      </c>
      <c r="DI14" s="148">
        <f>'Accum Depr w CIAC'!DI14-'Accum Depr no CIAC'!DI14</f>
        <v>0</v>
      </c>
      <c r="DJ14" s="37">
        <f>'Accum Depr w CIAC'!DJ14-'Accum Depr no CIAC'!DJ14</f>
        <v>0</v>
      </c>
      <c r="DK14" s="31">
        <f>'Accum Depr w CIAC'!DK14-'Accum Depr no CIAC'!DK14</f>
        <v>0</v>
      </c>
      <c r="DL14" s="148">
        <f>'Accum Depr w CIAC'!DL14-'Accum Depr no CIAC'!DL14</f>
        <v>0</v>
      </c>
      <c r="DM14" s="37">
        <f>'Accum Depr w CIAC'!DM14-'Accum Depr no CIAC'!DM14</f>
        <v>0</v>
      </c>
      <c r="DN14" s="31">
        <f>'Accum Depr w CIAC'!DN14-'Accum Depr no CIAC'!DN14</f>
        <v>0</v>
      </c>
      <c r="DO14" s="148">
        <f>'Accum Depr w CIAC'!DO14-'Accum Depr no CIAC'!DO14</f>
        <v>0</v>
      </c>
      <c r="DP14" s="37">
        <f>'Accum Depr w CIAC'!DP14-'Accum Depr no CIAC'!DP14</f>
        <v>0</v>
      </c>
      <c r="DQ14" s="31">
        <f>'Accum Depr w CIAC'!DQ14-'Accum Depr no CIAC'!DQ14</f>
        <v>0</v>
      </c>
      <c r="DR14" s="148">
        <f>'Accum Depr w CIAC'!DR14-'Accum Depr no CIAC'!DR14</f>
        <v>0</v>
      </c>
      <c r="DS14" s="37">
        <f>'Accum Depr w CIAC'!DS14-'Accum Depr no CIAC'!DS14</f>
        <v>0</v>
      </c>
      <c r="DT14" s="31">
        <f>'Accum Depr w CIAC'!DT14-'Accum Depr no CIAC'!DT14</f>
        <v>0</v>
      </c>
      <c r="DU14" s="148">
        <f>'Accum Depr w CIAC'!DU14-'Accum Depr no CIAC'!DU14</f>
        <v>0</v>
      </c>
      <c r="DV14" s="37">
        <f>'Accum Depr w CIAC'!DV14-'Accum Depr no CIAC'!DV14</f>
        <v>0</v>
      </c>
      <c r="DW14" s="31">
        <f>'Accum Depr w CIAC'!DW14-'Accum Depr no CIAC'!DW14</f>
        <v>0</v>
      </c>
      <c r="DX14" s="148">
        <f>'Accum Depr w CIAC'!DX14-'Accum Depr no CIAC'!DX14</f>
        <v>0</v>
      </c>
      <c r="DY14" s="37">
        <f>'Accum Depr w CIAC'!DY14-'Accum Depr no CIAC'!DY14</f>
        <v>0</v>
      </c>
      <c r="DZ14" s="31">
        <f>'Accum Depr w CIAC'!DZ14-'Accum Depr no CIAC'!DZ14</f>
        <v>0</v>
      </c>
      <c r="EA14" s="148">
        <f>'Accum Depr w CIAC'!EA14-'Accum Depr no CIAC'!EA14</f>
        <v>0</v>
      </c>
      <c r="EB14" s="37">
        <f>'Accum Depr w CIAC'!EB14-'Accum Depr no CIAC'!EB14</f>
        <v>0</v>
      </c>
      <c r="EC14" s="31">
        <f>'Accum Depr w CIAC'!EC14-'Accum Depr no CIAC'!EC14</f>
        <v>0</v>
      </c>
      <c r="ED14" s="148">
        <f>'Accum Depr w CIAC'!ED14-'Accum Depr no CIAC'!ED14</f>
        <v>0</v>
      </c>
      <c r="EE14" s="37">
        <f>'Accum Depr w CIAC'!EE14-'Accum Depr no CIAC'!EE14</f>
        <v>0</v>
      </c>
      <c r="EF14" s="31">
        <f>'Accum Depr w CIAC'!EF14-'Accum Depr no CIAC'!EF14</f>
        <v>0</v>
      </c>
      <c r="EG14" s="148">
        <f>'Accum Depr w CIAC'!EG14-'Accum Depr no CIAC'!EG14</f>
        <v>0</v>
      </c>
      <c r="EH14" s="37">
        <f>'Accum Depr w CIAC'!EH14-'Accum Depr no CIAC'!EH14</f>
        <v>0</v>
      </c>
      <c r="EI14" s="31">
        <f>'Accum Depr w CIAC'!EI14-'Accum Depr no CIAC'!EI14</f>
        <v>0</v>
      </c>
      <c r="EJ14" s="148">
        <f>'Accum Depr w CIAC'!EJ14-'Accum Depr no CIAC'!EJ14</f>
        <v>0</v>
      </c>
      <c r="EK14" s="37">
        <f>'Accum Depr w CIAC'!EK14-'Accum Depr no CIAC'!EK14</f>
        <v>0</v>
      </c>
      <c r="EL14" s="31">
        <f>'Accum Depr w CIAC'!EL14-'Accum Depr no CIAC'!EL14</f>
        <v>0</v>
      </c>
      <c r="EM14" s="148">
        <f>'Accum Depr w CIAC'!EM14-'Accum Depr no CIAC'!EM14</f>
        <v>0</v>
      </c>
      <c r="EN14" s="37">
        <f>'Accum Depr w CIAC'!EN14-'Accum Depr no CIAC'!EN14</f>
        <v>0</v>
      </c>
      <c r="EO14" s="31">
        <f>'Accum Depr w CIAC'!EO14-'Accum Depr no CIAC'!EO14</f>
        <v>0</v>
      </c>
      <c r="EP14" s="148">
        <f>'Accum Depr w CIAC'!EP14-'Accum Depr no CIAC'!EP14</f>
        <v>0</v>
      </c>
      <c r="EQ14" s="37">
        <f>'Accum Depr w CIAC'!EQ14-'Accum Depr no CIAC'!EQ14</f>
        <v>0</v>
      </c>
      <c r="ER14" s="31">
        <f>'Accum Depr w CIAC'!ER14-'Accum Depr no CIAC'!ER14</f>
        <v>0</v>
      </c>
      <c r="ES14" s="148">
        <f>'Accum Depr w CIAC'!ES14-'Accum Depr no CIAC'!ES14</f>
        <v>0</v>
      </c>
      <c r="ET14" s="37">
        <f>'Accum Depr w CIAC'!ET14-'Accum Depr no CIAC'!ET14</f>
        <v>0</v>
      </c>
      <c r="EU14" s="31">
        <f>'Accum Depr w CIAC'!EU14-'Accum Depr no CIAC'!EU14</f>
        <v>0</v>
      </c>
      <c r="EV14" s="148">
        <f>'Accum Depr w CIAC'!EV14-'Accum Depr no CIAC'!EV14</f>
        <v>0</v>
      </c>
      <c r="EW14" s="37">
        <f>'Accum Depr w CIAC'!EW14-'Accum Depr no CIAC'!EW14</f>
        <v>0</v>
      </c>
      <c r="EX14" s="31">
        <f>'Accum Depr w CIAC'!EX14-'Accum Depr no CIAC'!EX14</f>
        <v>0</v>
      </c>
      <c r="EY14" s="148">
        <f>'Accum Depr w CIAC'!EY14-'Accum Depr no CIAC'!EY14</f>
        <v>0</v>
      </c>
      <c r="EZ14" s="37">
        <f>'Accum Depr w CIAC'!EZ14-'Accum Depr no CIAC'!EZ14</f>
        <v>0</v>
      </c>
      <c r="FA14" s="31">
        <f>'Accum Depr w CIAC'!FA14-'Accum Depr no CIAC'!FA14</f>
        <v>0</v>
      </c>
      <c r="FB14" s="148">
        <f>'Accum Depr w CIAC'!FB14-'Accum Depr no CIAC'!FB14</f>
        <v>0</v>
      </c>
      <c r="FC14" s="37">
        <f>'Accum Depr w CIAC'!FC14-'Accum Depr no CIAC'!FC14</f>
        <v>0</v>
      </c>
      <c r="FD14" s="31">
        <f>'Accum Depr w CIAC'!FD14-'Accum Depr no CIAC'!FD14</f>
        <v>0</v>
      </c>
      <c r="FE14" s="155">
        <f>'Accum Depr w CIAC'!FE14-'Accum Depr no CIAC'!FE14</f>
        <v>0</v>
      </c>
      <c r="FF14" s="155">
        <f>'Accum Depr w CIAC'!FF14-'Accum Depr no CIAC'!FF14</f>
        <v>0</v>
      </c>
      <c r="FG14" s="31">
        <f>'Accum Depr w CIAC'!FG14-'Accum Depr no CIAC'!FG14</f>
        <v>0</v>
      </c>
      <c r="FH14" s="155">
        <f>'Accum Depr w CIAC'!FH14-'Accum Depr no CIAC'!FH14</f>
        <v>0</v>
      </c>
      <c r="FI14" s="155">
        <f>'Accum Depr w CIAC'!FI14-'Accum Depr no CIAC'!FI14</f>
        <v>0</v>
      </c>
      <c r="FJ14" s="31">
        <f>'Accum Depr w CIAC'!FJ14-'Accum Depr no CIAC'!FJ14</f>
        <v>0</v>
      </c>
    </row>
    <row r="15" spans="1:169" x14ac:dyDescent="0.2">
      <c r="A15" s="155" t="s">
        <v>46</v>
      </c>
      <c r="B15" s="155" t="s">
        <v>51</v>
      </c>
      <c r="C15" s="155">
        <v>13850</v>
      </c>
      <c r="D15" s="27">
        <f>'Accum Depr w CIAC'!D15-'Accum Depr no CIAC'!D15</f>
        <v>0</v>
      </c>
      <c r="E15" s="158">
        <f>'Accum Depr w CIAC'!E15-'Accum Depr no CIAC'!E15</f>
        <v>0</v>
      </c>
      <c r="F15" s="33">
        <f>'Accum Depr w CIAC'!F15-'Accum Depr no CIAC'!F15</f>
        <v>0</v>
      </c>
      <c r="G15" s="31">
        <f>'Accum Depr w CIAC'!G15-'Accum Depr no CIAC'!G15</f>
        <v>0</v>
      </c>
      <c r="H15" s="148">
        <f>'Accum Depr w CIAC'!H15-'Accum Depr no CIAC'!H15</f>
        <v>0</v>
      </c>
      <c r="I15" s="37">
        <f>'Accum Depr w CIAC'!I15-'Accum Depr no CIAC'!I15</f>
        <v>0</v>
      </c>
      <c r="J15" s="31">
        <f>'Accum Depr w CIAC'!J15-'Accum Depr no CIAC'!J15</f>
        <v>0</v>
      </c>
      <c r="K15" s="148">
        <f>'Accum Depr w CIAC'!K15-'Accum Depr no CIAC'!K15</f>
        <v>0</v>
      </c>
      <c r="L15" s="37">
        <f>'Accum Depr w CIAC'!L15-'Accum Depr no CIAC'!L15</f>
        <v>0</v>
      </c>
      <c r="M15" s="31">
        <f>'Accum Depr w CIAC'!M15-'Accum Depr no CIAC'!M15</f>
        <v>0</v>
      </c>
      <c r="N15" s="148">
        <f>'Accum Depr w CIAC'!N15-'Accum Depr no CIAC'!N15</f>
        <v>0</v>
      </c>
      <c r="O15" s="37">
        <f>'Accum Depr w CIAC'!O15-'Accum Depr no CIAC'!O15</f>
        <v>0</v>
      </c>
      <c r="P15" s="31">
        <f>'Accum Depr w CIAC'!P15-'Accum Depr no CIAC'!P15</f>
        <v>0</v>
      </c>
      <c r="Q15" s="148">
        <f>'Accum Depr w CIAC'!Q15-'Accum Depr no CIAC'!Q15</f>
        <v>0</v>
      </c>
      <c r="R15" s="37">
        <f>'Accum Depr w CIAC'!R15-'Accum Depr no CIAC'!R15</f>
        <v>0</v>
      </c>
      <c r="S15" s="31">
        <f>'Accum Depr w CIAC'!S15-'Accum Depr no CIAC'!S15</f>
        <v>0</v>
      </c>
      <c r="T15" s="148">
        <f>'Accum Depr w CIAC'!T15-'Accum Depr no CIAC'!T15</f>
        <v>0</v>
      </c>
      <c r="U15" s="37">
        <f>'Accum Depr w CIAC'!U15-'Accum Depr no CIAC'!U15</f>
        <v>0</v>
      </c>
      <c r="V15" s="31">
        <f>'Accum Depr w CIAC'!V15-'Accum Depr no CIAC'!V15</f>
        <v>0</v>
      </c>
      <c r="W15" s="148">
        <f>'Accum Depr w CIAC'!W15-'Accum Depr no CIAC'!W15</f>
        <v>0</v>
      </c>
      <c r="X15" s="37">
        <f>'Accum Depr w CIAC'!X15-'Accum Depr no CIAC'!X15</f>
        <v>0</v>
      </c>
      <c r="Y15" s="31">
        <f>'Accum Depr w CIAC'!Y15-'Accum Depr no CIAC'!Y15</f>
        <v>0</v>
      </c>
      <c r="Z15" s="148">
        <f>'Accum Depr w CIAC'!Z15-'Accum Depr no CIAC'!Z15</f>
        <v>0</v>
      </c>
      <c r="AA15" s="37">
        <f>'Accum Depr w CIAC'!AA15-'Accum Depr no CIAC'!AA15</f>
        <v>0</v>
      </c>
      <c r="AB15" s="31">
        <f>'Accum Depr w CIAC'!AB15-'Accum Depr no CIAC'!AB15</f>
        <v>0</v>
      </c>
      <c r="AC15" s="148">
        <f>'Accum Depr w CIAC'!AC15-'Accum Depr no CIAC'!AC15</f>
        <v>0</v>
      </c>
      <c r="AD15" s="37">
        <f>'Accum Depr w CIAC'!AD15-'Accum Depr no CIAC'!AD15</f>
        <v>0</v>
      </c>
      <c r="AE15" s="31">
        <f>'Accum Depr w CIAC'!AE15-'Accum Depr no CIAC'!AE15</f>
        <v>0</v>
      </c>
      <c r="AF15" s="148">
        <f>'Accum Depr w CIAC'!AF15-'Accum Depr no CIAC'!AF15</f>
        <v>0</v>
      </c>
      <c r="AG15" s="37">
        <f>'Accum Depr w CIAC'!AG15-'Accum Depr no CIAC'!AG15</f>
        <v>0</v>
      </c>
      <c r="AH15" s="31">
        <f>'Accum Depr w CIAC'!AH15-'Accum Depr no CIAC'!AH15</f>
        <v>0</v>
      </c>
      <c r="AI15" s="148">
        <f>'Accum Depr w CIAC'!AI15-'Accum Depr no CIAC'!AI15</f>
        <v>0</v>
      </c>
      <c r="AJ15" s="37">
        <f>'Accum Depr w CIAC'!AJ15-'Accum Depr no CIAC'!AJ15</f>
        <v>0</v>
      </c>
      <c r="AK15" s="31">
        <f>'Accum Depr w CIAC'!AK15-'Accum Depr no CIAC'!AK15</f>
        <v>0</v>
      </c>
      <c r="AL15" s="148">
        <f>'Accum Depr w CIAC'!AL15-'Accum Depr no CIAC'!AL15</f>
        <v>0</v>
      </c>
      <c r="AM15" s="37">
        <f>'Accum Depr w CIAC'!AM15-'Accum Depr no CIAC'!AM15</f>
        <v>0</v>
      </c>
      <c r="AN15" s="31">
        <f>'Accum Depr w CIAC'!AN15-'Accum Depr no CIAC'!AN15</f>
        <v>0</v>
      </c>
      <c r="AO15" s="148">
        <f>'Accum Depr w CIAC'!AO15-'Accum Depr no CIAC'!AO15</f>
        <v>0</v>
      </c>
      <c r="AP15" s="37">
        <f>'Accum Depr w CIAC'!AP15-'Accum Depr no CIAC'!AP15</f>
        <v>0</v>
      </c>
      <c r="AQ15" s="31">
        <f>'Accum Depr w CIAC'!AQ15-'Accum Depr no CIAC'!AQ15</f>
        <v>0</v>
      </c>
      <c r="AR15" s="148">
        <f>'Accum Depr w CIAC'!AR15-'Accum Depr no CIAC'!AR15</f>
        <v>0</v>
      </c>
      <c r="AS15" s="37">
        <f>'Accum Depr w CIAC'!AS15-'Accum Depr no CIAC'!AS15</f>
        <v>0</v>
      </c>
      <c r="AT15" s="31">
        <f>'Accum Depr w CIAC'!AT15-'Accum Depr no CIAC'!AT15</f>
        <v>0</v>
      </c>
      <c r="AU15" s="148">
        <f>'Accum Depr w CIAC'!AU15-'Accum Depr no CIAC'!AU15</f>
        <v>0</v>
      </c>
      <c r="AV15" s="37">
        <f>'Accum Depr w CIAC'!AV15-'Accum Depr no CIAC'!AV15</f>
        <v>0</v>
      </c>
      <c r="AW15" s="31">
        <f>'Accum Depr w CIAC'!AW15-'Accum Depr no CIAC'!AW15</f>
        <v>0</v>
      </c>
      <c r="AX15" s="148">
        <f>'Accum Depr w CIAC'!AX15-'Accum Depr no CIAC'!AX15</f>
        <v>0</v>
      </c>
      <c r="AY15" s="37">
        <f>'Accum Depr w CIAC'!AY15-'Accum Depr no CIAC'!AY15</f>
        <v>0</v>
      </c>
      <c r="AZ15" s="31">
        <f>'Accum Depr w CIAC'!AZ15-'Accum Depr no CIAC'!AZ15</f>
        <v>0</v>
      </c>
      <c r="BA15" s="148">
        <f>'Accum Depr w CIAC'!BA15-'Accum Depr no CIAC'!BA15</f>
        <v>0</v>
      </c>
      <c r="BB15" s="37">
        <f>'Accum Depr w CIAC'!BB15-'Accum Depr no CIAC'!BB15</f>
        <v>0</v>
      </c>
      <c r="BC15" s="31">
        <f>'Accum Depr w CIAC'!BC15-'Accum Depr no CIAC'!BC15</f>
        <v>0</v>
      </c>
      <c r="BD15" s="148">
        <f>'Accum Depr w CIAC'!BD15-'Accum Depr no CIAC'!BD15</f>
        <v>0</v>
      </c>
      <c r="BE15" s="37">
        <f>'Accum Depr w CIAC'!BE15-'Accum Depr no CIAC'!BE15</f>
        <v>0</v>
      </c>
      <c r="BF15" s="31">
        <f>'Accum Depr w CIAC'!BF15-'Accum Depr no CIAC'!BF15</f>
        <v>0</v>
      </c>
      <c r="BG15" s="148">
        <f>'Accum Depr w CIAC'!BG15-'Accum Depr no CIAC'!BG15</f>
        <v>0</v>
      </c>
      <c r="BH15" s="37">
        <f>'Accum Depr w CIAC'!BH15-'Accum Depr no CIAC'!BH15</f>
        <v>0</v>
      </c>
      <c r="BI15" s="31">
        <f>'Accum Depr w CIAC'!BI15-'Accum Depr no CIAC'!BI15</f>
        <v>0</v>
      </c>
      <c r="BJ15" s="148">
        <f>'Accum Depr w CIAC'!BJ15-'Accum Depr no CIAC'!BJ15</f>
        <v>0</v>
      </c>
      <c r="BK15" s="37">
        <f>'Accum Depr w CIAC'!BK15-'Accum Depr no CIAC'!BK15</f>
        <v>0</v>
      </c>
      <c r="BL15" s="31">
        <f>'Accum Depr w CIAC'!BL15-'Accum Depr no CIAC'!BL15</f>
        <v>0</v>
      </c>
      <c r="BM15" s="148">
        <f>'Accum Depr w CIAC'!BM15-'Accum Depr no CIAC'!BM15</f>
        <v>0</v>
      </c>
      <c r="BN15" s="37">
        <f>'Accum Depr w CIAC'!BN15-'Accum Depr no CIAC'!BN15</f>
        <v>0</v>
      </c>
      <c r="BO15" s="31">
        <f>'Accum Depr w CIAC'!BO15-'Accum Depr no CIAC'!BO15</f>
        <v>0</v>
      </c>
      <c r="BP15" s="148">
        <f>'Accum Depr w CIAC'!BP15-'Accum Depr no CIAC'!BP15</f>
        <v>0</v>
      </c>
      <c r="BQ15" s="37">
        <f>'Accum Depr w CIAC'!BQ15-'Accum Depr no CIAC'!BQ15</f>
        <v>0</v>
      </c>
      <c r="BR15" s="31">
        <f>'Accum Depr w CIAC'!BR15-'Accum Depr no CIAC'!BR15</f>
        <v>0</v>
      </c>
      <c r="BS15" s="148">
        <f>'Accum Depr w CIAC'!BS15-'Accum Depr no CIAC'!BS15</f>
        <v>0</v>
      </c>
      <c r="BT15" s="37">
        <f>'Accum Depr w CIAC'!BT15-'Accum Depr no CIAC'!BT15</f>
        <v>0</v>
      </c>
      <c r="BU15" s="31">
        <f>'Accum Depr w CIAC'!BU15-'Accum Depr no CIAC'!BU15</f>
        <v>0</v>
      </c>
      <c r="BV15" s="148">
        <f>'Accum Depr w CIAC'!BV15-'Accum Depr no CIAC'!BV15</f>
        <v>0</v>
      </c>
      <c r="BW15" s="37">
        <f>'Accum Depr w CIAC'!BW15-'Accum Depr no CIAC'!BW15</f>
        <v>0</v>
      </c>
      <c r="BX15" s="31">
        <f>'Accum Depr w CIAC'!BX15-'Accum Depr no CIAC'!BX15</f>
        <v>0</v>
      </c>
      <c r="BY15" s="148">
        <f>'Accum Depr w CIAC'!BY15-'Accum Depr no CIAC'!BY15</f>
        <v>0</v>
      </c>
      <c r="BZ15" s="37">
        <f>'Accum Depr w CIAC'!BZ15-'Accum Depr no CIAC'!BZ15</f>
        <v>0</v>
      </c>
      <c r="CA15" s="31">
        <f>'Accum Depr w CIAC'!CA15-'Accum Depr no CIAC'!CA15</f>
        <v>0</v>
      </c>
      <c r="CB15" s="148">
        <f>'Accum Depr w CIAC'!CB15-'Accum Depr no CIAC'!CB15</f>
        <v>0</v>
      </c>
      <c r="CC15" s="37">
        <f>'Accum Depr w CIAC'!CC15-'Accum Depr no CIAC'!CC15</f>
        <v>0</v>
      </c>
      <c r="CD15" s="31">
        <f>'Accum Depr w CIAC'!CD15-'Accum Depr no CIAC'!CD15</f>
        <v>0</v>
      </c>
      <c r="CE15" s="148">
        <f>'Accum Depr w CIAC'!CE15-'Accum Depr no CIAC'!CE15</f>
        <v>0</v>
      </c>
      <c r="CF15" s="37">
        <f>'Accum Depr w CIAC'!CF15-'Accum Depr no CIAC'!CF15</f>
        <v>0</v>
      </c>
      <c r="CG15" s="31">
        <f>'Accum Depr w CIAC'!CG15-'Accum Depr no CIAC'!CG15</f>
        <v>0</v>
      </c>
      <c r="CH15" s="148">
        <f>'Accum Depr w CIAC'!CH15-'Accum Depr no CIAC'!CH15</f>
        <v>0</v>
      </c>
      <c r="CI15" s="37">
        <f>'Accum Depr w CIAC'!CI15-'Accum Depr no CIAC'!CI15</f>
        <v>0</v>
      </c>
      <c r="CJ15" s="31">
        <f>'Accum Depr w CIAC'!CJ15-'Accum Depr no CIAC'!CJ15</f>
        <v>0</v>
      </c>
      <c r="CK15" s="148">
        <f>'Accum Depr w CIAC'!CK15-'Accum Depr no CIAC'!CK15</f>
        <v>0</v>
      </c>
      <c r="CL15" s="37">
        <f>'Accum Depr w CIAC'!CL15-'Accum Depr no CIAC'!CL15</f>
        <v>0</v>
      </c>
      <c r="CM15" s="31">
        <f>'Accum Depr w CIAC'!CM15-'Accum Depr no CIAC'!CM15</f>
        <v>0</v>
      </c>
      <c r="CN15" s="148">
        <f>'Accum Depr w CIAC'!CN15-'Accum Depr no CIAC'!CN15</f>
        <v>0</v>
      </c>
      <c r="CO15" s="37">
        <f>'Accum Depr w CIAC'!CO15-'Accum Depr no CIAC'!CO15</f>
        <v>0</v>
      </c>
      <c r="CP15" s="31">
        <f>'Accum Depr w CIAC'!CP15-'Accum Depr no CIAC'!CP15</f>
        <v>0</v>
      </c>
      <c r="CQ15" s="148">
        <f>'Accum Depr w CIAC'!CQ15-'Accum Depr no CIAC'!CQ15</f>
        <v>0</v>
      </c>
      <c r="CR15" s="37">
        <f>'Accum Depr w CIAC'!CR15-'Accum Depr no CIAC'!CR15</f>
        <v>0</v>
      </c>
      <c r="CS15" s="31">
        <f>'Accum Depr w CIAC'!CS15-'Accum Depr no CIAC'!CS15</f>
        <v>0</v>
      </c>
      <c r="CT15" s="148">
        <f>'Accum Depr w CIAC'!CT15-'Accum Depr no CIAC'!CT15</f>
        <v>0</v>
      </c>
      <c r="CU15" s="37">
        <f>'Accum Depr w CIAC'!CU15-'Accum Depr no CIAC'!CU15</f>
        <v>0</v>
      </c>
      <c r="CV15" s="31">
        <f>'Accum Depr w CIAC'!CV15-'Accum Depr no CIAC'!CV15</f>
        <v>0</v>
      </c>
      <c r="CW15" s="148">
        <f>'Accum Depr w CIAC'!CW15-'Accum Depr no CIAC'!CW15</f>
        <v>0</v>
      </c>
      <c r="CX15" s="37">
        <f>'Accum Depr w CIAC'!CX15-'Accum Depr no CIAC'!CX15</f>
        <v>0</v>
      </c>
      <c r="CY15" s="31">
        <f>'Accum Depr w CIAC'!CY15-'Accum Depr no CIAC'!CY15</f>
        <v>0</v>
      </c>
      <c r="CZ15" s="148">
        <f>'Accum Depr w CIAC'!CZ15-'Accum Depr no CIAC'!CZ15</f>
        <v>0</v>
      </c>
      <c r="DA15" s="37">
        <f>'Accum Depr w CIAC'!DA15-'Accum Depr no CIAC'!DA15</f>
        <v>0</v>
      </c>
      <c r="DB15" s="31">
        <f>'Accum Depr w CIAC'!DB15-'Accum Depr no CIAC'!DB15</f>
        <v>0</v>
      </c>
      <c r="DC15" s="148">
        <f>'Accum Depr w CIAC'!DC15-'Accum Depr no CIAC'!DC15</f>
        <v>0</v>
      </c>
      <c r="DD15" s="37">
        <f>'Accum Depr w CIAC'!DD15-'Accum Depr no CIAC'!DD15</f>
        <v>0</v>
      </c>
      <c r="DE15" s="31">
        <f>'Accum Depr w CIAC'!DE15-'Accum Depr no CIAC'!DE15</f>
        <v>0</v>
      </c>
      <c r="DF15" s="148">
        <f>'Accum Depr w CIAC'!DF15-'Accum Depr no CIAC'!DF15</f>
        <v>0</v>
      </c>
      <c r="DG15" s="37">
        <f>'Accum Depr w CIAC'!DG15-'Accum Depr no CIAC'!DG15</f>
        <v>0</v>
      </c>
      <c r="DH15" s="31">
        <f>'Accum Depr w CIAC'!DH15-'Accum Depr no CIAC'!DH15</f>
        <v>0</v>
      </c>
      <c r="DI15" s="148">
        <f>'Accum Depr w CIAC'!DI15-'Accum Depr no CIAC'!DI15</f>
        <v>0</v>
      </c>
      <c r="DJ15" s="37">
        <f>'Accum Depr w CIAC'!DJ15-'Accum Depr no CIAC'!DJ15</f>
        <v>0</v>
      </c>
      <c r="DK15" s="31">
        <f>'Accum Depr w CIAC'!DK15-'Accum Depr no CIAC'!DK15</f>
        <v>0</v>
      </c>
      <c r="DL15" s="148">
        <f>'Accum Depr w CIAC'!DL15-'Accum Depr no CIAC'!DL15</f>
        <v>0</v>
      </c>
      <c r="DM15" s="37">
        <f>'Accum Depr w CIAC'!DM15-'Accum Depr no CIAC'!DM15</f>
        <v>0</v>
      </c>
      <c r="DN15" s="31">
        <f>'Accum Depr w CIAC'!DN15-'Accum Depr no CIAC'!DN15</f>
        <v>0</v>
      </c>
      <c r="DO15" s="148">
        <f>'Accum Depr w CIAC'!DO15-'Accum Depr no CIAC'!DO15</f>
        <v>0</v>
      </c>
      <c r="DP15" s="37">
        <f>'Accum Depr w CIAC'!DP15-'Accum Depr no CIAC'!DP15</f>
        <v>0</v>
      </c>
      <c r="DQ15" s="31">
        <f>'Accum Depr w CIAC'!DQ15-'Accum Depr no CIAC'!DQ15</f>
        <v>0</v>
      </c>
      <c r="DR15" s="148">
        <f>'Accum Depr w CIAC'!DR15-'Accum Depr no CIAC'!DR15</f>
        <v>0</v>
      </c>
      <c r="DS15" s="37">
        <f>'Accum Depr w CIAC'!DS15-'Accum Depr no CIAC'!DS15</f>
        <v>0</v>
      </c>
      <c r="DT15" s="31">
        <f>'Accum Depr w CIAC'!DT15-'Accum Depr no CIAC'!DT15</f>
        <v>0</v>
      </c>
      <c r="DU15" s="148">
        <f>'Accum Depr w CIAC'!DU15-'Accum Depr no CIAC'!DU15</f>
        <v>0</v>
      </c>
      <c r="DV15" s="37">
        <f>'Accum Depr w CIAC'!DV15-'Accum Depr no CIAC'!DV15</f>
        <v>0</v>
      </c>
      <c r="DW15" s="31">
        <f>'Accum Depr w CIAC'!DW15-'Accum Depr no CIAC'!DW15</f>
        <v>0</v>
      </c>
      <c r="DX15" s="148">
        <f>'Accum Depr w CIAC'!DX15-'Accum Depr no CIAC'!DX15</f>
        <v>0</v>
      </c>
      <c r="DY15" s="37">
        <f>'Accum Depr w CIAC'!DY15-'Accum Depr no CIAC'!DY15</f>
        <v>0</v>
      </c>
      <c r="DZ15" s="31">
        <f>'Accum Depr w CIAC'!DZ15-'Accum Depr no CIAC'!DZ15</f>
        <v>0</v>
      </c>
      <c r="EA15" s="148">
        <f>'Accum Depr w CIAC'!EA15-'Accum Depr no CIAC'!EA15</f>
        <v>0</v>
      </c>
      <c r="EB15" s="37">
        <f>'Accum Depr w CIAC'!EB15-'Accum Depr no CIAC'!EB15</f>
        <v>0</v>
      </c>
      <c r="EC15" s="31">
        <f>'Accum Depr w CIAC'!EC15-'Accum Depr no CIAC'!EC15</f>
        <v>0</v>
      </c>
      <c r="ED15" s="148">
        <f>'Accum Depr w CIAC'!ED15-'Accum Depr no CIAC'!ED15</f>
        <v>0</v>
      </c>
      <c r="EE15" s="37">
        <f>'Accum Depr w CIAC'!EE15-'Accum Depr no CIAC'!EE15</f>
        <v>0</v>
      </c>
      <c r="EF15" s="31">
        <f>'Accum Depr w CIAC'!EF15-'Accum Depr no CIAC'!EF15</f>
        <v>0</v>
      </c>
      <c r="EG15" s="148">
        <f>'Accum Depr w CIAC'!EG15-'Accum Depr no CIAC'!EG15</f>
        <v>0</v>
      </c>
      <c r="EH15" s="37">
        <f>'Accum Depr w CIAC'!EH15-'Accum Depr no CIAC'!EH15</f>
        <v>0</v>
      </c>
      <c r="EI15" s="31">
        <f>'Accum Depr w CIAC'!EI15-'Accum Depr no CIAC'!EI15</f>
        <v>0</v>
      </c>
      <c r="EJ15" s="148">
        <f>'Accum Depr w CIAC'!EJ15-'Accum Depr no CIAC'!EJ15</f>
        <v>0</v>
      </c>
      <c r="EK15" s="37">
        <f>'Accum Depr w CIAC'!EK15-'Accum Depr no CIAC'!EK15</f>
        <v>0</v>
      </c>
      <c r="EL15" s="31">
        <f>'Accum Depr w CIAC'!EL15-'Accum Depr no CIAC'!EL15</f>
        <v>0</v>
      </c>
      <c r="EM15" s="148">
        <f>'Accum Depr w CIAC'!EM15-'Accum Depr no CIAC'!EM15</f>
        <v>0</v>
      </c>
      <c r="EN15" s="37">
        <f>'Accum Depr w CIAC'!EN15-'Accum Depr no CIAC'!EN15</f>
        <v>0</v>
      </c>
      <c r="EO15" s="31">
        <f>'Accum Depr w CIAC'!EO15-'Accum Depr no CIAC'!EO15</f>
        <v>0</v>
      </c>
      <c r="EP15" s="148">
        <f>'Accum Depr w CIAC'!EP15-'Accum Depr no CIAC'!EP15</f>
        <v>0</v>
      </c>
      <c r="EQ15" s="37">
        <f>'Accum Depr w CIAC'!EQ15-'Accum Depr no CIAC'!EQ15</f>
        <v>0</v>
      </c>
      <c r="ER15" s="31">
        <f>'Accum Depr w CIAC'!ER15-'Accum Depr no CIAC'!ER15</f>
        <v>0</v>
      </c>
      <c r="ES15" s="148">
        <f>'Accum Depr w CIAC'!ES15-'Accum Depr no CIAC'!ES15</f>
        <v>0</v>
      </c>
      <c r="ET15" s="37">
        <f>'Accum Depr w CIAC'!ET15-'Accum Depr no CIAC'!ET15</f>
        <v>0</v>
      </c>
      <c r="EU15" s="31">
        <f>'Accum Depr w CIAC'!EU15-'Accum Depr no CIAC'!EU15</f>
        <v>0</v>
      </c>
      <c r="EV15" s="148">
        <f>'Accum Depr w CIAC'!EV15-'Accum Depr no CIAC'!EV15</f>
        <v>0</v>
      </c>
      <c r="EW15" s="37">
        <f>'Accum Depr w CIAC'!EW15-'Accum Depr no CIAC'!EW15</f>
        <v>0</v>
      </c>
      <c r="EX15" s="31">
        <f>'Accum Depr w CIAC'!EX15-'Accum Depr no CIAC'!EX15</f>
        <v>0</v>
      </c>
      <c r="EY15" s="148">
        <f>'Accum Depr w CIAC'!EY15-'Accum Depr no CIAC'!EY15</f>
        <v>0</v>
      </c>
      <c r="EZ15" s="37">
        <f>'Accum Depr w CIAC'!EZ15-'Accum Depr no CIAC'!EZ15</f>
        <v>0</v>
      </c>
      <c r="FA15" s="31">
        <f>'Accum Depr w CIAC'!FA15-'Accum Depr no CIAC'!FA15</f>
        <v>0</v>
      </c>
      <c r="FB15" s="148">
        <f>'Accum Depr w CIAC'!FB15-'Accum Depr no CIAC'!FB15</f>
        <v>0</v>
      </c>
      <c r="FC15" s="37">
        <f>'Accum Depr w CIAC'!FC15-'Accum Depr no CIAC'!FC15</f>
        <v>0</v>
      </c>
      <c r="FD15" s="31">
        <f>'Accum Depr w CIAC'!FD15-'Accum Depr no CIAC'!FD15</f>
        <v>0</v>
      </c>
      <c r="FE15" s="155">
        <f>'Accum Depr w CIAC'!FE15-'Accum Depr no CIAC'!FE15</f>
        <v>0</v>
      </c>
      <c r="FF15" s="155">
        <f>'Accum Depr w CIAC'!FF15-'Accum Depr no CIAC'!FF15</f>
        <v>0</v>
      </c>
      <c r="FG15" s="31">
        <f>'Accum Depr w CIAC'!FG15-'Accum Depr no CIAC'!FG15</f>
        <v>0</v>
      </c>
      <c r="FH15" s="155">
        <f>'Accum Depr w CIAC'!FH15-'Accum Depr no CIAC'!FH15</f>
        <v>0</v>
      </c>
      <c r="FI15" s="155">
        <f>'Accum Depr w CIAC'!FI15-'Accum Depr no CIAC'!FI15</f>
        <v>0</v>
      </c>
      <c r="FJ15" s="31">
        <f>'Accum Depr w CIAC'!FJ15-'Accum Depr no CIAC'!FJ15</f>
        <v>0</v>
      </c>
    </row>
    <row r="16" spans="1:169" x14ac:dyDescent="0.2">
      <c r="A16" s="155" t="s">
        <v>48</v>
      </c>
      <c r="B16" s="155" t="s">
        <v>51</v>
      </c>
      <c r="C16" s="155">
        <v>13912</v>
      </c>
      <c r="D16" s="27">
        <f>'Accum Depr w CIAC'!D16-'Accum Depr no CIAC'!D16</f>
        <v>0</v>
      </c>
      <c r="E16" s="158">
        <f>'Accum Depr w CIAC'!E16-'Accum Depr no CIAC'!E16</f>
        <v>0</v>
      </c>
      <c r="F16" s="33">
        <f>'Accum Depr w CIAC'!F16-'Accum Depr no CIAC'!F16</f>
        <v>0</v>
      </c>
      <c r="G16" s="31">
        <f>'Accum Depr w CIAC'!G16-'Accum Depr no CIAC'!G16</f>
        <v>0</v>
      </c>
      <c r="H16" s="148">
        <f>'Accum Depr w CIAC'!H16-'Accum Depr no CIAC'!H16</f>
        <v>0</v>
      </c>
      <c r="I16" s="37">
        <f>'Accum Depr w CIAC'!I16-'Accum Depr no CIAC'!I16</f>
        <v>0</v>
      </c>
      <c r="J16" s="31">
        <f>'Accum Depr w CIAC'!J16-'Accum Depr no CIAC'!J16</f>
        <v>0</v>
      </c>
      <c r="K16" s="148">
        <f>'Accum Depr w CIAC'!K16-'Accum Depr no CIAC'!K16</f>
        <v>0</v>
      </c>
      <c r="L16" s="37">
        <f>'Accum Depr w CIAC'!L16-'Accum Depr no CIAC'!L16</f>
        <v>0</v>
      </c>
      <c r="M16" s="31">
        <f>'Accum Depr w CIAC'!M16-'Accum Depr no CIAC'!M16</f>
        <v>0</v>
      </c>
      <c r="N16" s="148">
        <f>'Accum Depr w CIAC'!N16-'Accum Depr no CIAC'!N16</f>
        <v>0</v>
      </c>
      <c r="O16" s="37">
        <f>'Accum Depr w CIAC'!O16-'Accum Depr no CIAC'!O16</f>
        <v>0</v>
      </c>
      <c r="P16" s="31">
        <f>'Accum Depr w CIAC'!P16-'Accum Depr no CIAC'!P16</f>
        <v>0</v>
      </c>
      <c r="Q16" s="148">
        <f>'Accum Depr w CIAC'!Q16-'Accum Depr no CIAC'!Q16</f>
        <v>0</v>
      </c>
      <c r="R16" s="37">
        <f>'Accum Depr w CIAC'!R16-'Accum Depr no CIAC'!R16</f>
        <v>0</v>
      </c>
      <c r="S16" s="31">
        <f>'Accum Depr w CIAC'!S16-'Accum Depr no CIAC'!S16</f>
        <v>0</v>
      </c>
      <c r="T16" s="148">
        <f>'Accum Depr w CIAC'!T16-'Accum Depr no CIAC'!T16</f>
        <v>0</v>
      </c>
      <c r="U16" s="37">
        <f>'Accum Depr w CIAC'!U16-'Accum Depr no CIAC'!U16</f>
        <v>0</v>
      </c>
      <c r="V16" s="31">
        <f>'Accum Depr w CIAC'!V16-'Accum Depr no CIAC'!V16</f>
        <v>0</v>
      </c>
      <c r="W16" s="148">
        <f>'Accum Depr w CIAC'!W16-'Accum Depr no CIAC'!W16</f>
        <v>0</v>
      </c>
      <c r="X16" s="37">
        <f>'Accum Depr w CIAC'!X16-'Accum Depr no CIAC'!X16</f>
        <v>0</v>
      </c>
      <c r="Y16" s="31">
        <f>'Accum Depr w CIAC'!Y16-'Accum Depr no CIAC'!Y16</f>
        <v>0</v>
      </c>
      <c r="Z16" s="148">
        <f>'Accum Depr w CIAC'!Z16-'Accum Depr no CIAC'!Z16</f>
        <v>0</v>
      </c>
      <c r="AA16" s="37">
        <f>'Accum Depr w CIAC'!AA16-'Accum Depr no CIAC'!AA16</f>
        <v>0</v>
      </c>
      <c r="AB16" s="31">
        <f>'Accum Depr w CIAC'!AB16-'Accum Depr no CIAC'!AB16</f>
        <v>0</v>
      </c>
      <c r="AC16" s="148">
        <f>'Accum Depr w CIAC'!AC16-'Accum Depr no CIAC'!AC16</f>
        <v>0</v>
      </c>
      <c r="AD16" s="37">
        <f>'Accum Depr w CIAC'!AD16-'Accum Depr no CIAC'!AD16</f>
        <v>0</v>
      </c>
      <c r="AE16" s="31">
        <f>'Accum Depr w CIAC'!AE16-'Accum Depr no CIAC'!AE16</f>
        <v>0</v>
      </c>
      <c r="AF16" s="148">
        <f>'Accum Depr w CIAC'!AF16-'Accum Depr no CIAC'!AF16</f>
        <v>0</v>
      </c>
      <c r="AG16" s="37">
        <f>'Accum Depr w CIAC'!AG16-'Accum Depr no CIAC'!AG16</f>
        <v>0</v>
      </c>
      <c r="AH16" s="31">
        <f>'Accum Depr w CIAC'!AH16-'Accum Depr no CIAC'!AH16</f>
        <v>0</v>
      </c>
      <c r="AI16" s="148">
        <f>'Accum Depr w CIAC'!AI16-'Accum Depr no CIAC'!AI16</f>
        <v>0</v>
      </c>
      <c r="AJ16" s="37">
        <f>'Accum Depr w CIAC'!AJ16-'Accum Depr no CIAC'!AJ16</f>
        <v>0</v>
      </c>
      <c r="AK16" s="31">
        <f>'Accum Depr w CIAC'!AK16-'Accum Depr no CIAC'!AK16</f>
        <v>0</v>
      </c>
      <c r="AL16" s="148">
        <f>'Accum Depr w CIAC'!AL16-'Accum Depr no CIAC'!AL16</f>
        <v>0</v>
      </c>
      <c r="AM16" s="37">
        <f>'Accum Depr w CIAC'!AM16-'Accum Depr no CIAC'!AM16</f>
        <v>0</v>
      </c>
      <c r="AN16" s="31">
        <f>'Accum Depr w CIAC'!AN16-'Accum Depr no CIAC'!AN16</f>
        <v>0</v>
      </c>
      <c r="AO16" s="148">
        <f>'Accum Depr w CIAC'!AO16-'Accum Depr no CIAC'!AO16</f>
        <v>0</v>
      </c>
      <c r="AP16" s="37">
        <f>'Accum Depr w CIAC'!AP16-'Accum Depr no CIAC'!AP16</f>
        <v>0</v>
      </c>
      <c r="AQ16" s="31">
        <f>'Accum Depr w CIAC'!AQ16-'Accum Depr no CIAC'!AQ16</f>
        <v>0</v>
      </c>
      <c r="AR16" s="148">
        <f>'Accum Depr w CIAC'!AR16-'Accum Depr no CIAC'!AR16</f>
        <v>0</v>
      </c>
      <c r="AS16" s="37">
        <f>'Accum Depr w CIAC'!AS16-'Accum Depr no CIAC'!AS16</f>
        <v>0</v>
      </c>
      <c r="AT16" s="31">
        <f>'Accum Depr w CIAC'!AT16-'Accum Depr no CIAC'!AT16</f>
        <v>0</v>
      </c>
      <c r="AU16" s="148">
        <f>'Accum Depr w CIAC'!AU16-'Accum Depr no CIAC'!AU16</f>
        <v>0</v>
      </c>
      <c r="AV16" s="37">
        <f>'Accum Depr w CIAC'!AV16-'Accum Depr no CIAC'!AV16</f>
        <v>0</v>
      </c>
      <c r="AW16" s="31">
        <f>'Accum Depr w CIAC'!AW16-'Accum Depr no CIAC'!AW16</f>
        <v>0</v>
      </c>
      <c r="AX16" s="148">
        <f>'Accum Depr w CIAC'!AX16-'Accum Depr no CIAC'!AX16</f>
        <v>0</v>
      </c>
      <c r="AY16" s="37">
        <f>'Accum Depr w CIAC'!AY16-'Accum Depr no CIAC'!AY16</f>
        <v>0</v>
      </c>
      <c r="AZ16" s="31">
        <f>'Accum Depr w CIAC'!AZ16-'Accum Depr no CIAC'!AZ16</f>
        <v>0</v>
      </c>
      <c r="BA16" s="148">
        <f>'Accum Depr w CIAC'!BA16-'Accum Depr no CIAC'!BA16</f>
        <v>0</v>
      </c>
      <c r="BB16" s="37">
        <f>'Accum Depr w CIAC'!BB16-'Accum Depr no CIAC'!BB16</f>
        <v>0</v>
      </c>
      <c r="BC16" s="31">
        <f>'Accum Depr w CIAC'!BC16-'Accum Depr no CIAC'!BC16</f>
        <v>0</v>
      </c>
      <c r="BD16" s="148">
        <f>'Accum Depr w CIAC'!BD16-'Accum Depr no CIAC'!BD16</f>
        <v>0</v>
      </c>
      <c r="BE16" s="37">
        <f>'Accum Depr w CIAC'!BE16-'Accum Depr no CIAC'!BE16</f>
        <v>0</v>
      </c>
      <c r="BF16" s="31">
        <f>'Accum Depr w CIAC'!BF16-'Accum Depr no CIAC'!BF16</f>
        <v>0</v>
      </c>
      <c r="BG16" s="148">
        <f>'Accum Depr w CIAC'!BG16-'Accum Depr no CIAC'!BG16</f>
        <v>0</v>
      </c>
      <c r="BH16" s="37">
        <f>'Accum Depr w CIAC'!BH16-'Accum Depr no CIAC'!BH16</f>
        <v>0</v>
      </c>
      <c r="BI16" s="31">
        <f>'Accum Depr w CIAC'!BI16-'Accum Depr no CIAC'!BI16</f>
        <v>0</v>
      </c>
      <c r="BJ16" s="148">
        <f>'Accum Depr w CIAC'!BJ16-'Accum Depr no CIAC'!BJ16</f>
        <v>0</v>
      </c>
      <c r="BK16" s="37">
        <f>'Accum Depr w CIAC'!BK16-'Accum Depr no CIAC'!BK16</f>
        <v>0</v>
      </c>
      <c r="BL16" s="31">
        <f>'Accum Depr w CIAC'!BL16-'Accum Depr no CIAC'!BL16</f>
        <v>0</v>
      </c>
      <c r="BM16" s="148">
        <f>'Accum Depr w CIAC'!BM16-'Accum Depr no CIAC'!BM16</f>
        <v>0</v>
      </c>
      <c r="BN16" s="37">
        <f>'Accum Depr w CIAC'!BN16-'Accum Depr no CIAC'!BN16</f>
        <v>0</v>
      </c>
      <c r="BO16" s="31">
        <f>'Accum Depr w CIAC'!BO16-'Accum Depr no CIAC'!BO16</f>
        <v>0</v>
      </c>
      <c r="BP16" s="148">
        <f>'Accum Depr w CIAC'!BP16-'Accum Depr no CIAC'!BP16</f>
        <v>0</v>
      </c>
      <c r="BQ16" s="37">
        <f>'Accum Depr w CIAC'!BQ16-'Accum Depr no CIAC'!BQ16</f>
        <v>0</v>
      </c>
      <c r="BR16" s="31">
        <f>'Accum Depr w CIAC'!BR16-'Accum Depr no CIAC'!BR16</f>
        <v>0</v>
      </c>
      <c r="BS16" s="148">
        <f>'Accum Depr w CIAC'!BS16-'Accum Depr no CIAC'!BS16</f>
        <v>0</v>
      </c>
      <c r="BT16" s="37">
        <f>'Accum Depr w CIAC'!BT16-'Accum Depr no CIAC'!BT16</f>
        <v>0</v>
      </c>
      <c r="BU16" s="31">
        <f>'Accum Depr w CIAC'!BU16-'Accum Depr no CIAC'!BU16</f>
        <v>0</v>
      </c>
      <c r="BV16" s="148">
        <f>'Accum Depr w CIAC'!BV16-'Accum Depr no CIAC'!BV16</f>
        <v>0</v>
      </c>
      <c r="BW16" s="37">
        <f>'Accum Depr w CIAC'!BW16-'Accum Depr no CIAC'!BW16</f>
        <v>0</v>
      </c>
      <c r="BX16" s="31">
        <f>'Accum Depr w CIAC'!BX16-'Accum Depr no CIAC'!BX16</f>
        <v>0</v>
      </c>
      <c r="BY16" s="148">
        <f>'Accum Depr w CIAC'!BY16-'Accum Depr no CIAC'!BY16</f>
        <v>0</v>
      </c>
      <c r="BZ16" s="37">
        <f>'Accum Depr w CIAC'!BZ16-'Accum Depr no CIAC'!BZ16</f>
        <v>0</v>
      </c>
      <c r="CA16" s="31">
        <f>'Accum Depr w CIAC'!CA16-'Accum Depr no CIAC'!CA16</f>
        <v>0</v>
      </c>
      <c r="CB16" s="148">
        <f>'Accum Depr w CIAC'!CB16-'Accum Depr no CIAC'!CB16</f>
        <v>0</v>
      </c>
      <c r="CC16" s="37">
        <f>'Accum Depr w CIAC'!CC16-'Accum Depr no CIAC'!CC16</f>
        <v>0</v>
      </c>
      <c r="CD16" s="31">
        <f>'Accum Depr w CIAC'!CD16-'Accum Depr no CIAC'!CD16</f>
        <v>0</v>
      </c>
      <c r="CE16" s="148">
        <f>'Accum Depr w CIAC'!CE16-'Accum Depr no CIAC'!CE16</f>
        <v>0</v>
      </c>
      <c r="CF16" s="37">
        <f>'Accum Depr w CIAC'!CF16-'Accum Depr no CIAC'!CF16</f>
        <v>0</v>
      </c>
      <c r="CG16" s="31">
        <f>'Accum Depr w CIAC'!CG16-'Accum Depr no CIAC'!CG16</f>
        <v>0</v>
      </c>
      <c r="CH16" s="148">
        <f>'Accum Depr w CIAC'!CH16-'Accum Depr no CIAC'!CH16</f>
        <v>0</v>
      </c>
      <c r="CI16" s="37">
        <f>'Accum Depr w CIAC'!CI16-'Accum Depr no CIAC'!CI16</f>
        <v>0</v>
      </c>
      <c r="CJ16" s="31">
        <f>'Accum Depr w CIAC'!CJ16-'Accum Depr no CIAC'!CJ16</f>
        <v>0</v>
      </c>
      <c r="CK16" s="148">
        <f>'Accum Depr w CIAC'!CK16-'Accum Depr no CIAC'!CK16</f>
        <v>0</v>
      </c>
      <c r="CL16" s="37">
        <f>'Accum Depr w CIAC'!CL16-'Accum Depr no CIAC'!CL16</f>
        <v>0</v>
      </c>
      <c r="CM16" s="31">
        <f>'Accum Depr w CIAC'!CM16-'Accum Depr no CIAC'!CM16</f>
        <v>0</v>
      </c>
      <c r="CN16" s="148">
        <f>'Accum Depr w CIAC'!CN16-'Accum Depr no CIAC'!CN16</f>
        <v>0</v>
      </c>
      <c r="CO16" s="37">
        <f>'Accum Depr w CIAC'!CO16-'Accum Depr no CIAC'!CO16</f>
        <v>0</v>
      </c>
      <c r="CP16" s="31">
        <f>'Accum Depr w CIAC'!CP16-'Accum Depr no CIAC'!CP16</f>
        <v>0</v>
      </c>
      <c r="CQ16" s="148">
        <f>'Accum Depr w CIAC'!CQ16-'Accum Depr no CIAC'!CQ16</f>
        <v>0</v>
      </c>
      <c r="CR16" s="37">
        <f>'Accum Depr w CIAC'!CR16-'Accum Depr no CIAC'!CR16</f>
        <v>0</v>
      </c>
      <c r="CS16" s="31">
        <f>'Accum Depr w CIAC'!CS16-'Accum Depr no CIAC'!CS16</f>
        <v>0</v>
      </c>
      <c r="CT16" s="148">
        <f>'Accum Depr w CIAC'!CT16-'Accum Depr no CIAC'!CT16</f>
        <v>0</v>
      </c>
      <c r="CU16" s="37">
        <f>'Accum Depr w CIAC'!CU16-'Accum Depr no CIAC'!CU16</f>
        <v>0</v>
      </c>
      <c r="CV16" s="31">
        <f>'Accum Depr w CIAC'!CV16-'Accum Depr no CIAC'!CV16</f>
        <v>0</v>
      </c>
      <c r="CW16" s="148">
        <f>'Accum Depr w CIAC'!CW16-'Accum Depr no CIAC'!CW16</f>
        <v>0</v>
      </c>
      <c r="CX16" s="37">
        <f>'Accum Depr w CIAC'!CX16-'Accum Depr no CIAC'!CX16</f>
        <v>0</v>
      </c>
      <c r="CY16" s="31">
        <f>'Accum Depr w CIAC'!CY16-'Accum Depr no CIAC'!CY16</f>
        <v>0</v>
      </c>
      <c r="CZ16" s="148">
        <f>'Accum Depr w CIAC'!CZ16-'Accum Depr no CIAC'!CZ16</f>
        <v>0</v>
      </c>
      <c r="DA16" s="37">
        <f>'Accum Depr w CIAC'!DA16-'Accum Depr no CIAC'!DA16</f>
        <v>0</v>
      </c>
      <c r="DB16" s="31">
        <f>'Accum Depr w CIAC'!DB16-'Accum Depr no CIAC'!DB16</f>
        <v>0</v>
      </c>
      <c r="DC16" s="148">
        <f>'Accum Depr w CIAC'!DC16-'Accum Depr no CIAC'!DC16</f>
        <v>0</v>
      </c>
      <c r="DD16" s="37">
        <f>'Accum Depr w CIAC'!DD16-'Accum Depr no CIAC'!DD16</f>
        <v>0</v>
      </c>
      <c r="DE16" s="31">
        <f>'Accum Depr w CIAC'!DE16-'Accum Depr no CIAC'!DE16</f>
        <v>0</v>
      </c>
      <c r="DF16" s="148">
        <f>'Accum Depr w CIAC'!DF16-'Accum Depr no CIAC'!DF16</f>
        <v>0</v>
      </c>
      <c r="DG16" s="37">
        <f>'Accum Depr w CIAC'!DG16-'Accum Depr no CIAC'!DG16</f>
        <v>0</v>
      </c>
      <c r="DH16" s="31">
        <f>'Accum Depr w CIAC'!DH16-'Accum Depr no CIAC'!DH16</f>
        <v>0</v>
      </c>
      <c r="DI16" s="148">
        <f>'Accum Depr w CIAC'!DI16-'Accum Depr no CIAC'!DI16</f>
        <v>0</v>
      </c>
      <c r="DJ16" s="37">
        <f>'Accum Depr w CIAC'!DJ16-'Accum Depr no CIAC'!DJ16</f>
        <v>0</v>
      </c>
      <c r="DK16" s="31">
        <f>'Accum Depr w CIAC'!DK16-'Accum Depr no CIAC'!DK16</f>
        <v>0</v>
      </c>
      <c r="DL16" s="148">
        <f>'Accum Depr w CIAC'!DL16-'Accum Depr no CIAC'!DL16</f>
        <v>0</v>
      </c>
      <c r="DM16" s="37">
        <f>'Accum Depr w CIAC'!DM16-'Accum Depr no CIAC'!DM16</f>
        <v>0</v>
      </c>
      <c r="DN16" s="31">
        <f>'Accum Depr w CIAC'!DN16-'Accum Depr no CIAC'!DN16</f>
        <v>0</v>
      </c>
      <c r="DO16" s="148">
        <f>'Accum Depr w CIAC'!DO16-'Accum Depr no CIAC'!DO16</f>
        <v>0</v>
      </c>
      <c r="DP16" s="37">
        <f>'Accum Depr w CIAC'!DP16-'Accum Depr no CIAC'!DP16</f>
        <v>0</v>
      </c>
      <c r="DQ16" s="31">
        <f>'Accum Depr w CIAC'!DQ16-'Accum Depr no CIAC'!DQ16</f>
        <v>0</v>
      </c>
      <c r="DR16" s="148">
        <f>'Accum Depr w CIAC'!DR16-'Accum Depr no CIAC'!DR16</f>
        <v>0</v>
      </c>
      <c r="DS16" s="37">
        <f>'Accum Depr w CIAC'!DS16-'Accum Depr no CIAC'!DS16</f>
        <v>0</v>
      </c>
      <c r="DT16" s="31">
        <f>'Accum Depr w CIAC'!DT16-'Accum Depr no CIAC'!DT16</f>
        <v>0</v>
      </c>
      <c r="DU16" s="148">
        <f>'Accum Depr w CIAC'!DU16-'Accum Depr no CIAC'!DU16</f>
        <v>0</v>
      </c>
      <c r="DV16" s="37">
        <f>'Accum Depr w CIAC'!DV16-'Accum Depr no CIAC'!DV16</f>
        <v>0</v>
      </c>
      <c r="DW16" s="31">
        <f>'Accum Depr w CIAC'!DW16-'Accum Depr no CIAC'!DW16</f>
        <v>0</v>
      </c>
      <c r="DX16" s="148">
        <f>'Accum Depr w CIAC'!DX16-'Accum Depr no CIAC'!DX16</f>
        <v>0</v>
      </c>
      <c r="DY16" s="37">
        <f>'Accum Depr w CIAC'!DY16-'Accum Depr no CIAC'!DY16</f>
        <v>0</v>
      </c>
      <c r="DZ16" s="31">
        <f>'Accum Depr w CIAC'!DZ16-'Accum Depr no CIAC'!DZ16</f>
        <v>0</v>
      </c>
      <c r="EA16" s="148">
        <f>'Accum Depr w CIAC'!EA16-'Accum Depr no CIAC'!EA16</f>
        <v>0</v>
      </c>
      <c r="EB16" s="37">
        <f>'Accum Depr w CIAC'!EB16-'Accum Depr no CIAC'!EB16</f>
        <v>0</v>
      </c>
      <c r="EC16" s="31">
        <f>'Accum Depr w CIAC'!EC16-'Accum Depr no CIAC'!EC16</f>
        <v>0</v>
      </c>
      <c r="ED16" s="148">
        <f>'Accum Depr w CIAC'!ED16-'Accum Depr no CIAC'!ED16</f>
        <v>0</v>
      </c>
      <c r="EE16" s="37">
        <f>'Accum Depr w CIAC'!EE16-'Accum Depr no CIAC'!EE16</f>
        <v>0</v>
      </c>
      <c r="EF16" s="31">
        <f>'Accum Depr w CIAC'!EF16-'Accum Depr no CIAC'!EF16</f>
        <v>0</v>
      </c>
      <c r="EG16" s="148">
        <f>'Accum Depr w CIAC'!EG16-'Accum Depr no CIAC'!EG16</f>
        <v>0</v>
      </c>
      <c r="EH16" s="37">
        <f>'Accum Depr w CIAC'!EH16-'Accum Depr no CIAC'!EH16</f>
        <v>0</v>
      </c>
      <c r="EI16" s="31">
        <f>'Accum Depr w CIAC'!EI16-'Accum Depr no CIAC'!EI16</f>
        <v>0</v>
      </c>
      <c r="EJ16" s="148">
        <f>'Accum Depr w CIAC'!EJ16-'Accum Depr no CIAC'!EJ16</f>
        <v>0</v>
      </c>
      <c r="EK16" s="37">
        <f>'Accum Depr w CIAC'!EK16-'Accum Depr no CIAC'!EK16</f>
        <v>0</v>
      </c>
      <c r="EL16" s="31">
        <f>'Accum Depr w CIAC'!EL16-'Accum Depr no CIAC'!EL16</f>
        <v>0</v>
      </c>
      <c r="EM16" s="148">
        <f>'Accum Depr w CIAC'!EM16-'Accum Depr no CIAC'!EM16</f>
        <v>0</v>
      </c>
      <c r="EN16" s="37">
        <f>'Accum Depr w CIAC'!EN16-'Accum Depr no CIAC'!EN16</f>
        <v>0</v>
      </c>
      <c r="EO16" s="31">
        <f>'Accum Depr w CIAC'!EO16-'Accum Depr no CIAC'!EO16</f>
        <v>0</v>
      </c>
      <c r="EP16" s="148">
        <f>'Accum Depr w CIAC'!EP16-'Accum Depr no CIAC'!EP16</f>
        <v>0</v>
      </c>
      <c r="EQ16" s="37">
        <f>'Accum Depr w CIAC'!EQ16-'Accum Depr no CIAC'!EQ16</f>
        <v>0</v>
      </c>
      <c r="ER16" s="31">
        <f>'Accum Depr w CIAC'!ER16-'Accum Depr no CIAC'!ER16</f>
        <v>0</v>
      </c>
      <c r="ES16" s="148">
        <f>'Accum Depr w CIAC'!ES16-'Accum Depr no CIAC'!ES16</f>
        <v>0</v>
      </c>
      <c r="ET16" s="37">
        <f>'Accum Depr w CIAC'!ET16-'Accum Depr no CIAC'!ET16</f>
        <v>0</v>
      </c>
      <c r="EU16" s="31">
        <f>'Accum Depr w CIAC'!EU16-'Accum Depr no CIAC'!EU16</f>
        <v>0</v>
      </c>
      <c r="EV16" s="148">
        <f>'Accum Depr w CIAC'!EV16-'Accum Depr no CIAC'!EV16</f>
        <v>0</v>
      </c>
      <c r="EW16" s="37">
        <f>'Accum Depr w CIAC'!EW16-'Accum Depr no CIAC'!EW16</f>
        <v>0</v>
      </c>
      <c r="EX16" s="31">
        <f>'Accum Depr w CIAC'!EX16-'Accum Depr no CIAC'!EX16</f>
        <v>0</v>
      </c>
      <c r="EY16" s="148">
        <f>'Accum Depr w CIAC'!EY16-'Accum Depr no CIAC'!EY16</f>
        <v>0</v>
      </c>
      <c r="EZ16" s="37">
        <f>'Accum Depr w CIAC'!EZ16-'Accum Depr no CIAC'!EZ16</f>
        <v>0</v>
      </c>
      <c r="FA16" s="31">
        <f>'Accum Depr w CIAC'!FA16-'Accum Depr no CIAC'!FA16</f>
        <v>0</v>
      </c>
      <c r="FB16" s="148">
        <f>'Accum Depr w CIAC'!FB16-'Accum Depr no CIAC'!FB16</f>
        <v>0</v>
      </c>
      <c r="FC16" s="37">
        <f>'Accum Depr w CIAC'!FC16-'Accum Depr no CIAC'!FC16</f>
        <v>0</v>
      </c>
      <c r="FD16" s="31">
        <f>'Accum Depr w CIAC'!FD16-'Accum Depr no CIAC'!FD16</f>
        <v>0</v>
      </c>
      <c r="FE16" s="155">
        <f>'Accum Depr w CIAC'!FE16-'Accum Depr no CIAC'!FE16</f>
        <v>0</v>
      </c>
      <c r="FF16" s="155">
        <f>'Accum Depr w CIAC'!FF16-'Accum Depr no CIAC'!FF16</f>
        <v>0</v>
      </c>
      <c r="FG16" s="31">
        <f>'Accum Depr w CIAC'!FG16-'Accum Depr no CIAC'!FG16</f>
        <v>0</v>
      </c>
      <c r="FH16" s="155">
        <f>'Accum Depr w CIAC'!FH16-'Accum Depr no CIAC'!FH16</f>
        <v>0</v>
      </c>
      <c r="FI16" s="155">
        <f>'Accum Depr w CIAC'!FI16-'Accum Depr no CIAC'!FI16</f>
        <v>0</v>
      </c>
      <c r="FJ16" s="31">
        <f>'Accum Depr w CIAC'!FJ16-'Accum Depr no CIAC'!FJ16</f>
        <v>0</v>
      </c>
    </row>
    <row r="17" spans="1:166" x14ac:dyDescent="0.2">
      <c r="A17" s="155" t="s">
        <v>45</v>
      </c>
      <c r="B17" s="155" t="s">
        <v>52</v>
      </c>
      <c r="C17" s="155">
        <v>33762</v>
      </c>
      <c r="D17" s="27">
        <f>'Accum Depr w CIAC'!D17-'Accum Depr no CIAC'!D17</f>
        <v>0</v>
      </c>
      <c r="E17" s="158">
        <f>'Accum Depr w CIAC'!E17-'Accum Depr no CIAC'!E17</f>
        <v>0</v>
      </c>
      <c r="F17" s="33">
        <f>'Accum Depr w CIAC'!F17-'Accum Depr no CIAC'!F17</f>
        <v>0</v>
      </c>
      <c r="G17" s="31">
        <f>'Accum Depr w CIAC'!G17-'Accum Depr no CIAC'!G17</f>
        <v>0</v>
      </c>
      <c r="H17" s="148">
        <f>'Accum Depr w CIAC'!H17-'Accum Depr no CIAC'!H17</f>
        <v>0</v>
      </c>
      <c r="I17" s="37">
        <f>'Accum Depr w CIAC'!I17-'Accum Depr no CIAC'!I17</f>
        <v>0</v>
      </c>
      <c r="J17" s="31">
        <f>'Accum Depr w CIAC'!J17-'Accum Depr no CIAC'!J17</f>
        <v>0</v>
      </c>
      <c r="K17" s="148">
        <f>'Accum Depr w CIAC'!K17-'Accum Depr no CIAC'!K17</f>
        <v>0</v>
      </c>
      <c r="L17" s="37">
        <f>'Accum Depr w CIAC'!L17-'Accum Depr no CIAC'!L17</f>
        <v>0</v>
      </c>
      <c r="M17" s="31">
        <f>'Accum Depr w CIAC'!M17-'Accum Depr no CIAC'!M17</f>
        <v>0</v>
      </c>
      <c r="N17" s="148">
        <f>'Accum Depr w CIAC'!N17-'Accum Depr no CIAC'!N17</f>
        <v>0</v>
      </c>
      <c r="O17" s="37">
        <f>'Accum Depr w CIAC'!O17-'Accum Depr no CIAC'!O17</f>
        <v>0</v>
      </c>
      <c r="P17" s="31">
        <f>'Accum Depr w CIAC'!P17-'Accum Depr no CIAC'!P17</f>
        <v>0</v>
      </c>
      <c r="Q17" s="148">
        <f>'Accum Depr w CIAC'!Q17-'Accum Depr no CIAC'!Q17</f>
        <v>0</v>
      </c>
      <c r="R17" s="37">
        <f>'Accum Depr w CIAC'!R17-'Accum Depr no CIAC'!R17</f>
        <v>0</v>
      </c>
      <c r="S17" s="31">
        <f>'Accum Depr w CIAC'!S17-'Accum Depr no CIAC'!S17</f>
        <v>0</v>
      </c>
      <c r="T17" s="148">
        <f>'Accum Depr w CIAC'!T17-'Accum Depr no CIAC'!T17</f>
        <v>0</v>
      </c>
      <c r="U17" s="37">
        <f>'Accum Depr w CIAC'!U17-'Accum Depr no CIAC'!U17</f>
        <v>0</v>
      </c>
      <c r="V17" s="31">
        <f>'Accum Depr w CIAC'!V17-'Accum Depr no CIAC'!V17</f>
        <v>0</v>
      </c>
      <c r="W17" s="148">
        <f>'Accum Depr w CIAC'!W17-'Accum Depr no CIAC'!W17</f>
        <v>0</v>
      </c>
      <c r="X17" s="37">
        <f>'Accum Depr w CIAC'!X17-'Accum Depr no CIAC'!X17</f>
        <v>0</v>
      </c>
      <c r="Y17" s="31">
        <f>'Accum Depr w CIAC'!Y17-'Accum Depr no CIAC'!Y17</f>
        <v>0</v>
      </c>
      <c r="Z17" s="148">
        <f>'Accum Depr w CIAC'!Z17-'Accum Depr no CIAC'!Z17</f>
        <v>0</v>
      </c>
      <c r="AA17" s="37">
        <f>'Accum Depr w CIAC'!AA17-'Accum Depr no CIAC'!AA17</f>
        <v>0</v>
      </c>
      <c r="AB17" s="31">
        <f>'Accum Depr w CIAC'!AB17-'Accum Depr no CIAC'!AB17</f>
        <v>0</v>
      </c>
      <c r="AC17" s="148">
        <f>'Accum Depr w CIAC'!AC17-'Accum Depr no CIAC'!AC17</f>
        <v>0</v>
      </c>
      <c r="AD17" s="37">
        <f>'Accum Depr w CIAC'!AD17-'Accum Depr no CIAC'!AD17</f>
        <v>0</v>
      </c>
      <c r="AE17" s="31">
        <f>'Accum Depr w CIAC'!AE17-'Accum Depr no CIAC'!AE17</f>
        <v>0</v>
      </c>
      <c r="AF17" s="148">
        <f>'Accum Depr w CIAC'!AF17-'Accum Depr no CIAC'!AF17</f>
        <v>0</v>
      </c>
      <c r="AG17" s="37">
        <f>'Accum Depr w CIAC'!AG17-'Accum Depr no CIAC'!AG17</f>
        <v>0</v>
      </c>
      <c r="AH17" s="31">
        <f>'Accum Depr w CIAC'!AH17-'Accum Depr no CIAC'!AH17</f>
        <v>0</v>
      </c>
      <c r="AI17" s="148">
        <f>'Accum Depr w CIAC'!AI17-'Accum Depr no CIAC'!AI17</f>
        <v>0</v>
      </c>
      <c r="AJ17" s="37">
        <f>'Accum Depr w CIAC'!AJ17-'Accum Depr no CIAC'!AJ17</f>
        <v>0</v>
      </c>
      <c r="AK17" s="31">
        <f>'Accum Depr w CIAC'!AK17-'Accum Depr no CIAC'!AK17</f>
        <v>0</v>
      </c>
      <c r="AL17" s="148">
        <f>'Accum Depr w CIAC'!AL17-'Accum Depr no CIAC'!AL17</f>
        <v>0</v>
      </c>
      <c r="AM17" s="37">
        <f>'Accum Depr w CIAC'!AM17-'Accum Depr no CIAC'!AM17</f>
        <v>0</v>
      </c>
      <c r="AN17" s="31">
        <f>'Accum Depr w CIAC'!AN17-'Accum Depr no CIAC'!AN17</f>
        <v>0</v>
      </c>
      <c r="AO17" s="148">
        <f>'Accum Depr w CIAC'!AO17-'Accum Depr no CIAC'!AO17</f>
        <v>0</v>
      </c>
      <c r="AP17" s="37">
        <f>'Accum Depr w CIAC'!AP17-'Accum Depr no CIAC'!AP17</f>
        <v>0</v>
      </c>
      <c r="AQ17" s="31">
        <f>'Accum Depr w CIAC'!AQ17-'Accum Depr no CIAC'!AQ17</f>
        <v>0</v>
      </c>
      <c r="AR17" s="148">
        <f>'Accum Depr w CIAC'!AR17-'Accum Depr no CIAC'!AR17</f>
        <v>0</v>
      </c>
      <c r="AS17" s="37">
        <f>'Accum Depr w CIAC'!AS17-'Accum Depr no CIAC'!AS17</f>
        <v>0</v>
      </c>
      <c r="AT17" s="31">
        <f>'Accum Depr w CIAC'!AT17-'Accum Depr no CIAC'!AT17</f>
        <v>0</v>
      </c>
      <c r="AU17" s="148">
        <f>'Accum Depr w CIAC'!AU17-'Accum Depr no CIAC'!AU17</f>
        <v>0</v>
      </c>
      <c r="AV17" s="37">
        <f>'Accum Depr w CIAC'!AV17-'Accum Depr no CIAC'!AV17</f>
        <v>0</v>
      </c>
      <c r="AW17" s="31">
        <f>'Accum Depr w CIAC'!AW17-'Accum Depr no CIAC'!AW17</f>
        <v>0</v>
      </c>
      <c r="AX17" s="148">
        <f>'Accum Depr w CIAC'!AX17-'Accum Depr no CIAC'!AX17</f>
        <v>0</v>
      </c>
      <c r="AY17" s="37">
        <f>'Accum Depr w CIAC'!AY17-'Accum Depr no CIAC'!AY17</f>
        <v>0</v>
      </c>
      <c r="AZ17" s="31">
        <f>'Accum Depr w CIAC'!AZ17-'Accum Depr no CIAC'!AZ17</f>
        <v>0</v>
      </c>
      <c r="BA17" s="148">
        <f>'Accum Depr w CIAC'!BA17-'Accum Depr no CIAC'!BA17</f>
        <v>0</v>
      </c>
      <c r="BB17" s="37">
        <f>'Accum Depr w CIAC'!BB17-'Accum Depr no CIAC'!BB17</f>
        <v>0</v>
      </c>
      <c r="BC17" s="31">
        <f>'Accum Depr w CIAC'!BC17-'Accum Depr no CIAC'!BC17</f>
        <v>0</v>
      </c>
      <c r="BD17" s="148">
        <f>'Accum Depr w CIAC'!BD17-'Accum Depr no CIAC'!BD17</f>
        <v>0</v>
      </c>
      <c r="BE17" s="37">
        <f>'Accum Depr w CIAC'!BE17-'Accum Depr no CIAC'!BE17</f>
        <v>0</v>
      </c>
      <c r="BF17" s="31">
        <f>'Accum Depr w CIAC'!BF17-'Accum Depr no CIAC'!BF17</f>
        <v>0</v>
      </c>
      <c r="BG17" s="148">
        <f>'Accum Depr w CIAC'!BG17-'Accum Depr no CIAC'!BG17</f>
        <v>0</v>
      </c>
      <c r="BH17" s="37">
        <f>'Accum Depr w CIAC'!BH17-'Accum Depr no CIAC'!BH17</f>
        <v>0</v>
      </c>
      <c r="BI17" s="31">
        <f>'Accum Depr w CIAC'!BI17-'Accum Depr no CIAC'!BI17</f>
        <v>0</v>
      </c>
      <c r="BJ17" s="148">
        <f>'Accum Depr w CIAC'!BJ17-'Accum Depr no CIAC'!BJ17</f>
        <v>0</v>
      </c>
      <c r="BK17" s="37">
        <f>'Accum Depr w CIAC'!BK17-'Accum Depr no CIAC'!BK17</f>
        <v>0</v>
      </c>
      <c r="BL17" s="31">
        <f>'Accum Depr w CIAC'!BL17-'Accum Depr no CIAC'!BL17</f>
        <v>0</v>
      </c>
      <c r="BM17" s="148">
        <f>'Accum Depr w CIAC'!BM17-'Accum Depr no CIAC'!BM17</f>
        <v>0</v>
      </c>
      <c r="BN17" s="37">
        <f>'Accum Depr w CIAC'!BN17-'Accum Depr no CIAC'!BN17</f>
        <v>0</v>
      </c>
      <c r="BO17" s="31">
        <f>'Accum Depr w CIAC'!BO17-'Accum Depr no CIAC'!BO17</f>
        <v>0</v>
      </c>
      <c r="BP17" s="148">
        <f>'Accum Depr w CIAC'!BP17-'Accum Depr no CIAC'!BP17</f>
        <v>0</v>
      </c>
      <c r="BQ17" s="37">
        <f>'Accum Depr w CIAC'!BQ17-'Accum Depr no CIAC'!BQ17</f>
        <v>0</v>
      </c>
      <c r="BR17" s="31">
        <f>'Accum Depr w CIAC'!BR17-'Accum Depr no CIAC'!BR17</f>
        <v>0</v>
      </c>
      <c r="BS17" s="148">
        <f>'Accum Depr w CIAC'!BS17-'Accum Depr no CIAC'!BS17</f>
        <v>0</v>
      </c>
      <c r="BT17" s="37">
        <f>'Accum Depr w CIAC'!BT17-'Accum Depr no CIAC'!BT17</f>
        <v>0</v>
      </c>
      <c r="BU17" s="31">
        <f>'Accum Depr w CIAC'!BU17-'Accum Depr no CIAC'!BU17</f>
        <v>0</v>
      </c>
      <c r="BV17" s="148">
        <f>'Accum Depr w CIAC'!BV17-'Accum Depr no CIAC'!BV17</f>
        <v>0</v>
      </c>
      <c r="BW17" s="37">
        <f>'Accum Depr w CIAC'!BW17-'Accum Depr no CIAC'!BW17</f>
        <v>0</v>
      </c>
      <c r="BX17" s="31">
        <f>'Accum Depr w CIAC'!BX17-'Accum Depr no CIAC'!BX17</f>
        <v>0</v>
      </c>
      <c r="BY17" s="148">
        <f>'Accum Depr w CIAC'!BY17-'Accum Depr no CIAC'!BY17</f>
        <v>0</v>
      </c>
      <c r="BZ17" s="37">
        <f>'Accum Depr w CIAC'!BZ17-'Accum Depr no CIAC'!BZ17</f>
        <v>0</v>
      </c>
      <c r="CA17" s="31">
        <f>'Accum Depr w CIAC'!CA17-'Accum Depr no CIAC'!CA17</f>
        <v>0</v>
      </c>
      <c r="CB17" s="148">
        <f>'Accum Depr w CIAC'!CB17-'Accum Depr no CIAC'!CB17</f>
        <v>0</v>
      </c>
      <c r="CC17" s="37">
        <f>'Accum Depr w CIAC'!CC17-'Accum Depr no CIAC'!CC17</f>
        <v>0</v>
      </c>
      <c r="CD17" s="31">
        <f>'Accum Depr w CIAC'!CD17-'Accum Depr no CIAC'!CD17</f>
        <v>0</v>
      </c>
      <c r="CE17" s="148">
        <f>'Accum Depr w CIAC'!CE17-'Accum Depr no CIAC'!CE17</f>
        <v>0</v>
      </c>
      <c r="CF17" s="37">
        <f>'Accum Depr w CIAC'!CF17-'Accum Depr no CIAC'!CF17</f>
        <v>0</v>
      </c>
      <c r="CG17" s="31">
        <f>'Accum Depr w CIAC'!CG17-'Accum Depr no CIAC'!CG17</f>
        <v>0</v>
      </c>
      <c r="CH17" s="148">
        <f>'Accum Depr w CIAC'!CH17-'Accum Depr no CIAC'!CH17</f>
        <v>0</v>
      </c>
      <c r="CI17" s="37">
        <f>'Accum Depr w CIAC'!CI17-'Accum Depr no CIAC'!CI17</f>
        <v>0</v>
      </c>
      <c r="CJ17" s="31">
        <f>'Accum Depr w CIAC'!CJ17-'Accum Depr no CIAC'!CJ17</f>
        <v>0</v>
      </c>
      <c r="CK17" s="148">
        <f>'Accum Depr w CIAC'!CK17-'Accum Depr no CIAC'!CK17</f>
        <v>0</v>
      </c>
      <c r="CL17" s="37">
        <f>'Accum Depr w CIAC'!CL17-'Accum Depr no CIAC'!CL17</f>
        <v>0</v>
      </c>
      <c r="CM17" s="31">
        <f>'Accum Depr w CIAC'!CM17-'Accum Depr no CIAC'!CM17</f>
        <v>0</v>
      </c>
      <c r="CN17" s="148">
        <f>'Accum Depr w CIAC'!CN17-'Accum Depr no CIAC'!CN17</f>
        <v>0</v>
      </c>
      <c r="CO17" s="37">
        <f>'Accum Depr w CIAC'!CO17-'Accum Depr no CIAC'!CO17</f>
        <v>0</v>
      </c>
      <c r="CP17" s="31">
        <f>'Accum Depr w CIAC'!CP17-'Accum Depr no CIAC'!CP17</f>
        <v>0</v>
      </c>
      <c r="CQ17" s="148">
        <f>'Accum Depr w CIAC'!CQ17-'Accum Depr no CIAC'!CQ17</f>
        <v>0</v>
      </c>
      <c r="CR17" s="37">
        <f>'Accum Depr w CIAC'!CR17-'Accum Depr no CIAC'!CR17</f>
        <v>0</v>
      </c>
      <c r="CS17" s="31">
        <f>'Accum Depr w CIAC'!CS17-'Accum Depr no CIAC'!CS17</f>
        <v>0</v>
      </c>
      <c r="CT17" s="148">
        <f>'Accum Depr w CIAC'!CT17-'Accum Depr no CIAC'!CT17</f>
        <v>0</v>
      </c>
      <c r="CU17" s="37">
        <f>'Accum Depr w CIAC'!CU17-'Accum Depr no CIAC'!CU17</f>
        <v>0</v>
      </c>
      <c r="CV17" s="31">
        <f>'Accum Depr w CIAC'!CV17-'Accum Depr no CIAC'!CV17</f>
        <v>0</v>
      </c>
      <c r="CW17" s="148">
        <f>'Accum Depr w CIAC'!CW17-'Accum Depr no CIAC'!CW17</f>
        <v>0</v>
      </c>
      <c r="CX17" s="37">
        <f>'Accum Depr w CIAC'!CX17-'Accum Depr no CIAC'!CX17</f>
        <v>0</v>
      </c>
      <c r="CY17" s="31">
        <f>'Accum Depr w CIAC'!CY17-'Accum Depr no CIAC'!CY17</f>
        <v>0</v>
      </c>
      <c r="CZ17" s="148">
        <f>'Accum Depr w CIAC'!CZ17-'Accum Depr no CIAC'!CZ17</f>
        <v>0</v>
      </c>
      <c r="DA17" s="37">
        <f>'Accum Depr w CIAC'!DA17-'Accum Depr no CIAC'!DA17</f>
        <v>0</v>
      </c>
      <c r="DB17" s="31">
        <f>'Accum Depr w CIAC'!DB17-'Accum Depr no CIAC'!DB17</f>
        <v>0</v>
      </c>
      <c r="DC17" s="148">
        <f>'Accum Depr w CIAC'!DC17-'Accum Depr no CIAC'!DC17</f>
        <v>0</v>
      </c>
      <c r="DD17" s="37">
        <f>'Accum Depr w CIAC'!DD17-'Accum Depr no CIAC'!DD17</f>
        <v>0</v>
      </c>
      <c r="DE17" s="31">
        <f>'Accum Depr w CIAC'!DE17-'Accum Depr no CIAC'!DE17</f>
        <v>0</v>
      </c>
      <c r="DF17" s="148">
        <f>'Accum Depr w CIAC'!DF17-'Accum Depr no CIAC'!DF17</f>
        <v>0</v>
      </c>
      <c r="DG17" s="37">
        <f>'Accum Depr w CIAC'!DG17-'Accum Depr no CIAC'!DG17</f>
        <v>0</v>
      </c>
      <c r="DH17" s="31">
        <f>'Accum Depr w CIAC'!DH17-'Accum Depr no CIAC'!DH17</f>
        <v>0</v>
      </c>
      <c r="DI17" s="148">
        <f>'Accum Depr w CIAC'!DI17-'Accum Depr no CIAC'!DI17</f>
        <v>0</v>
      </c>
      <c r="DJ17" s="37">
        <f>'Accum Depr w CIAC'!DJ17-'Accum Depr no CIAC'!DJ17</f>
        <v>0</v>
      </c>
      <c r="DK17" s="31">
        <f>'Accum Depr w CIAC'!DK17-'Accum Depr no CIAC'!DK17</f>
        <v>0</v>
      </c>
      <c r="DL17" s="148">
        <f>'Accum Depr w CIAC'!DL17-'Accum Depr no CIAC'!DL17</f>
        <v>0</v>
      </c>
      <c r="DM17" s="37">
        <f>'Accum Depr w CIAC'!DM17-'Accum Depr no CIAC'!DM17</f>
        <v>0</v>
      </c>
      <c r="DN17" s="31">
        <f>'Accum Depr w CIAC'!DN17-'Accum Depr no CIAC'!DN17</f>
        <v>0</v>
      </c>
      <c r="DO17" s="148">
        <f>'Accum Depr w CIAC'!DO17-'Accum Depr no CIAC'!DO17</f>
        <v>0</v>
      </c>
      <c r="DP17" s="37">
        <f>'Accum Depr w CIAC'!DP17-'Accum Depr no CIAC'!DP17</f>
        <v>0</v>
      </c>
      <c r="DQ17" s="31">
        <f>'Accum Depr w CIAC'!DQ17-'Accum Depr no CIAC'!DQ17</f>
        <v>0</v>
      </c>
      <c r="DR17" s="148">
        <f>'Accum Depr w CIAC'!DR17-'Accum Depr no CIAC'!DR17</f>
        <v>0</v>
      </c>
      <c r="DS17" s="37">
        <f>'Accum Depr w CIAC'!DS17-'Accum Depr no CIAC'!DS17</f>
        <v>0</v>
      </c>
      <c r="DT17" s="31">
        <f>'Accum Depr w CIAC'!DT17-'Accum Depr no CIAC'!DT17</f>
        <v>0</v>
      </c>
      <c r="DU17" s="148">
        <f>'Accum Depr w CIAC'!DU17-'Accum Depr no CIAC'!DU17</f>
        <v>0</v>
      </c>
      <c r="DV17" s="37">
        <f>'Accum Depr w CIAC'!DV17-'Accum Depr no CIAC'!DV17</f>
        <v>0</v>
      </c>
      <c r="DW17" s="31">
        <f>'Accum Depr w CIAC'!DW17-'Accum Depr no CIAC'!DW17</f>
        <v>0</v>
      </c>
      <c r="DX17" s="148">
        <f>'Accum Depr w CIAC'!DX17-'Accum Depr no CIAC'!DX17</f>
        <v>0</v>
      </c>
      <c r="DY17" s="37">
        <f>'Accum Depr w CIAC'!DY17-'Accum Depr no CIAC'!DY17</f>
        <v>0</v>
      </c>
      <c r="DZ17" s="31">
        <f>'Accum Depr w CIAC'!DZ17-'Accum Depr no CIAC'!DZ17</f>
        <v>0</v>
      </c>
      <c r="EA17" s="148">
        <f>'Accum Depr w CIAC'!EA17-'Accum Depr no CIAC'!EA17</f>
        <v>0</v>
      </c>
      <c r="EB17" s="37">
        <f>'Accum Depr w CIAC'!EB17-'Accum Depr no CIAC'!EB17</f>
        <v>0</v>
      </c>
      <c r="EC17" s="31">
        <f>'Accum Depr w CIAC'!EC17-'Accum Depr no CIAC'!EC17</f>
        <v>0</v>
      </c>
      <c r="ED17" s="148">
        <f>'Accum Depr w CIAC'!ED17-'Accum Depr no CIAC'!ED17</f>
        <v>0</v>
      </c>
      <c r="EE17" s="37">
        <f>'Accum Depr w CIAC'!EE17-'Accum Depr no CIAC'!EE17</f>
        <v>0</v>
      </c>
      <c r="EF17" s="31">
        <f>'Accum Depr w CIAC'!EF17-'Accum Depr no CIAC'!EF17</f>
        <v>0</v>
      </c>
      <c r="EG17" s="148">
        <f>'Accum Depr w CIAC'!EG17-'Accum Depr no CIAC'!EG17</f>
        <v>0</v>
      </c>
      <c r="EH17" s="37">
        <f>'Accum Depr w CIAC'!EH17-'Accum Depr no CIAC'!EH17</f>
        <v>0</v>
      </c>
      <c r="EI17" s="31">
        <f>'Accum Depr w CIAC'!EI17-'Accum Depr no CIAC'!EI17</f>
        <v>0</v>
      </c>
      <c r="EJ17" s="148">
        <f>'Accum Depr w CIAC'!EJ17-'Accum Depr no CIAC'!EJ17</f>
        <v>0</v>
      </c>
      <c r="EK17" s="37">
        <f>'Accum Depr w CIAC'!EK17-'Accum Depr no CIAC'!EK17</f>
        <v>0</v>
      </c>
      <c r="EL17" s="31">
        <f>'Accum Depr w CIAC'!EL17-'Accum Depr no CIAC'!EL17</f>
        <v>0</v>
      </c>
      <c r="EM17" s="148">
        <f>'Accum Depr w CIAC'!EM17-'Accum Depr no CIAC'!EM17</f>
        <v>0</v>
      </c>
      <c r="EN17" s="37">
        <f>'Accum Depr w CIAC'!EN17-'Accum Depr no CIAC'!EN17</f>
        <v>0</v>
      </c>
      <c r="EO17" s="31">
        <f>'Accum Depr w CIAC'!EO17-'Accum Depr no CIAC'!EO17</f>
        <v>0</v>
      </c>
      <c r="EP17" s="148">
        <f>'Accum Depr w CIAC'!EP17-'Accum Depr no CIAC'!EP17</f>
        <v>0</v>
      </c>
      <c r="EQ17" s="37">
        <f>'Accum Depr w CIAC'!EQ17-'Accum Depr no CIAC'!EQ17</f>
        <v>0</v>
      </c>
      <c r="ER17" s="31">
        <f>'Accum Depr w CIAC'!ER17-'Accum Depr no CIAC'!ER17</f>
        <v>0</v>
      </c>
      <c r="ES17" s="148">
        <f>'Accum Depr w CIAC'!ES17-'Accum Depr no CIAC'!ES17</f>
        <v>0</v>
      </c>
      <c r="ET17" s="37">
        <f>'Accum Depr w CIAC'!ET17-'Accum Depr no CIAC'!ET17</f>
        <v>0</v>
      </c>
      <c r="EU17" s="31">
        <f>'Accum Depr w CIAC'!EU17-'Accum Depr no CIAC'!EU17</f>
        <v>0</v>
      </c>
      <c r="EV17" s="148">
        <f>'Accum Depr w CIAC'!EV17-'Accum Depr no CIAC'!EV17</f>
        <v>0</v>
      </c>
      <c r="EW17" s="37">
        <f>'Accum Depr w CIAC'!EW17-'Accum Depr no CIAC'!EW17</f>
        <v>0</v>
      </c>
      <c r="EX17" s="31">
        <f>'Accum Depr w CIAC'!EX17-'Accum Depr no CIAC'!EX17</f>
        <v>0</v>
      </c>
      <c r="EY17" s="148">
        <f>'Accum Depr w CIAC'!EY17-'Accum Depr no CIAC'!EY17</f>
        <v>0</v>
      </c>
      <c r="EZ17" s="37">
        <f>'Accum Depr w CIAC'!EZ17-'Accum Depr no CIAC'!EZ17</f>
        <v>0</v>
      </c>
      <c r="FA17" s="31">
        <f>'Accum Depr w CIAC'!FA17-'Accum Depr no CIAC'!FA17</f>
        <v>0</v>
      </c>
      <c r="FB17" s="148">
        <f>'Accum Depr w CIAC'!FB17-'Accum Depr no CIAC'!FB17</f>
        <v>0</v>
      </c>
      <c r="FC17" s="37">
        <f>'Accum Depr w CIAC'!FC17-'Accum Depr no CIAC'!FC17</f>
        <v>0</v>
      </c>
      <c r="FD17" s="31">
        <f>'Accum Depr w CIAC'!FD17-'Accum Depr no CIAC'!FD17</f>
        <v>0</v>
      </c>
      <c r="FE17" s="155">
        <f>'Accum Depr w CIAC'!FE17-'Accum Depr no CIAC'!FE17</f>
        <v>0</v>
      </c>
      <c r="FF17" s="155">
        <f>'Accum Depr w CIAC'!FF17-'Accum Depr no CIAC'!FF17</f>
        <v>0</v>
      </c>
      <c r="FG17" s="31">
        <f>'Accum Depr w CIAC'!FG17-'Accum Depr no CIAC'!FG17</f>
        <v>0</v>
      </c>
      <c r="FH17" s="155">
        <f>'Accum Depr w CIAC'!FH17-'Accum Depr no CIAC'!FH17</f>
        <v>0</v>
      </c>
      <c r="FI17" s="155">
        <f>'Accum Depr w CIAC'!FI17-'Accum Depr no CIAC'!FI17</f>
        <v>0</v>
      </c>
      <c r="FJ17" s="31">
        <f>'Accum Depr w CIAC'!FJ17-'Accum Depr no CIAC'!FJ17</f>
        <v>0</v>
      </c>
    </row>
    <row r="18" spans="1:166" x14ac:dyDescent="0.2">
      <c r="A18" s="155" t="s">
        <v>42</v>
      </c>
      <c r="B18" s="155" t="s">
        <v>52</v>
      </c>
      <c r="C18" s="155">
        <v>33780</v>
      </c>
      <c r="D18" s="27">
        <f>'Accum Depr w CIAC'!D18-'Accum Depr no CIAC'!D18</f>
        <v>0</v>
      </c>
      <c r="E18" s="158">
        <f>'Accum Depr w CIAC'!E18-'Accum Depr no CIAC'!E18</f>
        <v>0</v>
      </c>
      <c r="F18" s="33">
        <f>'Accum Depr w CIAC'!F18-'Accum Depr no CIAC'!F18</f>
        <v>0</v>
      </c>
      <c r="G18" s="31">
        <f>'Accum Depr w CIAC'!G18-'Accum Depr no CIAC'!G18</f>
        <v>0</v>
      </c>
      <c r="H18" s="148">
        <f>'Accum Depr w CIAC'!H18-'Accum Depr no CIAC'!H18</f>
        <v>0</v>
      </c>
      <c r="I18" s="37">
        <f>'Accum Depr w CIAC'!I18-'Accum Depr no CIAC'!I18</f>
        <v>0</v>
      </c>
      <c r="J18" s="31">
        <f>'Accum Depr w CIAC'!J18-'Accum Depr no CIAC'!J18</f>
        <v>0</v>
      </c>
      <c r="K18" s="148">
        <f>'Accum Depr w CIAC'!K18-'Accum Depr no CIAC'!K18</f>
        <v>0</v>
      </c>
      <c r="L18" s="37">
        <f>'Accum Depr w CIAC'!L18-'Accum Depr no CIAC'!L18</f>
        <v>0</v>
      </c>
      <c r="M18" s="31">
        <f>'Accum Depr w CIAC'!M18-'Accum Depr no CIAC'!M18</f>
        <v>0</v>
      </c>
      <c r="N18" s="148">
        <f>'Accum Depr w CIAC'!N18-'Accum Depr no CIAC'!N18</f>
        <v>0</v>
      </c>
      <c r="O18" s="37">
        <f>'Accum Depr w CIAC'!O18-'Accum Depr no CIAC'!O18</f>
        <v>0</v>
      </c>
      <c r="P18" s="31">
        <f>'Accum Depr w CIAC'!P18-'Accum Depr no CIAC'!P18</f>
        <v>0</v>
      </c>
      <c r="Q18" s="148">
        <f>'Accum Depr w CIAC'!Q18-'Accum Depr no CIAC'!Q18</f>
        <v>0</v>
      </c>
      <c r="R18" s="37">
        <f>'Accum Depr w CIAC'!R18-'Accum Depr no CIAC'!R18</f>
        <v>0</v>
      </c>
      <c r="S18" s="31">
        <f>'Accum Depr w CIAC'!S18-'Accum Depr no CIAC'!S18</f>
        <v>0</v>
      </c>
      <c r="T18" s="148">
        <f>'Accum Depr w CIAC'!T18-'Accum Depr no CIAC'!T18</f>
        <v>0</v>
      </c>
      <c r="U18" s="37">
        <f>'Accum Depr w CIAC'!U18-'Accum Depr no CIAC'!U18</f>
        <v>0</v>
      </c>
      <c r="V18" s="31">
        <f>'Accum Depr w CIAC'!V18-'Accum Depr no CIAC'!V18</f>
        <v>0</v>
      </c>
      <c r="W18" s="148">
        <f>'Accum Depr w CIAC'!W18-'Accum Depr no CIAC'!W18</f>
        <v>0</v>
      </c>
      <c r="X18" s="37">
        <f>'Accum Depr w CIAC'!X18-'Accum Depr no CIAC'!X18</f>
        <v>0</v>
      </c>
      <c r="Y18" s="31">
        <f>'Accum Depr w CIAC'!Y18-'Accum Depr no CIAC'!Y18</f>
        <v>0</v>
      </c>
      <c r="Z18" s="148">
        <f>'Accum Depr w CIAC'!Z18-'Accum Depr no CIAC'!Z18</f>
        <v>0</v>
      </c>
      <c r="AA18" s="37">
        <f>'Accum Depr w CIAC'!AA18-'Accum Depr no CIAC'!AA18</f>
        <v>0</v>
      </c>
      <c r="AB18" s="31">
        <f>'Accum Depr w CIAC'!AB18-'Accum Depr no CIAC'!AB18</f>
        <v>0</v>
      </c>
      <c r="AC18" s="148">
        <f>'Accum Depr w CIAC'!AC18-'Accum Depr no CIAC'!AC18</f>
        <v>0</v>
      </c>
      <c r="AD18" s="37">
        <f>'Accum Depr w CIAC'!AD18-'Accum Depr no CIAC'!AD18</f>
        <v>0</v>
      </c>
      <c r="AE18" s="31">
        <f>'Accum Depr w CIAC'!AE18-'Accum Depr no CIAC'!AE18</f>
        <v>0</v>
      </c>
      <c r="AF18" s="148">
        <f>'Accum Depr w CIAC'!AF18-'Accum Depr no CIAC'!AF18</f>
        <v>0</v>
      </c>
      <c r="AG18" s="37">
        <f>'Accum Depr w CIAC'!AG18-'Accum Depr no CIAC'!AG18</f>
        <v>0</v>
      </c>
      <c r="AH18" s="31">
        <f>'Accum Depr w CIAC'!AH18-'Accum Depr no CIAC'!AH18</f>
        <v>0</v>
      </c>
      <c r="AI18" s="148">
        <f>'Accum Depr w CIAC'!AI18-'Accum Depr no CIAC'!AI18</f>
        <v>0</v>
      </c>
      <c r="AJ18" s="37">
        <f>'Accum Depr w CIAC'!AJ18-'Accum Depr no CIAC'!AJ18</f>
        <v>0</v>
      </c>
      <c r="AK18" s="31">
        <f>'Accum Depr w CIAC'!AK18-'Accum Depr no CIAC'!AK18</f>
        <v>0</v>
      </c>
      <c r="AL18" s="148">
        <f>'Accum Depr w CIAC'!AL18-'Accum Depr no CIAC'!AL18</f>
        <v>0</v>
      </c>
      <c r="AM18" s="37">
        <f>'Accum Depr w CIAC'!AM18-'Accum Depr no CIAC'!AM18</f>
        <v>0</v>
      </c>
      <c r="AN18" s="31">
        <f>'Accum Depr w CIAC'!AN18-'Accum Depr no CIAC'!AN18</f>
        <v>0</v>
      </c>
      <c r="AO18" s="148">
        <f>'Accum Depr w CIAC'!AO18-'Accum Depr no CIAC'!AO18</f>
        <v>0</v>
      </c>
      <c r="AP18" s="37">
        <f>'Accum Depr w CIAC'!AP18-'Accum Depr no CIAC'!AP18</f>
        <v>0</v>
      </c>
      <c r="AQ18" s="31">
        <f>'Accum Depr w CIAC'!AQ18-'Accum Depr no CIAC'!AQ18</f>
        <v>0</v>
      </c>
      <c r="AR18" s="148">
        <f>'Accum Depr w CIAC'!AR18-'Accum Depr no CIAC'!AR18</f>
        <v>0</v>
      </c>
      <c r="AS18" s="37">
        <f>'Accum Depr w CIAC'!AS18-'Accum Depr no CIAC'!AS18</f>
        <v>0</v>
      </c>
      <c r="AT18" s="31">
        <f>'Accum Depr w CIAC'!AT18-'Accum Depr no CIAC'!AT18</f>
        <v>0</v>
      </c>
      <c r="AU18" s="148">
        <f>'Accum Depr w CIAC'!AU18-'Accum Depr no CIAC'!AU18</f>
        <v>0</v>
      </c>
      <c r="AV18" s="37">
        <f>'Accum Depr w CIAC'!AV18-'Accum Depr no CIAC'!AV18</f>
        <v>0</v>
      </c>
      <c r="AW18" s="31">
        <f>'Accum Depr w CIAC'!AW18-'Accum Depr no CIAC'!AW18</f>
        <v>0</v>
      </c>
      <c r="AX18" s="148">
        <f>'Accum Depr w CIAC'!AX18-'Accum Depr no CIAC'!AX18</f>
        <v>0</v>
      </c>
      <c r="AY18" s="37">
        <f>'Accum Depr w CIAC'!AY18-'Accum Depr no CIAC'!AY18</f>
        <v>0</v>
      </c>
      <c r="AZ18" s="31">
        <f>'Accum Depr w CIAC'!AZ18-'Accum Depr no CIAC'!AZ18</f>
        <v>0</v>
      </c>
      <c r="BA18" s="148">
        <f>'Accum Depr w CIAC'!BA18-'Accum Depr no CIAC'!BA18</f>
        <v>0</v>
      </c>
      <c r="BB18" s="37">
        <f>'Accum Depr w CIAC'!BB18-'Accum Depr no CIAC'!BB18</f>
        <v>0</v>
      </c>
      <c r="BC18" s="31">
        <f>'Accum Depr w CIAC'!BC18-'Accum Depr no CIAC'!BC18</f>
        <v>0</v>
      </c>
      <c r="BD18" s="148">
        <f>'Accum Depr w CIAC'!BD18-'Accum Depr no CIAC'!BD18</f>
        <v>0</v>
      </c>
      <c r="BE18" s="37">
        <f>'Accum Depr w CIAC'!BE18-'Accum Depr no CIAC'!BE18</f>
        <v>0</v>
      </c>
      <c r="BF18" s="31">
        <f>'Accum Depr w CIAC'!BF18-'Accum Depr no CIAC'!BF18</f>
        <v>0</v>
      </c>
      <c r="BG18" s="148">
        <f>'Accum Depr w CIAC'!BG18-'Accum Depr no CIAC'!BG18</f>
        <v>0</v>
      </c>
      <c r="BH18" s="37">
        <f>'Accum Depr w CIAC'!BH18-'Accum Depr no CIAC'!BH18</f>
        <v>0</v>
      </c>
      <c r="BI18" s="31">
        <f>'Accum Depr w CIAC'!BI18-'Accum Depr no CIAC'!BI18</f>
        <v>0</v>
      </c>
      <c r="BJ18" s="148">
        <f>'Accum Depr w CIAC'!BJ18-'Accum Depr no CIAC'!BJ18</f>
        <v>0</v>
      </c>
      <c r="BK18" s="37">
        <f>'Accum Depr w CIAC'!BK18-'Accum Depr no CIAC'!BK18</f>
        <v>0</v>
      </c>
      <c r="BL18" s="31">
        <f>'Accum Depr w CIAC'!BL18-'Accum Depr no CIAC'!BL18</f>
        <v>0</v>
      </c>
      <c r="BM18" s="148">
        <f>'Accum Depr w CIAC'!BM18-'Accum Depr no CIAC'!BM18</f>
        <v>0</v>
      </c>
      <c r="BN18" s="37">
        <f>'Accum Depr w CIAC'!BN18-'Accum Depr no CIAC'!BN18</f>
        <v>0</v>
      </c>
      <c r="BO18" s="31">
        <f>'Accum Depr w CIAC'!BO18-'Accum Depr no CIAC'!BO18</f>
        <v>0</v>
      </c>
      <c r="BP18" s="148">
        <f>'Accum Depr w CIAC'!BP18-'Accum Depr no CIAC'!BP18</f>
        <v>0</v>
      </c>
      <c r="BQ18" s="37">
        <f>'Accum Depr w CIAC'!BQ18-'Accum Depr no CIAC'!BQ18</f>
        <v>0</v>
      </c>
      <c r="BR18" s="31">
        <f>'Accum Depr w CIAC'!BR18-'Accum Depr no CIAC'!BR18</f>
        <v>0</v>
      </c>
      <c r="BS18" s="148">
        <f>'Accum Depr w CIAC'!BS18-'Accum Depr no CIAC'!BS18</f>
        <v>0</v>
      </c>
      <c r="BT18" s="37">
        <f>'Accum Depr w CIAC'!BT18-'Accum Depr no CIAC'!BT18</f>
        <v>0</v>
      </c>
      <c r="BU18" s="31">
        <f>'Accum Depr w CIAC'!BU18-'Accum Depr no CIAC'!BU18</f>
        <v>0</v>
      </c>
      <c r="BV18" s="148">
        <f>'Accum Depr w CIAC'!BV18-'Accum Depr no CIAC'!BV18</f>
        <v>0</v>
      </c>
      <c r="BW18" s="37">
        <f>'Accum Depr w CIAC'!BW18-'Accum Depr no CIAC'!BW18</f>
        <v>0</v>
      </c>
      <c r="BX18" s="31">
        <f>'Accum Depr w CIAC'!BX18-'Accum Depr no CIAC'!BX18</f>
        <v>0</v>
      </c>
      <c r="BY18" s="148">
        <f>'Accum Depr w CIAC'!BY18-'Accum Depr no CIAC'!BY18</f>
        <v>0</v>
      </c>
      <c r="BZ18" s="37">
        <f>'Accum Depr w CIAC'!BZ18-'Accum Depr no CIAC'!BZ18</f>
        <v>0</v>
      </c>
      <c r="CA18" s="31">
        <f>'Accum Depr w CIAC'!CA18-'Accum Depr no CIAC'!CA18</f>
        <v>0</v>
      </c>
      <c r="CB18" s="148">
        <f>'Accum Depr w CIAC'!CB18-'Accum Depr no CIAC'!CB18</f>
        <v>0</v>
      </c>
      <c r="CC18" s="37">
        <f>'Accum Depr w CIAC'!CC18-'Accum Depr no CIAC'!CC18</f>
        <v>0</v>
      </c>
      <c r="CD18" s="31">
        <f>'Accum Depr w CIAC'!CD18-'Accum Depr no CIAC'!CD18</f>
        <v>0</v>
      </c>
      <c r="CE18" s="148">
        <f>'Accum Depr w CIAC'!CE18-'Accum Depr no CIAC'!CE18</f>
        <v>0</v>
      </c>
      <c r="CF18" s="37">
        <f>'Accum Depr w CIAC'!CF18-'Accum Depr no CIAC'!CF18</f>
        <v>0</v>
      </c>
      <c r="CG18" s="31">
        <f>'Accum Depr w CIAC'!CG18-'Accum Depr no CIAC'!CG18</f>
        <v>0</v>
      </c>
      <c r="CH18" s="148">
        <f>'Accum Depr w CIAC'!CH18-'Accum Depr no CIAC'!CH18</f>
        <v>0</v>
      </c>
      <c r="CI18" s="37">
        <f>'Accum Depr w CIAC'!CI18-'Accum Depr no CIAC'!CI18</f>
        <v>0</v>
      </c>
      <c r="CJ18" s="31">
        <f>'Accum Depr w CIAC'!CJ18-'Accum Depr no CIAC'!CJ18</f>
        <v>0</v>
      </c>
      <c r="CK18" s="148">
        <f>'Accum Depr w CIAC'!CK18-'Accum Depr no CIAC'!CK18</f>
        <v>0</v>
      </c>
      <c r="CL18" s="37">
        <f>'Accum Depr w CIAC'!CL18-'Accum Depr no CIAC'!CL18</f>
        <v>0</v>
      </c>
      <c r="CM18" s="31">
        <f>'Accum Depr w CIAC'!CM18-'Accum Depr no CIAC'!CM18</f>
        <v>0</v>
      </c>
      <c r="CN18" s="148">
        <f>'Accum Depr w CIAC'!CN18-'Accum Depr no CIAC'!CN18</f>
        <v>0</v>
      </c>
      <c r="CO18" s="37">
        <f>'Accum Depr w CIAC'!CO18-'Accum Depr no CIAC'!CO18</f>
        <v>0</v>
      </c>
      <c r="CP18" s="31">
        <f>'Accum Depr w CIAC'!CP18-'Accum Depr no CIAC'!CP18</f>
        <v>0</v>
      </c>
      <c r="CQ18" s="148">
        <f>'Accum Depr w CIAC'!CQ18-'Accum Depr no CIAC'!CQ18</f>
        <v>0</v>
      </c>
      <c r="CR18" s="37">
        <f>'Accum Depr w CIAC'!CR18-'Accum Depr no CIAC'!CR18</f>
        <v>0</v>
      </c>
      <c r="CS18" s="31">
        <f>'Accum Depr w CIAC'!CS18-'Accum Depr no CIAC'!CS18</f>
        <v>0</v>
      </c>
      <c r="CT18" s="148">
        <f>'Accum Depr w CIAC'!CT18-'Accum Depr no CIAC'!CT18</f>
        <v>0</v>
      </c>
      <c r="CU18" s="37">
        <f>'Accum Depr w CIAC'!CU18-'Accum Depr no CIAC'!CU18</f>
        <v>0</v>
      </c>
      <c r="CV18" s="31">
        <f>'Accum Depr w CIAC'!CV18-'Accum Depr no CIAC'!CV18</f>
        <v>0</v>
      </c>
      <c r="CW18" s="148">
        <f>'Accum Depr w CIAC'!CW18-'Accum Depr no CIAC'!CW18</f>
        <v>0</v>
      </c>
      <c r="CX18" s="37">
        <f>'Accum Depr w CIAC'!CX18-'Accum Depr no CIAC'!CX18</f>
        <v>0</v>
      </c>
      <c r="CY18" s="31">
        <f>'Accum Depr w CIAC'!CY18-'Accum Depr no CIAC'!CY18</f>
        <v>0</v>
      </c>
      <c r="CZ18" s="148">
        <f>'Accum Depr w CIAC'!CZ18-'Accum Depr no CIAC'!CZ18</f>
        <v>0</v>
      </c>
      <c r="DA18" s="37">
        <f>'Accum Depr w CIAC'!DA18-'Accum Depr no CIAC'!DA18</f>
        <v>0</v>
      </c>
      <c r="DB18" s="31">
        <f>'Accum Depr w CIAC'!DB18-'Accum Depr no CIAC'!DB18</f>
        <v>0</v>
      </c>
      <c r="DC18" s="148">
        <f>'Accum Depr w CIAC'!DC18-'Accum Depr no CIAC'!DC18</f>
        <v>0</v>
      </c>
      <c r="DD18" s="37">
        <f>'Accum Depr w CIAC'!DD18-'Accum Depr no CIAC'!DD18</f>
        <v>0</v>
      </c>
      <c r="DE18" s="31">
        <f>'Accum Depr w CIAC'!DE18-'Accum Depr no CIAC'!DE18</f>
        <v>0</v>
      </c>
      <c r="DF18" s="148">
        <f>'Accum Depr w CIAC'!DF18-'Accum Depr no CIAC'!DF18</f>
        <v>0</v>
      </c>
      <c r="DG18" s="37">
        <f>'Accum Depr w CIAC'!DG18-'Accum Depr no CIAC'!DG18</f>
        <v>0</v>
      </c>
      <c r="DH18" s="31">
        <f>'Accum Depr w CIAC'!DH18-'Accum Depr no CIAC'!DH18</f>
        <v>0</v>
      </c>
      <c r="DI18" s="148">
        <f>'Accum Depr w CIAC'!DI18-'Accum Depr no CIAC'!DI18</f>
        <v>0</v>
      </c>
      <c r="DJ18" s="37">
        <f>'Accum Depr w CIAC'!DJ18-'Accum Depr no CIAC'!DJ18</f>
        <v>0</v>
      </c>
      <c r="DK18" s="31">
        <f>'Accum Depr w CIAC'!DK18-'Accum Depr no CIAC'!DK18</f>
        <v>0</v>
      </c>
      <c r="DL18" s="148">
        <f>'Accum Depr w CIAC'!DL18-'Accum Depr no CIAC'!DL18</f>
        <v>0</v>
      </c>
      <c r="DM18" s="37">
        <f>'Accum Depr w CIAC'!DM18-'Accum Depr no CIAC'!DM18</f>
        <v>0</v>
      </c>
      <c r="DN18" s="31">
        <f>'Accum Depr w CIAC'!DN18-'Accum Depr no CIAC'!DN18</f>
        <v>0</v>
      </c>
      <c r="DO18" s="148">
        <f>'Accum Depr w CIAC'!DO18-'Accum Depr no CIAC'!DO18</f>
        <v>0</v>
      </c>
      <c r="DP18" s="37">
        <f>'Accum Depr w CIAC'!DP18-'Accum Depr no CIAC'!DP18</f>
        <v>0</v>
      </c>
      <c r="DQ18" s="31">
        <f>'Accum Depr w CIAC'!DQ18-'Accum Depr no CIAC'!DQ18</f>
        <v>0</v>
      </c>
      <c r="DR18" s="148">
        <f>'Accum Depr w CIAC'!DR18-'Accum Depr no CIAC'!DR18</f>
        <v>0</v>
      </c>
      <c r="DS18" s="37">
        <f>'Accum Depr w CIAC'!DS18-'Accum Depr no CIAC'!DS18</f>
        <v>0</v>
      </c>
      <c r="DT18" s="31">
        <f>'Accum Depr w CIAC'!DT18-'Accum Depr no CIAC'!DT18</f>
        <v>0</v>
      </c>
      <c r="DU18" s="148">
        <f>'Accum Depr w CIAC'!DU18-'Accum Depr no CIAC'!DU18</f>
        <v>0</v>
      </c>
      <c r="DV18" s="37">
        <f>'Accum Depr w CIAC'!DV18-'Accum Depr no CIAC'!DV18</f>
        <v>0</v>
      </c>
      <c r="DW18" s="31">
        <f>'Accum Depr w CIAC'!DW18-'Accum Depr no CIAC'!DW18</f>
        <v>0</v>
      </c>
      <c r="DX18" s="148">
        <f>'Accum Depr w CIAC'!DX18-'Accum Depr no CIAC'!DX18</f>
        <v>0</v>
      </c>
      <c r="DY18" s="37">
        <f>'Accum Depr w CIAC'!DY18-'Accum Depr no CIAC'!DY18</f>
        <v>0</v>
      </c>
      <c r="DZ18" s="31">
        <f>'Accum Depr w CIAC'!DZ18-'Accum Depr no CIAC'!DZ18</f>
        <v>0</v>
      </c>
      <c r="EA18" s="148">
        <f>'Accum Depr w CIAC'!EA18-'Accum Depr no CIAC'!EA18</f>
        <v>0</v>
      </c>
      <c r="EB18" s="37">
        <f>'Accum Depr w CIAC'!EB18-'Accum Depr no CIAC'!EB18</f>
        <v>0</v>
      </c>
      <c r="EC18" s="31">
        <f>'Accum Depr w CIAC'!EC18-'Accum Depr no CIAC'!EC18</f>
        <v>0</v>
      </c>
      <c r="ED18" s="148">
        <f>'Accum Depr w CIAC'!ED18-'Accum Depr no CIAC'!ED18</f>
        <v>0</v>
      </c>
      <c r="EE18" s="37">
        <f>'Accum Depr w CIAC'!EE18-'Accum Depr no CIAC'!EE18</f>
        <v>0</v>
      </c>
      <c r="EF18" s="31">
        <f>'Accum Depr w CIAC'!EF18-'Accum Depr no CIAC'!EF18</f>
        <v>0</v>
      </c>
      <c r="EG18" s="148">
        <f>'Accum Depr w CIAC'!EG18-'Accum Depr no CIAC'!EG18</f>
        <v>0</v>
      </c>
      <c r="EH18" s="37">
        <f>'Accum Depr w CIAC'!EH18-'Accum Depr no CIAC'!EH18</f>
        <v>0</v>
      </c>
      <c r="EI18" s="31">
        <f>'Accum Depr w CIAC'!EI18-'Accum Depr no CIAC'!EI18</f>
        <v>0</v>
      </c>
      <c r="EJ18" s="148">
        <f>'Accum Depr w CIAC'!EJ18-'Accum Depr no CIAC'!EJ18</f>
        <v>0</v>
      </c>
      <c r="EK18" s="37">
        <f>'Accum Depr w CIAC'!EK18-'Accum Depr no CIAC'!EK18</f>
        <v>0</v>
      </c>
      <c r="EL18" s="31">
        <f>'Accum Depr w CIAC'!EL18-'Accum Depr no CIAC'!EL18</f>
        <v>0</v>
      </c>
      <c r="EM18" s="148">
        <f>'Accum Depr w CIAC'!EM18-'Accum Depr no CIAC'!EM18</f>
        <v>0</v>
      </c>
      <c r="EN18" s="37">
        <f>'Accum Depr w CIAC'!EN18-'Accum Depr no CIAC'!EN18</f>
        <v>0</v>
      </c>
      <c r="EO18" s="31">
        <f>'Accum Depr w CIAC'!EO18-'Accum Depr no CIAC'!EO18</f>
        <v>0</v>
      </c>
      <c r="EP18" s="148">
        <f>'Accum Depr w CIAC'!EP18-'Accum Depr no CIAC'!EP18</f>
        <v>0</v>
      </c>
      <c r="EQ18" s="37">
        <f>'Accum Depr w CIAC'!EQ18-'Accum Depr no CIAC'!EQ18</f>
        <v>0</v>
      </c>
      <c r="ER18" s="31">
        <f>'Accum Depr w CIAC'!ER18-'Accum Depr no CIAC'!ER18</f>
        <v>0</v>
      </c>
      <c r="ES18" s="148">
        <f>'Accum Depr w CIAC'!ES18-'Accum Depr no CIAC'!ES18</f>
        <v>0</v>
      </c>
      <c r="ET18" s="37">
        <f>'Accum Depr w CIAC'!ET18-'Accum Depr no CIAC'!ET18</f>
        <v>0</v>
      </c>
      <c r="EU18" s="31">
        <f>'Accum Depr w CIAC'!EU18-'Accum Depr no CIAC'!EU18</f>
        <v>0</v>
      </c>
      <c r="EV18" s="148">
        <f>'Accum Depr w CIAC'!EV18-'Accum Depr no CIAC'!EV18</f>
        <v>0</v>
      </c>
      <c r="EW18" s="37">
        <f>'Accum Depr w CIAC'!EW18-'Accum Depr no CIAC'!EW18</f>
        <v>0</v>
      </c>
      <c r="EX18" s="31">
        <f>'Accum Depr w CIAC'!EX18-'Accum Depr no CIAC'!EX18</f>
        <v>0</v>
      </c>
      <c r="EY18" s="148">
        <f>'Accum Depr w CIAC'!EY18-'Accum Depr no CIAC'!EY18</f>
        <v>0</v>
      </c>
      <c r="EZ18" s="37">
        <f>'Accum Depr w CIAC'!EZ18-'Accum Depr no CIAC'!EZ18</f>
        <v>0</v>
      </c>
      <c r="FA18" s="31">
        <f>'Accum Depr w CIAC'!FA18-'Accum Depr no CIAC'!FA18</f>
        <v>0</v>
      </c>
      <c r="FB18" s="148">
        <f>'Accum Depr w CIAC'!FB18-'Accum Depr no CIAC'!FB18</f>
        <v>0</v>
      </c>
      <c r="FC18" s="37">
        <f>'Accum Depr w CIAC'!FC18-'Accum Depr no CIAC'!FC18</f>
        <v>0</v>
      </c>
      <c r="FD18" s="31">
        <f>'Accum Depr w CIAC'!FD18-'Accum Depr no CIAC'!FD18</f>
        <v>0</v>
      </c>
      <c r="FE18" s="155">
        <f>'Accum Depr w CIAC'!FE18-'Accum Depr no CIAC'!FE18</f>
        <v>0</v>
      </c>
      <c r="FF18" s="155">
        <f>'Accum Depr w CIAC'!FF18-'Accum Depr no CIAC'!FF18</f>
        <v>0</v>
      </c>
      <c r="FG18" s="31">
        <f>'Accum Depr w CIAC'!FG18-'Accum Depr no CIAC'!FG18</f>
        <v>0</v>
      </c>
      <c r="FH18" s="155">
        <f>'Accum Depr w CIAC'!FH18-'Accum Depr no CIAC'!FH18</f>
        <v>0</v>
      </c>
      <c r="FI18" s="155">
        <f>'Accum Depr w CIAC'!FI18-'Accum Depr no CIAC'!FI18</f>
        <v>0</v>
      </c>
      <c r="FJ18" s="31">
        <f>'Accum Depr w CIAC'!FJ18-'Accum Depr no CIAC'!FJ18</f>
        <v>0</v>
      </c>
    </row>
    <row r="19" spans="1:166" x14ac:dyDescent="0.2">
      <c r="A19" s="10"/>
      <c r="B19" s="10"/>
      <c r="D19" s="27">
        <f>'Accum Depr w CIAC'!D19-'Accum Depr no CIAC'!D19</f>
        <v>0</v>
      </c>
      <c r="E19" s="158">
        <f>'Accum Depr w CIAC'!E19-'Accum Depr no CIAC'!E19</f>
        <v>0</v>
      </c>
      <c r="F19" s="33">
        <f>'Accum Depr w CIAC'!F19-'Accum Depr no CIAC'!F19</f>
        <v>0</v>
      </c>
      <c r="G19" s="31">
        <f>'Accum Depr w CIAC'!G19-'Accum Depr no CIAC'!G19</f>
        <v>0</v>
      </c>
      <c r="H19" s="148">
        <f>'Accum Depr w CIAC'!H19-'Accum Depr no CIAC'!H19</f>
        <v>0</v>
      </c>
      <c r="I19" s="37">
        <f>'Accum Depr w CIAC'!I19-'Accum Depr no CIAC'!I19</f>
        <v>0</v>
      </c>
      <c r="J19" s="31">
        <f>'Accum Depr w CIAC'!J19-'Accum Depr no CIAC'!J19</f>
        <v>0</v>
      </c>
      <c r="K19" s="148">
        <f>'Accum Depr w CIAC'!K19-'Accum Depr no CIAC'!K19</f>
        <v>0</v>
      </c>
      <c r="L19" s="37">
        <f>'Accum Depr w CIAC'!L19-'Accum Depr no CIAC'!L19</f>
        <v>0</v>
      </c>
      <c r="M19" s="31">
        <f>'Accum Depr w CIAC'!M19-'Accum Depr no CIAC'!M19</f>
        <v>0</v>
      </c>
      <c r="N19" s="148">
        <f>'Accum Depr w CIAC'!N19-'Accum Depr no CIAC'!N19</f>
        <v>0</v>
      </c>
      <c r="O19" s="37">
        <f>'Accum Depr w CIAC'!O19-'Accum Depr no CIAC'!O19</f>
        <v>0</v>
      </c>
      <c r="P19" s="31">
        <f>'Accum Depr w CIAC'!P19-'Accum Depr no CIAC'!P19</f>
        <v>0</v>
      </c>
      <c r="Q19" s="148">
        <f>'Accum Depr w CIAC'!Q19-'Accum Depr no CIAC'!Q19</f>
        <v>0</v>
      </c>
      <c r="R19" s="37">
        <f>'Accum Depr w CIAC'!R19-'Accum Depr no CIAC'!R19</f>
        <v>0</v>
      </c>
      <c r="S19" s="31">
        <f>'Accum Depr w CIAC'!S19-'Accum Depr no CIAC'!S19</f>
        <v>0</v>
      </c>
      <c r="T19" s="148">
        <f>'Accum Depr w CIAC'!T19-'Accum Depr no CIAC'!T19</f>
        <v>0</v>
      </c>
      <c r="U19" s="37">
        <f>'Accum Depr w CIAC'!U19-'Accum Depr no CIAC'!U19</f>
        <v>0</v>
      </c>
      <c r="V19" s="31">
        <f>'Accum Depr w CIAC'!V19-'Accum Depr no CIAC'!V19</f>
        <v>0</v>
      </c>
      <c r="W19" s="148">
        <f>'Accum Depr w CIAC'!W19-'Accum Depr no CIAC'!W19</f>
        <v>0</v>
      </c>
      <c r="X19" s="37">
        <f>'Accum Depr w CIAC'!X19-'Accum Depr no CIAC'!X19</f>
        <v>0</v>
      </c>
      <c r="Y19" s="31">
        <f>'Accum Depr w CIAC'!Y19-'Accum Depr no CIAC'!Y19</f>
        <v>0</v>
      </c>
      <c r="Z19" s="148">
        <f>'Accum Depr w CIAC'!Z19-'Accum Depr no CIAC'!Z19</f>
        <v>0</v>
      </c>
      <c r="AA19" s="37">
        <f>'Accum Depr w CIAC'!AA19-'Accum Depr no CIAC'!AA19</f>
        <v>0</v>
      </c>
      <c r="AB19" s="31">
        <f>'Accum Depr w CIAC'!AB19-'Accum Depr no CIAC'!AB19</f>
        <v>0</v>
      </c>
      <c r="AC19" s="148">
        <f>'Accum Depr w CIAC'!AC19-'Accum Depr no CIAC'!AC19</f>
        <v>0</v>
      </c>
      <c r="AD19" s="37">
        <f>'Accum Depr w CIAC'!AD19-'Accum Depr no CIAC'!AD19</f>
        <v>0</v>
      </c>
      <c r="AE19" s="31">
        <f>'Accum Depr w CIAC'!AE19-'Accum Depr no CIAC'!AE19</f>
        <v>0</v>
      </c>
      <c r="AF19" s="148">
        <f>'Accum Depr w CIAC'!AF19-'Accum Depr no CIAC'!AF19</f>
        <v>0</v>
      </c>
      <c r="AG19" s="37">
        <f>'Accum Depr w CIAC'!AG19-'Accum Depr no CIAC'!AG19</f>
        <v>0</v>
      </c>
      <c r="AH19" s="31">
        <f>'Accum Depr w CIAC'!AH19-'Accum Depr no CIAC'!AH19</f>
        <v>0</v>
      </c>
      <c r="AI19" s="148">
        <f>'Accum Depr w CIAC'!AI19-'Accum Depr no CIAC'!AI19</f>
        <v>0</v>
      </c>
      <c r="AJ19" s="37">
        <f>'Accum Depr w CIAC'!AJ19-'Accum Depr no CIAC'!AJ19</f>
        <v>0</v>
      </c>
      <c r="AK19" s="31">
        <f>'Accum Depr w CIAC'!AK19-'Accum Depr no CIAC'!AK19</f>
        <v>0</v>
      </c>
      <c r="AL19" s="148">
        <f>'Accum Depr w CIAC'!AL19-'Accum Depr no CIAC'!AL19</f>
        <v>0</v>
      </c>
      <c r="AM19" s="37">
        <f>'Accum Depr w CIAC'!AM19-'Accum Depr no CIAC'!AM19</f>
        <v>0</v>
      </c>
      <c r="AN19" s="31">
        <f>'Accum Depr w CIAC'!AN19-'Accum Depr no CIAC'!AN19</f>
        <v>0</v>
      </c>
      <c r="AO19" s="148">
        <f>'Accum Depr w CIAC'!AO19-'Accum Depr no CIAC'!AO19</f>
        <v>0</v>
      </c>
      <c r="AP19" s="37">
        <f>'Accum Depr w CIAC'!AP19-'Accum Depr no CIAC'!AP19</f>
        <v>0</v>
      </c>
      <c r="AQ19" s="31">
        <f>'Accum Depr w CIAC'!AQ19-'Accum Depr no CIAC'!AQ19</f>
        <v>0</v>
      </c>
      <c r="AR19" s="148">
        <f>'Accum Depr w CIAC'!AR19-'Accum Depr no CIAC'!AR19</f>
        <v>0</v>
      </c>
      <c r="AS19" s="37">
        <f>'Accum Depr w CIAC'!AS19-'Accum Depr no CIAC'!AS19</f>
        <v>0</v>
      </c>
      <c r="AT19" s="31">
        <f>'Accum Depr w CIAC'!AT19-'Accum Depr no CIAC'!AT19</f>
        <v>0</v>
      </c>
      <c r="AU19" s="148">
        <f>'Accum Depr w CIAC'!AU19-'Accum Depr no CIAC'!AU19</f>
        <v>0</v>
      </c>
      <c r="AV19" s="37">
        <f>'Accum Depr w CIAC'!AV19-'Accum Depr no CIAC'!AV19</f>
        <v>0</v>
      </c>
      <c r="AW19" s="31">
        <f>'Accum Depr w CIAC'!AW19-'Accum Depr no CIAC'!AW19</f>
        <v>0</v>
      </c>
      <c r="AX19" s="148">
        <f>'Accum Depr w CIAC'!AX19-'Accum Depr no CIAC'!AX19</f>
        <v>0</v>
      </c>
      <c r="AY19" s="37">
        <f>'Accum Depr w CIAC'!AY19-'Accum Depr no CIAC'!AY19</f>
        <v>0</v>
      </c>
      <c r="AZ19" s="31">
        <f>'Accum Depr w CIAC'!AZ19-'Accum Depr no CIAC'!AZ19</f>
        <v>0</v>
      </c>
      <c r="BA19" s="148">
        <f>'Accum Depr w CIAC'!BA19-'Accum Depr no CIAC'!BA19</f>
        <v>0</v>
      </c>
      <c r="BB19" s="37">
        <f>'Accum Depr w CIAC'!BB19-'Accum Depr no CIAC'!BB19</f>
        <v>0</v>
      </c>
      <c r="BC19" s="31">
        <f>'Accum Depr w CIAC'!BC19-'Accum Depr no CIAC'!BC19</f>
        <v>0</v>
      </c>
      <c r="BD19" s="148">
        <f>'Accum Depr w CIAC'!BD19-'Accum Depr no CIAC'!BD19</f>
        <v>0</v>
      </c>
      <c r="BE19" s="37">
        <f>'Accum Depr w CIAC'!BE19-'Accum Depr no CIAC'!BE19</f>
        <v>0</v>
      </c>
      <c r="BF19" s="31">
        <f>'Accum Depr w CIAC'!BF19-'Accum Depr no CIAC'!BF19</f>
        <v>0</v>
      </c>
      <c r="BG19" s="148">
        <f>'Accum Depr w CIAC'!BG19-'Accum Depr no CIAC'!BG19</f>
        <v>0</v>
      </c>
      <c r="BH19" s="37">
        <f>'Accum Depr w CIAC'!BH19-'Accum Depr no CIAC'!BH19</f>
        <v>0</v>
      </c>
      <c r="BI19" s="31">
        <f>'Accum Depr w CIAC'!BI19-'Accum Depr no CIAC'!BI19</f>
        <v>0</v>
      </c>
      <c r="BJ19" s="148">
        <f>'Accum Depr w CIAC'!BJ19-'Accum Depr no CIAC'!BJ19</f>
        <v>0</v>
      </c>
      <c r="BK19" s="37">
        <f>'Accum Depr w CIAC'!BK19-'Accum Depr no CIAC'!BK19</f>
        <v>0</v>
      </c>
      <c r="BL19" s="31">
        <f>'Accum Depr w CIAC'!BL19-'Accum Depr no CIAC'!BL19</f>
        <v>0</v>
      </c>
      <c r="BM19" s="148">
        <f>'Accum Depr w CIAC'!BM19-'Accum Depr no CIAC'!BM19</f>
        <v>0</v>
      </c>
      <c r="BN19" s="37">
        <f>'Accum Depr w CIAC'!BN19-'Accum Depr no CIAC'!BN19</f>
        <v>0</v>
      </c>
      <c r="BO19" s="31">
        <f>'Accum Depr w CIAC'!BO19-'Accum Depr no CIAC'!BO19</f>
        <v>0</v>
      </c>
      <c r="BP19" s="148">
        <f>'Accum Depr w CIAC'!BP19-'Accum Depr no CIAC'!BP19</f>
        <v>0</v>
      </c>
      <c r="BQ19" s="37">
        <f>'Accum Depr w CIAC'!BQ19-'Accum Depr no CIAC'!BQ19</f>
        <v>0</v>
      </c>
      <c r="BR19" s="31">
        <f>'Accum Depr w CIAC'!BR19-'Accum Depr no CIAC'!BR19</f>
        <v>0</v>
      </c>
      <c r="BS19" s="148">
        <f>'Accum Depr w CIAC'!BS19-'Accum Depr no CIAC'!BS19</f>
        <v>0</v>
      </c>
      <c r="BT19" s="37">
        <f>'Accum Depr w CIAC'!BT19-'Accum Depr no CIAC'!BT19</f>
        <v>0</v>
      </c>
      <c r="BU19" s="31">
        <f>'Accum Depr w CIAC'!BU19-'Accum Depr no CIAC'!BU19</f>
        <v>0</v>
      </c>
      <c r="BV19" s="148">
        <f>'Accum Depr w CIAC'!BV19-'Accum Depr no CIAC'!BV19</f>
        <v>0</v>
      </c>
      <c r="BW19" s="37">
        <f>'Accum Depr w CIAC'!BW19-'Accum Depr no CIAC'!BW19</f>
        <v>0</v>
      </c>
      <c r="BX19" s="31">
        <f>'Accum Depr w CIAC'!BX19-'Accum Depr no CIAC'!BX19</f>
        <v>0</v>
      </c>
      <c r="BY19" s="148">
        <f>'Accum Depr w CIAC'!BY19-'Accum Depr no CIAC'!BY19</f>
        <v>0</v>
      </c>
      <c r="BZ19" s="37">
        <f>'Accum Depr w CIAC'!BZ19-'Accum Depr no CIAC'!BZ19</f>
        <v>0</v>
      </c>
      <c r="CA19" s="31">
        <f>'Accum Depr w CIAC'!CA19-'Accum Depr no CIAC'!CA19</f>
        <v>0</v>
      </c>
      <c r="CB19" s="148">
        <f>'Accum Depr w CIAC'!CB19-'Accum Depr no CIAC'!CB19</f>
        <v>0</v>
      </c>
      <c r="CC19" s="37">
        <f>'Accum Depr w CIAC'!CC19-'Accum Depr no CIAC'!CC19</f>
        <v>0</v>
      </c>
      <c r="CD19" s="31">
        <f>'Accum Depr w CIAC'!CD19-'Accum Depr no CIAC'!CD19</f>
        <v>0</v>
      </c>
      <c r="CE19" s="148">
        <f>'Accum Depr w CIAC'!CE19-'Accum Depr no CIAC'!CE19</f>
        <v>0</v>
      </c>
      <c r="CF19" s="37">
        <f>'Accum Depr w CIAC'!CF19-'Accum Depr no CIAC'!CF19</f>
        <v>0</v>
      </c>
      <c r="CG19" s="31">
        <f>'Accum Depr w CIAC'!CG19-'Accum Depr no CIAC'!CG19</f>
        <v>0</v>
      </c>
      <c r="CH19" s="148">
        <f>'Accum Depr w CIAC'!CH19-'Accum Depr no CIAC'!CH19</f>
        <v>0</v>
      </c>
      <c r="CI19" s="37">
        <f>'Accum Depr w CIAC'!CI19-'Accum Depr no CIAC'!CI19</f>
        <v>0</v>
      </c>
      <c r="CJ19" s="31">
        <f>'Accum Depr w CIAC'!CJ19-'Accum Depr no CIAC'!CJ19</f>
        <v>0</v>
      </c>
      <c r="CK19" s="148">
        <f>'Accum Depr w CIAC'!CK19-'Accum Depr no CIAC'!CK19</f>
        <v>0</v>
      </c>
      <c r="CL19" s="37">
        <f>'Accum Depr w CIAC'!CL19-'Accum Depr no CIAC'!CL19</f>
        <v>0</v>
      </c>
      <c r="CM19" s="31">
        <f>'Accum Depr w CIAC'!CM19-'Accum Depr no CIAC'!CM19</f>
        <v>0</v>
      </c>
      <c r="CN19" s="148">
        <f>'Accum Depr w CIAC'!CN19-'Accum Depr no CIAC'!CN19</f>
        <v>0</v>
      </c>
      <c r="CO19" s="37">
        <f>'Accum Depr w CIAC'!CO19-'Accum Depr no CIAC'!CO19</f>
        <v>0</v>
      </c>
      <c r="CP19" s="31">
        <f>'Accum Depr w CIAC'!CP19-'Accum Depr no CIAC'!CP19</f>
        <v>0</v>
      </c>
      <c r="CQ19" s="148">
        <f>'Accum Depr w CIAC'!CQ19-'Accum Depr no CIAC'!CQ19</f>
        <v>0</v>
      </c>
      <c r="CR19" s="37">
        <f>'Accum Depr w CIAC'!CR19-'Accum Depr no CIAC'!CR19</f>
        <v>0</v>
      </c>
      <c r="CS19" s="31">
        <f>'Accum Depr w CIAC'!CS19-'Accum Depr no CIAC'!CS19</f>
        <v>0</v>
      </c>
      <c r="CT19" s="148">
        <f>'Accum Depr w CIAC'!CT19-'Accum Depr no CIAC'!CT19</f>
        <v>0</v>
      </c>
      <c r="CU19" s="37">
        <f>'Accum Depr w CIAC'!CU19-'Accum Depr no CIAC'!CU19</f>
        <v>0</v>
      </c>
      <c r="CV19" s="31">
        <f>'Accum Depr w CIAC'!CV19-'Accum Depr no CIAC'!CV19</f>
        <v>0</v>
      </c>
      <c r="CW19" s="148">
        <f>'Accum Depr w CIAC'!CW19-'Accum Depr no CIAC'!CW19</f>
        <v>0</v>
      </c>
      <c r="CX19" s="37">
        <f>'Accum Depr w CIAC'!CX19-'Accum Depr no CIAC'!CX19</f>
        <v>0</v>
      </c>
      <c r="CY19" s="31">
        <f>'Accum Depr w CIAC'!CY19-'Accum Depr no CIAC'!CY19</f>
        <v>0</v>
      </c>
      <c r="CZ19" s="148">
        <f>'Accum Depr w CIAC'!CZ19-'Accum Depr no CIAC'!CZ19</f>
        <v>0</v>
      </c>
      <c r="DA19" s="37">
        <f>'Accum Depr w CIAC'!DA19-'Accum Depr no CIAC'!DA19</f>
        <v>0</v>
      </c>
      <c r="DB19" s="31">
        <f>'Accum Depr w CIAC'!DB19-'Accum Depr no CIAC'!DB19</f>
        <v>0</v>
      </c>
      <c r="DC19" s="148">
        <f>'Accum Depr w CIAC'!DC19-'Accum Depr no CIAC'!DC19</f>
        <v>0</v>
      </c>
      <c r="DD19" s="37">
        <f>'Accum Depr w CIAC'!DD19-'Accum Depr no CIAC'!DD19</f>
        <v>0</v>
      </c>
      <c r="DE19" s="31">
        <f>'Accum Depr w CIAC'!DE19-'Accum Depr no CIAC'!DE19</f>
        <v>0</v>
      </c>
      <c r="DF19" s="148">
        <f>'Accum Depr w CIAC'!DF19-'Accum Depr no CIAC'!DF19</f>
        <v>0</v>
      </c>
      <c r="DG19" s="37">
        <f>'Accum Depr w CIAC'!DG19-'Accum Depr no CIAC'!DG19</f>
        <v>0</v>
      </c>
      <c r="DH19" s="31">
        <f>'Accum Depr w CIAC'!DH19-'Accum Depr no CIAC'!DH19</f>
        <v>0</v>
      </c>
      <c r="DI19" s="148">
        <f>'Accum Depr w CIAC'!DI19-'Accum Depr no CIAC'!DI19</f>
        <v>0</v>
      </c>
      <c r="DJ19" s="37">
        <f>'Accum Depr w CIAC'!DJ19-'Accum Depr no CIAC'!DJ19</f>
        <v>0</v>
      </c>
      <c r="DK19" s="31">
        <f>'Accum Depr w CIAC'!DK19-'Accum Depr no CIAC'!DK19</f>
        <v>0</v>
      </c>
      <c r="DL19" s="148">
        <f>'Accum Depr w CIAC'!DL19-'Accum Depr no CIAC'!DL19</f>
        <v>0</v>
      </c>
      <c r="DM19" s="37">
        <f>'Accum Depr w CIAC'!DM19-'Accum Depr no CIAC'!DM19</f>
        <v>0</v>
      </c>
      <c r="DN19" s="31">
        <f>'Accum Depr w CIAC'!DN19-'Accum Depr no CIAC'!DN19</f>
        <v>0</v>
      </c>
      <c r="DO19" s="148">
        <f>'Accum Depr w CIAC'!DO19-'Accum Depr no CIAC'!DO19</f>
        <v>0</v>
      </c>
      <c r="DP19" s="37">
        <f>'Accum Depr w CIAC'!DP19-'Accum Depr no CIAC'!DP19</f>
        <v>0</v>
      </c>
      <c r="DQ19" s="31">
        <f>'Accum Depr w CIAC'!DQ19-'Accum Depr no CIAC'!DQ19</f>
        <v>0</v>
      </c>
      <c r="DR19" s="148">
        <f>'Accum Depr w CIAC'!DR19-'Accum Depr no CIAC'!DR19</f>
        <v>0</v>
      </c>
      <c r="DS19" s="37">
        <f>'Accum Depr w CIAC'!DS19-'Accum Depr no CIAC'!DS19</f>
        <v>0</v>
      </c>
      <c r="DT19" s="31">
        <f>'Accum Depr w CIAC'!DT19-'Accum Depr no CIAC'!DT19</f>
        <v>0</v>
      </c>
      <c r="DU19" s="148">
        <f>'Accum Depr w CIAC'!DU19-'Accum Depr no CIAC'!DU19</f>
        <v>0</v>
      </c>
      <c r="DV19" s="37">
        <f>'Accum Depr w CIAC'!DV19-'Accum Depr no CIAC'!DV19</f>
        <v>0</v>
      </c>
      <c r="DW19" s="31">
        <f>'Accum Depr w CIAC'!DW19-'Accum Depr no CIAC'!DW19</f>
        <v>0</v>
      </c>
      <c r="DX19" s="148">
        <f>'Accum Depr w CIAC'!DX19-'Accum Depr no CIAC'!DX19</f>
        <v>0</v>
      </c>
      <c r="DY19" s="37">
        <f>'Accum Depr w CIAC'!DY19-'Accum Depr no CIAC'!DY19</f>
        <v>0</v>
      </c>
      <c r="DZ19" s="31">
        <f>'Accum Depr w CIAC'!DZ19-'Accum Depr no CIAC'!DZ19</f>
        <v>0</v>
      </c>
      <c r="EA19" s="148">
        <f>'Accum Depr w CIAC'!EA19-'Accum Depr no CIAC'!EA19</f>
        <v>0</v>
      </c>
      <c r="EB19" s="37">
        <f>'Accum Depr w CIAC'!EB19-'Accum Depr no CIAC'!EB19</f>
        <v>0</v>
      </c>
      <c r="EC19" s="31">
        <f>'Accum Depr w CIAC'!EC19-'Accum Depr no CIAC'!EC19</f>
        <v>0</v>
      </c>
      <c r="ED19" s="148">
        <f>'Accum Depr w CIAC'!ED19-'Accum Depr no CIAC'!ED19</f>
        <v>0</v>
      </c>
      <c r="EE19" s="37">
        <f>'Accum Depr w CIAC'!EE19-'Accum Depr no CIAC'!EE19</f>
        <v>0</v>
      </c>
      <c r="EF19" s="31">
        <f>'Accum Depr w CIAC'!EF19-'Accum Depr no CIAC'!EF19</f>
        <v>0</v>
      </c>
      <c r="EG19" s="148">
        <f>'Accum Depr w CIAC'!EG19-'Accum Depr no CIAC'!EG19</f>
        <v>0</v>
      </c>
      <c r="EH19" s="37">
        <f>'Accum Depr w CIAC'!EH19-'Accum Depr no CIAC'!EH19</f>
        <v>0</v>
      </c>
      <c r="EI19" s="31">
        <f>'Accum Depr w CIAC'!EI19-'Accum Depr no CIAC'!EI19</f>
        <v>0</v>
      </c>
      <c r="EJ19" s="148">
        <f>'Accum Depr w CIAC'!EJ19-'Accum Depr no CIAC'!EJ19</f>
        <v>0</v>
      </c>
      <c r="EK19" s="37">
        <f>'Accum Depr w CIAC'!EK19-'Accum Depr no CIAC'!EK19</f>
        <v>0</v>
      </c>
      <c r="EL19" s="31">
        <f>'Accum Depr w CIAC'!EL19-'Accum Depr no CIAC'!EL19</f>
        <v>0</v>
      </c>
      <c r="EM19" s="148">
        <f>'Accum Depr w CIAC'!EM19-'Accum Depr no CIAC'!EM19</f>
        <v>0</v>
      </c>
      <c r="EN19" s="37">
        <f>'Accum Depr w CIAC'!EN19-'Accum Depr no CIAC'!EN19</f>
        <v>0</v>
      </c>
      <c r="EO19" s="31">
        <f>'Accum Depr w CIAC'!EO19-'Accum Depr no CIAC'!EO19</f>
        <v>0</v>
      </c>
      <c r="EP19" s="148">
        <f>'Accum Depr w CIAC'!EP19-'Accum Depr no CIAC'!EP19</f>
        <v>0</v>
      </c>
      <c r="EQ19" s="37">
        <f>'Accum Depr w CIAC'!EQ19-'Accum Depr no CIAC'!EQ19</f>
        <v>0</v>
      </c>
      <c r="ER19" s="31">
        <f>'Accum Depr w CIAC'!ER19-'Accum Depr no CIAC'!ER19</f>
        <v>0</v>
      </c>
      <c r="ES19" s="148">
        <f>'Accum Depr w CIAC'!ES19-'Accum Depr no CIAC'!ES19</f>
        <v>0</v>
      </c>
      <c r="ET19" s="37">
        <f>'Accum Depr w CIAC'!ET19-'Accum Depr no CIAC'!ET19</f>
        <v>0</v>
      </c>
      <c r="EU19" s="31">
        <f>'Accum Depr w CIAC'!EU19-'Accum Depr no CIAC'!EU19</f>
        <v>0</v>
      </c>
      <c r="EV19" s="148">
        <f>'Accum Depr w CIAC'!EV19-'Accum Depr no CIAC'!EV19</f>
        <v>0</v>
      </c>
      <c r="EW19" s="37">
        <f>'Accum Depr w CIAC'!EW19-'Accum Depr no CIAC'!EW19</f>
        <v>0</v>
      </c>
      <c r="EX19" s="31">
        <f>'Accum Depr w CIAC'!EX19-'Accum Depr no CIAC'!EX19</f>
        <v>0</v>
      </c>
      <c r="EY19" s="148">
        <f>'Accum Depr w CIAC'!EY19-'Accum Depr no CIAC'!EY19</f>
        <v>0</v>
      </c>
      <c r="EZ19" s="37">
        <f>'Accum Depr w CIAC'!EZ19-'Accum Depr no CIAC'!EZ19</f>
        <v>0</v>
      </c>
      <c r="FA19" s="31">
        <f>'Accum Depr w CIAC'!FA19-'Accum Depr no CIAC'!FA19</f>
        <v>0</v>
      </c>
      <c r="FB19" s="148">
        <f>'Accum Depr w CIAC'!FB19-'Accum Depr no CIAC'!FB19</f>
        <v>0</v>
      </c>
      <c r="FC19" s="37">
        <f>'Accum Depr w CIAC'!FC19-'Accum Depr no CIAC'!FC19</f>
        <v>0</v>
      </c>
      <c r="FD19" s="155">
        <f>'Accum Depr w CIAC'!FD19-'Accum Depr no CIAC'!FD19</f>
        <v>0</v>
      </c>
      <c r="FE19" s="155">
        <f>'Accum Depr w CIAC'!FE19-'Accum Depr no CIAC'!FE19</f>
        <v>0</v>
      </c>
      <c r="FF19" s="155">
        <f>'Accum Depr w CIAC'!FF19-'Accum Depr no CIAC'!FF19</f>
        <v>0</v>
      </c>
      <c r="FG19" s="155">
        <f>'Accum Depr w CIAC'!FG19-'Accum Depr no CIAC'!FG19</f>
        <v>0</v>
      </c>
      <c r="FH19" s="155">
        <f>'Accum Depr w CIAC'!FH19-'Accum Depr no CIAC'!FH19</f>
        <v>0</v>
      </c>
      <c r="FI19" s="155">
        <f>'Accum Depr w CIAC'!FI19-'Accum Depr no CIAC'!FI19</f>
        <v>0</v>
      </c>
      <c r="FJ19" s="155">
        <f>'Accum Depr w CIAC'!FJ19-'Accum Depr no CIAC'!FJ19</f>
        <v>0</v>
      </c>
    </row>
    <row r="20" spans="1:166" x14ac:dyDescent="0.2">
      <c r="A20" s="10"/>
      <c r="B20" s="10"/>
      <c r="D20" s="27">
        <f>'Accum Depr w CIAC'!D20-'Accum Depr no CIAC'!D20</f>
        <v>0</v>
      </c>
      <c r="E20" s="158">
        <f>'Accum Depr w CIAC'!E20-'Accum Depr no CIAC'!E20</f>
        <v>0</v>
      </c>
      <c r="F20" s="33">
        <f>'Accum Depr w CIAC'!F20-'Accum Depr no CIAC'!F20</f>
        <v>0</v>
      </c>
      <c r="G20" s="31">
        <f>'Accum Depr w CIAC'!G20-'Accum Depr no CIAC'!G20</f>
        <v>0</v>
      </c>
      <c r="H20" s="148">
        <f>'Accum Depr w CIAC'!H20-'Accum Depr no CIAC'!H20</f>
        <v>0</v>
      </c>
      <c r="I20" s="37">
        <f>'Accum Depr w CIAC'!I20-'Accum Depr no CIAC'!I20</f>
        <v>0</v>
      </c>
      <c r="J20" s="31">
        <f>'Accum Depr w CIAC'!J20-'Accum Depr no CIAC'!J20</f>
        <v>0</v>
      </c>
      <c r="K20" s="148">
        <f>'Accum Depr w CIAC'!K20-'Accum Depr no CIAC'!K20</f>
        <v>0</v>
      </c>
      <c r="L20" s="37">
        <f>'Accum Depr w CIAC'!L20-'Accum Depr no CIAC'!L20</f>
        <v>0</v>
      </c>
      <c r="M20" s="31">
        <f>'Accum Depr w CIAC'!M20-'Accum Depr no CIAC'!M20</f>
        <v>0</v>
      </c>
      <c r="N20" s="148">
        <f>'Accum Depr w CIAC'!N20-'Accum Depr no CIAC'!N20</f>
        <v>0</v>
      </c>
      <c r="O20" s="37">
        <f>'Accum Depr w CIAC'!O20-'Accum Depr no CIAC'!O20</f>
        <v>0</v>
      </c>
      <c r="P20" s="31">
        <f>'Accum Depr w CIAC'!P20-'Accum Depr no CIAC'!P20</f>
        <v>0</v>
      </c>
      <c r="Q20" s="148">
        <f>'Accum Depr w CIAC'!Q20-'Accum Depr no CIAC'!Q20</f>
        <v>0</v>
      </c>
      <c r="R20" s="37">
        <f>'Accum Depr w CIAC'!R20-'Accum Depr no CIAC'!R20</f>
        <v>0</v>
      </c>
      <c r="S20" s="31">
        <f>'Accum Depr w CIAC'!S20-'Accum Depr no CIAC'!S20</f>
        <v>0</v>
      </c>
      <c r="T20" s="148">
        <f>'Accum Depr w CIAC'!T20-'Accum Depr no CIAC'!T20</f>
        <v>0</v>
      </c>
      <c r="U20" s="37">
        <f>'Accum Depr w CIAC'!U20-'Accum Depr no CIAC'!U20</f>
        <v>0</v>
      </c>
      <c r="V20" s="31">
        <f>'Accum Depr w CIAC'!V20-'Accum Depr no CIAC'!V20</f>
        <v>0</v>
      </c>
      <c r="W20" s="148">
        <f>'Accum Depr w CIAC'!W20-'Accum Depr no CIAC'!W20</f>
        <v>0</v>
      </c>
      <c r="X20" s="37">
        <f>'Accum Depr w CIAC'!X20-'Accum Depr no CIAC'!X20</f>
        <v>0</v>
      </c>
      <c r="Y20" s="31">
        <f>'Accum Depr w CIAC'!Y20-'Accum Depr no CIAC'!Y20</f>
        <v>0</v>
      </c>
      <c r="Z20" s="148">
        <f>'Accum Depr w CIAC'!Z20-'Accum Depr no CIAC'!Z20</f>
        <v>0</v>
      </c>
      <c r="AA20" s="37">
        <f>'Accum Depr w CIAC'!AA20-'Accum Depr no CIAC'!AA20</f>
        <v>0</v>
      </c>
      <c r="AB20" s="31">
        <f>'Accum Depr w CIAC'!AB20-'Accum Depr no CIAC'!AB20</f>
        <v>0</v>
      </c>
      <c r="AC20" s="148">
        <f>'Accum Depr w CIAC'!AC20-'Accum Depr no CIAC'!AC20</f>
        <v>0</v>
      </c>
      <c r="AD20" s="37">
        <f>'Accum Depr w CIAC'!AD20-'Accum Depr no CIAC'!AD20</f>
        <v>0</v>
      </c>
      <c r="AE20" s="31">
        <f>'Accum Depr w CIAC'!AE20-'Accum Depr no CIAC'!AE20</f>
        <v>0</v>
      </c>
      <c r="AF20" s="148">
        <f>'Accum Depr w CIAC'!AF20-'Accum Depr no CIAC'!AF20</f>
        <v>0</v>
      </c>
      <c r="AG20" s="37">
        <f>'Accum Depr w CIAC'!AG20-'Accum Depr no CIAC'!AG20</f>
        <v>0</v>
      </c>
      <c r="AH20" s="31">
        <f>'Accum Depr w CIAC'!AH20-'Accum Depr no CIAC'!AH20</f>
        <v>0</v>
      </c>
      <c r="AI20" s="148">
        <f>'Accum Depr w CIAC'!AI20-'Accum Depr no CIAC'!AI20</f>
        <v>0</v>
      </c>
      <c r="AJ20" s="37">
        <f>'Accum Depr w CIAC'!AJ20-'Accum Depr no CIAC'!AJ20</f>
        <v>0</v>
      </c>
      <c r="AK20" s="31">
        <f>'Accum Depr w CIAC'!AK20-'Accum Depr no CIAC'!AK20</f>
        <v>0</v>
      </c>
      <c r="AL20" s="148">
        <f>'Accum Depr w CIAC'!AL20-'Accum Depr no CIAC'!AL20</f>
        <v>0</v>
      </c>
      <c r="AM20" s="37">
        <f>'Accum Depr w CIAC'!AM20-'Accum Depr no CIAC'!AM20</f>
        <v>0</v>
      </c>
      <c r="AN20" s="31">
        <f>'Accum Depr w CIAC'!AN20-'Accum Depr no CIAC'!AN20</f>
        <v>0</v>
      </c>
      <c r="AO20" s="148">
        <f>'Accum Depr w CIAC'!AO20-'Accum Depr no CIAC'!AO20</f>
        <v>0</v>
      </c>
      <c r="AP20" s="37">
        <f>'Accum Depr w CIAC'!AP20-'Accum Depr no CIAC'!AP20</f>
        <v>0</v>
      </c>
      <c r="AQ20" s="31">
        <f>'Accum Depr w CIAC'!AQ20-'Accum Depr no CIAC'!AQ20</f>
        <v>0</v>
      </c>
      <c r="AR20" s="148">
        <f>'Accum Depr w CIAC'!AR20-'Accum Depr no CIAC'!AR20</f>
        <v>0</v>
      </c>
      <c r="AS20" s="37">
        <f>'Accum Depr w CIAC'!AS20-'Accum Depr no CIAC'!AS20</f>
        <v>0</v>
      </c>
      <c r="AT20" s="31">
        <f>'Accum Depr w CIAC'!AT20-'Accum Depr no CIAC'!AT20</f>
        <v>0</v>
      </c>
      <c r="AU20" s="148">
        <f>'Accum Depr w CIAC'!AU20-'Accum Depr no CIAC'!AU20</f>
        <v>0</v>
      </c>
      <c r="AV20" s="37">
        <f>'Accum Depr w CIAC'!AV20-'Accum Depr no CIAC'!AV20</f>
        <v>0</v>
      </c>
      <c r="AW20" s="31">
        <f>'Accum Depr w CIAC'!AW20-'Accum Depr no CIAC'!AW20</f>
        <v>0</v>
      </c>
      <c r="AX20" s="148">
        <f>'Accum Depr w CIAC'!AX20-'Accum Depr no CIAC'!AX20</f>
        <v>0</v>
      </c>
      <c r="AY20" s="37">
        <f>'Accum Depr w CIAC'!AY20-'Accum Depr no CIAC'!AY20</f>
        <v>0</v>
      </c>
      <c r="AZ20" s="31">
        <f>'Accum Depr w CIAC'!AZ20-'Accum Depr no CIAC'!AZ20</f>
        <v>0</v>
      </c>
      <c r="BA20" s="148">
        <f>'Accum Depr w CIAC'!BA20-'Accum Depr no CIAC'!BA20</f>
        <v>0</v>
      </c>
      <c r="BB20" s="37">
        <f>'Accum Depr w CIAC'!BB20-'Accum Depr no CIAC'!BB20</f>
        <v>0</v>
      </c>
      <c r="BC20" s="31">
        <f>'Accum Depr w CIAC'!BC20-'Accum Depr no CIAC'!BC20</f>
        <v>0</v>
      </c>
      <c r="BD20" s="148">
        <f>'Accum Depr w CIAC'!BD20-'Accum Depr no CIAC'!BD20</f>
        <v>0</v>
      </c>
      <c r="BE20" s="37">
        <f>'Accum Depr w CIAC'!BE20-'Accum Depr no CIAC'!BE20</f>
        <v>0</v>
      </c>
      <c r="BF20" s="31">
        <f>'Accum Depr w CIAC'!BF20-'Accum Depr no CIAC'!BF20</f>
        <v>0</v>
      </c>
      <c r="BG20" s="148">
        <f>'Accum Depr w CIAC'!BG20-'Accum Depr no CIAC'!BG20</f>
        <v>0</v>
      </c>
      <c r="BH20" s="37">
        <f>'Accum Depr w CIAC'!BH20-'Accum Depr no CIAC'!BH20</f>
        <v>0</v>
      </c>
      <c r="BI20" s="31">
        <f>'Accum Depr w CIAC'!BI20-'Accum Depr no CIAC'!BI20</f>
        <v>0</v>
      </c>
      <c r="BJ20" s="148">
        <f>'Accum Depr w CIAC'!BJ20-'Accum Depr no CIAC'!BJ20</f>
        <v>0</v>
      </c>
      <c r="BK20" s="37">
        <f>'Accum Depr w CIAC'!BK20-'Accum Depr no CIAC'!BK20</f>
        <v>0</v>
      </c>
      <c r="BL20" s="31">
        <f>'Accum Depr w CIAC'!BL20-'Accum Depr no CIAC'!BL20</f>
        <v>0</v>
      </c>
      <c r="BM20" s="148">
        <f>'Accum Depr w CIAC'!BM20-'Accum Depr no CIAC'!BM20</f>
        <v>0</v>
      </c>
      <c r="BN20" s="37">
        <f>'Accum Depr w CIAC'!BN20-'Accum Depr no CIAC'!BN20</f>
        <v>0</v>
      </c>
      <c r="BO20" s="31">
        <f>'Accum Depr w CIAC'!BO20-'Accum Depr no CIAC'!BO20</f>
        <v>0</v>
      </c>
      <c r="BP20" s="148">
        <f>'Accum Depr w CIAC'!BP20-'Accum Depr no CIAC'!BP20</f>
        <v>0</v>
      </c>
      <c r="BQ20" s="37">
        <f>'Accum Depr w CIAC'!BQ20-'Accum Depr no CIAC'!BQ20</f>
        <v>0</v>
      </c>
      <c r="BR20" s="31">
        <f>'Accum Depr w CIAC'!BR20-'Accum Depr no CIAC'!BR20</f>
        <v>0</v>
      </c>
      <c r="BS20" s="148">
        <f>'Accum Depr w CIAC'!BS20-'Accum Depr no CIAC'!BS20</f>
        <v>0</v>
      </c>
      <c r="BT20" s="37">
        <f>'Accum Depr w CIAC'!BT20-'Accum Depr no CIAC'!BT20</f>
        <v>0</v>
      </c>
      <c r="BU20" s="31">
        <f>'Accum Depr w CIAC'!BU20-'Accum Depr no CIAC'!BU20</f>
        <v>0</v>
      </c>
      <c r="BV20" s="148">
        <f>'Accum Depr w CIAC'!BV20-'Accum Depr no CIAC'!BV20</f>
        <v>0</v>
      </c>
      <c r="BW20" s="37">
        <f>'Accum Depr w CIAC'!BW20-'Accum Depr no CIAC'!BW20</f>
        <v>0</v>
      </c>
      <c r="BX20" s="31">
        <f>'Accum Depr w CIAC'!BX20-'Accum Depr no CIAC'!BX20</f>
        <v>0</v>
      </c>
      <c r="BY20" s="148">
        <f>'Accum Depr w CIAC'!BY20-'Accum Depr no CIAC'!BY20</f>
        <v>0</v>
      </c>
      <c r="BZ20" s="37">
        <f>'Accum Depr w CIAC'!BZ20-'Accum Depr no CIAC'!BZ20</f>
        <v>0</v>
      </c>
      <c r="CA20" s="31">
        <f>'Accum Depr w CIAC'!CA20-'Accum Depr no CIAC'!CA20</f>
        <v>0</v>
      </c>
      <c r="CB20" s="148">
        <f>'Accum Depr w CIAC'!CB20-'Accum Depr no CIAC'!CB20</f>
        <v>0</v>
      </c>
      <c r="CC20" s="37">
        <f>'Accum Depr w CIAC'!CC20-'Accum Depr no CIAC'!CC20</f>
        <v>0</v>
      </c>
      <c r="CD20" s="31">
        <f>'Accum Depr w CIAC'!CD20-'Accum Depr no CIAC'!CD20</f>
        <v>0</v>
      </c>
      <c r="CE20" s="148">
        <f>'Accum Depr w CIAC'!CE20-'Accum Depr no CIAC'!CE20</f>
        <v>0</v>
      </c>
      <c r="CF20" s="37">
        <f>'Accum Depr w CIAC'!CF20-'Accum Depr no CIAC'!CF20</f>
        <v>0</v>
      </c>
      <c r="CG20" s="31">
        <f>'Accum Depr w CIAC'!CG20-'Accum Depr no CIAC'!CG20</f>
        <v>0</v>
      </c>
      <c r="CH20" s="148">
        <f>'Accum Depr w CIAC'!CH20-'Accum Depr no CIAC'!CH20</f>
        <v>0</v>
      </c>
      <c r="CI20" s="37">
        <f>'Accum Depr w CIAC'!CI20-'Accum Depr no CIAC'!CI20</f>
        <v>0</v>
      </c>
      <c r="CJ20" s="31">
        <f>'Accum Depr w CIAC'!CJ20-'Accum Depr no CIAC'!CJ20</f>
        <v>0</v>
      </c>
      <c r="CK20" s="148">
        <f>'Accum Depr w CIAC'!CK20-'Accum Depr no CIAC'!CK20</f>
        <v>0</v>
      </c>
      <c r="CL20" s="37">
        <f>'Accum Depr w CIAC'!CL20-'Accum Depr no CIAC'!CL20</f>
        <v>0</v>
      </c>
      <c r="CM20" s="31">
        <f>'Accum Depr w CIAC'!CM20-'Accum Depr no CIAC'!CM20</f>
        <v>0</v>
      </c>
      <c r="CN20" s="148">
        <f>'Accum Depr w CIAC'!CN20-'Accum Depr no CIAC'!CN20</f>
        <v>0</v>
      </c>
      <c r="CO20" s="37">
        <f>'Accum Depr w CIAC'!CO20-'Accum Depr no CIAC'!CO20</f>
        <v>0</v>
      </c>
      <c r="CP20" s="31">
        <f>'Accum Depr w CIAC'!CP20-'Accum Depr no CIAC'!CP20</f>
        <v>0</v>
      </c>
      <c r="CQ20" s="148">
        <f>'Accum Depr w CIAC'!CQ20-'Accum Depr no CIAC'!CQ20</f>
        <v>0</v>
      </c>
      <c r="CR20" s="37">
        <f>'Accum Depr w CIAC'!CR20-'Accum Depr no CIAC'!CR20</f>
        <v>0</v>
      </c>
      <c r="CS20" s="31">
        <f>'Accum Depr w CIAC'!CS20-'Accum Depr no CIAC'!CS20</f>
        <v>0</v>
      </c>
      <c r="CT20" s="148">
        <f>'Accum Depr w CIAC'!CT20-'Accum Depr no CIAC'!CT20</f>
        <v>0</v>
      </c>
      <c r="CU20" s="37">
        <f>'Accum Depr w CIAC'!CU20-'Accum Depr no CIAC'!CU20</f>
        <v>0</v>
      </c>
      <c r="CV20" s="31">
        <f>'Accum Depr w CIAC'!CV20-'Accum Depr no CIAC'!CV20</f>
        <v>0</v>
      </c>
      <c r="CW20" s="148">
        <f>'Accum Depr w CIAC'!CW20-'Accum Depr no CIAC'!CW20</f>
        <v>0</v>
      </c>
      <c r="CX20" s="37">
        <f>'Accum Depr w CIAC'!CX20-'Accum Depr no CIAC'!CX20</f>
        <v>0</v>
      </c>
      <c r="CY20" s="31">
        <f>'Accum Depr w CIAC'!CY20-'Accum Depr no CIAC'!CY20</f>
        <v>0</v>
      </c>
      <c r="CZ20" s="148">
        <f>'Accum Depr w CIAC'!CZ20-'Accum Depr no CIAC'!CZ20</f>
        <v>0</v>
      </c>
      <c r="DA20" s="37">
        <f>'Accum Depr w CIAC'!DA20-'Accum Depr no CIAC'!DA20</f>
        <v>0</v>
      </c>
      <c r="DB20" s="31">
        <f>'Accum Depr w CIAC'!DB20-'Accum Depr no CIAC'!DB20</f>
        <v>0</v>
      </c>
      <c r="DC20" s="148">
        <f>'Accum Depr w CIAC'!DC20-'Accum Depr no CIAC'!DC20</f>
        <v>0</v>
      </c>
      <c r="DD20" s="37">
        <f>'Accum Depr w CIAC'!DD20-'Accum Depr no CIAC'!DD20</f>
        <v>0</v>
      </c>
      <c r="DE20" s="31">
        <f>'Accum Depr w CIAC'!DE20-'Accum Depr no CIAC'!DE20</f>
        <v>0</v>
      </c>
      <c r="DF20" s="148">
        <f>'Accum Depr w CIAC'!DF20-'Accum Depr no CIAC'!DF20</f>
        <v>0</v>
      </c>
      <c r="DG20" s="37">
        <f>'Accum Depr w CIAC'!DG20-'Accum Depr no CIAC'!DG20</f>
        <v>0</v>
      </c>
      <c r="DH20" s="31">
        <f>'Accum Depr w CIAC'!DH20-'Accum Depr no CIAC'!DH20</f>
        <v>0</v>
      </c>
      <c r="DI20" s="148">
        <f>'Accum Depr w CIAC'!DI20-'Accum Depr no CIAC'!DI20</f>
        <v>0</v>
      </c>
      <c r="DJ20" s="37">
        <f>'Accum Depr w CIAC'!DJ20-'Accum Depr no CIAC'!DJ20</f>
        <v>0</v>
      </c>
      <c r="DK20" s="31">
        <f>'Accum Depr w CIAC'!DK20-'Accum Depr no CIAC'!DK20</f>
        <v>0</v>
      </c>
      <c r="DL20" s="148">
        <f>'Accum Depr w CIAC'!DL20-'Accum Depr no CIAC'!DL20</f>
        <v>0</v>
      </c>
      <c r="DM20" s="37">
        <f>'Accum Depr w CIAC'!DM20-'Accum Depr no CIAC'!DM20</f>
        <v>0</v>
      </c>
      <c r="DN20" s="31">
        <f>'Accum Depr w CIAC'!DN20-'Accum Depr no CIAC'!DN20</f>
        <v>0</v>
      </c>
      <c r="DO20" s="148">
        <f>'Accum Depr w CIAC'!DO20-'Accum Depr no CIAC'!DO20</f>
        <v>0</v>
      </c>
      <c r="DP20" s="37">
        <f>'Accum Depr w CIAC'!DP20-'Accum Depr no CIAC'!DP20</f>
        <v>0</v>
      </c>
      <c r="DQ20" s="31">
        <f>'Accum Depr w CIAC'!DQ20-'Accum Depr no CIAC'!DQ20</f>
        <v>0</v>
      </c>
      <c r="DR20" s="148">
        <f>'Accum Depr w CIAC'!DR20-'Accum Depr no CIAC'!DR20</f>
        <v>0</v>
      </c>
      <c r="DS20" s="37">
        <f>'Accum Depr w CIAC'!DS20-'Accum Depr no CIAC'!DS20</f>
        <v>0</v>
      </c>
      <c r="DT20" s="31">
        <f>'Accum Depr w CIAC'!DT20-'Accum Depr no CIAC'!DT20</f>
        <v>0</v>
      </c>
      <c r="DU20" s="148">
        <f>'Accum Depr w CIAC'!DU20-'Accum Depr no CIAC'!DU20</f>
        <v>0</v>
      </c>
      <c r="DV20" s="37">
        <f>'Accum Depr w CIAC'!DV20-'Accum Depr no CIAC'!DV20</f>
        <v>0</v>
      </c>
      <c r="DW20" s="31">
        <f>'Accum Depr w CIAC'!DW20-'Accum Depr no CIAC'!DW20</f>
        <v>0</v>
      </c>
      <c r="DX20" s="148">
        <f>'Accum Depr w CIAC'!DX20-'Accum Depr no CIAC'!DX20</f>
        <v>0</v>
      </c>
      <c r="DY20" s="37">
        <f>'Accum Depr w CIAC'!DY20-'Accum Depr no CIAC'!DY20</f>
        <v>0</v>
      </c>
      <c r="DZ20" s="31">
        <f>'Accum Depr w CIAC'!DZ20-'Accum Depr no CIAC'!DZ20</f>
        <v>0</v>
      </c>
      <c r="EA20" s="148">
        <f>'Accum Depr w CIAC'!EA20-'Accum Depr no CIAC'!EA20</f>
        <v>0</v>
      </c>
      <c r="EB20" s="37">
        <f>'Accum Depr w CIAC'!EB20-'Accum Depr no CIAC'!EB20</f>
        <v>0</v>
      </c>
      <c r="EC20" s="31">
        <f>'Accum Depr w CIAC'!EC20-'Accum Depr no CIAC'!EC20</f>
        <v>0</v>
      </c>
      <c r="ED20" s="148">
        <f>'Accum Depr w CIAC'!ED20-'Accum Depr no CIAC'!ED20</f>
        <v>0</v>
      </c>
      <c r="EE20" s="37">
        <f>'Accum Depr w CIAC'!EE20-'Accum Depr no CIAC'!EE20</f>
        <v>0</v>
      </c>
      <c r="EF20" s="31">
        <f>'Accum Depr w CIAC'!EF20-'Accum Depr no CIAC'!EF20</f>
        <v>0</v>
      </c>
      <c r="EG20" s="148">
        <f>'Accum Depr w CIAC'!EG20-'Accum Depr no CIAC'!EG20</f>
        <v>0</v>
      </c>
      <c r="EH20" s="37">
        <f>'Accum Depr w CIAC'!EH20-'Accum Depr no CIAC'!EH20</f>
        <v>0</v>
      </c>
      <c r="EI20" s="31">
        <f>'Accum Depr w CIAC'!EI20-'Accum Depr no CIAC'!EI20</f>
        <v>0</v>
      </c>
      <c r="EJ20" s="148">
        <f>'Accum Depr w CIAC'!EJ20-'Accum Depr no CIAC'!EJ20</f>
        <v>0</v>
      </c>
      <c r="EK20" s="37">
        <f>'Accum Depr w CIAC'!EK20-'Accum Depr no CIAC'!EK20</f>
        <v>0</v>
      </c>
      <c r="EL20" s="31">
        <f>'Accum Depr w CIAC'!EL20-'Accum Depr no CIAC'!EL20</f>
        <v>0</v>
      </c>
      <c r="EM20" s="148">
        <f>'Accum Depr w CIAC'!EM20-'Accum Depr no CIAC'!EM20</f>
        <v>0</v>
      </c>
      <c r="EN20" s="37">
        <f>'Accum Depr w CIAC'!EN20-'Accum Depr no CIAC'!EN20</f>
        <v>0</v>
      </c>
      <c r="EO20" s="31">
        <f>'Accum Depr w CIAC'!EO20-'Accum Depr no CIAC'!EO20</f>
        <v>0</v>
      </c>
      <c r="EP20" s="148">
        <f>'Accum Depr w CIAC'!EP20-'Accum Depr no CIAC'!EP20</f>
        <v>0</v>
      </c>
      <c r="EQ20" s="37">
        <f>'Accum Depr w CIAC'!EQ20-'Accum Depr no CIAC'!EQ20</f>
        <v>0</v>
      </c>
      <c r="ER20" s="31">
        <f>'Accum Depr w CIAC'!ER20-'Accum Depr no CIAC'!ER20</f>
        <v>0</v>
      </c>
      <c r="ES20" s="148">
        <f>'Accum Depr w CIAC'!ES20-'Accum Depr no CIAC'!ES20</f>
        <v>0</v>
      </c>
      <c r="ET20" s="37">
        <f>'Accum Depr w CIAC'!ET20-'Accum Depr no CIAC'!ET20</f>
        <v>0</v>
      </c>
      <c r="EU20" s="31">
        <f>'Accum Depr w CIAC'!EU20-'Accum Depr no CIAC'!EU20</f>
        <v>0</v>
      </c>
      <c r="EV20" s="148">
        <f>'Accum Depr w CIAC'!EV20-'Accum Depr no CIAC'!EV20</f>
        <v>0</v>
      </c>
      <c r="EW20" s="37">
        <f>'Accum Depr w CIAC'!EW20-'Accum Depr no CIAC'!EW20</f>
        <v>0</v>
      </c>
      <c r="EX20" s="31">
        <f>'Accum Depr w CIAC'!EX20-'Accum Depr no CIAC'!EX20</f>
        <v>0</v>
      </c>
      <c r="EY20" s="148">
        <f>'Accum Depr w CIAC'!EY20-'Accum Depr no CIAC'!EY20</f>
        <v>0</v>
      </c>
      <c r="EZ20" s="37">
        <f>'Accum Depr w CIAC'!EZ20-'Accum Depr no CIAC'!EZ20</f>
        <v>0</v>
      </c>
      <c r="FA20" s="31">
        <f>'Accum Depr w CIAC'!FA20-'Accum Depr no CIAC'!FA20</f>
        <v>0</v>
      </c>
      <c r="FB20" s="148">
        <f>'Accum Depr w CIAC'!FB20-'Accum Depr no CIAC'!FB20</f>
        <v>0</v>
      </c>
      <c r="FC20" s="37">
        <f>'Accum Depr w CIAC'!FC20-'Accum Depr no CIAC'!FC20</f>
        <v>0</v>
      </c>
      <c r="FD20" s="155">
        <f>'Accum Depr w CIAC'!FD20-'Accum Depr no CIAC'!FD20</f>
        <v>0</v>
      </c>
      <c r="FE20" s="155">
        <f>'Accum Depr w CIAC'!FE20-'Accum Depr no CIAC'!FE20</f>
        <v>0</v>
      </c>
      <c r="FF20" s="155">
        <f>'Accum Depr w CIAC'!FF20-'Accum Depr no CIAC'!FF20</f>
        <v>0</v>
      </c>
      <c r="FG20" s="155">
        <f>'Accum Depr w CIAC'!FG20-'Accum Depr no CIAC'!FG20</f>
        <v>0</v>
      </c>
      <c r="FH20" s="155">
        <f>'Accum Depr w CIAC'!FH20-'Accum Depr no CIAC'!FH20</f>
        <v>0</v>
      </c>
      <c r="FI20" s="155">
        <f>'Accum Depr w CIAC'!FI20-'Accum Depr no CIAC'!FI20</f>
        <v>0</v>
      </c>
      <c r="FJ20" s="155">
        <f>'Accum Depr w CIAC'!FJ20-'Accum Depr no CIAC'!FJ20</f>
        <v>0</v>
      </c>
    </row>
    <row r="21" spans="1:166" x14ac:dyDescent="0.2">
      <c r="A21" s="10"/>
      <c r="B21" s="10"/>
      <c r="C21" s="10"/>
      <c r="D21" s="27">
        <f>'Accum Depr w CIAC'!D21-'Accum Depr no CIAC'!D21</f>
        <v>0</v>
      </c>
      <c r="E21" s="158">
        <f>'Accum Depr w CIAC'!E21-'Accum Depr no CIAC'!E21</f>
        <v>0</v>
      </c>
      <c r="F21" s="33">
        <f>'Accum Depr w CIAC'!F21-'Accum Depr no CIAC'!F21</f>
        <v>0</v>
      </c>
      <c r="G21" s="31">
        <f>'Accum Depr w CIAC'!G21-'Accum Depr no CIAC'!G21</f>
        <v>0</v>
      </c>
      <c r="H21" s="148">
        <f>'Accum Depr w CIAC'!H21-'Accum Depr no CIAC'!H21</f>
        <v>0</v>
      </c>
      <c r="I21" s="37">
        <f>'Accum Depr w CIAC'!I21-'Accum Depr no CIAC'!I21</f>
        <v>0</v>
      </c>
      <c r="J21" s="31">
        <f>'Accum Depr w CIAC'!J21-'Accum Depr no CIAC'!J21</f>
        <v>0</v>
      </c>
      <c r="K21" s="148">
        <f>'Accum Depr w CIAC'!K21-'Accum Depr no CIAC'!K21</f>
        <v>0</v>
      </c>
      <c r="L21" s="37">
        <f>'Accum Depr w CIAC'!L21-'Accum Depr no CIAC'!L21</f>
        <v>0</v>
      </c>
      <c r="M21" s="31">
        <f>'Accum Depr w CIAC'!M21-'Accum Depr no CIAC'!M21</f>
        <v>0</v>
      </c>
      <c r="N21" s="148">
        <f>'Accum Depr w CIAC'!N21-'Accum Depr no CIAC'!N21</f>
        <v>0</v>
      </c>
      <c r="O21" s="37">
        <f>'Accum Depr w CIAC'!O21-'Accum Depr no CIAC'!O21</f>
        <v>0</v>
      </c>
      <c r="P21" s="31">
        <f>'Accum Depr w CIAC'!P21-'Accum Depr no CIAC'!P21</f>
        <v>0</v>
      </c>
      <c r="Q21" s="148">
        <f>'Accum Depr w CIAC'!Q21-'Accum Depr no CIAC'!Q21</f>
        <v>0</v>
      </c>
      <c r="R21" s="37">
        <f>'Accum Depr w CIAC'!R21-'Accum Depr no CIAC'!R21</f>
        <v>0</v>
      </c>
      <c r="S21" s="31">
        <f>'Accum Depr w CIAC'!S21-'Accum Depr no CIAC'!S21</f>
        <v>0</v>
      </c>
      <c r="T21" s="148">
        <f>'Accum Depr w CIAC'!T21-'Accum Depr no CIAC'!T21</f>
        <v>0</v>
      </c>
      <c r="U21" s="37">
        <f>'Accum Depr w CIAC'!U21-'Accum Depr no CIAC'!U21</f>
        <v>0</v>
      </c>
      <c r="V21" s="31">
        <f>'Accum Depr w CIAC'!V21-'Accum Depr no CIAC'!V21</f>
        <v>0</v>
      </c>
      <c r="W21" s="148">
        <f>'Accum Depr w CIAC'!W21-'Accum Depr no CIAC'!W21</f>
        <v>0</v>
      </c>
      <c r="X21" s="37">
        <f>'Accum Depr w CIAC'!X21-'Accum Depr no CIAC'!X21</f>
        <v>0</v>
      </c>
      <c r="Y21" s="31">
        <f>'Accum Depr w CIAC'!Y21-'Accum Depr no CIAC'!Y21</f>
        <v>0</v>
      </c>
      <c r="Z21" s="148">
        <f>'Accum Depr w CIAC'!Z21-'Accum Depr no CIAC'!Z21</f>
        <v>0</v>
      </c>
      <c r="AA21" s="37">
        <f>'Accum Depr w CIAC'!AA21-'Accum Depr no CIAC'!AA21</f>
        <v>0</v>
      </c>
      <c r="AB21" s="31">
        <f>'Accum Depr w CIAC'!AB21-'Accum Depr no CIAC'!AB21</f>
        <v>0</v>
      </c>
      <c r="AC21" s="148">
        <f>'Accum Depr w CIAC'!AC21-'Accum Depr no CIAC'!AC21</f>
        <v>0</v>
      </c>
      <c r="AD21" s="37">
        <f>'Accum Depr w CIAC'!AD21-'Accum Depr no CIAC'!AD21</f>
        <v>0</v>
      </c>
      <c r="AE21" s="31">
        <f>'Accum Depr w CIAC'!AE21-'Accum Depr no CIAC'!AE21</f>
        <v>0</v>
      </c>
      <c r="AF21" s="148">
        <f>'Accum Depr w CIAC'!AF21-'Accum Depr no CIAC'!AF21</f>
        <v>0</v>
      </c>
      <c r="AG21" s="37">
        <f>'Accum Depr w CIAC'!AG21-'Accum Depr no CIAC'!AG21</f>
        <v>0</v>
      </c>
      <c r="AH21" s="31">
        <f>'Accum Depr w CIAC'!AH21-'Accum Depr no CIAC'!AH21</f>
        <v>0</v>
      </c>
      <c r="AI21" s="148">
        <f>'Accum Depr w CIAC'!AI21-'Accum Depr no CIAC'!AI21</f>
        <v>0</v>
      </c>
      <c r="AJ21" s="37">
        <f>'Accum Depr w CIAC'!AJ21-'Accum Depr no CIAC'!AJ21</f>
        <v>0</v>
      </c>
      <c r="AK21" s="31">
        <f>'Accum Depr w CIAC'!AK21-'Accum Depr no CIAC'!AK21</f>
        <v>0</v>
      </c>
      <c r="AL21" s="148">
        <f>'Accum Depr w CIAC'!AL21-'Accum Depr no CIAC'!AL21</f>
        <v>0</v>
      </c>
      <c r="AM21" s="37">
        <f>'Accum Depr w CIAC'!AM21-'Accum Depr no CIAC'!AM21</f>
        <v>0</v>
      </c>
      <c r="AN21" s="31">
        <f>'Accum Depr w CIAC'!AN21-'Accum Depr no CIAC'!AN21</f>
        <v>0</v>
      </c>
      <c r="AO21" s="148">
        <f>'Accum Depr w CIAC'!AO21-'Accum Depr no CIAC'!AO21</f>
        <v>0</v>
      </c>
      <c r="AP21" s="37">
        <f>'Accum Depr w CIAC'!AP21-'Accum Depr no CIAC'!AP21</f>
        <v>0</v>
      </c>
      <c r="AQ21" s="31">
        <f>'Accum Depr w CIAC'!AQ21-'Accum Depr no CIAC'!AQ21</f>
        <v>0</v>
      </c>
      <c r="AR21" s="148">
        <f>'Accum Depr w CIAC'!AR21-'Accum Depr no CIAC'!AR21</f>
        <v>0</v>
      </c>
      <c r="AS21" s="37">
        <f>'Accum Depr w CIAC'!AS21-'Accum Depr no CIAC'!AS21</f>
        <v>0</v>
      </c>
      <c r="AT21" s="31">
        <f>'Accum Depr w CIAC'!AT21-'Accum Depr no CIAC'!AT21</f>
        <v>0</v>
      </c>
      <c r="AU21" s="148">
        <f>'Accum Depr w CIAC'!AU21-'Accum Depr no CIAC'!AU21</f>
        <v>0</v>
      </c>
      <c r="AV21" s="37">
        <f>'Accum Depr w CIAC'!AV21-'Accum Depr no CIAC'!AV21</f>
        <v>0</v>
      </c>
      <c r="AW21" s="31">
        <f>'Accum Depr w CIAC'!AW21-'Accum Depr no CIAC'!AW21</f>
        <v>0</v>
      </c>
      <c r="AX21" s="148">
        <f>'Accum Depr w CIAC'!AX21-'Accum Depr no CIAC'!AX21</f>
        <v>0</v>
      </c>
      <c r="AY21" s="37">
        <f>'Accum Depr w CIAC'!AY21-'Accum Depr no CIAC'!AY21</f>
        <v>0</v>
      </c>
      <c r="AZ21" s="31">
        <f>'Accum Depr w CIAC'!AZ21-'Accum Depr no CIAC'!AZ21</f>
        <v>0</v>
      </c>
      <c r="BA21" s="148">
        <f>'Accum Depr w CIAC'!BA21-'Accum Depr no CIAC'!BA21</f>
        <v>0</v>
      </c>
      <c r="BB21" s="37">
        <f>'Accum Depr w CIAC'!BB21-'Accum Depr no CIAC'!BB21</f>
        <v>0</v>
      </c>
      <c r="BC21" s="31">
        <f>'Accum Depr w CIAC'!BC21-'Accum Depr no CIAC'!BC21</f>
        <v>0</v>
      </c>
      <c r="BD21" s="148">
        <f>'Accum Depr w CIAC'!BD21-'Accum Depr no CIAC'!BD21</f>
        <v>0</v>
      </c>
      <c r="BE21" s="37">
        <f>'Accum Depr w CIAC'!BE21-'Accum Depr no CIAC'!BE21</f>
        <v>0</v>
      </c>
      <c r="BF21" s="31">
        <f>'Accum Depr w CIAC'!BF21-'Accum Depr no CIAC'!BF21</f>
        <v>0</v>
      </c>
      <c r="BG21" s="148">
        <f>'Accum Depr w CIAC'!BG21-'Accum Depr no CIAC'!BG21</f>
        <v>0</v>
      </c>
      <c r="BH21" s="37">
        <f>'Accum Depr w CIAC'!BH21-'Accum Depr no CIAC'!BH21</f>
        <v>0</v>
      </c>
      <c r="BI21" s="31">
        <f>'Accum Depr w CIAC'!BI21-'Accum Depr no CIAC'!BI21</f>
        <v>0</v>
      </c>
      <c r="BJ21" s="148">
        <f>'Accum Depr w CIAC'!BJ21-'Accum Depr no CIAC'!BJ21</f>
        <v>0</v>
      </c>
      <c r="BK21" s="37">
        <f>'Accum Depr w CIAC'!BK21-'Accum Depr no CIAC'!BK21</f>
        <v>0</v>
      </c>
      <c r="BL21" s="31">
        <f>'Accum Depr w CIAC'!BL21-'Accum Depr no CIAC'!BL21</f>
        <v>0</v>
      </c>
      <c r="BM21" s="148">
        <f>'Accum Depr w CIAC'!BM21-'Accum Depr no CIAC'!BM21</f>
        <v>0</v>
      </c>
      <c r="BN21" s="37">
        <f>'Accum Depr w CIAC'!BN21-'Accum Depr no CIAC'!BN21</f>
        <v>0</v>
      </c>
      <c r="BO21" s="31">
        <f>'Accum Depr w CIAC'!BO21-'Accum Depr no CIAC'!BO21</f>
        <v>0</v>
      </c>
      <c r="BP21" s="148">
        <f>'Accum Depr w CIAC'!BP21-'Accum Depr no CIAC'!BP21</f>
        <v>0</v>
      </c>
      <c r="BQ21" s="37">
        <f>'Accum Depr w CIAC'!BQ21-'Accum Depr no CIAC'!BQ21</f>
        <v>0</v>
      </c>
      <c r="BR21" s="31">
        <f>'Accum Depr w CIAC'!BR21-'Accum Depr no CIAC'!BR21</f>
        <v>0</v>
      </c>
      <c r="BS21" s="148">
        <f>'Accum Depr w CIAC'!BS21-'Accum Depr no CIAC'!BS21</f>
        <v>0</v>
      </c>
      <c r="BT21" s="37">
        <f>'Accum Depr w CIAC'!BT21-'Accum Depr no CIAC'!BT21</f>
        <v>0</v>
      </c>
      <c r="BU21" s="31">
        <f>'Accum Depr w CIAC'!BU21-'Accum Depr no CIAC'!BU21</f>
        <v>0</v>
      </c>
      <c r="BV21" s="148">
        <f>'Accum Depr w CIAC'!BV21-'Accum Depr no CIAC'!BV21</f>
        <v>0</v>
      </c>
      <c r="BW21" s="37">
        <f>'Accum Depr w CIAC'!BW21-'Accum Depr no CIAC'!BW21</f>
        <v>0</v>
      </c>
      <c r="BX21" s="31">
        <f>'Accum Depr w CIAC'!BX21-'Accum Depr no CIAC'!BX21</f>
        <v>0</v>
      </c>
      <c r="BY21" s="148">
        <f>'Accum Depr w CIAC'!BY21-'Accum Depr no CIAC'!BY21</f>
        <v>0</v>
      </c>
      <c r="BZ21" s="37">
        <f>'Accum Depr w CIAC'!BZ21-'Accum Depr no CIAC'!BZ21</f>
        <v>0</v>
      </c>
      <c r="CA21" s="31">
        <f>'Accum Depr w CIAC'!CA21-'Accum Depr no CIAC'!CA21</f>
        <v>0</v>
      </c>
      <c r="CB21" s="148">
        <f>'Accum Depr w CIAC'!CB21-'Accum Depr no CIAC'!CB21</f>
        <v>0</v>
      </c>
      <c r="CC21" s="37">
        <f>'Accum Depr w CIAC'!CC21-'Accum Depr no CIAC'!CC21</f>
        <v>0</v>
      </c>
      <c r="CD21" s="31">
        <f>'Accum Depr w CIAC'!CD21-'Accum Depr no CIAC'!CD21</f>
        <v>0</v>
      </c>
      <c r="CE21" s="148">
        <f>'Accum Depr w CIAC'!CE21-'Accum Depr no CIAC'!CE21</f>
        <v>0</v>
      </c>
      <c r="CF21" s="37">
        <f>'Accum Depr w CIAC'!CF21-'Accum Depr no CIAC'!CF21</f>
        <v>0</v>
      </c>
      <c r="CG21" s="31">
        <f>'Accum Depr w CIAC'!CG21-'Accum Depr no CIAC'!CG21</f>
        <v>0</v>
      </c>
      <c r="CH21" s="148">
        <f>'Accum Depr w CIAC'!CH21-'Accum Depr no CIAC'!CH21</f>
        <v>0</v>
      </c>
      <c r="CI21" s="37">
        <f>'Accum Depr w CIAC'!CI21-'Accum Depr no CIAC'!CI21</f>
        <v>0</v>
      </c>
      <c r="CJ21" s="31">
        <f>'Accum Depr w CIAC'!CJ21-'Accum Depr no CIAC'!CJ21</f>
        <v>0</v>
      </c>
      <c r="CK21" s="148">
        <f>'Accum Depr w CIAC'!CK21-'Accum Depr no CIAC'!CK21</f>
        <v>0</v>
      </c>
      <c r="CL21" s="37">
        <f>'Accum Depr w CIAC'!CL21-'Accum Depr no CIAC'!CL21</f>
        <v>0</v>
      </c>
      <c r="CM21" s="31">
        <f>'Accum Depr w CIAC'!CM21-'Accum Depr no CIAC'!CM21</f>
        <v>0</v>
      </c>
      <c r="CN21" s="148">
        <f>'Accum Depr w CIAC'!CN21-'Accum Depr no CIAC'!CN21</f>
        <v>0</v>
      </c>
      <c r="CO21" s="37">
        <f>'Accum Depr w CIAC'!CO21-'Accum Depr no CIAC'!CO21</f>
        <v>0</v>
      </c>
      <c r="CP21" s="31">
        <f>'Accum Depr w CIAC'!CP21-'Accum Depr no CIAC'!CP21</f>
        <v>0</v>
      </c>
      <c r="CQ21" s="148">
        <f>'Accum Depr w CIAC'!CQ21-'Accum Depr no CIAC'!CQ21</f>
        <v>0</v>
      </c>
      <c r="CR21" s="37">
        <f>'Accum Depr w CIAC'!CR21-'Accum Depr no CIAC'!CR21</f>
        <v>0</v>
      </c>
      <c r="CS21" s="31">
        <f>'Accum Depr w CIAC'!CS21-'Accum Depr no CIAC'!CS21</f>
        <v>0</v>
      </c>
      <c r="CT21" s="148">
        <f>'Accum Depr w CIAC'!CT21-'Accum Depr no CIAC'!CT21</f>
        <v>0</v>
      </c>
      <c r="CU21" s="37">
        <f>'Accum Depr w CIAC'!CU21-'Accum Depr no CIAC'!CU21</f>
        <v>0</v>
      </c>
      <c r="CV21" s="31">
        <f>'Accum Depr w CIAC'!CV21-'Accum Depr no CIAC'!CV21</f>
        <v>0</v>
      </c>
      <c r="CW21" s="148">
        <f>'Accum Depr w CIAC'!CW21-'Accum Depr no CIAC'!CW21</f>
        <v>0</v>
      </c>
      <c r="CX21" s="37">
        <f>'Accum Depr w CIAC'!CX21-'Accum Depr no CIAC'!CX21</f>
        <v>0</v>
      </c>
      <c r="CY21" s="31">
        <f>'Accum Depr w CIAC'!CY21-'Accum Depr no CIAC'!CY21</f>
        <v>0</v>
      </c>
      <c r="CZ21" s="148">
        <f>'Accum Depr w CIAC'!CZ21-'Accum Depr no CIAC'!CZ21</f>
        <v>0</v>
      </c>
      <c r="DA21" s="37">
        <f>'Accum Depr w CIAC'!DA21-'Accum Depr no CIAC'!DA21</f>
        <v>0</v>
      </c>
      <c r="DB21" s="31">
        <f>'Accum Depr w CIAC'!DB21-'Accum Depr no CIAC'!DB21</f>
        <v>0</v>
      </c>
      <c r="DC21" s="148">
        <f>'Accum Depr w CIAC'!DC21-'Accum Depr no CIAC'!DC21</f>
        <v>0</v>
      </c>
      <c r="DD21" s="37">
        <f>'Accum Depr w CIAC'!DD21-'Accum Depr no CIAC'!DD21</f>
        <v>0</v>
      </c>
      <c r="DE21" s="31">
        <f>'Accum Depr w CIAC'!DE21-'Accum Depr no CIAC'!DE21</f>
        <v>0</v>
      </c>
      <c r="DF21" s="148">
        <f>'Accum Depr w CIAC'!DF21-'Accum Depr no CIAC'!DF21</f>
        <v>0</v>
      </c>
      <c r="DG21" s="37">
        <f>'Accum Depr w CIAC'!DG21-'Accum Depr no CIAC'!DG21</f>
        <v>0</v>
      </c>
      <c r="DH21" s="31">
        <f>'Accum Depr w CIAC'!DH21-'Accum Depr no CIAC'!DH21</f>
        <v>0</v>
      </c>
      <c r="DI21" s="148">
        <f>'Accum Depr w CIAC'!DI21-'Accum Depr no CIAC'!DI21</f>
        <v>0</v>
      </c>
      <c r="DJ21" s="37">
        <f>'Accum Depr w CIAC'!DJ21-'Accum Depr no CIAC'!DJ21</f>
        <v>0</v>
      </c>
      <c r="DK21" s="31">
        <f>'Accum Depr w CIAC'!DK21-'Accum Depr no CIAC'!DK21</f>
        <v>0</v>
      </c>
      <c r="DL21" s="148">
        <f>'Accum Depr w CIAC'!DL21-'Accum Depr no CIAC'!DL21</f>
        <v>0</v>
      </c>
      <c r="DM21" s="37">
        <f>'Accum Depr w CIAC'!DM21-'Accum Depr no CIAC'!DM21</f>
        <v>0</v>
      </c>
      <c r="DN21" s="31">
        <f>'Accum Depr w CIAC'!DN21-'Accum Depr no CIAC'!DN21</f>
        <v>0</v>
      </c>
      <c r="DO21" s="148">
        <f>'Accum Depr w CIAC'!DO21-'Accum Depr no CIAC'!DO21</f>
        <v>0</v>
      </c>
      <c r="DP21" s="37">
        <f>'Accum Depr w CIAC'!DP21-'Accum Depr no CIAC'!DP21</f>
        <v>0</v>
      </c>
      <c r="DQ21" s="31">
        <f>'Accum Depr w CIAC'!DQ21-'Accum Depr no CIAC'!DQ21</f>
        <v>0</v>
      </c>
      <c r="DR21" s="148">
        <f>'Accum Depr w CIAC'!DR21-'Accum Depr no CIAC'!DR21</f>
        <v>0</v>
      </c>
      <c r="DS21" s="37">
        <f>'Accum Depr w CIAC'!DS21-'Accum Depr no CIAC'!DS21</f>
        <v>0</v>
      </c>
      <c r="DT21" s="31">
        <f>'Accum Depr w CIAC'!DT21-'Accum Depr no CIAC'!DT21</f>
        <v>0</v>
      </c>
      <c r="DU21" s="148">
        <f>'Accum Depr w CIAC'!DU21-'Accum Depr no CIAC'!DU21</f>
        <v>0</v>
      </c>
      <c r="DV21" s="37">
        <f>'Accum Depr w CIAC'!DV21-'Accum Depr no CIAC'!DV21</f>
        <v>0</v>
      </c>
      <c r="DW21" s="31">
        <f>'Accum Depr w CIAC'!DW21-'Accum Depr no CIAC'!DW21</f>
        <v>0</v>
      </c>
      <c r="DX21" s="148">
        <f>'Accum Depr w CIAC'!DX21-'Accum Depr no CIAC'!DX21</f>
        <v>0</v>
      </c>
      <c r="DY21" s="37">
        <f>'Accum Depr w CIAC'!DY21-'Accum Depr no CIAC'!DY21</f>
        <v>0</v>
      </c>
      <c r="DZ21" s="31">
        <f>'Accum Depr w CIAC'!DZ21-'Accum Depr no CIAC'!DZ21</f>
        <v>0</v>
      </c>
      <c r="EA21" s="148">
        <f>'Accum Depr w CIAC'!EA21-'Accum Depr no CIAC'!EA21</f>
        <v>0</v>
      </c>
      <c r="EB21" s="37">
        <f>'Accum Depr w CIAC'!EB21-'Accum Depr no CIAC'!EB21</f>
        <v>0</v>
      </c>
      <c r="EC21" s="31">
        <f>'Accum Depr w CIAC'!EC21-'Accum Depr no CIAC'!EC21</f>
        <v>0</v>
      </c>
      <c r="ED21" s="148">
        <f>'Accum Depr w CIAC'!ED21-'Accum Depr no CIAC'!ED21</f>
        <v>0</v>
      </c>
      <c r="EE21" s="37">
        <f>'Accum Depr w CIAC'!EE21-'Accum Depr no CIAC'!EE21</f>
        <v>0</v>
      </c>
      <c r="EF21" s="31">
        <f>'Accum Depr w CIAC'!EF21-'Accum Depr no CIAC'!EF21</f>
        <v>0</v>
      </c>
      <c r="EG21" s="148">
        <f>'Accum Depr w CIAC'!EG21-'Accum Depr no CIAC'!EG21</f>
        <v>0</v>
      </c>
      <c r="EH21" s="37">
        <f>'Accum Depr w CIAC'!EH21-'Accum Depr no CIAC'!EH21</f>
        <v>0</v>
      </c>
      <c r="EI21" s="31">
        <f>'Accum Depr w CIAC'!EI21-'Accum Depr no CIAC'!EI21</f>
        <v>0</v>
      </c>
      <c r="EJ21" s="148">
        <f>'Accum Depr w CIAC'!EJ21-'Accum Depr no CIAC'!EJ21</f>
        <v>0</v>
      </c>
      <c r="EK21" s="37">
        <f>'Accum Depr w CIAC'!EK21-'Accum Depr no CIAC'!EK21</f>
        <v>0</v>
      </c>
      <c r="EL21" s="31">
        <f>'Accum Depr w CIAC'!EL21-'Accum Depr no CIAC'!EL21</f>
        <v>0</v>
      </c>
      <c r="EM21" s="148">
        <f>'Accum Depr w CIAC'!EM21-'Accum Depr no CIAC'!EM21</f>
        <v>0</v>
      </c>
      <c r="EN21" s="37">
        <f>'Accum Depr w CIAC'!EN21-'Accum Depr no CIAC'!EN21</f>
        <v>0</v>
      </c>
      <c r="EO21" s="31">
        <f>'Accum Depr w CIAC'!EO21-'Accum Depr no CIAC'!EO21</f>
        <v>0</v>
      </c>
      <c r="EP21" s="148">
        <f>'Accum Depr w CIAC'!EP21-'Accum Depr no CIAC'!EP21</f>
        <v>0</v>
      </c>
      <c r="EQ21" s="37">
        <f>'Accum Depr w CIAC'!EQ21-'Accum Depr no CIAC'!EQ21</f>
        <v>0</v>
      </c>
      <c r="ER21" s="31">
        <f>'Accum Depr w CIAC'!ER21-'Accum Depr no CIAC'!ER21</f>
        <v>0</v>
      </c>
      <c r="ES21" s="148">
        <f>'Accum Depr w CIAC'!ES21-'Accum Depr no CIAC'!ES21</f>
        <v>0</v>
      </c>
      <c r="ET21" s="37">
        <f>'Accum Depr w CIAC'!ET21-'Accum Depr no CIAC'!ET21</f>
        <v>0</v>
      </c>
      <c r="EU21" s="31">
        <f>'Accum Depr w CIAC'!EU21-'Accum Depr no CIAC'!EU21</f>
        <v>0</v>
      </c>
      <c r="EV21" s="148">
        <f>'Accum Depr w CIAC'!EV21-'Accum Depr no CIAC'!EV21</f>
        <v>0</v>
      </c>
      <c r="EW21" s="37">
        <f>'Accum Depr w CIAC'!EW21-'Accum Depr no CIAC'!EW21</f>
        <v>0</v>
      </c>
      <c r="EX21" s="31">
        <f>'Accum Depr w CIAC'!EX21-'Accum Depr no CIAC'!EX21</f>
        <v>0</v>
      </c>
      <c r="EY21" s="148">
        <f>'Accum Depr w CIAC'!EY21-'Accum Depr no CIAC'!EY21</f>
        <v>0</v>
      </c>
      <c r="EZ21" s="37">
        <f>'Accum Depr w CIAC'!EZ21-'Accum Depr no CIAC'!EZ21</f>
        <v>0</v>
      </c>
      <c r="FA21" s="31">
        <f>'Accum Depr w CIAC'!FA21-'Accum Depr no CIAC'!FA21</f>
        <v>0</v>
      </c>
      <c r="FB21" s="148">
        <f>'Accum Depr w CIAC'!FB21-'Accum Depr no CIAC'!FB21</f>
        <v>0</v>
      </c>
      <c r="FC21" s="37">
        <f>'Accum Depr w CIAC'!FC21-'Accum Depr no CIAC'!FC21</f>
        <v>0</v>
      </c>
      <c r="FD21" s="155">
        <f>'Accum Depr w CIAC'!FD21-'Accum Depr no CIAC'!FD21</f>
        <v>0</v>
      </c>
      <c r="FE21" s="155">
        <f>'Accum Depr w CIAC'!FE21-'Accum Depr no CIAC'!FE21</f>
        <v>0</v>
      </c>
      <c r="FF21" s="155">
        <f>'Accum Depr w CIAC'!FF21-'Accum Depr no CIAC'!FF21</f>
        <v>0</v>
      </c>
      <c r="FG21" s="155">
        <f>'Accum Depr w CIAC'!FG21-'Accum Depr no CIAC'!FG21</f>
        <v>0</v>
      </c>
      <c r="FH21" s="155">
        <f>'Accum Depr w CIAC'!FH21-'Accum Depr no CIAC'!FH21</f>
        <v>0</v>
      </c>
      <c r="FI21" s="155">
        <f>'Accum Depr w CIAC'!FI21-'Accum Depr no CIAC'!FI21</f>
        <v>0</v>
      </c>
      <c r="FJ21" s="155">
        <f>'Accum Depr w CIAC'!FJ21-'Accum Depr no CIAC'!FJ21</f>
        <v>0</v>
      </c>
    </row>
    <row r="22" spans="1:166" x14ac:dyDescent="0.2">
      <c r="A22" s="12"/>
      <c r="B22" s="13"/>
      <c r="C22" s="13"/>
      <c r="D22" s="28">
        <f>'Accum Depr w CIAC'!D22-'Accum Depr no CIAC'!D22</f>
        <v>0</v>
      </c>
      <c r="E22" s="7">
        <f>'Accum Depr w CIAC'!E22-'Accum Depr no CIAC'!E22</f>
        <v>0</v>
      </c>
      <c r="F22" s="34">
        <f>'Accum Depr w CIAC'!F22-'Accum Depr no CIAC'!F22</f>
        <v>0</v>
      </c>
      <c r="G22" s="28">
        <f>'Accum Depr w CIAC'!G22-'Accum Depr no CIAC'!G22</f>
        <v>0</v>
      </c>
      <c r="H22" s="23">
        <f>'Accum Depr w CIAC'!H22-'Accum Depr no CIAC'!H22</f>
        <v>0</v>
      </c>
      <c r="I22" s="34">
        <f>'Accum Depr w CIAC'!I22-'Accum Depr no CIAC'!I22</f>
        <v>0</v>
      </c>
      <c r="J22" s="28">
        <f>'Accum Depr w CIAC'!J22-'Accum Depr no CIAC'!J22</f>
        <v>0</v>
      </c>
      <c r="K22" s="7">
        <f>'Accum Depr w CIAC'!K22-'Accum Depr no CIAC'!K22</f>
        <v>0</v>
      </c>
      <c r="L22" s="34">
        <f>'Accum Depr w CIAC'!L22-'Accum Depr no CIAC'!L22</f>
        <v>0</v>
      </c>
      <c r="M22" s="28">
        <f>'Accum Depr w CIAC'!M22-'Accum Depr no CIAC'!M22</f>
        <v>0</v>
      </c>
      <c r="N22" s="7">
        <f>'Accum Depr w CIAC'!N22-'Accum Depr no CIAC'!N22</f>
        <v>0</v>
      </c>
      <c r="O22" s="34">
        <f>'Accum Depr w CIAC'!O22-'Accum Depr no CIAC'!O22</f>
        <v>0</v>
      </c>
      <c r="P22" s="28">
        <f>'Accum Depr w CIAC'!P22-'Accum Depr no CIAC'!P22</f>
        <v>0</v>
      </c>
      <c r="Q22" s="7">
        <f>'Accum Depr w CIAC'!Q22-'Accum Depr no CIAC'!Q22</f>
        <v>0</v>
      </c>
      <c r="R22" s="34">
        <f>'Accum Depr w CIAC'!R22-'Accum Depr no CIAC'!R22</f>
        <v>0</v>
      </c>
      <c r="S22" s="28">
        <f>'Accum Depr w CIAC'!S22-'Accum Depr no CIAC'!S22</f>
        <v>0</v>
      </c>
      <c r="T22" s="7">
        <f>'Accum Depr w CIAC'!T22-'Accum Depr no CIAC'!T22</f>
        <v>0</v>
      </c>
      <c r="U22" s="34">
        <f>'Accum Depr w CIAC'!U22-'Accum Depr no CIAC'!U22</f>
        <v>0</v>
      </c>
      <c r="V22" s="28">
        <f>'Accum Depr w CIAC'!V22-'Accum Depr no CIAC'!V22</f>
        <v>0</v>
      </c>
      <c r="W22" s="7">
        <f>'Accum Depr w CIAC'!W22-'Accum Depr no CIAC'!W22</f>
        <v>0</v>
      </c>
      <c r="X22" s="34">
        <f>'Accum Depr w CIAC'!X22-'Accum Depr no CIAC'!X22</f>
        <v>0</v>
      </c>
      <c r="Y22" s="28">
        <f>'Accum Depr w CIAC'!Y22-'Accum Depr no CIAC'!Y22</f>
        <v>0</v>
      </c>
      <c r="Z22" s="7">
        <f>'Accum Depr w CIAC'!Z22-'Accum Depr no CIAC'!Z22</f>
        <v>0</v>
      </c>
      <c r="AA22" s="34">
        <f>'Accum Depr w CIAC'!AA22-'Accum Depr no CIAC'!AA22</f>
        <v>0</v>
      </c>
      <c r="AB22" s="28">
        <f>'Accum Depr w CIAC'!AB22-'Accum Depr no CIAC'!AB22</f>
        <v>0</v>
      </c>
      <c r="AC22" s="7">
        <f>'Accum Depr w CIAC'!AC22-'Accum Depr no CIAC'!AC22</f>
        <v>0</v>
      </c>
      <c r="AD22" s="34">
        <f>'Accum Depr w CIAC'!AD22-'Accum Depr no CIAC'!AD22</f>
        <v>0</v>
      </c>
      <c r="AE22" s="28">
        <f>'Accum Depr w CIAC'!AE22-'Accum Depr no CIAC'!AE22</f>
        <v>0</v>
      </c>
      <c r="AF22" s="7">
        <f>'Accum Depr w CIAC'!AF22-'Accum Depr no CIAC'!AF22</f>
        <v>0</v>
      </c>
      <c r="AG22" s="34">
        <f>'Accum Depr w CIAC'!AG22-'Accum Depr no CIAC'!AG22</f>
        <v>0</v>
      </c>
      <c r="AH22" s="28">
        <f>'Accum Depr w CIAC'!AH22-'Accum Depr no CIAC'!AH22</f>
        <v>0</v>
      </c>
      <c r="AI22" s="7">
        <f>'Accum Depr w CIAC'!AI22-'Accum Depr no CIAC'!AI22</f>
        <v>0</v>
      </c>
      <c r="AJ22" s="34">
        <f>'Accum Depr w CIAC'!AJ22-'Accum Depr no CIAC'!AJ22</f>
        <v>0</v>
      </c>
      <c r="AK22" s="28">
        <f>'Accum Depr w CIAC'!AK22-'Accum Depr no CIAC'!AK22</f>
        <v>0</v>
      </c>
      <c r="AL22" s="7">
        <f>'Accum Depr w CIAC'!AL22-'Accum Depr no CIAC'!AL22</f>
        <v>0</v>
      </c>
      <c r="AM22" s="34">
        <f>'Accum Depr w CIAC'!AM22-'Accum Depr no CIAC'!AM22</f>
        <v>0</v>
      </c>
      <c r="AN22" s="28">
        <f>'Accum Depr w CIAC'!AN22-'Accum Depr no CIAC'!AN22</f>
        <v>0</v>
      </c>
      <c r="AO22" s="7">
        <f>'Accum Depr w CIAC'!AO22-'Accum Depr no CIAC'!AO22</f>
        <v>0</v>
      </c>
      <c r="AP22" s="34">
        <f>'Accum Depr w CIAC'!AP22-'Accum Depr no CIAC'!AP22</f>
        <v>0</v>
      </c>
      <c r="AQ22" s="28">
        <f>'Accum Depr w CIAC'!AQ22-'Accum Depr no CIAC'!AQ22</f>
        <v>0</v>
      </c>
      <c r="AR22" s="7">
        <f>'Accum Depr w CIAC'!AR22-'Accum Depr no CIAC'!AR22</f>
        <v>0</v>
      </c>
      <c r="AS22" s="34">
        <f>'Accum Depr w CIAC'!AS22-'Accum Depr no CIAC'!AS22</f>
        <v>0</v>
      </c>
      <c r="AT22" s="28">
        <f>'Accum Depr w CIAC'!AT22-'Accum Depr no CIAC'!AT22</f>
        <v>0</v>
      </c>
      <c r="AU22" s="7">
        <f>'Accum Depr w CIAC'!AU22-'Accum Depr no CIAC'!AU22</f>
        <v>0</v>
      </c>
      <c r="AV22" s="34">
        <f>'Accum Depr w CIAC'!AV22-'Accum Depr no CIAC'!AV22</f>
        <v>0</v>
      </c>
      <c r="AW22" s="28">
        <f>'Accum Depr w CIAC'!AW22-'Accum Depr no CIAC'!AW22</f>
        <v>0</v>
      </c>
      <c r="AX22" s="7">
        <f>'Accum Depr w CIAC'!AX22-'Accum Depr no CIAC'!AX22</f>
        <v>0</v>
      </c>
      <c r="AY22" s="34">
        <f>'Accum Depr w CIAC'!AY22-'Accum Depr no CIAC'!AY22</f>
        <v>0</v>
      </c>
      <c r="AZ22" s="28">
        <f>'Accum Depr w CIAC'!AZ22-'Accum Depr no CIAC'!AZ22</f>
        <v>0</v>
      </c>
      <c r="BA22" s="7">
        <f>'Accum Depr w CIAC'!BA22-'Accum Depr no CIAC'!BA22</f>
        <v>0</v>
      </c>
      <c r="BB22" s="34">
        <f>'Accum Depr w CIAC'!BB22-'Accum Depr no CIAC'!BB22</f>
        <v>0</v>
      </c>
      <c r="BC22" s="28">
        <f>'Accum Depr w CIAC'!BC22-'Accum Depr no CIAC'!BC22</f>
        <v>0</v>
      </c>
      <c r="BD22" s="7">
        <f>'Accum Depr w CIAC'!BD22-'Accum Depr no CIAC'!BD22</f>
        <v>0</v>
      </c>
      <c r="BE22" s="34">
        <f>'Accum Depr w CIAC'!BE22-'Accum Depr no CIAC'!BE22</f>
        <v>0</v>
      </c>
      <c r="BF22" s="28">
        <f>'Accum Depr w CIAC'!BF22-'Accum Depr no CIAC'!BF22</f>
        <v>0</v>
      </c>
      <c r="BG22" s="7">
        <f>'Accum Depr w CIAC'!BG22-'Accum Depr no CIAC'!BG22</f>
        <v>0</v>
      </c>
      <c r="BH22" s="34">
        <f>'Accum Depr w CIAC'!BH22-'Accum Depr no CIAC'!BH22</f>
        <v>0</v>
      </c>
      <c r="BI22" s="28">
        <f>'Accum Depr w CIAC'!BI22-'Accum Depr no CIAC'!BI22</f>
        <v>0</v>
      </c>
      <c r="BJ22" s="7">
        <f>'Accum Depr w CIAC'!BJ22-'Accum Depr no CIAC'!BJ22</f>
        <v>0</v>
      </c>
      <c r="BK22" s="34">
        <f>'Accum Depr w CIAC'!BK22-'Accum Depr no CIAC'!BK22</f>
        <v>0</v>
      </c>
      <c r="BL22" s="28">
        <f>'Accum Depr w CIAC'!BL22-'Accum Depr no CIAC'!BL22</f>
        <v>0</v>
      </c>
      <c r="BM22" s="7">
        <f>'Accum Depr w CIAC'!BM22-'Accum Depr no CIAC'!BM22</f>
        <v>0</v>
      </c>
      <c r="BN22" s="34">
        <f>'Accum Depr w CIAC'!BN22-'Accum Depr no CIAC'!BN22</f>
        <v>0</v>
      </c>
      <c r="BO22" s="28">
        <f>'Accum Depr w CIAC'!BO22-'Accum Depr no CIAC'!BO22</f>
        <v>0</v>
      </c>
      <c r="BP22" s="7">
        <f>'Accum Depr w CIAC'!BP22-'Accum Depr no CIAC'!BP22</f>
        <v>0</v>
      </c>
      <c r="BQ22" s="34">
        <f>'Accum Depr w CIAC'!BQ22-'Accum Depr no CIAC'!BQ22</f>
        <v>0</v>
      </c>
      <c r="BR22" s="28">
        <f>'Accum Depr w CIAC'!BR22-'Accum Depr no CIAC'!BR22</f>
        <v>0</v>
      </c>
      <c r="BS22" s="7">
        <f>'Accum Depr w CIAC'!BS22-'Accum Depr no CIAC'!BS22</f>
        <v>0</v>
      </c>
      <c r="BT22" s="34">
        <f>'Accum Depr w CIAC'!BT22-'Accum Depr no CIAC'!BT22</f>
        <v>0</v>
      </c>
      <c r="BU22" s="28">
        <f>'Accum Depr w CIAC'!BU22-'Accum Depr no CIAC'!BU22</f>
        <v>0</v>
      </c>
      <c r="BV22" s="7">
        <f>'Accum Depr w CIAC'!BV22-'Accum Depr no CIAC'!BV22</f>
        <v>0</v>
      </c>
      <c r="BW22" s="34">
        <f>'Accum Depr w CIAC'!BW22-'Accum Depr no CIAC'!BW22</f>
        <v>0</v>
      </c>
      <c r="BX22" s="28">
        <f>'Accum Depr w CIAC'!BX22-'Accum Depr no CIAC'!BX22</f>
        <v>0</v>
      </c>
      <c r="BY22" s="7">
        <f>'Accum Depr w CIAC'!BY22-'Accum Depr no CIAC'!BY22</f>
        <v>0</v>
      </c>
      <c r="BZ22" s="34">
        <f>'Accum Depr w CIAC'!BZ22-'Accum Depr no CIAC'!BZ22</f>
        <v>0</v>
      </c>
      <c r="CA22" s="28">
        <f>'Accum Depr w CIAC'!CA22-'Accum Depr no CIAC'!CA22</f>
        <v>0</v>
      </c>
      <c r="CB22" s="7">
        <f>'Accum Depr w CIAC'!CB22-'Accum Depr no CIAC'!CB22</f>
        <v>0</v>
      </c>
      <c r="CC22" s="34">
        <f>'Accum Depr w CIAC'!CC22-'Accum Depr no CIAC'!CC22</f>
        <v>0</v>
      </c>
      <c r="CD22" s="28">
        <f>'Accum Depr w CIAC'!CD22-'Accum Depr no CIAC'!CD22</f>
        <v>0</v>
      </c>
      <c r="CE22" s="7">
        <f>'Accum Depr w CIAC'!CE22-'Accum Depr no CIAC'!CE22</f>
        <v>0</v>
      </c>
      <c r="CF22" s="34">
        <f>'Accum Depr w CIAC'!CF22-'Accum Depr no CIAC'!CF22</f>
        <v>0</v>
      </c>
      <c r="CG22" s="28">
        <f>'Accum Depr w CIAC'!CG22-'Accum Depr no CIAC'!CG22</f>
        <v>0</v>
      </c>
      <c r="CH22" s="7">
        <f>'Accum Depr w CIAC'!CH22-'Accum Depr no CIAC'!CH22</f>
        <v>0</v>
      </c>
      <c r="CI22" s="34">
        <f>'Accum Depr w CIAC'!CI22-'Accum Depr no CIAC'!CI22</f>
        <v>0</v>
      </c>
      <c r="CJ22" s="28">
        <f>'Accum Depr w CIAC'!CJ22-'Accum Depr no CIAC'!CJ22</f>
        <v>0</v>
      </c>
      <c r="CK22" s="7">
        <f>'Accum Depr w CIAC'!CK22-'Accum Depr no CIAC'!CK22</f>
        <v>0</v>
      </c>
      <c r="CL22" s="34">
        <f>'Accum Depr w CIAC'!CL22-'Accum Depr no CIAC'!CL22</f>
        <v>0</v>
      </c>
      <c r="CM22" s="28">
        <f>'Accum Depr w CIAC'!CM22-'Accum Depr no CIAC'!CM22</f>
        <v>0</v>
      </c>
      <c r="CN22" s="7">
        <f>'Accum Depr w CIAC'!CN22-'Accum Depr no CIAC'!CN22</f>
        <v>0</v>
      </c>
      <c r="CO22" s="34">
        <f>'Accum Depr w CIAC'!CO22-'Accum Depr no CIAC'!CO22</f>
        <v>0</v>
      </c>
      <c r="CP22" s="28">
        <f>'Accum Depr w CIAC'!CP22-'Accum Depr no CIAC'!CP22</f>
        <v>0</v>
      </c>
      <c r="CQ22" s="7">
        <f>'Accum Depr w CIAC'!CQ22-'Accum Depr no CIAC'!CQ22</f>
        <v>0</v>
      </c>
      <c r="CR22" s="34">
        <f>'Accum Depr w CIAC'!CR22-'Accum Depr no CIAC'!CR22</f>
        <v>0</v>
      </c>
      <c r="CS22" s="28">
        <f>'Accum Depr w CIAC'!CS22-'Accum Depr no CIAC'!CS22</f>
        <v>0</v>
      </c>
      <c r="CT22" s="7">
        <f>'Accum Depr w CIAC'!CT22-'Accum Depr no CIAC'!CT22</f>
        <v>0</v>
      </c>
      <c r="CU22" s="34">
        <f>'Accum Depr w CIAC'!CU22-'Accum Depr no CIAC'!CU22</f>
        <v>0</v>
      </c>
      <c r="CV22" s="28">
        <f>'Accum Depr w CIAC'!CV22-'Accum Depr no CIAC'!CV22</f>
        <v>0</v>
      </c>
      <c r="CW22" s="7">
        <f>'Accum Depr w CIAC'!CW22-'Accum Depr no CIAC'!CW22</f>
        <v>0</v>
      </c>
      <c r="CX22" s="34">
        <f>'Accum Depr w CIAC'!CX22-'Accum Depr no CIAC'!CX22</f>
        <v>0</v>
      </c>
      <c r="CY22" s="28">
        <f>'Accum Depr w CIAC'!CY22-'Accum Depr no CIAC'!CY22</f>
        <v>0</v>
      </c>
      <c r="CZ22" s="7">
        <f>'Accum Depr w CIAC'!CZ22-'Accum Depr no CIAC'!CZ22</f>
        <v>0</v>
      </c>
      <c r="DA22" s="34">
        <f>'Accum Depr w CIAC'!DA22-'Accum Depr no CIAC'!DA22</f>
        <v>0</v>
      </c>
      <c r="DB22" s="28">
        <f>'Accum Depr w CIAC'!DB22-'Accum Depr no CIAC'!DB22</f>
        <v>0</v>
      </c>
      <c r="DC22" s="7">
        <f>'Accum Depr w CIAC'!DC22-'Accum Depr no CIAC'!DC22</f>
        <v>0</v>
      </c>
      <c r="DD22" s="34">
        <f>'Accum Depr w CIAC'!DD22-'Accum Depr no CIAC'!DD22</f>
        <v>0</v>
      </c>
      <c r="DE22" s="28">
        <f>'Accum Depr w CIAC'!DE22-'Accum Depr no CIAC'!DE22</f>
        <v>0</v>
      </c>
      <c r="DF22" s="7">
        <f>'Accum Depr w CIAC'!DF22-'Accum Depr no CIAC'!DF22</f>
        <v>0</v>
      </c>
      <c r="DG22" s="34">
        <f>'Accum Depr w CIAC'!DG22-'Accum Depr no CIAC'!DG22</f>
        <v>0</v>
      </c>
      <c r="DH22" s="28">
        <f>'Accum Depr w CIAC'!DH22-'Accum Depr no CIAC'!DH22</f>
        <v>0</v>
      </c>
      <c r="DI22" s="7">
        <f>'Accum Depr w CIAC'!DI22-'Accum Depr no CIAC'!DI22</f>
        <v>0</v>
      </c>
      <c r="DJ22" s="34">
        <f>'Accum Depr w CIAC'!DJ22-'Accum Depr no CIAC'!DJ22</f>
        <v>0</v>
      </c>
      <c r="DK22" s="28">
        <f>'Accum Depr w CIAC'!DK22-'Accum Depr no CIAC'!DK22</f>
        <v>0</v>
      </c>
      <c r="DL22" s="7">
        <f>'Accum Depr w CIAC'!DL22-'Accum Depr no CIAC'!DL22</f>
        <v>0</v>
      </c>
      <c r="DM22" s="34">
        <f>'Accum Depr w CIAC'!DM22-'Accum Depr no CIAC'!DM22</f>
        <v>0</v>
      </c>
      <c r="DN22" s="28">
        <f>'Accum Depr w CIAC'!DN22-'Accum Depr no CIAC'!DN22</f>
        <v>0</v>
      </c>
      <c r="DO22" s="7">
        <f>'Accum Depr w CIAC'!DO22-'Accum Depr no CIAC'!DO22</f>
        <v>0</v>
      </c>
      <c r="DP22" s="34">
        <f>'Accum Depr w CIAC'!DP22-'Accum Depr no CIAC'!DP22</f>
        <v>0</v>
      </c>
      <c r="DQ22" s="28">
        <f>'Accum Depr w CIAC'!DQ22-'Accum Depr no CIAC'!DQ22</f>
        <v>0</v>
      </c>
      <c r="DR22" s="7">
        <f>'Accum Depr w CIAC'!DR22-'Accum Depr no CIAC'!DR22</f>
        <v>0</v>
      </c>
      <c r="DS22" s="34">
        <f>'Accum Depr w CIAC'!DS22-'Accum Depr no CIAC'!DS22</f>
        <v>0</v>
      </c>
      <c r="DT22" s="28">
        <f>'Accum Depr w CIAC'!DT22-'Accum Depr no CIAC'!DT22</f>
        <v>0</v>
      </c>
      <c r="DU22" s="7">
        <f>'Accum Depr w CIAC'!DU22-'Accum Depr no CIAC'!DU22</f>
        <v>0</v>
      </c>
      <c r="DV22" s="34">
        <f>'Accum Depr w CIAC'!DV22-'Accum Depr no CIAC'!DV22</f>
        <v>0</v>
      </c>
      <c r="DW22" s="28">
        <f>'Accum Depr w CIAC'!DW22-'Accum Depr no CIAC'!DW22</f>
        <v>0</v>
      </c>
      <c r="DX22" s="7">
        <f>'Accum Depr w CIAC'!DX22-'Accum Depr no CIAC'!DX22</f>
        <v>0</v>
      </c>
      <c r="DY22" s="34">
        <f>'Accum Depr w CIAC'!DY22-'Accum Depr no CIAC'!DY22</f>
        <v>0</v>
      </c>
      <c r="DZ22" s="28">
        <f>'Accum Depr w CIAC'!DZ22-'Accum Depr no CIAC'!DZ22</f>
        <v>0</v>
      </c>
      <c r="EA22" s="7">
        <f>'Accum Depr w CIAC'!EA22-'Accum Depr no CIAC'!EA22</f>
        <v>0</v>
      </c>
      <c r="EB22" s="34">
        <f>'Accum Depr w CIAC'!EB22-'Accum Depr no CIAC'!EB22</f>
        <v>0</v>
      </c>
      <c r="EC22" s="28">
        <f>'Accum Depr w CIAC'!EC22-'Accum Depr no CIAC'!EC22</f>
        <v>0</v>
      </c>
      <c r="ED22" s="7">
        <f>'Accum Depr w CIAC'!ED22-'Accum Depr no CIAC'!ED22</f>
        <v>0</v>
      </c>
      <c r="EE22" s="34">
        <f>'Accum Depr w CIAC'!EE22-'Accum Depr no CIAC'!EE22</f>
        <v>0</v>
      </c>
      <c r="EF22" s="28">
        <f>'Accum Depr w CIAC'!EF22-'Accum Depr no CIAC'!EF22</f>
        <v>0</v>
      </c>
      <c r="EG22" s="7">
        <f>'Accum Depr w CIAC'!EG22-'Accum Depr no CIAC'!EG22</f>
        <v>0</v>
      </c>
      <c r="EH22" s="34">
        <f>'Accum Depr w CIAC'!EH22-'Accum Depr no CIAC'!EH22</f>
        <v>0</v>
      </c>
      <c r="EI22" s="28">
        <f>'Accum Depr w CIAC'!EI22-'Accum Depr no CIAC'!EI22</f>
        <v>0</v>
      </c>
      <c r="EJ22" s="7">
        <f>'Accum Depr w CIAC'!EJ22-'Accum Depr no CIAC'!EJ22</f>
        <v>0</v>
      </c>
      <c r="EK22" s="34">
        <f>'Accum Depr w CIAC'!EK22-'Accum Depr no CIAC'!EK22</f>
        <v>0</v>
      </c>
      <c r="EL22" s="28">
        <f>'Accum Depr w CIAC'!EL22-'Accum Depr no CIAC'!EL22</f>
        <v>0</v>
      </c>
      <c r="EM22" s="7">
        <f>'Accum Depr w CIAC'!EM22-'Accum Depr no CIAC'!EM22</f>
        <v>0</v>
      </c>
      <c r="EN22" s="34">
        <f>'Accum Depr w CIAC'!EN22-'Accum Depr no CIAC'!EN22</f>
        <v>0</v>
      </c>
      <c r="EO22" s="28">
        <f>'Accum Depr w CIAC'!EO22-'Accum Depr no CIAC'!EO22</f>
        <v>0</v>
      </c>
      <c r="EP22" s="7">
        <f>'Accum Depr w CIAC'!EP22-'Accum Depr no CIAC'!EP22</f>
        <v>0</v>
      </c>
      <c r="EQ22" s="34">
        <f>'Accum Depr w CIAC'!EQ22-'Accum Depr no CIAC'!EQ22</f>
        <v>0</v>
      </c>
      <c r="ER22" s="28">
        <f>'Accum Depr w CIAC'!ER22-'Accum Depr no CIAC'!ER22</f>
        <v>0</v>
      </c>
      <c r="ES22" s="7">
        <f>'Accum Depr w CIAC'!ES22-'Accum Depr no CIAC'!ES22</f>
        <v>0</v>
      </c>
      <c r="ET22" s="34">
        <f>'Accum Depr w CIAC'!ET22-'Accum Depr no CIAC'!ET22</f>
        <v>0</v>
      </c>
      <c r="EU22" s="28">
        <f>'Accum Depr w CIAC'!EU22-'Accum Depr no CIAC'!EU22</f>
        <v>0</v>
      </c>
      <c r="EV22" s="7">
        <f>'Accum Depr w CIAC'!EV22-'Accum Depr no CIAC'!EV22</f>
        <v>0</v>
      </c>
      <c r="EW22" s="34">
        <f>'Accum Depr w CIAC'!EW22-'Accum Depr no CIAC'!EW22</f>
        <v>0</v>
      </c>
      <c r="EX22" s="28">
        <f>'Accum Depr w CIAC'!EX22-'Accum Depr no CIAC'!EX22</f>
        <v>0</v>
      </c>
      <c r="EY22" s="7">
        <f>'Accum Depr w CIAC'!EY22-'Accum Depr no CIAC'!EY22</f>
        <v>0</v>
      </c>
      <c r="EZ22" s="34">
        <f>'Accum Depr w CIAC'!EZ22-'Accum Depr no CIAC'!EZ22</f>
        <v>0</v>
      </c>
      <c r="FA22" s="28">
        <f>'Accum Depr w CIAC'!FA22-'Accum Depr no CIAC'!FA22</f>
        <v>0</v>
      </c>
      <c r="FB22" s="7">
        <f>'Accum Depr w CIAC'!FB22-'Accum Depr no CIAC'!FB22</f>
        <v>0</v>
      </c>
      <c r="FC22" s="34">
        <f>'Accum Depr w CIAC'!FC22-'Accum Depr no CIAC'!FC22</f>
        <v>0</v>
      </c>
      <c r="FD22" s="155">
        <f>'Accum Depr w CIAC'!FD22-'Accum Depr no CIAC'!FD22</f>
        <v>0</v>
      </c>
      <c r="FE22" s="155">
        <f>'Accum Depr w CIAC'!FE22-'Accum Depr no CIAC'!FE22</f>
        <v>0</v>
      </c>
      <c r="FF22" s="155">
        <f>'Accum Depr w CIAC'!FF22-'Accum Depr no CIAC'!FF22</f>
        <v>0</v>
      </c>
      <c r="FG22" s="155">
        <f>'Accum Depr w CIAC'!FG22-'Accum Depr no CIAC'!FG22</f>
        <v>0</v>
      </c>
      <c r="FH22" s="155">
        <f>'Accum Depr w CIAC'!FH22-'Accum Depr no CIAC'!FH22</f>
        <v>0</v>
      </c>
      <c r="FI22" s="155">
        <f>'Accum Depr w CIAC'!FI22-'Accum Depr no CIAC'!FI22</f>
        <v>0</v>
      </c>
      <c r="FJ22" s="155">
        <f>'Accum Depr w CIAC'!FJ22-'Accum Depr no CIAC'!FJ22</f>
        <v>0</v>
      </c>
    </row>
    <row r="23" spans="1:166" x14ac:dyDescent="0.2">
      <c r="A23" s="14" t="s">
        <v>24</v>
      </c>
      <c r="B23" s="24"/>
      <c r="C23" s="15"/>
      <c r="D23" s="27">
        <f>'Accum Depr w CIAC'!D23-'Accum Depr no CIAC'!D23</f>
        <v>-250907.27883040905</v>
      </c>
      <c r="E23" s="158">
        <f>'Accum Depr w CIAC'!E23-'Accum Depr no CIAC'!E23</f>
        <v>0</v>
      </c>
      <c r="F23" s="33">
        <f>'Accum Depr w CIAC'!F23-'Accum Depr no CIAC'!F23</f>
        <v>0</v>
      </c>
      <c r="G23" s="27">
        <f>'Accum Depr w CIAC'!G23-'Accum Depr no CIAC'!G23</f>
        <v>-255469.22935459903</v>
      </c>
      <c r="H23" s="158">
        <f>'Accum Depr w CIAC'!H23-'Accum Depr no CIAC'!H23</f>
        <v>0</v>
      </c>
      <c r="I23" s="33">
        <f>'Accum Depr w CIAC'!I23-'Accum Depr no CIAC'!I23</f>
        <v>0</v>
      </c>
      <c r="J23" s="27">
        <f>'Accum Depr w CIAC'!J23-'Accum Depr no CIAC'!J23</f>
        <v>-260031.17987878853</v>
      </c>
      <c r="K23" s="158">
        <f>'Accum Depr w CIAC'!K23-'Accum Depr no CIAC'!K23</f>
        <v>0</v>
      </c>
      <c r="L23" s="33">
        <f>'Accum Depr w CIAC'!L23-'Accum Depr no CIAC'!L23</f>
        <v>0</v>
      </c>
      <c r="M23" s="27">
        <f>'Accum Depr w CIAC'!M23-'Accum Depr no CIAC'!M23</f>
        <v>-264593.13040297804</v>
      </c>
      <c r="N23" s="158">
        <f>'Accum Depr w CIAC'!N23-'Accum Depr no CIAC'!N23</f>
        <v>0</v>
      </c>
      <c r="O23" s="33">
        <f>'Accum Depr w CIAC'!O23-'Accum Depr no CIAC'!O23</f>
        <v>0</v>
      </c>
      <c r="P23" s="27">
        <f>'Accum Depr w CIAC'!P23-'Accum Depr no CIAC'!P23</f>
        <v>-269155.08092716755</v>
      </c>
      <c r="Q23" s="158">
        <f>'Accum Depr w CIAC'!Q23-'Accum Depr no CIAC'!Q23</f>
        <v>0</v>
      </c>
      <c r="R23" s="33">
        <f>'Accum Depr w CIAC'!R23-'Accum Depr no CIAC'!R23</f>
        <v>0</v>
      </c>
      <c r="S23" s="27">
        <f>'Accum Depr w CIAC'!S23-'Accum Depr no CIAC'!S23</f>
        <v>-273717.03145135706</v>
      </c>
      <c r="T23" s="158">
        <f>'Accum Depr w CIAC'!T23-'Accum Depr no CIAC'!T23</f>
        <v>0</v>
      </c>
      <c r="U23" s="33">
        <f>'Accum Depr w CIAC'!U23-'Accum Depr no CIAC'!U23</f>
        <v>0</v>
      </c>
      <c r="V23" s="27">
        <f>'Accum Depr w CIAC'!V23-'Accum Depr no CIAC'!V23</f>
        <v>-278278.98197554657</v>
      </c>
      <c r="W23" s="158">
        <f>'Accum Depr w CIAC'!W23-'Accum Depr no CIAC'!W23</f>
        <v>0</v>
      </c>
      <c r="X23" s="33">
        <f>'Accum Depr w CIAC'!X23-'Accum Depr no CIAC'!X23</f>
        <v>0</v>
      </c>
      <c r="Y23" s="27">
        <f>'Accum Depr w CIAC'!Y23-'Accum Depr no CIAC'!Y23</f>
        <v>-282840.93249973608</v>
      </c>
      <c r="Z23" s="158">
        <f>'Accum Depr w CIAC'!Z23-'Accum Depr no CIAC'!Z23</f>
        <v>0</v>
      </c>
      <c r="AA23" s="33">
        <f>'Accum Depr w CIAC'!AA23-'Accum Depr no CIAC'!AA23</f>
        <v>0</v>
      </c>
      <c r="AB23" s="27">
        <f>'Accum Depr w CIAC'!AB23-'Accum Depr no CIAC'!AB23</f>
        <v>-287402.88302392559</v>
      </c>
      <c r="AC23" s="158">
        <f>'Accum Depr w CIAC'!AC23-'Accum Depr no CIAC'!AC23</f>
        <v>0</v>
      </c>
      <c r="AD23" s="33">
        <f>'Accum Depr w CIAC'!AD23-'Accum Depr no CIAC'!AD23</f>
        <v>0</v>
      </c>
      <c r="AE23" s="27">
        <f>'Accum Depr w CIAC'!AE23-'Accum Depr no CIAC'!AE23</f>
        <v>-291964.8335481151</v>
      </c>
      <c r="AF23" s="158">
        <f>'Accum Depr w CIAC'!AF23-'Accum Depr no CIAC'!AF23</f>
        <v>0</v>
      </c>
      <c r="AG23" s="33">
        <f>'Accum Depr w CIAC'!AG23-'Accum Depr no CIAC'!AG23</f>
        <v>0</v>
      </c>
      <c r="AH23" s="27">
        <f>'Accum Depr w CIAC'!AH23-'Accum Depr no CIAC'!AH23</f>
        <v>-296526.78407230461</v>
      </c>
      <c r="AI23" s="158">
        <f>'Accum Depr w CIAC'!AI23-'Accum Depr no CIAC'!AI23</f>
        <v>0</v>
      </c>
      <c r="AJ23" s="33">
        <f>'Accum Depr w CIAC'!AJ23-'Accum Depr no CIAC'!AJ23</f>
        <v>0</v>
      </c>
      <c r="AK23" s="27">
        <f>'Accum Depr w CIAC'!AK23-'Accum Depr no CIAC'!AK23</f>
        <v>-301088.73459649412</v>
      </c>
      <c r="AL23" s="158">
        <f>'Accum Depr w CIAC'!AL23-'Accum Depr no CIAC'!AL23</f>
        <v>0</v>
      </c>
      <c r="AM23" s="33">
        <f>'Accum Depr w CIAC'!AM23-'Accum Depr no CIAC'!AM23</f>
        <v>0</v>
      </c>
      <c r="AN23" s="27">
        <f>'Accum Depr w CIAC'!AN23-'Accum Depr no CIAC'!AN23</f>
        <v>-305650.68512068363</v>
      </c>
      <c r="AO23" s="158">
        <f>'Accum Depr w CIAC'!AO23-'Accum Depr no CIAC'!AO23</f>
        <v>0</v>
      </c>
      <c r="AP23" s="33">
        <f>'Accum Depr w CIAC'!AP23-'Accum Depr no CIAC'!AP23</f>
        <v>0</v>
      </c>
      <c r="AQ23" s="27">
        <f>'Accum Depr w CIAC'!AQ23-'Accum Depr no CIAC'!AQ23</f>
        <v>-310212.63564487267</v>
      </c>
      <c r="AR23" s="158">
        <f>'Accum Depr w CIAC'!AR23-'Accum Depr no CIAC'!AR23</f>
        <v>0</v>
      </c>
      <c r="AS23" s="33">
        <f>'Accum Depr w CIAC'!AS23-'Accum Depr no CIAC'!AS23</f>
        <v>0</v>
      </c>
      <c r="AT23" s="27">
        <f>'Accum Depr w CIAC'!AT23-'Accum Depr no CIAC'!AT23</f>
        <v>-314774.58616906265</v>
      </c>
      <c r="AU23" s="158">
        <f>'Accum Depr w CIAC'!AU23-'Accum Depr no CIAC'!AU23</f>
        <v>0</v>
      </c>
      <c r="AV23" s="33">
        <f>'Accum Depr w CIAC'!AV23-'Accum Depr no CIAC'!AV23</f>
        <v>0</v>
      </c>
      <c r="AW23" s="27">
        <f>'Accum Depr w CIAC'!AW23-'Accum Depr no CIAC'!AW23</f>
        <v>-319336.53669325216</v>
      </c>
      <c r="AX23" s="158">
        <f>'Accum Depr w CIAC'!AX23-'Accum Depr no CIAC'!AX23</f>
        <v>0</v>
      </c>
      <c r="AY23" s="33">
        <f>'Accum Depr w CIAC'!AY23-'Accum Depr no CIAC'!AY23</f>
        <v>0</v>
      </c>
      <c r="AZ23" s="27">
        <f>'Accum Depr w CIAC'!AZ23-'Accum Depr no CIAC'!AZ23</f>
        <v>-323981.05645769835</v>
      </c>
      <c r="BA23" s="158">
        <f>'Accum Depr w CIAC'!BA23-'Accum Depr no CIAC'!BA23</f>
        <v>0</v>
      </c>
      <c r="BB23" s="33">
        <f>'Accum Depr w CIAC'!BB23-'Accum Depr no CIAC'!BB23</f>
        <v>0</v>
      </c>
      <c r="BC23" s="27">
        <f>'Accum Depr w CIAC'!BC23-'Accum Depr no CIAC'!BC23</f>
        <v>-328625.57622214453</v>
      </c>
      <c r="BD23" s="158">
        <f>'Accum Depr w CIAC'!BD23-'Accum Depr no CIAC'!BD23</f>
        <v>0</v>
      </c>
      <c r="BE23" s="33">
        <f>'Accum Depr w CIAC'!BE23-'Accum Depr no CIAC'!BE23</f>
        <v>0</v>
      </c>
      <c r="BF23" s="27">
        <f>'Accum Depr w CIAC'!BF23-'Accum Depr no CIAC'!BF23</f>
        <v>-333270.09598659072</v>
      </c>
      <c r="BG23" s="158">
        <f>'Accum Depr w CIAC'!BG23-'Accum Depr no CIAC'!BG23</f>
        <v>0</v>
      </c>
      <c r="BH23" s="33">
        <f>'Accum Depr w CIAC'!BH23-'Accum Depr no CIAC'!BH23</f>
        <v>0</v>
      </c>
      <c r="BI23" s="27">
        <f>'Accum Depr w CIAC'!BI23-'Accum Depr no CIAC'!BI23</f>
        <v>-337914.61575103737</v>
      </c>
      <c r="BJ23" s="158">
        <f>'Accum Depr w CIAC'!BJ23-'Accum Depr no CIAC'!BJ23</f>
        <v>0</v>
      </c>
      <c r="BK23" s="33">
        <f>'Accum Depr w CIAC'!BK23-'Accum Depr no CIAC'!BK23</f>
        <v>0</v>
      </c>
      <c r="BL23" s="27">
        <f>'Accum Depr w CIAC'!BL23-'Accum Depr no CIAC'!BL23</f>
        <v>-342559.13551548403</v>
      </c>
      <c r="BM23" s="158">
        <f>'Accum Depr w CIAC'!BM23-'Accum Depr no CIAC'!BM23</f>
        <v>0</v>
      </c>
      <c r="BN23" s="33">
        <f>'Accum Depr w CIAC'!BN23-'Accum Depr no CIAC'!BN23</f>
        <v>0</v>
      </c>
      <c r="BO23" s="27">
        <f>'Accum Depr w CIAC'!BO23-'Accum Depr no CIAC'!BO23</f>
        <v>-347203.65527992789</v>
      </c>
      <c r="BP23" s="158">
        <f>'Accum Depr w CIAC'!BP23-'Accum Depr no CIAC'!BP23</f>
        <v>0</v>
      </c>
      <c r="BQ23" s="33">
        <f>'Accum Depr w CIAC'!BQ23-'Accum Depr no CIAC'!BQ23</f>
        <v>0</v>
      </c>
      <c r="BR23" s="27">
        <f>'Accum Depr w CIAC'!BR23-'Accum Depr no CIAC'!BR23</f>
        <v>-351848.17504437501</v>
      </c>
      <c r="BS23" s="158">
        <f>'Accum Depr w CIAC'!BS23-'Accum Depr no CIAC'!BS23</f>
        <v>0</v>
      </c>
      <c r="BT23" s="33">
        <f>'Accum Depr w CIAC'!BT23-'Accum Depr no CIAC'!BT23</f>
        <v>0</v>
      </c>
      <c r="BU23" s="27">
        <f>'Accum Depr w CIAC'!BU23-'Accum Depr no CIAC'!BU23</f>
        <v>-356492.69480882119</v>
      </c>
      <c r="BV23" s="158">
        <f>'Accum Depr w CIAC'!BV23-'Accum Depr no CIAC'!BV23</f>
        <v>0</v>
      </c>
      <c r="BW23" s="33">
        <f>'Accum Depr w CIAC'!BW23-'Accum Depr no CIAC'!BW23</f>
        <v>0</v>
      </c>
      <c r="BX23" s="27">
        <f>'Accum Depr w CIAC'!BX23-'Accum Depr no CIAC'!BX23</f>
        <v>-361137.21457326785</v>
      </c>
      <c r="BY23" s="158">
        <f>'Accum Depr w CIAC'!BY23-'Accum Depr no CIAC'!BY23</f>
        <v>0</v>
      </c>
      <c r="BZ23" s="33">
        <f>'Accum Depr w CIAC'!BZ23-'Accum Depr no CIAC'!BZ23</f>
        <v>0</v>
      </c>
      <c r="CA23" s="27">
        <f>'Accum Depr w CIAC'!CA23-'Accum Depr no CIAC'!CA23</f>
        <v>-365781.73433771357</v>
      </c>
      <c r="CB23" s="158">
        <f>'Accum Depr w CIAC'!CB23-'Accum Depr no CIAC'!CB23</f>
        <v>0</v>
      </c>
      <c r="CC23" s="33">
        <f>'Accum Depr w CIAC'!CC23-'Accum Depr no CIAC'!CC23</f>
        <v>0</v>
      </c>
      <c r="CD23" s="27">
        <f>'Accum Depr w CIAC'!CD23-'Accum Depr no CIAC'!CD23</f>
        <v>-370426.25410216022</v>
      </c>
      <c r="CE23" s="158">
        <f>'Accum Depr w CIAC'!CE23-'Accum Depr no CIAC'!CE23</f>
        <v>0</v>
      </c>
      <c r="CF23" s="33">
        <f>'Accum Depr w CIAC'!CF23-'Accum Depr no CIAC'!CF23</f>
        <v>0</v>
      </c>
      <c r="CG23" s="27">
        <f>'Accum Depr w CIAC'!CG23-'Accum Depr no CIAC'!CG23</f>
        <v>-375070.77386660594</v>
      </c>
      <c r="CH23" s="158">
        <f>'Accum Depr w CIAC'!CH23-'Accum Depr no CIAC'!CH23</f>
        <v>0</v>
      </c>
      <c r="CI23" s="33">
        <f>'Accum Depr w CIAC'!CI23-'Accum Depr no CIAC'!CI23</f>
        <v>0</v>
      </c>
      <c r="CJ23" s="27">
        <f>'Accum Depr w CIAC'!CJ23-'Accum Depr no CIAC'!CJ23</f>
        <v>-379715.2936310526</v>
      </c>
      <c r="CK23" s="158">
        <f>'Accum Depr w CIAC'!CK23-'Accum Depr no CIAC'!CK23</f>
        <v>0</v>
      </c>
      <c r="CL23" s="33">
        <f>'Accum Depr w CIAC'!CL23-'Accum Depr no CIAC'!CL23</f>
        <v>0</v>
      </c>
      <c r="CM23" s="27">
        <f>'Accum Depr w CIAC'!CM23-'Accum Depr no CIAC'!CM23</f>
        <v>-384359.81339549832</v>
      </c>
      <c r="CN23" s="158">
        <f>'Accum Depr w CIAC'!CN23-'Accum Depr no CIAC'!CN23</f>
        <v>0</v>
      </c>
      <c r="CO23" s="33">
        <f>'Accum Depr w CIAC'!CO23-'Accum Depr no CIAC'!CO23</f>
        <v>0</v>
      </c>
      <c r="CP23" s="27">
        <f>'Accum Depr w CIAC'!CP23-'Accum Depr no CIAC'!CP23</f>
        <v>-389004.33315994404</v>
      </c>
      <c r="CQ23" s="158">
        <f>'Accum Depr w CIAC'!CQ23-'Accum Depr no CIAC'!CQ23</f>
        <v>0</v>
      </c>
      <c r="CR23" s="33">
        <f>'Accum Depr w CIAC'!CR23-'Accum Depr no CIAC'!CR23</f>
        <v>0</v>
      </c>
      <c r="CS23" s="27">
        <f>'Accum Depr w CIAC'!CS23-'Accum Depr no CIAC'!CS23</f>
        <v>-393648.85292438976</v>
      </c>
      <c r="CT23" s="158">
        <f>'Accum Depr w CIAC'!CT23-'Accum Depr no CIAC'!CT23</f>
        <v>0</v>
      </c>
      <c r="CU23" s="33">
        <f>'Accum Depr w CIAC'!CU23-'Accum Depr no CIAC'!CU23</f>
        <v>0</v>
      </c>
      <c r="CV23" s="27">
        <f>'Accum Depr w CIAC'!CV23-'Accum Depr no CIAC'!CV23</f>
        <v>-398293.37268883549</v>
      </c>
      <c r="CW23" s="158">
        <f>'Accum Depr w CIAC'!CW23-'Accum Depr no CIAC'!CW23</f>
        <v>0</v>
      </c>
      <c r="CX23" s="33">
        <f>'Accum Depr w CIAC'!CX23-'Accum Depr no CIAC'!CX23</f>
        <v>0</v>
      </c>
      <c r="CY23" s="27">
        <f>'Accum Depr w CIAC'!CY23-'Accum Depr no CIAC'!CY23</f>
        <v>-402937.89245328121</v>
      </c>
      <c r="CZ23" s="158">
        <f>'Accum Depr w CIAC'!CZ23-'Accum Depr no CIAC'!CZ23</f>
        <v>0</v>
      </c>
      <c r="DA23" s="33">
        <f>'Accum Depr w CIAC'!DA23-'Accum Depr no CIAC'!DA23</f>
        <v>0</v>
      </c>
      <c r="DB23" s="27">
        <f>'Accum Depr w CIAC'!DB23-'Accum Depr no CIAC'!DB23</f>
        <v>-407582.41221772693</v>
      </c>
      <c r="DC23" s="158">
        <f>'Accum Depr w CIAC'!DC23-'Accum Depr no CIAC'!DC23</f>
        <v>0</v>
      </c>
      <c r="DD23" s="33">
        <f>'Accum Depr w CIAC'!DD23-'Accum Depr no CIAC'!DD23</f>
        <v>0</v>
      </c>
      <c r="DE23" s="27">
        <f>'Accum Depr w CIAC'!DE23-'Accum Depr no CIAC'!DE23</f>
        <v>-412226.93198217265</v>
      </c>
      <c r="DF23" s="158">
        <f>'Accum Depr w CIAC'!DF23-'Accum Depr no CIAC'!DF23</f>
        <v>0</v>
      </c>
      <c r="DG23" s="33">
        <f>'Accum Depr w CIAC'!DG23-'Accum Depr no CIAC'!DG23</f>
        <v>0</v>
      </c>
      <c r="DH23" s="27">
        <f>'Accum Depr w CIAC'!DH23-'Accum Depr no CIAC'!DH23</f>
        <v>-416871.45174661838</v>
      </c>
      <c r="DI23" s="158">
        <f>'Accum Depr w CIAC'!DI23-'Accum Depr no CIAC'!DI23</f>
        <v>0</v>
      </c>
      <c r="DJ23" s="33">
        <f>'Accum Depr w CIAC'!DJ23-'Accum Depr no CIAC'!DJ23</f>
        <v>0</v>
      </c>
      <c r="DK23" s="27">
        <f>'Accum Depr w CIAC'!DK23-'Accum Depr no CIAC'!DK23</f>
        <v>-421515.9715110641</v>
      </c>
      <c r="DL23" s="158">
        <f>'Accum Depr w CIAC'!DL23-'Accum Depr no CIAC'!DL23</f>
        <v>0</v>
      </c>
      <c r="DM23" s="33">
        <f>'Accum Depr w CIAC'!DM23-'Accum Depr no CIAC'!DM23</f>
        <v>0</v>
      </c>
      <c r="DN23" s="27">
        <f>'Accum Depr w CIAC'!DN23-'Accum Depr no CIAC'!DN23</f>
        <v>-426160.49127550982</v>
      </c>
      <c r="DO23" s="158">
        <f>'Accum Depr w CIAC'!DO23-'Accum Depr no CIAC'!DO23</f>
        <v>0</v>
      </c>
      <c r="DP23" s="33">
        <f>'Accum Depr w CIAC'!DP23-'Accum Depr no CIAC'!DP23</f>
        <v>0</v>
      </c>
      <c r="DQ23" s="27">
        <f>'Accum Depr w CIAC'!DQ23-'Accum Depr no CIAC'!DQ23</f>
        <v>-430805.01103995554</v>
      </c>
      <c r="DR23" s="158">
        <f>'Accum Depr w CIAC'!DR23-'Accum Depr no CIAC'!DR23</f>
        <v>0</v>
      </c>
      <c r="DS23" s="33">
        <f>'Accum Depr w CIAC'!DS23-'Accum Depr no CIAC'!DS23</f>
        <v>0</v>
      </c>
      <c r="DT23" s="27">
        <f>'Accum Depr w CIAC'!DT23-'Accum Depr no CIAC'!DT23</f>
        <v>-435449.53080440126</v>
      </c>
      <c r="DU23" s="158">
        <f>'Accum Depr w CIAC'!DU23-'Accum Depr no CIAC'!DU23</f>
        <v>0</v>
      </c>
      <c r="DV23" s="33">
        <f>'Accum Depr w CIAC'!DV23-'Accum Depr no CIAC'!DV23</f>
        <v>0</v>
      </c>
      <c r="DW23" s="27">
        <f>'Accum Depr w CIAC'!DW23-'Accum Depr no CIAC'!DW23</f>
        <v>-440094.05056884699</v>
      </c>
      <c r="DX23" s="158">
        <f>'Accum Depr w CIAC'!DX23-'Accum Depr no CIAC'!DX23</f>
        <v>0</v>
      </c>
      <c r="DY23" s="33">
        <f>'Accum Depr w CIAC'!DY23-'Accum Depr no CIAC'!DY23</f>
        <v>0</v>
      </c>
      <c r="DZ23" s="27">
        <f>'Accum Depr w CIAC'!DZ23-'Accum Depr no CIAC'!DZ23</f>
        <v>-444738.57033329271</v>
      </c>
      <c r="EA23" s="158">
        <f>'Accum Depr w CIAC'!EA23-'Accum Depr no CIAC'!EA23</f>
        <v>0</v>
      </c>
      <c r="EB23" s="33">
        <f>'Accum Depr w CIAC'!EB23-'Accum Depr no CIAC'!EB23</f>
        <v>0</v>
      </c>
      <c r="EC23" s="27">
        <f>'Accum Depr w CIAC'!EC23-'Accum Depr no CIAC'!EC23</f>
        <v>-449383.09009773843</v>
      </c>
      <c r="ED23" s="158">
        <f>'Accum Depr w CIAC'!ED23-'Accum Depr no CIAC'!ED23</f>
        <v>0</v>
      </c>
      <c r="EE23" s="33">
        <f>'Accum Depr w CIAC'!EE23-'Accum Depr no CIAC'!EE23</f>
        <v>0</v>
      </c>
      <c r="EF23" s="27">
        <f>'Accum Depr w CIAC'!EF23-'Accum Depr no CIAC'!EF23</f>
        <v>-454027.60986218415</v>
      </c>
      <c r="EG23" s="158">
        <f>'Accum Depr w CIAC'!EG23-'Accum Depr no CIAC'!EG23</f>
        <v>0</v>
      </c>
      <c r="EH23" s="33">
        <f>'Accum Depr w CIAC'!EH23-'Accum Depr no CIAC'!EH23</f>
        <v>0</v>
      </c>
      <c r="EI23" s="27">
        <f>'Accum Depr w CIAC'!EI23-'Accum Depr no CIAC'!EI23</f>
        <v>-458672.12962662987</v>
      </c>
      <c r="EJ23" s="158">
        <f>'Accum Depr w CIAC'!EJ23-'Accum Depr no CIAC'!EJ23</f>
        <v>0</v>
      </c>
      <c r="EK23" s="33">
        <f>'Accum Depr w CIAC'!EK23-'Accum Depr no CIAC'!EK23</f>
        <v>0</v>
      </c>
      <c r="EL23" s="27">
        <f>'Accum Depr w CIAC'!EL23-'Accum Depr no CIAC'!EL23</f>
        <v>-463316.6493910756</v>
      </c>
      <c r="EM23" s="158">
        <f>'Accum Depr w CIAC'!EM23-'Accum Depr no CIAC'!EM23</f>
        <v>0</v>
      </c>
      <c r="EN23" s="33">
        <f>'Accum Depr w CIAC'!EN23-'Accum Depr no CIAC'!EN23</f>
        <v>0</v>
      </c>
      <c r="EO23" s="27">
        <f>'Accum Depr w CIAC'!EO23-'Accum Depr no CIAC'!EO23</f>
        <v>-467961.16915552132</v>
      </c>
      <c r="EP23" s="158">
        <f>'Accum Depr w CIAC'!EP23-'Accum Depr no CIAC'!EP23</f>
        <v>0</v>
      </c>
      <c r="EQ23" s="33">
        <f>'Accum Depr w CIAC'!EQ23-'Accum Depr no CIAC'!EQ23</f>
        <v>0</v>
      </c>
      <c r="ER23" s="27">
        <f>'Accum Depr w CIAC'!ER23-'Accum Depr no CIAC'!ER23</f>
        <v>-472605.68891996704</v>
      </c>
      <c r="ES23" s="158">
        <f>'Accum Depr w CIAC'!ES23-'Accum Depr no CIAC'!ES23</f>
        <v>0</v>
      </c>
      <c r="ET23" s="33">
        <f>'Accum Depr w CIAC'!ET23-'Accum Depr no CIAC'!ET23</f>
        <v>0</v>
      </c>
      <c r="EU23" s="27">
        <f>'Accum Depr w CIAC'!EU23-'Accum Depr no CIAC'!EU23</f>
        <v>-477250.20868441276</v>
      </c>
      <c r="EV23" s="158">
        <f>'Accum Depr w CIAC'!EV23-'Accum Depr no CIAC'!EV23</f>
        <v>0</v>
      </c>
      <c r="EW23" s="33">
        <f>'Accum Depr w CIAC'!EW23-'Accum Depr no CIAC'!EW23</f>
        <v>0</v>
      </c>
      <c r="EX23" s="27">
        <f>'Accum Depr w CIAC'!EX23-'Accum Depr no CIAC'!EX23</f>
        <v>-481894.72844885848</v>
      </c>
      <c r="EY23" s="158">
        <f>'Accum Depr w CIAC'!EY23-'Accum Depr no CIAC'!EY23</f>
        <v>0</v>
      </c>
      <c r="EZ23" s="33">
        <f>'Accum Depr w CIAC'!EZ23-'Accum Depr no CIAC'!EZ23</f>
        <v>0</v>
      </c>
      <c r="FA23" s="27">
        <f>'Accum Depr w CIAC'!FA23-'Accum Depr no CIAC'!FA23</f>
        <v>-486539.24821330421</v>
      </c>
      <c r="FB23" s="158">
        <f>'Accum Depr w CIAC'!FB23-'Accum Depr no CIAC'!FB23</f>
        <v>0</v>
      </c>
      <c r="FC23" s="33">
        <f>'Accum Depr w CIAC'!FC23-'Accum Depr no CIAC'!FC23</f>
        <v>0</v>
      </c>
      <c r="FD23" s="27">
        <f>'Accum Depr w CIAC'!FD23-'Accum Depr no CIAC'!FD23</f>
        <v>-491183.76797774993</v>
      </c>
      <c r="FE23" s="155">
        <f>'Accum Depr w CIAC'!FE23-'Accum Depr no CIAC'!FE23</f>
        <v>0</v>
      </c>
      <c r="FF23" s="155">
        <f>'Accum Depr w CIAC'!FF23-'Accum Depr no CIAC'!FF23</f>
        <v>0</v>
      </c>
      <c r="FG23" s="27">
        <f>'Accum Depr w CIAC'!FG23-'Accum Depr no CIAC'!FG23</f>
        <v>-495828.28774219565</v>
      </c>
      <c r="FH23" s="155">
        <f>'Accum Depr w CIAC'!FH23-'Accum Depr no CIAC'!FH23</f>
        <v>0</v>
      </c>
      <c r="FI23" s="155">
        <f>'Accum Depr w CIAC'!FI23-'Accum Depr no CIAC'!FI23</f>
        <v>0</v>
      </c>
      <c r="FJ23" s="27">
        <f>'Accum Depr w CIAC'!FJ23-'Accum Depr no CIAC'!FJ23</f>
        <v>-500472.80750664137</v>
      </c>
    </row>
    <row r="24" spans="1:166" x14ac:dyDescent="0.2">
      <c r="A24" s="20" t="s">
        <v>20</v>
      </c>
      <c r="B24" s="15"/>
      <c r="C24" s="15"/>
      <c r="D24" s="29">
        <f>'Accum Depr w CIAC'!D24-'Accum Depr no CIAC'!D24</f>
        <v>0</v>
      </c>
      <c r="E24" s="21">
        <f>'Accum Depr w CIAC'!E24-'Accum Depr no CIAC'!E24</f>
        <v>0</v>
      </c>
      <c r="F24" s="35">
        <f>'Accum Depr w CIAC'!F24-'Accum Depr no CIAC'!F24</f>
        <v>0</v>
      </c>
      <c r="G24" s="21">
        <f>'Accum Depr w CIAC'!G24-'Accum Depr no CIAC'!G24</f>
        <v>0</v>
      </c>
      <c r="H24" s="21">
        <f>'Accum Depr w CIAC'!H24-'Accum Depr no CIAC'!H24</f>
        <v>0</v>
      </c>
      <c r="I24" s="35">
        <f>'Accum Depr w CIAC'!I24-'Accum Depr no CIAC'!I24</f>
        <v>0</v>
      </c>
      <c r="J24" s="21">
        <f>'Accum Depr w CIAC'!J24-'Accum Depr no CIAC'!J24</f>
        <v>0</v>
      </c>
      <c r="K24" s="21">
        <f>'Accum Depr w CIAC'!K24-'Accum Depr no CIAC'!K24</f>
        <v>0</v>
      </c>
      <c r="L24" s="35">
        <f>'Accum Depr w CIAC'!L24-'Accum Depr no CIAC'!L24</f>
        <v>0</v>
      </c>
      <c r="M24" s="21">
        <f>'Accum Depr w CIAC'!M24-'Accum Depr no CIAC'!M24</f>
        <v>0</v>
      </c>
      <c r="N24" s="21">
        <f>'Accum Depr w CIAC'!N24-'Accum Depr no CIAC'!N24</f>
        <v>0</v>
      </c>
      <c r="O24" s="35">
        <f>'Accum Depr w CIAC'!O24-'Accum Depr no CIAC'!O24</f>
        <v>0</v>
      </c>
      <c r="P24" s="21">
        <f>'Accum Depr w CIAC'!P24-'Accum Depr no CIAC'!P24</f>
        <v>0</v>
      </c>
      <c r="Q24" s="21">
        <f>'Accum Depr w CIAC'!Q24-'Accum Depr no CIAC'!Q24</f>
        <v>0</v>
      </c>
      <c r="R24" s="35">
        <f>'Accum Depr w CIAC'!R24-'Accum Depr no CIAC'!R24</f>
        <v>0</v>
      </c>
      <c r="S24" s="21">
        <f>'Accum Depr w CIAC'!S24-'Accum Depr no CIAC'!S24</f>
        <v>0</v>
      </c>
      <c r="T24" s="21">
        <f>'Accum Depr w CIAC'!T24-'Accum Depr no CIAC'!T24</f>
        <v>0</v>
      </c>
      <c r="U24" s="35">
        <f>'Accum Depr w CIAC'!U24-'Accum Depr no CIAC'!U24</f>
        <v>0</v>
      </c>
      <c r="V24" s="21">
        <f>'Accum Depr w CIAC'!V24-'Accum Depr no CIAC'!V24</f>
        <v>0</v>
      </c>
      <c r="W24" s="21">
        <f>'Accum Depr w CIAC'!W24-'Accum Depr no CIAC'!W24</f>
        <v>0</v>
      </c>
      <c r="X24" s="35">
        <f>'Accum Depr w CIAC'!X24-'Accum Depr no CIAC'!X24</f>
        <v>0</v>
      </c>
      <c r="Y24" s="21">
        <f>'Accum Depr w CIAC'!Y24-'Accum Depr no CIAC'!Y24</f>
        <v>0</v>
      </c>
      <c r="Z24" s="21">
        <f>'Accum Depr w CIAC'!Z24-'Accum Depr no CIAC'!Z24</f>
        <v>0</v>
      </c>
      <c r="AA24" s="35">
        <f>'Accum Depr w CIAC'!AA24-'Accum Depr no CIAC'!AA24</f>
        <v>0</v>
      </c>
      <c r="AB24" s="21">
        <f>'Accum Depr w CIAC'!AB24-'Accum Depr no CIAC'!AB24</f>
        <v>0</v>
      </c>
      <c r="AC24" s="21">
        <f>'Accum Depr w CIAC'!AC24-'Accum Depr no CIAC'!AC24</f>
        <v>0</v>
      </c>
      <c r="AD24" s="35">
        <f>'Accum Depr w CIAC'!AD24-'Accum Depr no CIAC'!AD24</f>
        <v>0</v>
      </c>
      <c r="AE24" s="21">
        <f>'Accum Depr w CIAC'!AE24-'Accum Depr no CIAC'!AE24</f>
        <v>0</v>
      </c>
      <c r="AF24" s="21">
        <f>'Accum Depr w CIAC'!AF24-'Accum Depr no CIAC'!AF24</f>
        <v>0</v>
      </c>
      <c r="AG24" s="35">
        <f>'Accum Depr w CIAC'!AG24-'Accum Depr no CIAC'!AG24</f>
        <v>0</v>
      </c>
      <c r="AH24" s="21">
        <f>'Accum Depr w CIAC'!AH24-'Accum Depr no CIAC'!AH24</f>
        <v>0</v>
      </c>
      <c r="AI24" s="21">
        <f>'Accum Depr w CIAC'!AI24-'Accum Depr no CIAC'!AI24</f>
        <v>0</v>
      </c>
      <c r="AJ24" s="35">
        <f>'Accum Depr w CIAC'!AJ24-'Accum Depr no CIAC'!AJ24</f>
        <v>0</v>
      </c>
      <c r="AK24" s="21">
        <f>'Accum Depr w CIAC'!AK24-'Accum Depr no CIAC'!AK24</f>
        <v>0</v>
      </c>
      <c r="AL24" s="21">
        <f>'Accum Depr w CIAC'!AL24-'Accum Depr no CIAC'!AL24</f>
        <v>0</v>
      </c>
      <c r="AM24" s="35">
        <f>'Accum Depr w CIAC'!AM24-'Accum Depr no CIAC'!AM24</f>
        <v>0</v>
      </c>
      <c r="AN24" s="21">
        <f>'Accum Depr w CIAC'!AN24-'Accum Depr no CIAC'!AN24</f>
        <v>0</v>
      </c>
      <c r="AO24" s="21">
        <f>'Accum Depr w CIAC'!AO24-'Accum Depr no CIAC'!AO24</f>
        <v>0</v>
      </c>
      <c r="AP24" s="35">
        <f>'Accum Depr w CIAC'!AP24-'Accum Depr no CIAC'!AP24</f>
        <v>0</v>
      </c>
      <c r="AQ24" s="21">
        <f>'Accum Depr w CIAC'!AQ24-'Accum Depr no CIAC'!AQ24</f>
        <v>0</v>
      </c>
      <c r="AR24" s="21">
        <f>'Accum Depr w CIAC'!AR24-'Accum Depr no CIAC'!AR24</f>
        <v>0</v>
      </c>
      <c r="AS24" s="35">
        <f>'Accum Depr w CIAC'!AS24-'Accum Depr no CIAC'!AS24</f>
        <v>0</v>
      </c>
      <c r="AT24" s="21">
        <f>'Accum Depr w CIAC'!AT24-'Accum Depr no CIAC'!AT24</f>
        <v>0</v>
      </c>
      <c r="AU24" s="21">
        <f>'Accum Depr w CIAC'!AU24-'Accum Depr no CIAC'!AU24</f>
        <v>0</v>
      </c>
      <c r="AV24" s="35">
        <f>'Accum Depr w CIAC'!AV24-'Accum Depr no CIAC'!AV24</f>
        <v>0</v>
      </c>
      <c r="AW24" s="21">
        <f>'Accum Depr w CIAC'!AW24-'Accum Depr no CIAC'!AW24</f>
        <v>0</v>
      </c>
      <c r="AX24" s="21">
        <f>'Accum Depr w CIAC'!AX24-'Accum Depr no CIAC'!AX24</f>
        <v>0</v>
      </c>
      <c r="AY24" s="35">
        <f>'Accum Depr w CIAC'!AY24-'Accum Depr no CIAC'!AY24</f>
        <v>0</v>
      </c>
      <c r="AZ24" s="21">
        <f>'Accum Depr w CIAC'!AZ24-'Accum Depr no CIAC'!AZ24</f>
        <v>0</v>
      </c>
      <c r="BA24" s="21">
        <f>'Accum Depr w CIAC'!BA24-'Accum Depr no CIAC'!BA24</f>
        <v>0</v>
      </c>
      <c r="BB24" s="35">
        <f>'Accum Depr w CIAC'!BB24-'Accum Depr no CIAC'!BB24</f>
        <v>0</v>
      </c>
      <c r="BC24" s="21">
        <f>'Accum Depr w CIAC'!BC24-'Accum Depr no CIAC'!BC24</f>
        <v>0</v>
      </c>
      <c r="BD24" s="21">
        <f>'Accum Depr w CIAC'!BD24-'Accum Depr no CIAC'!BD24</f>
        <v>0</v>
      </c>
      <c r="BE24" s="35">
        <f>'Accum Depr w CIAC'!BE24-'Accum Depr no CIAC'!BE24</f>
        <v>0</v>
      </c>
      <c r="BF24" s="21">
        <f>'Accum Depr w CIAC'!BF24-'Accum Depr no CIAC'!BF24</f>
        <v>0</v>
      </c>
      <c r="BG24" s="21">
        <f>'Accum Depr w CIAC'!BG24-'Accum Depr no CIAC'!BG24</f>
        <v>0</v>
      </c>
      <c r="BH24" s="35">
        <f>'Accum Depr w CIAC'!BH24-'Accum Depr no CIAC'!BH24</f>
        <v>0</v>
      </c>
      <c r="BI24" s="21">
        <f>'Accum Depr w CIAC'!BI24-'Accum Depr no CIAC'!BI24</f>
        <v>0</v>
      </c>
      <c r="BJ24" s="21">
        <f>'Accum Depr w CIAC'!BJ24-'Accum Depr no CIAC'!BJ24</f>
        <v>0</v>
      </c>
      <c r="BK24" s="35">
        <f>'Accum Depr w CIAC'!BK24-'Accum Depr no CIAC'!BK24</f>
        <v>0</v>
      </c>
      <c r="BL24" s="21">
        <f>'Accum Depr w CIAC'!BL24-'Accum Depr no CIAC'!BL24</f>
        <v>0</v>
      </c>
      <c r="BM24" s="21">
        <f>'Accum Depr w CIAC'!BM24-'Accum Depr no CIAC'!BM24</f>
        <v>0</v>
      </c>
      <c r="BN24" s="35">
        <f>'Accum Depr w CIAC'!BN24-'Accum Depr no CIAC'!BN24</f>
        <v>0</v>
      </c>
      <c r="BO24" s="21">
        <f>'Accum Depr w CIAC'!BO24-'Accum Depr no CIAC'!BO24</f>
        <v>0</v>
      </c>
      <c r="BP24" s="21">
        <f>'Accum Depr w CIAC'!BP24-'Accum Depr no CIAC'!BP24</f>
        <v>0</v>
      </c>
      <c r="BQ24" s="35">
        <f>'Accum Depr w CIAC'!BQ24-'Accum Depr no CIAC'!BQ24</f>
        <v>0</v>
      </c>
      <c r="BR24" s="21">
        <f>'Accum Depr w CIAC'!BR24-'Accum Depr no CIAC'!BR24</f>
        <v>0</v>
      </c>
      <c r="BS24" s="21">
        <f>'Accum Depr w CIAC'!BS24-'Accum Depr no CIAC'!BS24</f>
        <v>0</v>
      </c>
      <c r="BT24" s="35">
        <f>'Accum Depr w CIAC'!BT24-'Accum Depr no CIAC'!BT24</f>
        <v>0</v>
      </c>
      <c r="BU24" s="21">
        <f>'Accum Depr w CIAC'!BU24-'Accum Depr no CIAC'!BU24</f>
        <v>0</v>
      </c>
      <c r="BV24" s="21">
        <f>'Accum Depr w CIAC'!BV24-'Accum Depr no CIAC'!BV24</f>
        <v>0</v>
      </c>
      <c r="BW24" s="35">
        <f>'Accum Depr w CIAC'!BW24-'Accum Depr no CIAC'!BW24</f>
        <v>0</v>
      </c>
      <c r="BX24" s="21">
        <f>'Accum Depr w CIAC'!BX24-'Accum Depr no CIAC'!BX24</f>
        <v>0</v>
      </c>
      <c r="BY24" s="21">
        <f>'Accum Depr w CIAC'!BY24-'Accum Depr no CIAC'!BY24</f>
        <v>0</v>
      </c>
      <c r="BZ24" s="35">
        <f>'Accum Depr w CIAC'!BZ24-'Accum Depr no CIAC'!BZ24</f>
        <v>0</v>
      </c>
      <c r="CA24" s="21">
        <f>'Accum Depr w CIAC'!CA24-'Accum Depr no CIAC'!CA24</f>
        <v>0</v>
      </c>
      <c r="CB24" s="21">
        <f>'Accum Depr w CIAC'!CB24-'Accum Depr no CIAC'!CB24</f>
        <v>0</v>
      </c>
      <c r="CC24" s="35">
        <f>'Accum Depr w CIAC'!CC24-'Accum Depr no CIAC'!CC24</f>
        <v>0</v>
      </c>
      <c r="CD24" s="21">
        <f>'Accum Depr w CIAC'!CD24-'Accum Depr no CIAC'!CD24</f>
        <v>0</v>
      </c>
      <c r="CE24" s="21">
        <f>'Accum Depr w CIAC'!CE24-'Accum Depr no CIAC'!CE24</f>
        <v>0</v>
      </c>
      <c r="CF24" s="35">
        <f>'Accum Depr w CIAC'!CF24-'Accum Depr no CIAC'!CF24</f>
        <v>0</v>
      </c>
      <c r="CG24" s="21">
        <f>'Accum Depr w CIAC'!CG24-'Accum Depr no CIAC'!CG24</f>
        <v>0</v>
      </c>
      <c r="CH24" s="21">
        <f>'Accum Depr w CIAC'!CH24-'Accum Depr no CIAC'!CH24</f>
        <v>0</v>
      </c>
      <c r="CI24" s="35">
        <f>'Accum Depr w CIAC'!CI24-'Accum Depr no CIAC'!CI24</f>
        <v>0</v>
      </c>
      <c r="CJ24" s="21">
        <f>'Accum Depr w CIAC'!CJ24-'Accum Depr no CIAC'!CJ24</f>
        <v>0</v>
      </c>
      <c r="CK24" s="21">
        <f>'Accum Depr w CIAC'!CK24-'Accum Depr no CIAC'!CK24</f>
        <v>0</v>
      </c>
      <c r="CL24" s="35">
        <f>'Accum Depr w CIAC'!CL24-'Accum Depr no CIAC'!CL24</f>
        <v>0</v>
      </c>
      <c r="CM24" s="21">
        <f>'Accum Depr w CIAC'!CM24-'Accum Depr no CIAC'!CM24</f>
        <v>0</v>
      </c>
      <c r="CN24" s="21">
        <f>'Accum Depr w CIAC'!CN24-'Accum Depr no CIAC'!CN24</f>
        <v>0</v>
      </c>
      <c r="CO24" s="35">
        <f>'Accum Depr w CIAC'!CO24-'Accum Depr no CIAC'!CO24</f>
        <v>0</v>
      </c>
      <c r="CP24" s="21">
        <f>'Accum Depr w CIAC'!CP24-'Accum Depr no CIAC'!CP24</f>
        <v>0</v>
      </c>
      <c r="CQ24" s="21">
        <f>'Accum Depr w CIAC'!CQ24-'Accum Depr no CIAC'!CQ24</f>
        <v>0</v>
      </c>
      <c r="CR24" s="35">
        <f>'Accum Depr w CIAC'!CR24-'Accum Depr no CIAC'!CR24</f>
        <v>0</v>
      </c>
      <c r="CS24" s="21">
        <f>'Accum Depr w CIAC'!CS24-'Accum Depr no CIAC'!CS24</f>
        <v>0</v>
      </c>
      <c r="CT24" s="21">
        <f>'Accum Depr w CIAC'!CT24-'Accum Depr no CIAC'!CT24</f>
        <v>0</v>
      </c>
      <c r="CU24" s="35">
        <f>'Accum Depr w CIAC'!CU24-'Accum Depr no CIAC'!CU24</f>
        <v>0</v>
      </c>
      <c r="CV24" s="21">
        <f>'Accum Depr w CIAC'!CV24-'Accum Depr no CIAC'!CV24</f>
        <v>0</v>
      </c>
      <c r="CW24" s="21">
        <f>'Accum Depr w CIAC'!CW24-'Accum Depr no CIAC'!CW24</f>
        <v>0</v>
      </c>
      <c r="CX24" s="35">
        <f>'Accum Depr w CIAC'!CX24-'Accum Depr no CIAC'!CX24</f>
        <v>0</v>
      </c>
      <c r="CY24" s="21">
        <f>'Accum Depr w CIAC'!CY24-'Accum Depr no CIAC'!CY24</f>
        <v>0</v>
      </c>
      <c r="CZ24" s="21">
        <f>'Accum Depr w CIAC'!CZ24-'Accum Depr no CIAC'!CZ24</f>
        <v>0</v>
      </c>
      <c r="DA24" s="35">
        <f>'Accum Depr w CIAC'!DA24-'Accum Depr no CIAC'!DA24</f>
        <v>0</v>
      </c>
      <c r="DB24" s="21">
        <f>'Accum Depr w CIAC'!DB24-'Accum Depr no CIAC'!DB24</f>
        <v>0</v>
      </c>
      <c r="DC24" s="21">
        <f>'Accum Depr w CIAC'!DC24-'Accum Depr no CIAC'!DC24</f>
        <v>0</v>
      </c>
      <c r="DD24" s="35">
        <f>'Accum Depr w CIAC'!DD24-'Accum Depr no CIAC'!DD24</f>
        <v>0</v>
      </c>
      <c r="DE24" s="21">
        <f>'Accum Depr w CIAC'!DE24-'Accum Depr no CIAC'!DE24</f>
        <v>0</v>
      </c>
      <c r="DF24" s="21">
        <f>'Accum Depr w CIAC'!DF24-'Accum Depr no CIAC'!DF24</f>
        <v>0</v>
      </c>
      <c r="DG24" s="35">
        <f>'Accum Depr w CIAC'!DG24-'Accum Depr no CIAC'!DG24</f>
        <v>0</v>
      </c>
      <c r="DH24" s="21">
        <f>'Accum Depr w CIAC'!DH24-'Accum Depr no CIAC'!DH24</f>
        <v>0</v>
      </c>
      <c r="DI24" s="21">
        <f>'Accum Depr w CIAC'!DI24-'Accum Depr no CIAC'!DI24</f>
        <v>0</v>
      </c>
      <c r="DJ24" s="35">
        <f>'Accum Depr w CIAC'!DJ24-'Accum Depr no CIAC'!DJ24</f>
        <v>0</v>
      </c>
      <c r="DK24" s="21">
        <f>'Accum Depr w CIAC'!DK24-'Accum Depr no CIAC'!DK24</f>
        <v>0</v>
      </c>
      <c r="DL24" s="21">
        <f>'Accum Depr w CIAC'!DL24-'Accum Depr no CIAC'!DL24</f>
        <v>0</v>
      </c>
      <c r="DM24" s="35">
        <f>'Accum Depr w CIAC'!DM24-'Accum Depr no CIAC'!DM24</f>
        <v>0</v>
      </c>
      <c r="DN24" s="21">
        <f>'Accum Depr w CIAC'!DN24-'Accum Depr no CIAC'!DN24</f>
        <v>0</v>
      </c>
      <c r="DO24" s="21">
        <f>'Accum Depr w CIAC'!DO24-'Accum Depr no CIAC'!DO24</f>
        <v>0</v>
      </c>
      <c r="DP24" s="35">
        <f>'Accum Depr w CIAC'!DP24-'Accum Depr no CIAC'!DP24</f>
        <v>0</v>
      </c>
      <c r="DQ24" s="21">
        <f>'Accum Depr w CIAC'!DQ24-'Accum Depr no CIAC'!DQ24</f>
        <v>0</v>
      </c>
      <c r="DR24" s="21">
        <f>'Accum Depr w CIAC'!DR24-'Accum Depr no CIAC'!DR24</f>
        <v>0</v>
      </c>
      <c r="DS24" s="35">
        <f>'Accum Depr w CIAC'!DS24-'Accum Depr no CIAC'!DS24</f>
        <v>0</v>
      </c>
      <c r="DT24" s="21">
        <f>'Accum Depr w CIAC'!DT24-'Accum Depr no CIAC'!DT24</f>
        <v>0</v>
      </c>
      <c r="DU24" s="21">
        <f>'Accum Depr w CIAC'!DU24-'Accum Depr no CIAC'!DU24</f>
        <v>0</v>
      </c>
      <c r="DV24" s="35">
        <f>'Accum Depr w CIAC'!DV24-'Accum Depr no CIAC'!DV24</f>
        <v>0</v>
      </c>
      <c r="DW24" s="21">
        <f>'Accum Depr w CIAC'!DW24-'Accum Depr no CIAC'!DW24</f>
        <v>0</v>
      </c>
      <c r="DX24" s="21">
        <f>'Accum Depr w CIAC'!DX24-'Accum Depr no CIAC'!DX24</f>
        <v>0</v>
      </c>
      <c r="DY24" s="35">
        <f>'Accum Depr w CIAC'!DY24-'Accum Depr no CIAC'!DY24</f>
        <v>0</v>
      </c>
      <c r="DZ24" s="21">
        <f>'Accum Depr w CIAC'!DZ24-'Accum Depr no CIAC'!DZ24</f>
        <v>0</v>
      </c>
      <c r="EA24" s="21">
        <f>'Accum Depr w CIAC'!EA24-'Accum Depr no CIAC'!EA24</f>
        <v>0</v>
      </c>
      <c r="EB24" s="35">
        <f>'Accum Depr w CIAC'!EB24-'Accum Depr no CIAC'!EB24</f>
        <v>0</v>
      </c>
      <c r="EC24" s="21">
        <f>'Accum Depr w CIAC'!EC24-'Accum Depr no CIAC'!EC24</f>
        <v>0</v>
      </c>
      <c r="ED24" s="21">
        <f>'Accum Depr w CIAC'!ED24-'Accum Depr no CIAC'!ED24</f>
        <v>0</v>
      </c>
      <c r="EE24" s="35">
        <f>'Accum Depr w CIAC'!EE24-'Accum Depr no CIAC'!EE24</f>
        <v>0</v>
      </c>
      <c r="EF24" s="21">
        <f>'Accum Depr w CIAC'!EF24-'Accum Depr no CIAC'!EF24</f>
        <v>0</v>
      </c>
      <c r="EG24" s="21">
        <f>'Accum Depr w CIAC'!EG24-'Accum Depr no CIAC'!EG24</f>
        <v>0</v>
      </c>
      <c r="EH24" s="35">
        <f>'Accum Depr w CIAC'!EH24-'Accum Depr no CIAC'!EH24</f>
        <v>0</v>
      </c>
      <c r="EI24" s="21">
        <f>'Accum Depr w CIAC'!EI24-'Accum Depr no CIAC'!EI24</f>
        <v>0</v>
      </c>
      <c r="EJ24" s="21">
        <f>'Accum Depr w CIAC'!EJ24-'Accum Depr no CIAC'!EJ24</f>
        <v>0</v>
      </c>
      <c r="EK24" s="35">
        <f>'Accum Depr w CIAC'!EK24-'Accum Depr no CIAC'!EK24</f>
        <v>0</v>
      </c>
      <c r="EL24" s="21">
        <f>'Accum Depr w CIAC'!EL24-'Accum Depr no CIAC'!EL24</f>
        <v>0</v>
      </c>
      <c r="EM24" s="21">
        <f>'Accum Depr w CIAC'!EM24-'Accum Depr no CIAC'!EM24</f>
        <v>0</v>
      </c>
      <c r="EN24" s="35">
        <f>'Accum Depr w CIAC'!EN24-'Accum Depr no CIAC'!EN24</f>
        <v>0</v>
      </c>
      <c r="EO24" s="21">
        <f>'Accum Depr w CIAC'!EO24-'Accum Depr no CIAC'!EO24</f>
        <v>0</v>
      </c>
      <c r="EP24" s="21">
        <f>'Accum Depr w CIAC'!EP24-'Accum Depr no CIAC'!EP24</f>
        <v>0</v>
      </c>
      <c r="EQ24" s="35">
        <f>'Accum Depr w CIAC'!EQ24-'Accum Depr no CIAC'!EQ24</f>
        <v>0</v>
      </c>
      <c r="ER24" s="21">
        <f>'Accum Depr w CIAC'!ER24-'Accum Depr no CIAC'!ER24</f>
        <v>0</v>
      </c>
      <c r="ES24" s="21">
        <f>'Accum Depr w CIAC'!ES24-'Accum Depr no CIAC'!ES24</f>
        <v>0</v>
      </c>
      <c r="ET24" s="35">
        <f>'Accum Depr w CIAC'!ET24-'Accum Depr no CIAC'!ET24</f>
        <v>0</v>
      </c>
      <c r="EU24" s="21">
        <f>'Accum Depr w CIAC'!EU24-'Accum Depr no CIAC'!EU24</f>
        <v>0</v>
      </c>
      <c r="EV24" s="21">
        <f>'Accum Depr w CIAC'!EV24-'Accum Depr no CIAC'!EV24</f>
        <v>0</v>
      </c>
      <c r="EW24" s="35">
        <f>'Accum Depr w CIAC'!EW24-'Accum Depr no CIAC'!EW24</f>
        <v>0</v>
      </c>
      <c r="EX24" s="21">
        <f>'Accum Depr w CIAC'!EX24-'Accum Depr no CIAC'!EX24</f>
        <v>0</v>
      </c>
      <c r="EY24" s="21">
        <f>'Accum Depr w CIAC'!EY24-'Accum Depr no CIAC'!EY24</f>
        <v>0</v>
      </c>
      <c r="EZ24" s="35">
        <f>'Accum Depr w CIAC'!EZ24-'Accum Depr no CIAC'!EZ24</f>
        <v>0</v>
      </c>
      <c r="FA24" s="21">
        <f>'Accum Depr w CIAC'!FA24-'Accum Depr no CIAC'!FA24</f>
        <v>0</v>
      </c>
      <c r="FB24" s="21">
        <f>'Accum Depr w CIAC'!FB24-'Accum Depr no CIAC'!FB24</f>
        <v>0</v>
      </c>
      <c r="FC24" s="35">
        <f>'Accum Depr w CIAC'!FC24-'Accum Depr no CIAC'!FC24</f>
        <v>0</v>
      </c>
      <c r="FD24" s="21">
        <f>'Accum Depr w CIAC'!FD24-'Accum Depr no CIAC'!FD24</f>
        <v>0</v>
      </c>
      <c r="FE24" s="155">
        <f>'Accum Depr w CIAC'!FE24-'Accum Depr no CIAC'!FE24</f>
        <v>0</v>
      </c>
      <c r="FF24" s="155">
        <f>'Accum Depr w CIAC'!FF24-'Accum Depr no CIAC'!FF24</f>
        <v>0</v>
      </c>
      <c r="FG24" s="21">
        <f>'Accum Depr w CIAC'!FG24-'Accum Depr no CIAC'!FG24</f>
        <v>0</v>
      </c>
      <c r="FH24" s="155">
        <f>'Accum Depr w CIAC'!FH24-'Accum Depr no CIAC'!FH24</f>
        <v>0</v>
      </c>
      <c r="FI24" s="155">
        <f>'Accum Depr w CIAC'!FI24-'Accum Depr no CIAC'!FI24</f>
        <v>0</v>
      </c>
      <c r="FJ24" s="21">
        <f>'Accum Depr w CIAC'!FJ24-'Accum Depr no CIAC'!FJ24</f>
        <v>0</v>
      </c>
    </row>
    <row r="25" spans="1:166" x14ac:dyDescent="0.2">
      <c r="A25" s="14"/>
      <c r="B25" s="25"/>
      <c r="C25" s="25"/>
      <c r="D25" s="30">
        <f>'Accum Depr w CIAC'!D25-'Accum Depr no CIAC'!D25</f>
        <v>0</v>
      </c>
      <c r="E25" s="155">
        <f>'Accum Depr w CIAC'!E25-'Accum Depr no CIAC'!E25</f>
        <v>0</v>
      </c>
      <c r="F25" s="36">
        <f>'Accum Depr w CIAC'!F25-'Accum Depr no CIAC'!F25</f>
        <v>0</v>
      </c>
      <c r="G25" s="148">
        <f>'Accum Depr w CIAC'!G25-'Accum Depr no CIAC'!G25</f>
        <v>0</v>
      </c>
      <c r="H25" s="148">
        <f>'Accum Depr w CIAC'!H25-'Accum Depr no CIAC'!H25</f>
        <v>0</v>
      </c>
      <c r="I25" s="37">
        <f>'Accum Depr w CIAC'!I25-'Accum Depr no CIAC'!I25</f>
        <v>0</v>
      </c>
      <c r="J25" s="158">
        <f>'Accum Depr w CIAC'!J25-'Accum Depr no CIAC'!J25</f>
        <v>0</v>
      </c>
      <c r="K25" s="158">
        <f>'Accum Depr w CIAC'!K25-'Accum Depr no CIAC'!K25</f>
        <v>0</v>
      </c>
      <c r="L25" s="33">
        <f>'Accum Depr w CIAC'!L25-'Accum Depr no CIAC'!L25</f>
        <v>0</v>
      </c>
      <c r="M25" s="155">
        <f>'Accum Depr w CIAC'!M25-'Accum Depr no CIAC'!M25</f>
        <v>0</v>
      </c>
      <c r="N25" s="155">
        <f>'Accum Depr w CIAC'!N25-'Accum Depr no CIAC'!N25</f>
        <v>0</v>
      </c>
      <c r="O25" s="36">
        <f>'Accum Depr w CIAC'!O25-'Accum Depr no CIAC'!O25</f>
        <v>0</v>
      </c>
      <c r="P25" s="155">
        <f>'Accum Depr w CIAC'!P25-'Accum Depr no CIAC'!P25</f>
        <v>0</v>
      </c>
      <c r="Q25" s="155">
        <f>'Accum Depr w CIAC'!Q25-'Accum Depr no CIAC'!Q25</f>
        <v>0</v>
      </c>
      <c r="R25" s="36">
        <f>'Accum Depr w CIAC'!R25-'Accum Depr no CIAC'!R25</f>
        <v>0</v>
      </c>
      <c r="S25" s="155">
        <f>'Accum Depr w CIAC'!S25-'Accum Depr no CIAC'!S25</f>
        <v>0</v>
      </c>
      <c r="T25" s="155">
        <f>'Accum Depr w CIAC'!T25-'Accum Depr no CIAC'!T25</f>
        <v>0</v>
      </c>
      <c r="U25" s="36">
        <f>'Accum Depr w CIAC'!U25-'Accum Depr no CIAC'!U25</f>
        <v>0</v>
      </c>
      <c r="V25" s="155">
        <f>'Accum Depr w CIAC'!V25-'Accum Depr no CIAC'!V25</f>
        <v>0</v>
      </c>
      <c r="W25" s="155">
        <f>'Accum Depr w CIAC'!W25-'Accum Depr no CIAC'!W25</f>
        <v>0</v>
      </c>
      <c r="X25" s="36">
        <f>'Accum Depr w CIAC'!X25-'Accum Depr no CIAC'!X25</f>
        <v>0</v>
      </c>
      <c r="Y25" s="155">
        <f>'Accum Depr w CIAC'!Y25-'Accum Depr no CIAC'!Y25</f>
        <v>0</v>
      </c>
      <c r="Z25" s="155">
        <f>'Accum Depr w CIAC'!Z25-'Accum Depr no CIAC'!Z25</f>
        <v>0</v>
      </c>
      <c r="AA25" s="36">
        <f>'Accum Depr w CIAC'!AA25-'Accum Depr no CIAC'!AA25</f>
        <v>0</v>
      </c>
      <c r="AB25" s="155">
        <f>'Accum Depr w CIAC'!AB25-'Accum Depr no CIAC'!AB25</f>
        <v>0</v>
      </c>
      <c r="AC25" s="155">
        <f>'Accum Depr w CIAC'!AC25-'Accum Depr no CIAC'!AC25</f>
        <v>0</v>
      </c>
      <c r="AD25" s="36">
        <f>'Accum Depr w CIAC'!AD25-'Accum Depr no CIAC'!AD25</f>
        <v>0</v>
      </c>
      <c r="AE25" s="155">
        <f>'Accum Depr w CIAC'!AE25-'Accum Depr no CIAC'!AE25</f>
        <v>0</v>
      </c>
      <c r="AF25" s="155">
        <f>'Accum Depr w CIAC'!AF25-'Accum Depr no CIAC'!AF25</f>
        <v>0</v>
      </c>
      <c r="AG25" s="36">
        <f>'Accum Depr w CIAC'!AG25-'Accum Depr no CIAC'!AG25</f>
        <v>0</v>
      </c>
      <c r="AH25" s="155">
        <f>'Accum Depr w CIAC'!AH25-'Accum Depr no CIAC'!AH25</f>
        <v>0</v>
      </c>
      <c r="AI25" s="155">
        <f>'Accum Depr w CIAC'!AI25-'Accum Depr no CIAC'!AI25</f>
        <v>0</v>
      </c>
      <c r="AJ25" s="36">
        <f>'Accum Depr w CIAC'!AJ25-'Accum Depr no CIAC'!AJ25</f>
        <v>0</v>
      </c>
      <c r="AK25" s="155">
        <f>'Accum Depr w CIAC'!AK25-'Accum Depr no CIAC'!AK25</f>
        <v>0</v>
      </c>
      <c r="AL25" s="155">
        <f>'Accum Depr w CIAC'!AL25-'Accum Depr no CIAC'!AL25</f>
        <v>0</v>
      </c>
      <c r="AM25" s="36">
        <f>'Accum Depr w CIAC'!AM25-'Accum Depr no CIAC'!AM25</f>
        <v>0</v>
      </c>
      <c r="AN25" s="155">
        <f>'Accum Depr w CIAC'!AN25-'Accum Depr no CIAC'!AN25</f>
        <v>0</v>
      </c>
      <c r="AO25" s="155">
        <f>'Accum Depr w CIAC'!AO25-'Accum Depr no CIAC'!AO25</f>
        <v>0</v>
      </c>
      <c r="AP25" s="36">
        <f>'Accum Depr w CIAC'!AP25-'Accum Depr no CIAC'!AP25</f>
        <v>0</v>
      </c>
      <c r="AQ25" s="155">
        <f>'Accum Depr w CIAC'!AQ25-'Accum Depr no CIAC'!AQ25</f>
        <v>0</v>
      </c>
      <c r="AR25" s="155">
        <f>'Accum Depr w CIAC'!AR25-'Accum Depr no CIAC'!AR25</f>
        <v>0</v>
      </c>
      <c r="AS25" s="36">
        <f>'Accum Depr w CIAC'!AS25-'Accum Depr no CIAC'!AS25</f>
        <v>0</v>
      </c>
      <c r="AT25" s="155">
        <f>'Accum Depr w CIAC'!AT25-'Accum Depr no CIAC'!AT25</f>
        <v>0</v>
      </c>
      <c r="AU25" s="155">
        <f>'Accum Depr w CIAC'!AU25-'Accum Depr no CIAC'!AU25</f>
        <v>0</v>
      </c>
      <c r="AV25" s="36">
        <f>'Accum Depr w CIAC'!AV25-'Accum Depr no CIAC'!AV25</f>
        <v>0</v>
      </c>
      <c r="AW25" s="155">
        <f>'Accum Depr w CIAC'!AW25-'Accum Depr no CIAC'!AW25</f>
        <v>0</v>
      </c>
      <c r="AX25" s="155">
        <f>'Accum Depr w CIAC'!AX25-'Accum Depr no CIAC'!AX25</f>
        <v>0</v>
      </c>
      <c r="AY25" s="36">
        <f>'Accum Depr w CIAC'!AY25-'Accum Depr no CIAC'!AY25</f>
        <v>0</v>
      </c>
      <c r="AZ25" s="155">
        <f>'Accum Depr w CIAC'!AZ25-'Accum Depr no CIAC'!AZ25</f>
        <v>0</v>
      </c>
      <c r="BA25" s="155">
        <f>'Accum Depr w CIAC'!BA25-'Accum Depr no CIAC'!BA25</f>
        <v>0</v>
      </c>
      <c r="BB25" s="36">
        <f>'Accum Depr w CIAC'!BB25-'Accum Depr no CIAC'!BB25</f>
        <v>0</v>
      </c>
      <c r="BC25" s="155">
        <f>'Accum Depr w CIAC'!BC25-'Accum Depr no CIAC'!BC25</f>
        <v>0</v>
      </c>
      <c r="BD25" s="155">
        <f>'Accum Depr w CIAC'!BD25-'Accum Depr no CIAC'!BD25</f>
        <v>0</v>
      </c>
      <c r="BE25" s="36">
        <f>'Accum Depr w CIAC'!BE25-'Accum Depr no CIAC'!BE25</f>
        <v>0</v>
      </c>
      <c r="BF25" s="155">
        <f>'Accum Depr w CIAC'!BF25-'Accum Depr no CIAC'!BF25</f>
        <v>0</v>
      </c>
      <c r="BG25" s="155">
        <f>'Accum Depr w CIAC'!BG25-'Accum Depr no CIAC'!BG25</f>
        <v>0</v>
      </c>
      <c r="BH25" s="36">
        <f>'Accum Depr w CIAC'!BH25-'Accum Depr no CIAC'!BH25</f>
        <v>0</v>
      </c>
      <c r="BI25" s="155">
        <f>'Accum Depr w CIAC'!BI25-'Accum Depr no CIAC'!BI25</f>
        <v>0</v>
      </c>
      <c r="BJ25" s="155">
        <f>'Accum Depr w CIAC'!BJ25-'Accum Depr no CIAC'!BJ25</f>
        <v>0</v>
      </c>
      <c r="BK25" s="36">
        <f>'Accum Depr w CIAC'!BK25-'Accum Depr no CIAC'!BK25</f>
        <v>0</v>
      </c>
      <c r="BL25" s="155">
        <f>'Accum Depr w CIAC'!BL25-'Accum Depr no CIAC'!BL25</f>
        <v>0</v>
      </c>
      <c r="BM25" s="155">
        <f>'Accum Depr w CIAC'!BM25-'Accum Depr no CIAC'!BM25</f>
        <v>0</v>
      </c>
      <c r="BN25" s="36">
        <f>'Accum Depr w CIAC'!BN25-'Accum Depr no CIAC'!BN25</f>
        <v>0</v>
      </c>
      <c r="BO25" s="155">
        <f>'Accum Depr w CIAC'!BO25-'Accum Depr no CIAC'!BO25</f>
        <v>0</v>
      </c>
      <c r="BP25" s="155">
        <f>'Accum Depr w CIAC'!BP25-'Accum Depr no CIAC'!BP25</f>
        <v>0</v>
      </c>
      <c r="BQ25" s="36">
        <f>'Accum Depr w CIAC'!BQ25-'Accum Depr no CIAC'!BQ25</f>
        <v>0</v>
      </c>
      <c r="BR25" s="155">
        <f>'Accum Depr w CIAC'!BR25-'Accum Depr no CIAC'!BR25</f>
        <v>0</v>
      </c>
      <c r="BS25" s="155">
        <f>'Accum Depr w CIAC'!BS25-'Accum Depr no CIAC'!BS25</f>
        <v>0</v>
      </c>
      <c r="BT25" s="36">
        <f>'Accum Depr w CIAC'!BT25-'Accum Depr no CIAC'!BT25</f>
        <v>0</v>
      </c>
      <c r="BU25" s="155">
        <f>'Accum Depr w CIAC'!BU25-'Accum Depr no CIAC'!BU25</f>
        <v>0</v>
      </c>
      <c r="BV25" s="155">
        <f>'Accum Depr w CIAC'!BV25-'Accum Depr no CIAC'!BV25</f>
        <v>0</v>
      </c>
      <c r="BW25" s="36">
        <f>'Accum Depr w CIAC'!BW25-'Accum Depr no CIAC'!BW25</f>
        <v>0</v>
      </c>
      <c r="BX25" s="155">
        <f>'Accum Depr w CIAC'!BX25-'Accum Depr no CIAC'!BX25</f>
        <v>0</v>
      </c>
      <c r="BY25" s="155">
        <f>'Accum Depr w CIAC'!BY25-'Accum Depr no CIAC'!BY25</f>
        <v>0</v>
      </c>
      <c r="BZ25" s="36">
        <f>'Accum Depr w CIAC'!BZ25-'Accum Depr no CIAC'!BZ25</f>
        <v>0</v>
      </c>
      <c r="CA25" s="155">
        <f>'Accum Depr w CIAC'!CA25-'Accum Depr no CIAC'!CA25</f>
        <v>0</v>
      </c>
      <c r="CB25" s="155">
        <f>'Accum Depr w CIAC'!CB25-'Accum Depr no CIAC'!CB25</f>
        <v>0</v>
      </c>
      <c r="CC25" s="36">
        <f>'Accum Depr w CIAC'!CC25-'Accum Depr no CIAC'!CC25</f>
        <v>0</v>
      </c>
      <c r="CD25" s="155">
        <f>'Accum Depr w CIAC'!CD25-'Accum Depr no CIAC'!CD25</f>
        <v>0</v>
      </c>
      <c r="CE25" s="155">
        <f>'Accum Depr w CIAC'!CE25-'Accum Depr no CIAC'!CE25</f>
        <v>0</v>
      </c>
      <c r="CF25" s="36">
        <f>'Accum Depr w CIAC'!CF25-'Accum Depr no CIAC'!CF25</f>
        <v>0</v>
      </c>
      <c r="CG25" s="155">
        <f>'Accum Depr w CIAC'!CG25-'Accum Depr no CIAC'!CG25</f>
        <v>0</v>
      </c>
      <c r="CH25" s="155">
        <f>'Accum Depr w CIAC'!CH25-'Accum Depr no CIAC'!CH25</f>
        <v>0</v>
      </c>
      <c r="CI25" s="36">
        <f>'Accum Depr w CIAC'!CI25-'Accum Depr no CIAC'!CI25</f>
        <v>0</v>
      </c>
      <c r="CJ25" s="155">
        <f>'Accum Depr w CIAC'!CJ25-'Accum Depr no CIAC'!CJ25</f>
        <v>0</v>
      </c>
      <c r="CK25" s="155">
        <f>'Accum Depr w CIAC'!CK25-'Accum Depr no CIAC'!CK25</f>
        <v>0</v>
      </c>
      <c r="CL25" s="36">
        <f>'Accum Depr w CIAC'!CL25-'Accum Depr no CIAC'!CL25</f>
        <v>0</v>
      </c>
      <c r="CM25" s="155">
        <f>'Accum Depr w CIAC'!CM25-'Accum Depr no CIAC'!CM25</f>
        <v>0</v>
      </c>
      <c r="CN25" s="155">
        <f>'Accum Depr w CIAC'!CN25-'Accum Depr no CIAC'!CN25</f>
        <v>0</v>
      </c>
      <c r="CO25" s="36">
        <f>'Accum Depr w CIAC'!CO25-'Accum Depr no CIAC'!CO25</f>
        <v>0</v>
      </c>
      <c r="CP25" s="155">
        <f>'Accum Depr w CIAC'!CP25-'Accum Depr no CIAC'!CP25</f>
        <v>0</v>
      </c>
      <c r="CQ25" s="155">
        <f>'Accum Depr w CIAC'!CQ25-'Accum Depr no CIAC'!CQ25</f>
        <v>0</v>
      </c>
      <c r="CR25" s="36">
        <f>'Accum Depr w CIAC'!CR25-'Accum Depr no CIAC'!CR25</f>
        <v>0</v>
      </c>
      <c r="CS25" s="155">
        <f>'Accum Depr w CIAC'!CS25-'Accum Depr no CIAC'!CS25</f>
        <v>0</v>
      </c>
      <c r="CT25" s="155">
        <f>'Accum Depr w CIAC'!CT25-'Accum Depr no CIAC'!CT25</f>
        <v>0</v>
      </c>
      <c r="CU25" s="36">
        <f>'Accum Depr w CIAC'!CU25-'Accum Depr no CIAC'!CU25</f>
        <v>0</v>
      </c>
      <c r="CV25" s="155">
        <f>'Accum Depr w CIAC'!CV25-'Accum Depr no CIAC'!CV25</f>
        <v>0</v>
      </c>
      <c r="CW25" s="155">
        <f>'Accum Depr w CIAC'!CW25-'Accum Depr no CIAC'!CW25</f>
        <v>0</v>
      </c>
      <c r="CX25" s="36">
        <f>'Accum Depr w CIAC'!CX25-'Accum Depr no CIAC'!CX25</f>
        <v>0</v>
      </c>
      <c r="CY25" s="155">
        <f>'Accum Depr w CIAC'!CY25-'Accum Depr no CIAC'!CY25</f>
        <v>0</v>
      </c>
      <c r="CZ25" s="155">
        <f>'Accum Depr w CIAC'!CZ25-'Accum Depr no CIAC'!CZ25</f>
        <v>0</v>
      </c>
      <c r="DA25" s="36">
        <f>'Accum Depr w CIAC'!DA25-'Accum Depr no CIAC'!DA25</f>
        <v>0</v>
      </c>
      <c r="DB25" s="155">
        <f>'Accum Depr w CIAC'!DB25-'Accum Depr no CIAC'!DB25</f>
        <v>0</v>
      </c>
      <c r="DC25" s="155">
        <f>'Accum Depr w CIAC'!DC25-'Accum Depr no CIAC'!DC25</f>
        <v>0</v>
      </c>
      <c r="DD25" s="36">
        <f>'Accum Depr w CIAC'!DD25-'Accum Depr no CIAC'!DD25</f>
        <v>0</v>
      </c>
      <c r="DE25" s="155">
        <f>'Accum Depr w CIAC'!DE25-'Accum Depr no CIAC'!DE25</f>
        <v>0</v>
      </c>
      <c r="DF25" s="155">
        <f>'Accum Depr w CIAC'!DF25-'Accum Depr no CIAC'!DF25</f>
        <v>0</v>
      </c>
      <c r="DG25" s="36">
        <f>'Accum Depr w CIAC'!DG25-'Accum Depr no CIAC'!DG25</f>
        <v>0</v>
      </c>
      <c r="DH25" s="155">
        <f>'Accum Depr w CIAC'!DH25-'Accum Depr no CIAC'!DH25</f>
        <v>0</v>
      </c>
      <c r="DI25" s="155">
        <f>'Accum Depr w CIAC'!DI25-'Accum Depr no CIAC'!DI25</f>
        <v>0</v>
      </c>
      <c r="DJ25" s="36">
        <f>'Accum Depr w CIAC'!DJ25-'Accum Depr no CIAC'!DJ25</f>
        <v>0</v>
      </c>
      <c r="DK25" s="155">
        <f>'Accum Depr w CIAC'!DK25-'Accum Depr no CIAC'!DK25</f>
        <v>0</v>
      </c>
      <c r="DL25" s="155">
        <f>'Accum Depr w CIAC'!DL25-'Accum Depr no CIAC'!DL25</f>
        <v>0</v>
      </c>
      <c r="DM25" s="36">
        <f>'Accum Depr w CIAC'!DM25-'Accum Depr no CIAC'!DM25</f>
        <v>0</v>
      </c>
      <c r="DN25" s="155">
        <f>'Accum Depr w CIAC'!DN25-'Accum Depr no CIAC'!DN25</f>
        <v>0</v>
      </c>
      <c r="DO25" s="155">
        <f>'Accum Depr w CIAC'!DO25-'Accum Depr no CIAC'!DO25</f>
        <v>0</v>
      </c>
      <c r="DP25" s="36">
        <f>'Accum Depr w CIAC'!DP25-'Accum Depr no CIAC'!DP25</f>
        <v>0</v>
      </c>
      <c r="DQ25" s="155">
        <f>'Accum Depr w CIAC'!DQ25-'Accum Depr no CIAC'!DQ25</f>
        <v>0</v>
      </c>
      <c r="DR25" s="155">
        <f>'Accum Depr w CIAC'!DR25-'Accum Depr no CIAC'!DR25</f>
        <v>0</v>
      </c>
      <c r="DS25" s="36">
        <f>'Accum Depr w CIAC'!DS25-'Accum Depr no CIAC'!DS25</f>
        <v>0</v>
      </c>
      <c r="DT25" s="155">
        <f>'Accum Depr w CIAC'!DT25-'Accum Depr no CIAC'!DT25</f>
        <v>0</v>
      </c>
      <c r="DU25" s="155">
        <f>'Accum Depr w CIAC'!DU25-'Accum Depr no CIAC'!DU25</f>
        <v>0</v>
      </c>
      <c r="DV25" s="36">
        <f>'Accum Depr w CIAC'!DV25-'Accum Depr no CIAC'!DV25</f>
        <v>0</v>
      </c>
      <c r="DW25" s="155">
        <f>'Accum Depr w CIAC'!DW25-'Accum Depr no CIAC'!DW25</f>
        <v>0</v>
      </c>
      <c r="DX25" s="155">
        <f>'Accum Depr w CIAC'!DX25-'Accum Depr no CIAC'!DX25</f>
        <v>0</v>
      </c>
      <c r="DY25" s="36">
        <f>'Accum Depr w CIAC'!DY25-'Accum Depr no CIAC'!DY25</f>
        <v>0</v>
      </c>
      <c r="DZ25" s="155">
        <f>'Accum Depr w CIAC'!DZ25-'Accum Depr no CIAC'!DZ25</f>
        <v>0</v>
      </c>
      <c r="EA25" s="155">
        <f>'Accum Depr w CIAC'!EA25-'Accum Depr no CIAC'!EA25</f>
        <v>0</v>
      </c>
      <c r="EB25" s="36">
        <f>'Accum Depr w CIAC'!EB25-'Accum Depr no CIAC'!EB25</f>
        <v>0</v>
      </c>
      <c r="EC25" s="155">
        <f>'Accum Depr w CIAC'!EC25-'Accum Depr no CIAC'!EC25</f>
        <v>0</v>
      </c>
      <c r="ED25" s="155">
        <f>'Accum Depr w CIAC'!ED25-'Accum Depr no CIAC'!ED25</f>
        <v>0</v>
      </c>
      <c r="EE25" s="36">
        <f>'Accum Depr w CIAC'!EE25-'Accum Depr no CIAC'!EE25</f>
        <v>0</v>
      </c>
      <c r="EF25" s="155">
        <f>'Accum Depr w CIAC'!EF25-'Accum Depr no CIAC'!EF25</f>
        <v>0</v>
      </c>
      <c r="EG25" s="155">
        <f>'Accum Depr w CIAC'!EG25-'Accum Depr no CIAC'!EG25</f>
        <v>0</v>
      </c>
      <c r="EH25" s="36">
        <f>'Accum Depr w CIAC'!EH25-'Accum Depr no CIAC'!EH25</f>
        <v>0</v>
      </c>
      <c r="EI25" s="155">
        <f>'Accum Depr w CIAC'!EI25-'Accum Depr no CIAC'!EI25</f>
        <v>0</v>
      </c>
      <c r="EJ25" s="155">
        <f>'Accum Depr w CIAC'!EJ25-'Accum Depr no CIAC'!EJ25</f>
        <v>0</v>
      </c>
      <c r="EK25" s="36">
        <f>'Accum Depr w CIAC'!EK25-'Accum Depr no CIAC'!EK25</f>
        <v>0</v>
      </c>
      <c r="EL25" s="155">
        <f>'Accum Depr w CIAC'!EL25-'Accum Depr no CIAC'!EL25</f>
        <v>0</v>
      </c>
      <c r="EM25" s="155">
        <f>'Accum Depr w CIAC'!EM25-'Accum Depr no CIAC'!EM25</f>
        <v>0</v>
      </c>
      <c r="EN25" s="36">
        <f>'Accum Depr w CIAC'!EN25-'Accum Depr no CIAC'!EN25</f>
        <v>0</v>
      </c>
      <c r="EO25" s="155">
        <f>'Accum Depr w CIAC'!EO25-'Accum Depr no CIAC'!EO25</f>
        <v>0</v>
      </c>
      <c r="EP25" s="155">
        <f>'Accum Depr w CIAC'!EP25-'Accum Depr no CIAC'!EP25</f>
        <v>0</v>
      </c>
      <c r="EQ25" s="36">
        <f>'Accum Depr w CIAC'!EQ25-'Accum Depr no CIAC'!EQ25</f>
        <v>0</v>
      </c>
      <c r="ER25" s="155">
        <f>'Accum Depr w CIAC'!ER25-'Accum Depr no CIAC'!ER25</f>
        <v>0</v>
      </c>
      <c r="ES25" s="155">
        <f>'Accum Depr w CIAC'!ES25-'Accum Depr no CIAC'!ES25</f>
        <v>0</v>
      </c>
      <c r="ET25" s="36">
        <f>'Accum Depr w CIAC'!ET25-'Accum Depr no CIAC'!ET25</f>
        <v>0</v>
      </c>
      <c r="EU25" s="155">
        <f>'Accum Depr w CIAC'!EU25-'Accum Depr no CIAC'!EU25</f>
        <v>0</v>
      </c>
      <c r="EV25" s="155">
        <f>'Accum Depr w CIAC'!EV25-'Accum Depr no CIAC'!EV25</f>
        <v>0</v>
      </c>
      <c r="EW25" s="36">
        <f>'Accum Depr w CIAC'!EW25-'Accum Depr no CIAC'!EW25</f>
        <v>0</v>
      </c>
      <c r="EX25" s="155">
        <f>'Accum Depr w CIAC'!EX25-'Accum Depr no CIAC'!EX25</f>
        <v>0</v>
      </c>
      <c r="EY25" s="155">
        <f>'Accum Depr w CIAC'!EY25-'Accum Depr no CIAC'!EY25</f>
        <v>0</v>
      </c>
      <c r="EZ25" s="36">
        <f>'Accum Depr w CIAC'!EZ25-'Accum Depr no CIAC'!EZ25</f>
        <v>0</v>
      </c>
      <c r="FA25" s="155">
        <f>'Accum Depr w CIAC'!FA25-'Accum Depr no CIAC'!FA25</f>
        <v>0</v>
      </c>
      <c r="FB25" s="155">
        <f>'Accum Depr w CIAC'!FB25-'Accum Depr no CIAC'!FB25</f>
        <v>0</v>
      </c>
      <c r="FC25" s="36">
        <f>'Accum Depr w CIAC'!FC25-'Accum Depr no CIAC'!FC25</f>
        <v>0</v>
      </c>
      <c r="FD25" s="155">
        <f>'Accum Depr w CIAC'!FD25-'Accum Depr no CIAC'!FD25</f>
        <v>0</v>
      </c>
      <c r="FE25" s="155">
        <f>'Accum Depr w CIAC'!FE25-'Accum Depr no CIAC'!FE25</f>
        <v>0</v>
      </c>
      <c r="FF25" s="155">
        <f>'Accum Depr w CIAC'!FF25-'Accum Depr no CIAC'!FF25</f>
        <v>0</v>
      </c>
      <c r="FG25" s="155">
        <f>'Accum Depr w CIAC'!FG25-'Accum Depr no CIAC'!FG25</f>
        <v>0</v>
      </c>
      <c r="FH25" s="155">
        <f>'Accum Depr w CIAC'!FH25-'Accum Depr no CIAC'!FH25</f>
        <v>0</v>
      </c>
      <c r="FI25" s="155">
        <f>'Accum Depr w CIAC'!FI25-'Accum Depr no CIAC'!FI25</f>
        <v>0</v>
      </c>
      <c r="FJ25" s="155">
        <f>'Accum Depr w CIAC'!FJ25-'Accum Depr no CIAC'!FJ25</f>
        <v>0</v>
      </c>
    </row>
    <row r="26" spans="1:166" x14ac:dyDescent="0.2">
      <c r="A26" s="10"/>
      <c r="B26" s="15"/>
      <c r="C26" s="15"/>
      <c r="D26" s="30">
        <f>'Accum Depr w CIAC'!D26-'Accum Depr no CIAC'!D26</f>
        <v>0</v>
      </c>
      <c r="E26" s="155">
        <f>'Accum Depr w CIAC'!E26-'Accum Depr no CIAC'!E26</f>
        <v>0</v>
      </c>
      <c r="F26" s="36">
        <f>'Accum Depr w CIAC'!F26-'Accum Depr no CIAC'!F26</f>
        <v>0</v>
      </c>
      <c r="G26" s="155">
        <f>'Accum Depr w CIAC'!G26-'Accum Depr no CIAC'!G26</f>
        <v>0</v>
      </c>
      <c r="H26" s="155">
        <f>'Accum Depr w CIAC'!H26-'Accum Depr no CIAC'!H26</f>
        <v>0</v>
      </c>
      <c r="I26" s="36">
        <f>'Accum Depr w CIAC'!I26-'Accum Depr no CIAC'!I26</f>
        <v>0</v>
      </c>
      <c r="J26" s="155">
        <f>'Accum Depr w CIAC'!J26-'Accum Depr no CIAC'!J26</f>
        <v>0</v>
      </c>
      <c r="K26" s="155">
        <f>'Accum Depr w CIAC'!K26-'Accum Depr no CIAC'!K26</f>
        <v>0</v>
      </c>
      <c r="L26" s="36">
        <f>'Accum Depr w CIAC'!L26-'Accum Depr no CIAC'!L26</f>
        <v>0</v>
      </c>
      <c r="M26" s="155">
        <f>'Accum Depr w CIAC'!M26-'Accum Depr no CIAC'!M26</f>
        <v>0</v>
      </c>
      <c r="N26" s="155">
        <f>'Accum Depr w CIAC'!N26-'Accum Depr no CIAC'!N26</f>
        <v>0</v>
      </c>
      <c r="O26" s="36">
        <f>'Accum Depr w CIAC'!O26-'Accum Depr no CIAC'!O26</f>
        <v>0</v>
      </c>
      <c r="P26" s="155">
        <f>'Accum Depr w CIAC'!P26-'Accum Depr no CIAC'!P26</f>
        <v>0</v>
      </c>
      <c r="Q26" s="155">
        <f>'Accum Depr w CIAC'!Q26-'Accum Depr no CIAC'!Q26</f>
        <v>0</v>
      </c>
      <c r="R26" s="36">
        <f>'Accum Depr w CIAC'!R26-'Accum Depr no CIAC'!R26</f>
        <v>0</v>
      </c>
      <c r="S26" s="155">
        <f>'Accum Depr w CIAC'!S26-'Accum Depr no CIAC'!S26</f>
        <v>0</v>
      </c>
      <c r="T26" s="155">
        <f>'Accum Depr w CIAC'!T26-'Accum Depr no CIAC'!T26</f>
        <v>0</v>
      </c>
      <c r="U26" s="36">
        <f>'Accum Depr w CIAC'!U26-'Accum Depr no CIAC'!U26</f>
        <v>0</v>
      </c>
      <c r="V26" s="155">
        <f>'Accum Depr w CIAC'!V26-'Accum Depr no CIAC'!V26</f>
        <v>0</v>
      </c>
      <c r="W26" s="155">
        <f>'Accum Depr w CIAC'!W26-'Accum Depr no CIAC'!W26</f>
        <v>0</v>
      </c>
      <c r="X26" s="36">
        <f>'Accum Depr w CIAC'!X26-'Accum Depr no CIAC'!X26</f>
        <v>0</v>
      </c>
      <c r="Y26" s="155">
        <f>'Accum Depr w CIAC'!Y26-'Accum Depr no CIAC'!Y26</f>
        <v>0</v>
      </c>
      <c r="Z26" s="155">
        <f>'Accum Depr w CIAC'!Z26-'Accum Depr no CIAC'!Z26</f>
        <v>0</v>
      </c>
      <c r="AA26" s="36">
        <f>'Accum Depr w CIAC'!AA26-'Accum Depr no CIAC'!AA26</f>
        <v>0</v>
      </c>
      <c r="AB26" s="155">
        <f>'Accum Depr w CIAC'!AB26-'Accum Depr no CIAC'!AB26</f>
        <v>0</v>
      </c>
      <c r="AC26" s="155">
        <f>'Accum Depr w CIAC'!AC26-'Accum Depr no CIAC'!AC26</f>
        <v>0</v>
      </c>
      <c r="AD26" s="36">
        <f>'Accum Depr w CIAC'!AD26-'Accum Depr no CIAC'!AD26</f>
        <v>0</v>
      </c>
      <c r="AE26" s="155">
        <f>'Accum Depr w CIAC'!AE26-'Accum Depr no CIAC'!AE26</f>
        <v>0</v>
      </c>
      <c r="AF26" s="155">
        <f>'Accum Depr w CIAC'!AF26-'Accum Depr no CIAC'!AF26</f>
        <v>0</v>
      </c>
      <c r="AG26" s="36">
        <f>'Accum Depr w CIAC'!AG26-'Accum Depr no CIAC'!AG26</f>
        <v>0</v>
      </c>
      <c r="AH26" s="155">
        <f>'Accum Depr w CIAC'!AH26-'Accum Depr no CIAC'!AH26</f>
        <v>0</v>
      </c>
      <c r="AI26" s="155">
        <f>'Accum Depr w CIAC'!AI26-'Accum Depr no CIAC'!AI26</f>
        <v>0</v>
      </c>
      <c r="AJ26" s="36">
        <f>'Accum Depr w CIAC'!AJ26-'Accum Depr no CIAC'!AJ26</f>
        <v>0</v>
      </c>
      <c r="AK26" s="155">
        <f>'Accum Depr w CIAC'!AK26-'Accum Depr no CIAC'!AK26</f>
        <v>0</v>
      </c>
      <c r="AL26" s="155">
        <f>'Accum Depr w CIAC'!AL26-'Accum Depr no CIAC'!AL26</f>
        <v>0</v>
      </c>
      <c r="AM26" s="36">
        <f>'Accum Depr w CIAC'!AM26-'Accum Depr no CIAC'!AM26</f>
        <v>0</v>
      </c>
      <c r="AN26" s="155">
        <f>'Accum Depr w CIAC'!AN26-'Accum Depr no CIAC'!AN26</f>
        <v>0</v>
      </c>
      <c r="AO26" s="155">
        <f>'Accum Depr w CIAC'!AO26-'Accum Depr no CIAC'!AO26</f>
        <v>0</v>
      </c>
      <c r="AP26" s="36">
        <f>'Accum Depr w CIAC'!AP26-'Accum Depr no CIAC'!AP26</f>
        <v>0</v>
      </c>
      <c r="AQ26" s="155">
        <f>'Accum Depr w CIAC'!AQ26-'Accum Depr no CIAC'!AQ26</f>
        <v>0</v>
      </c>
      <c r="AR26" s="155">
        <f>'Accum Depr w CIAC'!AR26-'Accum Depr no CIAC'!AR26</f>
        <v>0</v>
      </c>
      <c r="AS26" s="36">
        <f>'Accum Depr w CIAC'!AS26-'Accum Depr no CIAC'!AS26</f>
        <v>0</v>
      </c>
      <c r="AT26" s="155">
        <f>'Accum Depr w CIAC'!AT26-'Accum Depr no CIAC'!AT26</f>
        <v>0</v>
      </c>
      <c r="AU26" s="155">
        <f>'Accum Depr w CIAC'!AU26-'Accum Depr no CIAC'!AU26</f>
        <v>0</v>
      </c>
      <c r="AV26" s="36">
        <f>'Accum Depr w CIAC'!AV26-'Accum Depr no CIAC'!AV26</f>
        <v>0</v>
      </c>
      <c r="AW26" s="155">
        <f>'Accum Depr w CIAC'!AW26-'Accum Depr no CIAC'!AW26</f>
        <v>0</v>
      </c>
      <c r="AX26" s="155">
        <f>'Accum Depr w CIAC'!AX26-'Accum Depr no CIAC'!AX26</f>
        <v>0</v>
      </c>
      <c r="AY26" s="36">
        <f>'Accum Depr w CIAC'!AY26-'Accum Depr no CIAC'!AY26</f>
        <v>0</v>
      </c>
      <c r="AZ26" s="155">
        <f>'Accum Depr w CIAC'!AZ26-'Accum Depr no CIAC'!AZ26</f>
        <v>0</v>
      </c>
      <c r="BA26" s="155">
        <f>'Accum Depr w CIAC'!BA26-'Accum Depr no CIAC'!BA26</f>
        <v>0</v>
      </c>
      <c r="BB26" s="36">
        <f>'Accum Depr w CIAC'!BB26-'Accum Depr no CIAC'!BB26</f>
        <v>0</v>
      </c>
      <c r="BC26" s="155">
        <f>'Accum Depr w CIAC'!BC26-'Accum Depr no CIAC'!BC26</f>
        <v>0</v>
      </c>
      <c r="BD26" s="155">
        <f>'Accum Depr w CIAC'!BD26-'Accum Depr no CIAC'!BD26</f>
        <v>0</v>
      </c>
      <c r="BE26" s="36">
        <f>'Accum Depr w CIAC'!BE26-'Accum Depr no CIAC'!BE26</f>
        <v>0</v>
      </c>
      <c r="BF26" s="155">
        <f>'Accum Depr w CIAC'!BF26-'Accum Depr no CIAC'!BF26</f>
        <v>0</v>
      </c>
      <c r="BG26" s="155">
        <f>'Accum Depr w CIAC'!BG26-'Accum Depr no CIAC'!BG26</f>
        <v>0</v>
      </c>
      <c r="BH26" s="36">
        <f>'Accum Depr w CIAC'!BH26-'Accum Depr no CIAC'!BH26</f>
        <v>0</v>
      </c>
      <c r="BI26" s="155">
        <f>'Accum Depr w CIAC'!BI26-'Accum Depr no CIAC'!BI26</f>
        <v>0</v>
      </c>
      <c r="BJ26" s="155">
        <f>'Accum Depr w CIAC'!BJ26-'Accum Depr no CIAC'!BJ26</f>
        <v>0</v>
      </c>
      <c r="BK26" s="36">
        <f>'Accum Depr w CIAC'!BK26-'Accum Depr no CIAC'!BK26</f>
        <v>0</v>
      </c>
      <c r="BL26" s="155">
        <f>'Accum Depr w CIAC'!BL26-'Accum Depr no CIAC'!BL26</f>
        <v>0</v>
      </c>
      <c r="BM26" s="155">
        <f>'Accum Depr w CIAC'!BM26-'Accum Depr no CIAC'!BM26</f>
        <v>0</v>
      </c>
      <c r="BN26" s="36">
        <f>'Accum Depr w CIAC'!BN26-'Accum Depr no CIAC'!BN26</f>
        <v>0</v>
      </c>
      <c r="BO26" s="155">
        <f>'Accum Depr w CIAC'!BO26-'Accum Depr no CIAC'!BO26</f>
        <v>0</v>
      </c>
      <c r="BP26" s="155">
        <f>'Accum Depr w CIAC'!BP26-'Accum Depr no CIAC'!BP26</f>
        <v>0</v>
      </c>
      <c r="BQ26" s="36">
        <f>'Accum Depr w CIAC'!BQ26-'Accum Depr no CIAC'!BQ26</f>
        <v>0</v>
      </c>
      <c r="BR26" s="155">
        <f>'Accum Depr w CIAC'!BR26-'Accum Depr no CIAC'!BR26</f>
        <v>0</v>
      </c>
      <c r="BS26" s="155">
        <f>'Accum Depr w CIAC'!BS26-'Accum Depr no CIAC'!BS26</f>
        <v>0</v>
      </c>
      <c r="BT26" s="36">
        <f>'Accum Depr w CIAC'!BT26-'Accum Depr no CIAC'!BT26</f>
        <v>0</v>
      </c>
      <c r="BU26" s="155">
        <f>'Accum Depr w CIAC'!BU26-'Accum Depr no CIAC'!BU26</f>
        <v>0</v>
      </c>
      <c r="BV26" s="155">
        <f>'Accum Depr w CIAC'!BV26-'Accum Depr no CIAC'!BV26</f>
        <v>0</v>
      </c>
      <c r="BW26" s="36">
        <f>'Accum Depr w CIAC'!BW26-'Accum Depr no CIAC'!BW26</f>
        <v>0</v>
      </c>
      <c r="BX26" s="155">
        <f>'Accum Depr w CIAC'!BX26-'Accum Depr no CIAC'!BX26</f>
        <v>0</v>
      </c>
      <c r="BY26" s="155">
        <f>'Accum Depr w CIAC'!BY26-'Accum Depr no CIAC'!BY26</f>
        <v>0</v>
      </c>
      <c r="BZ26" s="36">
        <f>'Accum Depr w CIAC'!BZ26-'Accum Depr no CIAC'!BZ26</f>
        <v>0</v>
      </c>
      <c r="CA26" s="155">
        <f>'Accum Depr w CIAC'!CA26-'Accum Depr no CIAC'!CA26</f>
        <v>0</v>
      </c>
      <c r="CB26" s="155">
        <f>'Accum Depr w CIAC'!CB26-'Accum Depr no CIAC'!CB26</f>
        <v>0</v>
      </c>
      <c r="CC26" s="36">
        <f>'Accum Depr w CIAC'!CC26-'Accum Depr no CIAC'!CC26</f>
        <v>0</v>
      </c>
      <c r="CD26" s="155">
        <f>'Accum Depr w CIAC'!CD26-'Accum Depr no CIAC'!CD26</f>
        <v>0</v>
      </c>
      <c r="CE26" s="155">
        <f>'Accum Depr w CIAC'!CE26-'Accum Depr no CIAC'!CE26</f>
        <v>0</v>
      </c>
      <c r="CF26" s="36">
        <f>'Accum Depr w CIAC'!CF26-'Accum Depr no CIAC'!CF26</f>
        <v>0</v>
      </c>
      <c r="CG26" s="155">
        <f>'Accum Depr w CIAC'!CG26-'Accum Depr no CIAC'!CG26</f>
        <v>0</v>
      </c>
      <c r="CH26" s="155">
        <f>'Accum Depr w CIAC'!CH26-'Accum Depr no CIAC'!CH26</f>
        <v>0</v>
      </c>
      <c r="CI26" s="36">
        <f>'Accum Depr w CIAC'!CI26-'Accum Depr no CIAC'!CI26</f>
        <v>0</v>
      </c>
      <c r="CJ26" s="155">
        <f>'Accum Depr w CIAC'!CJ26-'Accum Depr no CIAC'!CJ26</f>
        <v>0</v>
      </c>
      <c r="CK26" s="155">
        <f>'Accum Depr w CIAC'!CK26-'Accum Depr no CIAC'!CK26</f>
        <v>0</v>
      </c>
      <c r="CL26" s="36">
        <f>'Accum Depr w CIAC'!CL26-'Accum Depr no CIAC'!CL26</f>
        <v>0</v>
      </c>
      <c r="CM26" s="155">
        <f>'Accum Depr w CIAC'!CM26-'Accum Depr no CIAC'!CM26</f>
        <v>0</v>
      </c>
      <c r="CN26" s="155">
        <f>'Accum Depr w CIAC'!CN26-'Accum Depr no CIAC'!CN26</f>
        <v>0</v>
      </c>
      <c r="CO26" s="36">
        <f>'Accum Depr w CIAC'!CO26-'Accum Depr no CIAC'!CO26</f>
        <v>0</v>
      </c>
      <c r="CP26" s="155">
        <f>'Accum Depr w CIAC'!CP26-'Accum Depr no CIAC'!CP26</f>
        <v>0</v>
      </c>
      <c r="CQ26" s="155">
        <f>'Accum Depr w CIAC'!CQ26-'Accum Depr no CIAC'!CQ26</f>
        <v>0</v>
      </c>
      <c r="CR26" s="36">
        <f>'Accum Depr w CIAC'!CR26-'Accum Depr no CIAC'!CR26</f>
        <v>0</v>
      </c>
      <c r="CS26" s="155">
        <f>'Accum Depr w CIAC'!CS26-'Accum Depr no CIAC'!CS26</f>
        <v>0</v>
      </c>
      <c r="CT26" s="155">
        <f>'Accum Depr w CIAC'!CT26-'Accum Depr no CIAC'!CT26</f>
        <v>0</v>
      </c>
      <c r="CU26" s="36">
        <f>'Accum Depr w CIAC'!CU26-'Accum Depr no CIAC'!CU26</f>
        <v>0</v>
      </c>
      <c r="CV26" s="155">
        <f>'Accum Depr w CIAC'!CV26-'Accum Depr no CIAC'!CV26</f>
        <v>0</v>
      </c>
      <c r="CW26" s="155">
        <f>'Accum Depr w CIAC'!CW26-'Accum Depr no CIAC'!CW26</f>
        <v>0</v>
      </c>
      <c r="CX26" s="36">
        <f>'Accum Depr w CIAC'!CX26-'Accum Depr no CIAC'!CX26</f>
        <v>0</v>
      </c>
      <c r="CY26" s="155">
        <f>'Accum Depr w CIAC'!CY26-'Accum Depr no CIAC'!CY26</f>
        <v>0</v>
      </c>
      <c r="CZ26" s="155">
        <f>'Accum Depr w CIAC'!CZ26-'Accum Depr no CIAC'!CZ26</f>
        <v>0</v>
      </c>
      <c r="DA26" s="36">
        <f>'Accum Depr w CIAC'!DA26-'Accum Depr no CIAC'!DA26</f>
        <v>0</v>
      </c>
      <c r="DB26" s="155">
        <f>'Accum Depr w CIAC'!DB26-'Accum Depr no CIAC'!DB26</f>
        <v>0</v>
      </c>
      <c r="DC26" s="155">
        <f>'Accum Depr w CIAC'!DC26-'Accum Depr no CIAC'!DC26</f>
        <v>0</v>
      </c>
      <c r="DD26" s="36">
        <f>'Accum Depr w CIAC'!DD26-'Accum Depr no CIAC'!DD26</f>
        <v>0</v>
      </c>
      <c r="DE26" s="155">
        <f>'Accum Depr w CIAC'!DE26-'Accum Depr no CIAC'!DE26</f>
        <v>0</v>
      </c>
      <c r="DF26" s="155">
        <f>'Accum Depr w CIAC'!DF26-'Accum Depr no CIAC'!DF26</f>
        <v>0</v>
      </c>
      <c r="DG26" s="36">
        <f>'Accum Depr w CIAC'!DG26-'Accum Depr no CIAC'!DG26</f>
        <v>0</v>
      </c>
      <c r="DH26" s="155">
        <f>'Accum Depr w CIAC'!DH26-'Accum Depr no CIAC'!DH26</f>
        <v>0</v>
      </c>
      <c r="DI26" s="155">
        <f>'Accum Depr w CIAC'!DI26-'Accum Depr no CIAC'!DI26</f>
        <v>0</v>
      </c>
      <c r="DJ26" s="36">
        <f>'Accum Depr w CIAC'!DJ26-'Accum Depr no CIAC'!DJ26</f>
        <v>0</v>
      </c>
      <c r="DK26" s="155">
        <f>'Accum Depr w CIAC'!DK26-'Accum Depr no CIAC'!DK26</f>
        <v>0</v>
      </c>
      <c r="DL26" s="155">
        <f>'Accum Depr w CIAC'!DL26-'Accum Depr no CIAC'!DL26</f>
        <v>0</v>
      </c>
      <c r="DM26" s="36">
        <f>'Accum Depr w CIAC'!DM26-'Accum Depr no CIAC'!DM26</f>
        <v>0</v>
      </c>
      <c r="DN26" s="155">
        <f>'Accum Depr w CIAC'!DN26-'Accum Depr no CIAC'!DN26</f>
        <v>0</v>
      </c>
      <c r="DO26" s="155">
        <f>'Accum Depr w CIAC'!DO26-'Accum Depr no CIAC'!DO26</f>
        <v>0</v>
      </c>
      <c r="DP26" s="36">
        <f>'Accum Depr w CIAC'!DP26-'Accum Depr no CIAC'!DP26</f>
        <v>0</v>
      </c>
      <c r="DQ26" s="155">
        <f>'Accum Depr w CIAC'!DQ26-'Accum Depr no CIAC'!DQ26</f>
        <v>0</v>
      </c>
      <c r="DR26" s="155">
        <f>'Accum Depr w CIAC'!DR26-'Accum Depr no CIAC'!DR26</f>
        <v>0</v>
      </c>
      <c r="DS26" s="36">
        <f>'Accum Depr w CIAC'!DS26-'Accum Depr no CIAC'!DS26</f>
        <v>0</v>
      </c>
      <c r="DT26" s="155">
        <f>'Accum Depr w CIAC'!DT26-'Accum Depr no CIAC'!DT26</f>
        <v>0</v>
      </c>
      <c r="DU26" s="155">
        <f>'Accum Depr w CIAC'!DU26-'Accum Depr no CIAC'!DU26</f>
        <v>0</v>
      </c>
      <c r="DV26" s="36">
        <f>'Accum Depr w CIAC'!DV26-'Accum Depr no CIAC'!DV26</f>
        <v>0</v>
      </c>
      <c r="DW26" s="155">
        <f>'Accum Depr w CIAC'!DW26-'Accum Depr no CIAC'!DW26</f>
        <v>0</v>
      </c>
      <c r="DX26" s="155">
        <f>'Accum Depr w CIAC'!DX26-'Accum Depr no CIAC'!DX26</f>
        <v>0</v>
      </c>
      <c r="DY26" s="36">
        <f>'Accum Depr w CIAC'!DY26-'Accum Depr no CIAC'!DY26</f>
        <v>0</v>
      </c>
      <c r="DZ26" s="155">
        <f>'Accum Depr w CIAC'!DZ26-'Accum Depr no CIAC'!DZ26</f>
        <v>0</v>
      </c>
      <c r="EA26" s="155">
        <f>'Accum Depr w CIAC'!EA26-'Accum Depr no CIAC'!EA26</f>
        <v>0</v>
      </c>
      <c r="EB26" s="36">
        <f>'Accum Depr w CIAC'!EB26-'Accum Depr no CIAC'!EB26</f>
        <v>0</v>
      </c>
      <c r="EC26" s="155">
        <f>'Accum Depr w CIAC'!EC26-'Accum Depr no CIAC'!EC26</f>
        <v>0</v>
      </c>
      <c r="ED26" s="155">
        <f>'Accum Depr w CIAC'!ED26-'Accum Depr no CIAC'!ED26</f>
        <v>0</v>
      </c>
      <c r="EE26" s="36">
        <f>'Accum Depr w CIAC'!EE26-'Accum Depr no CIAC'!EE26</f>
        <v>0</v>
      </c>
      <c r="EF26" s="155">
        <f>'Accum Depr w CIAC'!EF26-'Accum Depr no CIAC'!EF26</f>
        <v>0</v>
      </c>
      <c r="EG26" s="155">
        <f>'Accum Depr w CIAC'!EG26-'Accum Depr no CIAC'!EG26</f>
        <v>0</v>
      </c>
      <c r="EH26" s="36">
        <f>'Accum Depr w CIAC'!EH26-'Accum Depr no CIAC'!EH26</f>
        <v>0</v>
      </c>
      <c r="EI26" s="155">
        <f>'Accum Depr w CIAC'!EI26-'Accum Depr no CIAC'!EI26</f>
        <v>0</v>
      </c>
      <c r="EJ26" s="155">
        <f>'Accum Depr w CIAC'!EJ26-'Accum Depr no CIAC'!EJ26</f>
        <v>0</v>
      </c>
      <c r="EK26" s="36">
        <f>'Accum Depr w CIAC'!EK26-'Accum Depr no CIAC'!EK26</f>
        <v>0</v>
      </c>
      <c r="EL26" s="155">
        <f>'Accum Depr w CIAC'!EL26-'Accum Depr no CIAC'!EL26</f>
        <v>0</v>
      </c>
      <c r="EM26" s="155">
        <f>'Accum Depr w CIAC'!EM26-'Accum Depr no CIAC'!EM26</f>
        <v>0</v>
      </c>
      <c r="EN26" s="36">
        <f>'Accum Depr w CIAC'!EN26-'Accum Depr no CIAC'!EN26</f>
        <v>0</v>
      </c>
      <c r="EO26" s="155">
        <f>'Accum Depr w CIAC'!EO26-'Accum Depr no CIAC'!EO26</f>
        <v>0</v>
      </c>
      <c r="EP26" s="155">
        <f>'Accum Depr w CIAC'!EP26-'Accum Depr no CIAC'!EP26</f>
        <v>0</v>
      </c>
      <c r="EQ26" s="36">
        <f>'Accum Depr w CIAC'!EQ26-'Accum Depr no CIAC'!EQ26</f>
        <v>0</v>
      </c>
      <c r="ER26" s="155">
        <f>'Accum Depr w CIAC'!ER26-'Accum Depr no CIAC'!ER26</f>
        <v>0</v>
      </c>
      <c r="ES26" s="155">
        <f>'Accum Depr w CIAC'!ES26-'Accum Depr no CIAC'!ES26</f>
        <v>0</v>
      </c>
      <c r="ET26" s="36">
        <f>'Accum Depr w CIAC'!ET26-'Accum Depr no CIAC'!ET26</f>
        <v>0</v>
      </c>
      <c r="EU26" s="155">
        <f>'Accum Depr w CIAC'!EU26-'Accum Depr no CIAC'!EU26</f>
        <v>0</v>
      </c>
      <c r="EV26" s="155">
        <f>'Accum Depr w CIAC'!EV26-'Accum Depr no CIAC'!EV26</f>
        <v>0</v>
      </c>
      <c r="EW26" s="36">
        <f>'Accum Depr w CIAC'!EW26-'Accum Depr no CIAC'!EW26</f>
        <v>0</v>
      </c>
      <c r="EX26" s="155">
        <f>'Accum Depr w CIAC'!EX26-'Accum Depr no CIAC'!EX26</f>
        <v>0</v>
      </c>
      <c r="EY26" s="155">
        <f>'Accum Depr w CIAC'!EY26-'Accum Depr no CIAC'!EY26</f>
        <v>0</v>
      </c>
      <c r="EZ26" s="36">
        <f>'Accum Depr w CIAC'!EZ26-'Accum Depr no CIAC'!EZ26</f>
        <v>0</v>
      </c>
      <c r="FA26" s="155">
        <f>'Accum Depr w CIAC'!FA26-'Accum Depr no CIAC'!FA26</f>
        <v>0</v>
      </c>
      <c r="FB26" s="155">
        <f>'Accum Depr w CIAC'!FB26-'Accum Depr no CIAC'!FB26</f>
        <v>0</v>
      </c>
      <c r="FC26" s="36">
        <f>'Accum Depr w CIAC'!FC26-'Accum Depr no CIAC'!FC26</f>
        <v>0</v>
      </c>
      <c r="FD26" s="155">
        <f>'Accum Depr w CIAC'!FD26-'Accum Depr no CIAC'!FD26</f>
        <v>0</v>
      </c>
      <c r="FE26" s="155">
        <f>'Accum Depr w CIAC'!FE26-'Accum Depr no CIAC'!FE26</f>
        <v>0</v>
      </c>
      <c r="FF26" s="155">
        <f>'Accum Depr w CIAC'!FF26-'Accum Depr no CIAC'!FF26</f>
        <v>0</v>
      </c>
      <c r="FG26" s="155">
        <f>'Accum Depr w CIAC'!FG26-'Accum Depr no CIAC'!FG26</f>
        <v>0</v>
      </c>
      <c r="FH26" s="155">
        <f>'Accum Depr w CIAC'!FH26-'Accum Depr no CIAC'!FH26</f>
        <v>0</v>
      </c>
      <c r="FI26" s="155">
        <f>'Accum Depr w CIAC'!FI26-'Accum Depr no CIAC'!FI26</f>
        <v>0</v>
      </c>
      <c r="FJ26" s="155">
        <f>'Accum Depr w CIAC'!FJ26-'Accum Depr no CIAC'!FJ26</f>
        <v>0</v>
      </c>
    </row>
    <row r="27" spans="1:166" x14ac:dyDescent="0.2">
      <c r="A27" s="155" t="s">
        <v>55</v>
      </c>
      <c r="B27" s="155" t="s">
        <v>51</v>
      </c>
      <c r="C27" s="15"/>
      <c r="D27" s="31">
        <f>'Accum Depr w CIAC'!D27-'Accum Depr no CIAC'!D27</f>
        <v>-250907.27883040905</v>
      </c>
      <c r="E27" s="148">
        <f>'Accum Depr w CIAC'!E27-'Accum Depr no CIAC'!E27</f>
        <v>0</v>
      </c>
      <c r="F27" s="37">
        <f>'Accum Depr w CIAC'!F27-'Accum Depr no CIAC'!F27</f>
        <v>0</v>
      </c>
      <c r="G27" s="31">
        <f>'Accum Depr w CIAC'!G27-'Accum Depr no CIAC'!G27</f>
        <v>-255469.22935459903</v>
      </c>
      <c r="H27" s="148">
        <f>'Accum Depr w CIAC'!H27-'Accum Depr no CIAC'!H27</f>
        <v>0</v>
      </c>
      <c r="I27" s="37">
        <f>'Accum Depr w CIAC'!I27-'Accum Depr no CIAC'!I27</f>
        <v>0</v>
      </c>
      <c r="J27" s="31">
        <f>'Accum Depr w CIAC'!J27-'Accum Depr no CIAC'!J27</f>
        <v>-260031.17987878853</v>
      </c>
      <c r="K27" s="148">
        <f>'Accum Depr w CIAC'!K27-'Accum Depr no CIAC'!K27</f>
        <v>0</v>
      </c>
      <c r="L27" s="37">
        <f>'Accum Depr w CIAC'!L27-'Accum Depr no CIAC'!L27</f>
        <v>0</v>
      </c>
      <c r="M27" s="31">
        <f>'Accum Depr w CIAC'!M27-'Accum Depr no CIAC'!M27</f>
        <v>-264593.13040297804</v>
      </c>
      <c r="N27" s="148">
        <f>'Accum Depr w CIAC'!N27-'Accum Depr no CIAC'!N27</f>
        <v>0</v>
      </c>
      <c r="O27" s="37">
        <f>'Accum Depr w CIAC'!O27-'Accum Depr no CIAC'!O27</f>
        <v>0</v>
      </c>
      <c r="P27" s="31">
        <f>'Accum Depr w CIAC'!P27-'Accum Depr no CIAC'!P27</f>
        <v>-269155.08092716755</v>
      </c>
      <c r="Q27" s="148">
        <f>'Accum Depr w CIAC'!Q27-'Accum Depr no CIAC'!Q27</f>
        <v>0</v>
      </c>
      <c r="R27" s="37">
        <f>'Accum Depr w CIAC'!R27-'Accum Depr no CIAC'!R27</f>
        <v>0</v>
      </c>
      <c r="S27" s="31">
        <f>'Accum Depr w CIAC'!S27-'Accum Depr no CIAC'!S27</f>
        <v>-273717.03145135706</v>
      </c>
      <c r="T27" s="148">
        <f>'Accum Depr w CIAC'!T27-'Accum Depr no CIAC'!T27</f>
        <v>0</v>
      </c>
      <c r="U27" s="37">
        <f>'Accum Depr w CIAC'!U27-'Accum Depr no CIAC'!U27</f>
        <v>0</v>
      </c>
      <c r="V27" s="31">
        <f>'Accum Depr w CIAC'!V27-'Accum Depr no CIAC'!V27</f>
        <v>-278278.98197554657</v>
      </c>
      <c r="W27" s="148">
        <f>'Accum Depr w CIAC'!W27-'Accum Depr no CIAC'!W27</f>
        <v>0</v>
      </c>
      <c r="X27" s="37">
        <f>'Accum Depr w CIAC'!X27-'Accum Depr no CIAC'!X27</f>
        <v>0</v>
      </c>
      <c r="Y27" s="31">
        <f>'Accum Depr w CIAC'!Y27-'Accum Depr no CIAC'!Y27</f>
        <v>-282840.93249973608</v>
      </c>
      <c r="Z27" s="148">
        <f>'Accum Depr w CIAC'!Z27-'Accum Depr no CIAC'!Z27</f>
        <v>0</v>
      </c>
      <c r="AA27" s="37">
        <f>'Accum Depr w CIAC'!AA27-'Accum Depr no CIAC'!AA27</f>
        <v>0</v>
      </c>
      <c r="AB27" s="31">
        <f>'Accum Depr w CIAC'!AB27-'Accum Depr no CIAC'!AB27</f>
        <v>-287402.88302392559</v>
      </c>
      <c r="AC27" s="148">
        <f>'Accum Depr w CIAC'!AC27-'Accum Depr no CIAC'!AC27</f>
        <v>0</v>
      </c>
      <c r="AD27" s="37">
        <f>'Accum Depr w CIAC'!AD27-'Accum Depr no CIAC'!AD27</f>
        <v>0</v>
      </c>
      <c r="AE27" s="31">
        <f>'Accum Depr w CIAC'!AE27-'Accum Depr no CIAC'!AE27</f>
        <v>-291964.8335481151</v>
      </c>
      <c r="AF27" s="148">
        <f>'Accum Depr w CIAC'!AF27-'Accum Depr no CIAC'!AF27</f>
        <v>0</v>
      </c>
      <c r="AG27" s="37">
        <f>'Accum Depr w CIAC'!AG27-'Accum Depr no CIAC'!AG27</f>
        <v>0</v>
      </c>
      <c r="AH27" s="31">
        <f>'Accum Depr w CIAC'!AH27-'Accum Depr no CIAC'!AH27</f>
        <v>-296526.78407230461</v>
      </c>
      <c r="AI27" s="148">
        <f>'Accum Depr w CIAC'!AI27-'Accum Depr no CIAC'!AI27</f>
        <v>0</v>
      </c>
      <c r="AJ27" s="37">
        <f>'Accum Depr w CIAC'!AJ27-'Accum Depr no CIAC'!AJ27</f>
        <v>0</v>
      </c>
      <c r="AK27" s="31">
        <f>'Accum Depr w CIAC'!AK27-'Accum Depr no CIAC'!AK27</f>
        <v>-301088.73459649412</v>
      </c>
      <c r="AL27" s="148">
        <f>'Accum Depr w CIAC'!AL27-'Accum Depr no CIAC'!AL27</f>
        <v>0</v>
      </c>
      <c r="AM27" s="37">
        <f>'Accum Depr w CIAC'!AM27-'Accum Depr no CIAC'!AM27</f>
        <v>0</v>
      </c>
      <c r="AN27" s="31">
        <f>'Accum Depr w CIAC'!AN27-'Accum Depr no CIAC'!AN27</f>
        <v>-305650.68512068363</v>
      </c>
      <c r="AO27" s="148">
        <f>'Accum Depr w CIAC'!AO27-'Accum Depr no CIAC'!AO27</f>
        <v>0</v>
      </c>
      <c r="AP27" s="37">
        <f>'Accum Depr w CIAC'!AP27-'Accum Depr no CIAC'!AP27</f>
        <v>0</v>
      </c>
      <c r="AQ27" s="31">
        <f>'Accum Depr w CIAC'!AQ27-'Accum Depr no CIAC'!AQ27</f>
        <v>-310212.63564487267</v>
      </c>
      <c r="AR27" s="148">
        <f>'Accum Depr w CIAC'!AR27-'Accum Depr no CIAC'!AR27</f>
        <v>0</v>
      </c>
      <c r="AS27" s="37">
        <f>'Accum Depr w CIAC'!AS27-'Accum Depr no CIAC'!AS27</f>
        <v>0</v>
      </c>
      <c r="AT27" s="31">
        <f>'Accum Depr w CIAC'!AT27-'Accum Depr no CIAC'!AT27</f>
        <v>-314774.58616906265</v>
      </c>
      <c r="AU27" s="148">
        <f>'Accum Depr w CIAC'!AU27-'Accum Depr no CIAC'!AU27</f>
        <v>0</v>
      </c>
      <c r="AV27" s="37">
        <f>'Accum Depr w CIAC'!AV27-'Accum Depr no CIAC'!AV27</f>
        <v>0</v>
      </c>
      <c r="AW27" s="31">
        <f>'Accum Depr w CIAC'!AW27-'Accum Depr no CIAC'!AW27</f>
        <v>-319336.53669325216</v>
      </c>
      <c r="AX27" s="148">
        <f>'Accum Depr w CIAC'!AX27-'Accum Depr no CIAC'!AX27</f>
        <v>0</v>
      </c>
      <c r="AY27" s="37">
        <f>'Accum Depr w CIAC'!AY27-'Accum Depr no CIAC'!AY27</f>
        <v>0</v>
      </c>
      <c r="AZ27" s="31">
        <f>'Accum Depr w CIAC'!AZ27-'Accum Depr no CIAC'!AZ27</f>
        <v>-323981.05645769835</v>
      </c>
      <c r="BA27" s="148">
        <f>'Accum Depr w CIAC'!BA27-'Accum Depr no CIAC'!BA27</f>
        <v>0</v>
      </c>
      <c r="BB27" s="37">
        <f>'Accum Depr w CIAC'!BB27-'Accum Depr no CIAC'!BB27</f>
        <v>0</v>
      </c>
      <c r="BC27" s="31">
        <f>'Accum Depr w CIAC'!BC27-'Accum Depr no CIAC'!BC27</f>
        <v>-328625.57622214453</v>
      </c>
      <c r="BD27" s="148">
        <f>'Accum Depr w CIAC'!BD27-'Accum Depr no CIAC'!BD27</f>
        <v>0</v>
      </c>
      <c r="BE27" s="37">
        <f>'Accum Depr w CIAC'!BE27-'Accum Depr no CIAC'!BE27</f>
        <v>0</v>
      </c>
      <c r="BF27" s="31">
        <f>'Accum Depr w CIAC'!BF27-'Accum Depr no CIAC'!BF27</f>
        <v>-333270.09598659072</v>
      </c>
      <c r="BG27" s="148">
        <f>'Accum Depr w CIAC'!BG27-'Accum Depr no CIAC'!BG27</f>
        <v>0</v>
      </c>
      <c r="BH27" s="37">
        <f>'Accum Depr w CIAC'!BH27-'Accum Depr no CIAC'!BH27</f>
        <v>0</v>
      </c>
      <c r="BI27" s="31">
        <f>'Accum Depr w CIAC'!BI27-'Accum Depr no CIAC'!BI27</f>
        <v>-337914.61575103737</v>
      </c>
      <c r="BJ27" s="148">
        <f>'Accum Depr w CIAC'!BJ27-'Accum Depr no CIAC'!BJ27</f>
        <v>0</v>
      </c>
      <c r="BK27" s="37">
        <f>'Accum Depr w CIAC'!BK27-'Accum Depr no CIAC'!BK27</f>
        <v>0</v>
      </c>
      <c r="BL27" s="31">
        <f>'Accum Depr w CIAC'!BL27-'Accum Depr no CIAC'!BL27</f>
        <v>-342559.13551548403</v>
      </c>
      <c r="BM27" s="148">
        <f>'Accum Depr w CIAC'!BM27-'Accum Depr no CIAC'!BM27</f>
        <v>0</v>
      </c>
      <c r="BN27" s="37">
        <f>'Accum Depr w CIAC'!BN27-'Accum Depr no CIAC'!BN27</f>
        <v>0</v>
      </c>
      <c r="BO27" s="31">
        <f>'Accum Depr w CIAC'!BO27-'Accum Depr no CIAC'!BO27</f>
        <v>-347203.65527992789</v>
      </c>
      <c r="BP27" s="148">
        <f>'Accum Depr w CIAC'!BP27-'Accum Depr no CIAC'!BP27</f>
        <v>0</v>
      </c>
      <c r="BQ27" s="37">
        <f>'Accum Depr w CIAC'!BQ27-'Accum Depr no CIAC'!BQ27</f>
        <v>0</v>
      </c>
      <c r="BR27" s="31">
        <f>'Accum Depr w CIAC'!BR27-'Accum Depr no CIAC'!BR27</f>
        <v>-351848.17504437501</v>
      </c>
      <c r="BS27" s="148">
        <f>'Accum Depr w CIAC'!BS27-'Accum Depr no CIAC'!BS27</f>
        <v>0</v>
      </c>
      <c r="BT27" s="37">
        <f>'Accum Depr w CIAC'!BT27-'Accum Depr no CIAC'!BT27</f>
        <v>0</v>
      </c>
      <c r="BU27" s="31">
        <f>'Accum Depr w CIAC'!BU27-'Accum Depr no CIAC'!BU27</f>
        <v>-356492.69480882119</v>
      </c>
      <c r="BV27" s="148">
        <f>'Accum Depr w CIAC'!BV27-'Accum Depr no CIAC'!BV27</f>
        <v>0</v>
      </c>
      <c r="BW27" s="37">
        <f>'Accum Depr w CIAC'!BW27-'Accum Depr no CIAC'!BW27</f>
        <v>0</v>
      </c>
      <c r="BX27" s="31">
        <f>'Accum Depr w CIAC'!BX27-'Accum Depr no CIAC'!BX27</f>
        <v>-361137.21457326785</v>
      </c>
      <c r="BY27" s="148">
        <f>'Accum Depr w CIAC'!BY27-'Accum Depr no CIAC'!BY27</f>
        <v>0</v>
      </c>
      <c r="BZ27" s="37">
        <f>'Accum Depr w CIAC'!BZ27-'Accum Depr no CIAC'!BZ27</f>
        <v>0</v>
      </c>
      <c r="CA27" s="31">
        <f>'Accum Depr w CIAC'!CA27-'Accum Depr no CIAC'!CA27</f>
        <v>-365781.73433771357</v>
      </c>
      <c r="CB27" s="148">
        <f>'Accum Depr w CIAC'!CB27-'Accum Depr no CIAC'!CB27</f>
        <v>0</v>
      </c>
      <c r="CC27" s="37">
        <f>'Accum Depr w CIAC'!CC27-'Accum Depr no CIAC'!CC27</f>
        <v>0</v>
      </c>
      <c r="CD27" s="31">
        <f>'Accum Depr w CIAC'!CD27-'Accum Depr no CIAC'!CD27</f>
        <v>-370426.25410216022</v>
      </c>
      <c r="CE27" s="148">
        <f>'Accum Depr w CIAC'!CE27-'Accum Depr no CIAC'!CE27</f>
        <v>0</v>
      </c>
      <c r="CF27" s="37">
        <f>'Accum Depr w CIAC'!CF27-'Accum Depr no CIAC'!CF27</f>
        <v>0</v>
      </c>
      <c r="CG27" s="31">
        <f>'Accum Depr w CIAC'!CG27-'Accum Depr no CIAC'!CG27</f>
        <v>-375070.77386660594</v>
      </c>
      <c r="CH27" s="148">
        <f>'Accum Depr w CIAC'!CH27-'Accum Depr no CIAC'!CH27</f>
        <v>0</v>
      </c>
      <c r="CI27" s="37">
        <f>'Accum Depr w CIAC'!CI27-'Accum Depr no CIAC'!CI27</f>
        <v>0</v>
      </c>
      <c r="CJ27" s="31">
        <f>'Accum Depr w CIAC'!CJ27-'Accum Depr no CIAC'!CJ27</f>
        <v>-379715.2936310526</v>
      </c>
      <c r="CK27" s="148">
        <f>'Accum Depr w CIAC'!CK27-'Accum Depr no CIAC'!CK27</f>
        <v>0</v>
      </c>
      <c r="CL27" s="37">
        <f>'Accum Depr w CIAC'!CL27-'Accum Depr no CIAC'!CL27</f>
        <v>0</v>
      </c>
      <c r="CM27" s="31">
        <f>'Accum Depr w CIAC'!CM27-'Accum Depr no CIAC'!CM27</f>
        <v>-384359.81339549832</v>
      </c>
      <c r="CN27" s="148">
        <f>'Accum Depr w CIAC'!CN27-'Accum Depr no CIAC'!CN27</f>
        <v>0</v>
      </c>
      <c r="CO27" s="37">
        <f>'Accum Depr w CIAC'!CO27-'Accum Depr no CIAC'!CO27</f>
        <v>0</v>
      </c>
      <c r="CP27" s="31">
        <f>'Accum Depr w CIAC'!CP27-'Accum Depr no CIAC'!CP27</f>
        <v>-389004.33315994404</v>
      </c>
      <c r="CQ27" s="148">
        <f>'Accum Depr w CIAC'!CQ27-'Accum Depr no CIAC'!CQ27</f>
        <v>0</v>
      </c>
      <c r="CR27" s="37">
        <f>'Accum Depr w CIAC'!CR27-'Accum Depr no CIAC'!CR27</f>
        <v>0</v>
      </c>
      <c r="CS27" s="31">
        <f>'Accum Depr w CIAC'!CS27-'Accum Depr no CIAC'!CS27</f>
        <v>-393648.85292438976</v>
      </c>
      <c r="CT27" s="148">
        <f>'Accum Depr w CIAC'!CT27-'Accum Depr no CIAC'!CT27</f>
        <v>0</v>
      </c>
      <c r="CU27" s="37">
        <f>'Accum Depr w CIAC'!CU27-'Accum Depr no CIAC'!CU27</f>
        <v>0</v>
      </c>
      <c r="CV27" s="31">
        <f>'Accum Depr w CIAC'!CV27-'Accum Depr no CIAC'!CV27</f>
        <v>-398293.37268883549</v>
      </c>
      <c r="CW27" s="148">
        <f>'Accum Depr w CIAC'!CW27-'Accum Depr no CIAC'!CW27</f>
        <v>0</v>
      </c>
      <c r="CX27" s="37">
        <f>'Accum Depr w CIAC'!CX27-'Accum Depr no CIAC'!CX27</f>
        <v>0</v>
      </c>
      <c r="CY27" s="31">
        <f>'Accum Depr w CIAC'!CY27-'Accum Depr no CIAC'!CY27</f>
        <v>-402937.89245328121</v>
      </c>
      <c r="CZ27" s="148">
        <f>'Accum Depr w CIAC'!CZ27-'Accum Depr no CIAC'!CZ27</f>
        <v>0</v>
      </c>
      <c r="DA27" s="37">
        <f>'Accum Depr w CIAC'!DA27-'Accum Depr no CIAC'!DA27</f>
        <v>0</v>
      </c>
      <c r="DB27" s="31">
        <f>'Accum Depr w CIAC'!DB27-'Accum Depr no CIAC'!DB27</f>
        <v>-407582.41221772693</v>
      </c>
      <c r="DC27" s="148">
        <f>'Accum Depr w CIAC'!DC27-'Accum Depr no CIAC'!DC27</f>
        <v>0</v>
      </c>
      <c r="DD27" s="37">
        <f>'Accum Depr w CIAC'!DD27-'Accum Depr no CIAC'!DD27</f>
        <v>0</v>
      </c>
      <c r="DE27" s="31">
        <f>'Accum Depr w CIAC'!DE27-'Accum Depr no CIAC'!DE27</f>
        <v>-412226.93198217265</v>
      </c>
      <c r="DF27" s="148">
        <f>'Accum Depr w CIAC'!DF27-'Accum Depr no CIAC'!DF27</f>
        <v>0</v>
      </c>
      <c r="DG27" s="37">
        <f>'Accum Depr w CIAC'!DG27-'Accum Depr no CIAC'!DG27</f>
        <v>0</v>
      </c>
      <c r="DH27" s="31">
        <f>'Accum Depr w CIAC'!DH27-'Accum Depr no CIAC'!DH27</f>
        <v>-416871.45174661838</v>
      </c>
      <c r="DI27" s="148">
        <f>'Accum Depr w CIAC'!DI27-'Accum Depr no CIAC'!DI27</f>
        <v>0</v>
      </c>
      <c r="DJ27" s="37">
        <f>'Accum Depr w CIAC'!DJ27-'Accum Depr no CIAC'!DJ27</f>
        <v>0</v>
      </c>
      <c r="DK27" s="31">
        <f>'Accum Depr w CIAC'!DK27-'Accum Depr no CIAC'!DK27</f>
        <v>-421515.9715110641</v>
      </c>
      <c r="DL27" s="148">
        <f>'Accum Depr w CIAC'!DL27-'Accum Depr no CIAC'!DL27</f>
        <v>0</v>
      </c>
      <c r="DM27" s="37">
        <f>'Accum Depr w CIAC'!DM27-'Accum Depr no CIAC'!DM27</f>
        <v>0</v>
      </c>
      <c r="DN27" s="31">
        <f>'Accum Depr w CIAC'!DN27-'Accum Depr no CIAC'!DN27</f>
        <v>-426160.49127550982</v>
      </c>
      <c r="DO27" s="148">
        <f>'Accum Depr w CIAC'!DO27-'Accum Depr no CIAC'!DO27</f>
        <v>0</v>
      </c>
      <c r="DP27" s="37">
        <f>'Accum Depr w CIAC'!DP27-'Accum Depr no CIAC'!DP27</f>
        <v>0</v>
      </c>
      <c r="DQ27" s="31">
        <f>'Accum Depr w CIAC'!DQ27-'Accum Depr no CIAC'!DQ27</f>
        <v>-430805.01103995554</v>
      </c>
      <c r="DR27" s="148">
        <f>'Accum Depr w CIAC'!DR27-'Accum Depr no CIAC'!DR27</f>
        <v>0</v>
      </c>
      <c r="DS27" s="37">
        <f>'Accum Depr w CIAC'!DS27-'Accum Depr no CIAC'!DS27</f>
        <v>0</v>
      </c>
      <c r="DT27" s="31">
        <f>'Accum Depr w CIAC'!DT27-'Accum Depr no CIAC'!DT27</f>
        <v>-435449.53080440126</v>
      </c>
      <c r="DU27" s="148">
        <f>'Accum Depr w CIAC'!DU27-'Accum Depr no CIAC'!DU27</f>
        <v>0</v>
      </c>
      <c r="DV27" s="37">
        <f>'Accum Depr w CIAC'!DV27-'Accum Depr no CIAC'!DV27</f>
        <v>0</v>
      </c>
      <c r="DW27" s="31">
        <f>'Accum Depr w CIAC'!DW27-'Accum Depr no CIAC'!DW27</f>
        <v>-440094.05056884699</v>
      </c>
      <c r="DX27" s="148">
        <f>'Accum Depr w CIAC'!DX27-'Accum Depr no CIAC'!DX27</f>
        <v>0</v>
      </c>
      <c r="DY27" s="37">
        <f>'Accum Depr w CIAC'!DY27-'Accum Depr no CIAC'!DY27</f>
        <v>0</v>
      </c>
      <c r="DZ27" s="31">
        <f>'Accum Depr w CIAC'!DZ27-'Accum Depr no CIAC'!DZ27</f>
        <v>-444738.57033329271</v>
      </c>
      <c r="EA27" s="148">
        <f>'Accum Depr w CIAC'!EA27-'Accum Depr no CIAC'!EA27</f>
        <v>0</v>
      </c>
      <c r="EB27" s="37">
        <f>'Accum Depr w CIAC'!EB27-'Accum Depr no CIAC'!EB27</f>
        <v>0</v>
      </c>
      <c r="EC27" s="31">
        <f>'Accum Depr w CIAC'!EC27-'Accum Depr no CIAC'!EC27</f>
        <v>-449383.09009773843</v>
      </c>
      <c r="ED27" s="148">
        <f>'Accum Depr w CIAC'!ED27-'Accum Depr no CIAC'!ED27</f>
        <v>0</v>
      </c>
      <c r="EE27" s="37">
        <f>'Accum Depr w CIAC'!EE27-'Accum Depr no CIAC'!EE27</f>
        <v>0</v>
      </c>
      <c r="EF27" s="31">
        <f>'Accum Depr w CIAC'!EF27-'Accum Depr no CIAC'!EF27</f>
        <v>-454027.60986218415</v>
      </c>
      <c r="EG27" s="148">
        <f>'Accum Depr w CIAC'!EG27-'Accum Depr no CIAC'!EG27</f>
        <v>0</v>
      </c>
      <c r="EH27" s="37">
        <f>'Accum Depr w CIAC'!EH27-'Accum Depr no CIAC'!EH27</f>
        <v>0</v>
      </c>
      <c r="EI27" s="31">
        <f>'Accum Depr w CIAC'!EI27-'Accum Depr no CIAC'!EI27</f>
        <v>-458672.12962662987</v>
      </c>
      <c r="EJ27" s="148">
        <f>'Accum Depr w CIAC'!EJ27-'Accum Depr no CIAC'!EJ27</f>
        <v>0</v>
      </c>
      <c r="EK27" s="37">
        <f>'Accum Depr w CIAC'!EK27-'Accum Depr no CIAC'!EK27</f>
        <v>0</v>
      </c>
      <c r="EL27" s="31">
        <f>'Accum Depr w CIAC'!EL27-'Accum Depr no CIAC'!EL27</f>
        <v>-463316.6493910756</v>
      </c>
      <c r="EM27" s="148">
        <f>'Accum Depr w CIAC'!EM27-'Accum Depr no CIAC'!EM27</f>
        <v>0</v>
      </c>
      <c r="EN27" s="37">
        <f>'Accum Depr w CIAC'!EN27-'Accum Depr no CIAC'!EN27</f>
        <v>0</v>
      </c>
      <c r="EO27" s="31">
        <f>'Accum Depr w CIAC'!EO27-'Accum Depr no CIAC'!EO27</f>
        <v>-467961.16915552132</v>
      </c>
      <c r="EP27" s="148">
        <f>'Accum Depr w CIAC'!EP27-'Accum Depr no CIAC'!EP27</f>
        <v>0</v>
      </c>
      <c r="EQ27" s="37">
        <f>'Accum Depr w CIAC'!EQ27-'Accum Depr no CIAC'!EQ27</f>
        <v>0</v>
      </c>
      <c r="ER27" s="31">
        <f>'Accum Depr w CIAC'!ER27-'Accum Depr no CIAC'!ER27</f>
        <v>-472605.68891996704</v>
      </c>
      <c r="ES27" s="148">
        <f>'Accum Depr w CIAC'!ES27-'Accum Depr no CIAC'!ES27</f>
        <v>0</v>
      </c>
      <c r="ET27" s="37">
        <f>'Accum Depr w CIAC'!ET27-'Accum Depr no CIAC'!ET27</f>
        <v>0</v>
      </c>
      <c r="EU27" s="31">
        <f>'Accum Depr w CIAC'!EU27-'Accum Depr no CIAC'!EU27</f>
        <v>-477250.20868441276</v>
      </c>
      <c r="EV27" s="148">
        <f>'Accum Depr w CIAC'!EV27-'Accum Depr no CIAC'!EV27</f>
        <v>0</v>
      </c>
      <c r="EW27" s="37">
        <f>'Accum Depr w CIAC'!EW27-'Accum Depr no CIAC'!EW27</f>
        <v>0</v>
      </c>
      <c r="EX27" s="31">
        <f>'Accum Depr w CIAC'!EX27-'Accum Depr no CIAC'!EX27</f>
        <v>-481894.72844885848</v>
      </c>
      <c r="EY27" s="148">
        <f>'Accum Depr w CIAC'!EY27-'Accum Depr no CIAC'!EY27</f>
        <v>0</v>
      </c>
      <c r="EZ27" s="37">
        <f>'Accum Depr w CIAC'!EZ27-'Accum Depr no CIAC'!EZ27</f>
        <v>0</v>
      </c>
      <c r="FA27" s="31">
        <f>'Accum Depr w CIAC'!FA27-'Accum Depr no CIAC'!FA27</f>
        <v>-486539.24821330421</v>
      </c>
      <c r="FB27" s="148">
        <f>'Accum Depr w CIAC'!FB27-'Accum Depr no CIAC'!FB27</f>
        <v>0</v>
      </c>
      <c r="FC27" s="37">
        <f>'Accum Depr w CIAC'!FC27-'Accum Depr no CIAC'!FC27</f>
        <v>0</v>
      </c>
      <c r="FD27" s="31">
        <f>'Accum Depr w CIAC'!FD27-'Accum Depr no CIAC'!FD27</f>
        <v>-491183.76797774993</v>
      </c>
      <c r="FE27" s="155">
        <f>'Accum Depr w CIAC'!FE27-'Accum Depr no CIAC'!FE27</f>
        <v>0</v>
      </c>
      <c r="FF27" s="155">
        <f>'Accum Depr w CIAC'!FF27-'Accum Depr no CIAC'!FF27</f>
        <v>0</v>
      </c>
      <c r="FG27" s="31">
        <f>'Accum Depr w CIAC'!FG27-'Accum Depr no CIAC'!FG27</f>
        <v>-495828.28774219565</v>
      </c>
      <c r="FH27" s="155">
        <f>'Accum Depr w CIAC'!FH27-'Accum Depr no CIAC'!FH27</f>
        <v>0</v>
      </c>
      <c r="FI27" s="155">
        <f>'Accum Depr w CIAC'!FI27-'Accum Depr no CIAC'!FI27</f>
        <v>0</v>
      </c>
      <c r="FJ27" s="31">
        <f>'Accum Depr w CIAC'!FJ27-'Accum Depr no CIAC'!FJ27</f>
        <v>-500472.80750664137</v>
      </c>
    </row>
    <row r="28" spans="1:166" x14ac:dyDescent="0.2">
      <c r="A28" s="10"/>
      <c r="B28" s="155" t="s">
        <v>50</v>
      </c>
      <c r="C28" s="15"/>
      <c r="D28" s="31">
        <f>'Accum Depr w CIAC'!D28-'Accum Depr no CIAC'!D28</f>
        <v>0</v>
      </c>
      <c r="E28" s="148">
        <f>'Accum Depr w CIAC'!E28-'Accum Depr no CIAC'!E28</f>
        <v>0</v>
      </c>
      <c r="F28" s="37">
        <f>'Accum Depr w CIAC'!F28-'Accum Depr no CIAC'!F28</f>
        <v>0</v>
      </c>
      <c r="G28" s="31">
        <f>'Accum Depr w CIAC'!G28-'Accum Depr no CIAC'!G28</f>
        <v>0</v>
      </c>
      <c r="H28" s="148">
        <f>'Accum Depr w CIAC'!H28-'Accum Depr no CIAC'!H28</f>
        <v>0</v>
      </c>
      <c r="I28" s="37">
        <f>'Accum Depr w CIAC'!I28-'Accum Depr no CIAC'!I28</f>
        <v>0</v>
      </c>
      <c r="J28" s="31">
        <f>'Accum Depr w CIAC'!J28-'Accum Depr no CIAC'!J28</f>
        <v>0</v>
      </c>
      <c r="K28" s="148">
        <f>'Accum Depr w CIAC'!K28-'Accum Depr no CIAC'!K28</f>
        <v>0</v>
      </c>
      <c r="L28" s="37">
        <f>'Accum Depr w CIAC'!L28-'Accum Depr no CIAC'!L28</f>
        <v>0</v>
      </c>
      <c r="M28" s="31">
        <f>'Accum Depr w CIAC'!M28-'Accum Depr no CIAC'!M28</f>
        <v>0</v>
      </c>
      <c r="N28" s="148">
        <f>'Accum Depr w CIAC'!N28-'Accum Depr no CIAC'!N28</f>
        <v>0</v>
      </c>
      <c r="O28" s="37">
        <f>'Accum Depr w CIAC'!O28-'Accum Depr no CIAC'!O28</f>
        <v>0</v>
      </c>
      <c r="P28" s="31">
        <f>'Accum Depr w CIAC'!P28-'Accum Depr no CIAC'!P28</f>
        <v>0</v>
      </c>
      <c r="Q28" s="148">
        <f>'Accum Depr w CIAC'!Q28-'Accum Depr no CIAC'!Q28</f>
        <v>0</v>
      </c>
      <c r="R28" s="37">
        <f>'Accum Depr w CIAC'!R28-'Accum Depr no CIAC'!R28</f>
        <v>0</v>
      </c>
      <c r="S28" s="31">
        <f>'Accum Depr w CIAC'!S28-'Accum Depr no CIAC'!S28</f>
        <v>0</v>
      </c>
      <c r="T28" s="148">
        <f>'Accum Depr w CIAC'!T28-'Accum Depr no CIAC'!T28</f>
        <v>0</v>
      </c>
      <c r="U28" s="37">
        <f>'Accum Depr w CIAC'!U28-'Accum Depr no CIAC'!U28</f>
        <v>0</v>
      </c>
      <c r="V28" s="31">
        <f>'Accum Depr w CIAC'!V28-'Accum Depr no CIAC'!V28</f>
        <v>0</v>
      </c>
      <c r="W28" s="148">
        <f>'Accum Depr w CIAC'!W28-'Accum Depr no CIAC'!W28</f>
        <v>0</v>
      </c>
      <c r="X28" s="37">
        <f>'Accum Depr w CIAC'!X28-'Accum Depr no CIAC'!X28</f>
        <v>0</v>
      </c>
      <c r="Y28" s="31">
        <f>'Accum Depr w CIAC'!Y28-'Accum Depr no CIAC'!Y28</f>
        <v>0</v>
      </c>
      <c r="Z28" s="148">
        <f>'Accum Depr w CIAC'!Z28-'Accum Depr no CIAC'!Z28</f>
        <v>0</v>
      </c>
      <c r="AA28" s="37">
        <f>'Accum Depr w CIAC'!AA28-'Accum Depr no CIAC'!AA28</f>
        <v>0</v>
      </c>
      <c r="AB28" s="31">
        <f>'Accum Depr w CIAC'!AB28-'Accum Depr no CIAC'!AB28</f>
        <v>0</v>
      </c>
      <c r="AC28" s="148">
        <f>'Accum Depr w CIAC'!AC28-'Accum Depr no CIAC'!AC28</f>
        <v>0</v>
      </c>
      <c r="AD28" s="37">
        <f>'Accum Depr w CIAC'!AD28-'Accum Depr no CIAC'!AD28</f>
        <v>0</v>
      </c>
      <c r="AE28" s="31">
        <f>'Accum Depr w CIAC'!AE28-'Accum Depr no CIAC'!AE28</f>
        <v>0</v>
      </c>
      <c r="AF28" s="148">
        <f>'Accum Depr w CIAC'!AF28-'Accum Depr no CIAC'!AF28</f>
        <v>0</v>
      </c>
      <c r="AG28" s="37">
        <f>'Accum Depr w CIAC'!AG28-'Accum Depr no CIAC'!AG28</f>
        <v>0</v>
      </c>
      <c r="AH28" s="31">
        <f>'Accum Depr w CIAC'!AH28-'Accum Depr no CIAC'!AH28</f>
        <v>0</v>
      </c>
      <c r="AI28" s="148">
        <f>'Accum Depr w CIAC'!AI28-'Accum Depr no CIAC'!AI28</f>
        <v>0</v>
      </c>
      <c r="AJ28" s="37">
        <f>'Accum Depr w CIAC'!AJ28-'Accum Depr no CIAC'!AJ28</f>
        <v>0</v>
      </c>
      <c r="AK28" s="31">
        <f>'Accum Depr w CIAC'!AK28-'Accum Depr no CIAC'!AK28</f>
        <v>0</v>
      </c>
      <c r="AL28" s="148">
        <f>'Accum Depr w CIAC'!AL28-'Accum Depr no CIAC'!AL28</f>
        <v>0</v>
      </c>
      <c r="AM28" s="37">
        <f>'Accum Depr w CIAC'!AM28-'Accum Depr no CIAC'!AM28</f>
        <v>0</v>
      </c>
      <c r="AN28" s="31">
        <f>'Accum Depr w CIAC'!AN28-'Accum Depr no CIAC'!AN28</f>
        <v>0</v>
      </c>
      <c r="AO28" s="148">
        <f>'Accum Depr w CIAC'!AO28-'Accum Depr no CIAC'!AO28</f>
        <v>0</v>
      </c>
      <c r="AP28" s="37">
        <f>'Accum Depr w CIAC'!AP28-'Accum Depr no CIAC'!AP28</f>
        <v>0</v>
      </c>
      <c r="AQ28" s="31">
        <f>'Accum Depr w CIAC'!AQ28-'Accum Depr no CIAC'!AQ28</f>
        <v>0</v>
      </c>
      <c r="AR28" s="148">
        <f>'Accum Depr w CIAC'!AR28-'Accum Depr no CIAC'!AR28</f>
        <v>0</v>
      </c>
      <c r="AS28" s="37">
        <f>'Accum Depr w CIAC'!AS28-'Accum Depr no CIAC'!AS28</f>
        <v>0</v>
      </c>
      <c r="AT28" s="31">
        <f>'Accum Depr w CIAC'!AT28-'Accum Depr no CIAC'!AT28</f>
        <v>0</v>
      </c>
      <c r="AU28" s="148">
        <f>'Accum Depr w CIAC'!AU28-'Accum Depr no CIAC'!AU28</f>
        <v>0</v>
      </c>
      <c r="AV28" s="37">
        <f>'Accum Depr w CIAC'!AV28-'Accum Depr no CIAC'!AV28</f>
        <v>0</v>
      </c>
      <c r="AW28" s="31">
        <f>'Accum Depr w CIAC'!AW28-'Accum Depr no CIAC'!AW28</f>
        <v>0</v>
      </c>
      <c r="AX28" s="148">
        <f>'Accum Depr w CIAC'!AX28-'Accum Depr no CIAC'!AX28</f>
        <v>0</v>
      </c>
      <c r="AY28" s="37">
        <f>'Accum Depr w CIAC'!AY28-'Accum Depr no CIAC'!AY28</f>
        <v>0</v>
      </c>
      <c r="AZ28" s="31">
        <f>'Accum Depr w CIAC'!AZ28-'Accum Depr no CIAC'!AZ28</f>
        <v>0</v>
      </c>
      <c r="BA28" s="148">
        <f>'Accum Depr w CIAC'!BA28-'Accum Depr no CIAC'!BA28</f>
        <v>0</v>
      </c>
      <c r="BB28" s="37">
        <f>'Accum Depr w CIAC'!BB28-'Accum Depr no CIAC'!BB28</f>
        <v>0</v>
      </c>
      <c r="BC28" s="31">
        <f>'Accum Depr w CIAC'!BC28-'Accum Depr no CIAC'!BC28</f>
        <v>0</v>
      </c>
      <c r="BD28" s="148">
        <f>'Accum Depr w CIAC'!BD28-'Accum Depr no CIAC'!BD28</f>
        <v>0</v>
      </c>
      <c r="BE28" s="37">
        <f>'Accum Depr w CIAC'!BE28-'Accum Depr no CIAC'!BE28</f>
        <v>0</v>
      </c>
      <c r="BF28" s="31">
        <f>'Accum Depr w CIAC'!BF28-'Accum Depr no CIAC'!BF28</f>
        <v>0</v>
      </c>
      <c r="BG28" s="148">
        <f>'Accum Depr w CIAC'!BG28-'Accum Depr no CIAC'!BG28</f>
        <v>0</v>
      </c>
      <c r="BH28" s="37">
        <f>'Accum Depr w CIAC'!BH28-'Accum Depr no CIAC'!BH28</f>
        <v>0</v>
      </c>
      <c r="BI28" s="31">
        <f>'Accum Depr w CIAC'!BI28-'Accum Depr no CIAC'!BI28</f>
        <v>0</v>
      </c>
      <c r="BJ28" s="148">
        <f>'Accum Depr w CIAC'!BJ28-'Accum Depr no CIAC'!BJ28</f>
        <v>0</v>
      </c>
      <c r="BK28" s="37">
        <f>'Accum Depr w CIAC'!BK28-'Accum Depr no CIAC'!BK28</f>
        <v>0</v>
      </c>
      <c r="BL28" s="31">
        <f>'Accum Depr w CIAC'!BL28-'Accum Depr no CIAC'!BL28</f>
        <v>0</v>
      </c>
      <c r="BM28" s="148">
        <f>'Accum Depr w CIAC'!BM28-'Accum Depr no CIAC'!BM28</f>
        <v>0</v>
      </c>
      <c r="BN28" s="37">
        <f>'Accum Depr w CIAC'!BN28-'Accum Depr no CIAC'!BN28</f>
        <v>0</v>
      </c>
      <c r="BO28" s="31">
        <f>'Accum Depr w CIAC'!BO28-'Accum Depr no CIAC'!BO28</f>
        <v>0</v>
      </c>
      <c r="BP28" s="148">
        <f>'Accum Depr w CIAC'!BP28-'Accum Depr no CIAC'!BP28</f>
        <v>0</v>
      </c>
      <c r="BQ28" s="37">
        <f>'Accum Depr w CIAC'!BQ28-'Accum Depr no CIAC'!BQ28</f>
        <v>0</v>
      </c>
      <c r="BR28" s="31">
        <f>'Accum Depr w CIAC'!BR28-'Accum Depr no CIAC'!BR28</f>
        <v>0</v>
      </c>
      <c r="BS28" s="148">
        <f>'Accum Depr w CIAC'!BS28-'Accum Depr no CIAC'!BS28</f>
        <v>0</v>
      </c>
      <c r="BT28" s="37">
        <f>'Accum Depr w CIAC'!BT28-'Accum Depr no CIAC'!BT28</f>
        <v>0</v>
      </c>
      <c r="BU28" s="31">
        <f>'Accum Depr w CIAC'!BU28-'Accum Depr no CIAC'!BU28</f>
        <v>0</v>
      </c>
      <c r="BV28" s="148">
        <f>'Accum Depr w CIAC'!BV28-'Accum Depr no CIAC'!BV28</f>
        <v>0</v>
      </c>
      <c r="BW28" s="37">
        <f>'Accum Depr w CIAC'!BW28-'Accum Depr no CIAC'!BW28</f>
        <v>0</v>
      </c>
      <c r="BX28" s="31">
        <f>'Accum Depr w CIAC'!BX28-'Accum Depr no CIAC'!BX28</f>
        <v>0</v>
      </c>
      <c r="BY28" s="148">
        <f>'Accum Depr w CIAC'!BY28-'Accum Depr no CIAC'!BY28</f>
        <v>0</v>
      </c>
      <c r="BZ28" s="37">
        <f>'Accum Depr w CIAC'!BZ28-'Accum Depr no CIAC'!BZ28</f>
        <v>0</v>
      </c>
      <c r="CA28" s="31">
        <f>'Accum Depr w CIAC'!CA28-'Accum Depr no CIAC'!CA28</f>
        <v>0</v>
      </c>
      <c r="CB28" s="148">
        <f>'Accum Depr w CIAC'!CB28-'Accum Depr no CIAC'!CB28</f>
        <v>0</v>
      </c>
      <c r="CC28" s="37">
        <f>'Accum Depr w CIAC'!CC28-'Accum Depr no CIAC'!CC28</f>
        <v>0</v>
      </c>
      <c r="CD28" s="31">
        <f>'Accum Depr w CIAC'!CD28-'Accum Depr no CIAC'!CD28</f>
        <v>0</v>
      </c>
      <c r="CE28" s="148">
        <f>'Accum Depr w CIAC'!CE28-'Accum Depr no CIAC'!CE28</f>
        <v>0</v>
      </c>
      <c r="CF28" s="37">
        <f>'Accum Depr w CIAC'!CF28-'Accum Depr no CIAC'!CF28</f>
        <v>0</v>
      </c>
      <c r="CG28" s="31">
        <f>'Accum Depr w CIAC'!CG28-'Accum Depr no CIAC'!CG28</f>
        <v>0</v>
      </c>
      <c r="CH28" s="148">
        <f>'Accum Depr w CIAC'!CH28-'Accum Depr no CIAC'!CH28</f>
        <v>0</v>
      </c>
      <c r="CI28" s="37">
        <f>'Accum Depr w CIAC'!CI28-'Accum Depr no CIAC'!CI28</f>
        <v>0</v>
      </c>
      <c r="CJ28" s="31">
        <f>'Accum Depr w CIAC'!CJ28-'Accum Depr no CIAC'!CJ28</f>
        <v>0</v>
      </c>
      <c r="CK28" s="148">
        <f>'Accum Depr w CIAC'!CK28-'Accum Depr no CIAC'!CK28</f>
        <v>0</v>
      </c>
      <c r="CL28" s="37">
        <f>'Accum Depr w CIAC'!CL28-'Accum Depr no CIAC'!CL28</f>
        <v>0</v>
      </c>
      <c r="CM28" s="31">
        <f>'Accum Depr w CIAC'!CM28-'Accum Depr no CIAC'!CM28</f>
        <v>0</v>
      </c>
      <c r="CN28" s="148">
        <f>'Accum Depr w CIAC'!CN28-'Accum Depr no CIAC'!CN28</f>
        <v>0</v>
      </c>
      <c r="CO28" s="37">
        <f>'Accum Depr w CIAC'!CO28-'Accum Depr no CIAC'!CO28</f>
        <v>0</v>
      </c>
      <c r="CP28" s="31">
        <f>'Accum Depr w CIAC'!CP28-'Accum Depr no CIAC'!CP28</f>
        <v>0</v>
      </c>
      <c r="CQ28" s="148">
        <f>'Accum Depr w CIAC'!CQ28-'Accum Depr no CIAC'!CQ28</f>
        <v>0</v>
      </c>
      <c r="CR28" s="37">
        <f>'Accum Depr w CIAC'!CR28-'Accum Depr no CIAC'!CR28</f>
        <v>0</v>
      </c>
      <c r="CS28" s="31">
        <f>'Accum Depr w CIAC'!CS28-'Accum Depr no CIAC'!CS28</f>
        <v>0</v>
      </c>
      <c r="CT28" s="148">
        <f>'Accum Depr w CIAC'!CT28-'Accum Depr no CIAC'!CT28</f>
        <v>0</v>
      </c>
      <c r="CU28" s="37">
        <f>'Accum Depr w CIAC'!CU28-'Accum Depr no CIAC'!CU28</f>
        <v>0</v>
      </c>
      <c r="CV28" s="31">
        <f>'Accum Depr w CIAC'!CV28-'Accum Depr no CIAC'!CV28</f>
        <v>0</v>
      </c>
      <c r="CW28" s="148">
        <f>'Accum Depr w CIAC'!CW28-'Accum Depr no CIAC'!CW28</f>
        <v>0</v>
      </c>
      <c r="CX28" s="37">
        <f>'Accum Depr w CIAC'!CX28-'Accum Depr no CIAC'!CX28</f>
        <v>0</v>
      </c>
      <c r="CY28" s="31">
        <f>'Accum Depr w CIAC'!CY28-'Accum Depr no CIAC'!CY28</f>
        <v>0</v>
      </c>
      <c r="CZ28" s="148">
        <f>'Accum Depr w CIAC'!CZ28-'Accum Depr no CIAC'!CZ28</f>
        <v>0</v>
      </c>
      <c r="DA28" s="37">
        <f>'Accum Depr w CIAC'!DA28-'Accum Depr no CIAC'!DA28</f>
        <v>0</v>
      </c>
      <c r="DB28" s="31">
        <f>'Accum Depr w CIAC'!DB28-'Accum Depr no CIAC'!DB28</f>
        <v>0</v>
      </c>
      <c r="DC28" s="148">
        <f>'Accum Depr w CIAC'!DC28-'Accum Depr no CIAC'!DC28</f>
        <v>0</v>
      </c>
      <c r="DD28" s="37">
        <f>'Accum Depr w CIAC'!DD28-'Accum Depr no CIAC'!DD28</f>
        <v>0</v>
      </c>
      <c r="DE28" s="31">
        <f>'Accum Depr w CIAC'!DE28-'Accum Depr no CIAC'!DE28</f>
        <v>0</v>
      </c>
      <c r="DF28" s="148">
        <f>'Accum Depr w CIAC'!DF28-'Accum Depr no CIAC'!DF28</f>
        <v>0</v>
      </c>
      <c r="DG28" s="37">
        <f>'Accum Depr w CIAC'!DG28-'Accum Depr no CIAC'!DG28</f>
        <v>0</v>
      </c>
      <c r="DH28" s="31">
        <f>'Accum Depr w CIAC'!DH28-'Accum Depr no CIAC'!DH28</f>
        <v>0</v>
      </c>
      <c r="DI28" s="148">
        <f>'Accum Depr w CIAC'!DI28-'Accum Depr no CIAC'!DI28</f>
        <v>0</v>
      </c>
      <c r="DJ28" s="37">
        <f>'Accum Depr w CIAC'!DJ28-'Accum Depr no CIAC'!DJ28</f>
        <v>0</v>
      </c>
      <c r="DK28" s="31">
        <f>'Accum Depr w CIAC'!DK28-'Accum Depr no CIAC'!DK28</f>
        <v>0</v>
      </c>
      <c r="DL28" s="148">
        <f>'Accum Depr w CIAC'!DL28-'Accum Depr no CIAC'!DL28</f>
        <v>0</v>
      </c>
      <c r="DM28" s="37">
        <f>'Accum Depr w CIAC'!DM28-'Accum Depr no CIAC'!DM28</f>
        <v>0</v>
      </c>
      <c r="DN28" s="31">
        <f>'Accum Depr w CIAC'!DN28-'Accum Depr no CIAC'!DN28</f>
        <v>0</v>
      </c>
      <c r="DO28" s="148">
        <f>'Accum Depr w CIAC'!DO28-'Accum Depr no CIAC'!DO28</f>
        <v>0</v>
      </c>
      <c r="DP28" s="37">
        <f>'Accum Depr w CIAC'!DP28-'Accum Depr no CIAC'!DP28</f>
        <v>0</v>
      </c>
      <c r="DQ28" s="31">
        <f>'Accum Depr w CIAC'!DQ28-'Accum Depr no CIAC'!DQ28</f>
        <v>0</v>
      </c>
      <c r="DR28" s="148">
        <f>'Accum Depr w CIAC'!DR28-'Accum Depr no CIAC'!DR28</f>
        <v>0</v>
      </c>
      <c r="DS28" s="37">
        <f>'Accum Depr w CIAC'!DS28-'Accum Depr no CIAC'!DS28</f>
        <v>0</v>
      </c>
      <c r="DT28" s="31">
        <f>'Accum Depr w CIAC'!DT28-'Accum Depr no CIAC'!DT28</f>
        <v>0</v>
      </c>
      <c r="DU28" s="148">
        <f>'Accum Depr w CIAC'!DU28-'Accum Depr no CIAC'!DU28</f>
        <v>0</v>
      </c>
      <c r="DV28" s="37">
        <f>'Accum Depr w CIAC'!DV28-'Accum Depr no CIAC'!DV28</f>
        <v>0</v>
      </c>
      <c r="DW28" s="31">
        <f>'Accum Depr w CIAC'!DW28-'Accum Depr no CIAC'!DW28</f>
        <v>0</v>
      </c>
      <c r="DX28" s="148">
        <f>'Accum Depr w CIAC'!DX28-'Accum Depr no CIAC'!DX28</f>
        <v>0</v>
      </c>
      <c r="DY28" s="37">
        <f>'Accum Depr w CIAC'!DY28-'Accum Depr no CIAC'!DY28</f>
        <v>0</v>
      </c>
      <c r="DZ28" s="31">
        <f>'Accum Depr w CIAC'!DZ28-'Accum Depr no CIAC'!DZ28</f>
        <v>0</v>
      </c>
      <c r="EA28" s="148">
        <f>'Accum Depr w CIAC'!EA28-'Accum Depr no CIAC'!EA28</f>
        <v>0</v>
      </c>
      <c r="EB28" s="37">
        <f>'Accum Depr w CIAC'!EB28-'Accum Depr no CIAC'!EB28</f>
        <v>0</v>
      </c>
      <c r="EC28" s="31">
        <f>'Accum Depr w CIAC'!EC28-'Accum Depr no CIAC'!EC28</f>
        <v>0</v>
      </c>
      <c r="ED28" s="148">
        <f>'Accum Depr w CIAC'!ED28-'Accum Depr no CIAC'!ED28</f>
        <v>0</v>
      </c>
      <c r="EE28" s="37">
        <f>'Accum Depr w CIAC'!EE28-'Accum Depr no CIAC'!EE28</f>
        <v>0</v>
      </c>
      <c r="EF28" s="31">
        <f>'Accum Depr w CIAC'!EF28-'Accum Depr no CIAC'!EF28</f>
        <v>0</v>
      </c>
      <c r="EG28" s="148">
        <f>'Accum Depr w CIAC'!EG28-'Accum Depr no CIAC'!EG28</f>
        <v>0</v>
      </c>
      <c r="EH28" s="37">
        <f>'Accum Depr w CIAC'!EH28-'Accum Depr no CIAC'!EH28</f>
        <v>0</v>
      </c>
      <c r="EI28" s="31">
        <f>'Accum Depr w CIAC'!EI28-'Accum Depr no CIAC'!EI28</f>
        <v>0</v>
      </c>
      <c r="EJ28" s="148">
        <f>'Accum Depr w CIAC'!EJ28-'Accum Depr no CIAC'!EJ28</f>
        <v>0</v>
      </c>
      <c r="EK28" s="37">
        <f>'Accum Depr w CIAC'!EK28-'Accum Depr no CIAC'!EK28</f>
        <v>0</v>
      </c>
      <c r="EL28" s="31">
        <f>'Accum Depr w CIAC'!EL28-'Accum Depr no CIAC'!EL28</f>
        <v>0</v>
      </c>
      <c r="EM28" s="148">
        <f>'Accum Depr w CIAC'!EM28-'Accum Depr no CIAC'!EM28</f>
        <v>0</v>
      </c>
      <c r="EN28" s="37">
        <f>'Accum Depr w CIAC'!EN28-'Accum Depr no CIAC'!EN28</f>
        <v>0</v>
      </c>
      <c r="EO28" s="31">
        <f>'Accum Depr w CIAC'!EO28-'Accum Depr no CIAC'!EO28</f>
        <v>0</v>
      </c>
      <c r="EP28" s="148">
        <f>'Accum Depr w CIAC'!EP28-'Accum Depr no CIAC'!EP28</f>
        <v>0</v>
      </c>
      <c r="EQ28" s="37">
        <f>'Accum Depr w CIAC'!EQ28-'Accum Depr no CIAC'!EQ28</f>
        <v>0</v>
      </c>
      <c r="ER28" s="31">
        <f>'Accum Depr w CIAC'!ER28-'Accum Depr no CIAC'!ER28</f>
        <v>0</v>
      </c>
      <c r="ES28" s="148">
        <f>'Accum Depr w CIAC'!ES28-'Accum Depr no CIAC'!ES28</f>
        <v>0</v>
      </c>
      <c r="ET28" s="37">
        <f>'Accum Depr w CIAC'!ET28-'Accum Depr no CIAC'!ET28</f>
        <v>0</v>
      </c>
      <c r="EU28" s="31">
        <f>'Accum Depr w CIAC'!EU28-'Accum Depr no CIAC'!EU28</f>
        <v>0</v>
      </c>
      <c r="EV28" s="148">
        <f>'Accum Depr w CIAC'!EV28-'Accum Depr no CIAC'!EV28</f>
        <v>0</v>
      </c>
      <c r="EW28" s="37">
        <f>'Accum Depr w CIAC'!EW28-'Accum Depr no CIAC'!EW28</f>
        <v>0</v>
      </c>
      <c r="EX28" s="31">
        <f>'Accum Depr w CIAC'!EX28-'Accum Depr no CIAC'!EX28</f>
        <v>0</v>
      </c>
      <c r="EY28" s="148">
        <f>'Accum Depr w CIAC'!EY28-'Accum Depr no CIAC'!EY28</f>
        <v>0</v>
      </c>
      <c r="EZ28" s="37">
        <f>'Accum Depr w CIAC'!EZ28-'Accum Depr no CIAC'!EZ28</f>
        <v>0</v>
      </c>
      <c r="FA28" s="31">
        <f>'Accum Depr w CIAC'!FA28-'Accum Depr no CIAC'!FA28</f>
        <v>0</v>
      </c>
      <c r="FB28" s="148">
        <f>'Accum Depr w CIAC'!FB28-'Accum Depr no CIAC'!FB28</f>
        <v>0</v>
      </c>
      <c r="FC28" s="37">
        <f>'Accum Depr w CIAC'!FC28-'Accum Depr no CIAC'!FC28</f>
        <v>0</v>
      </c>
      <c r="FD28" s="31">
        <f>'Accum Depr w CIAC'!FD28-'Accum Depr no CIAC'!FD28</f>
        <v>0</v>
      </c>
      <c r="FE28" s="155">
        <f>'Accum Depr w CIAC'!FE28-'Accum Depr no CIAC'!FE28</f>
        <v>0</v>
      </c>
      <c r="FF28" s="155">
        <f>'Accum Depr w CIAC'!FF28-'Accum Depr no CIAC'!FF28</f>
        <v>0</v>
      </c>
      <c r="FG28" s="31">
        <f>'Accum Depr w CIAC'!FG28-'Accum Depr no CIAC'!FG28</f>
        <v>0</v>
      </c>
      <c r="FH28" s="155">
        <f>'Accum Depr w CIAC'!FH28-'Accum Depr no CIAC'!FH28</f>
        <v>0</v>
      </c>
      <c r="FI28" s="155">
        <f>'Accum Depr w CIAC'!FI28-'Accum Depr no CIAC'!FI28</f>
        <v>0</v>
      </c>
      <c r="FJ28" s="31">
        <f>'Accum Depr w CIAC'!FJ28-'Accum Depr no CIAC'!FJ28</f>
        <v>0</v>
      </c>
    </row>
    <row r="29" spans="1:166" x14ac:dyDescent="0.2">
      <c r="A29" s="10"/>
      <c r="B29" s="7" t="s">
        <v>52</v>
      </c>
      <c r="C29" s="13"/>
      <c r="D29" s="22">
        <f>'Accum Depr w CIAC'!D29-'Accum Depr no CIAC'!D29</f>
        <v>0</v>
      </c>
      <c r="E29" s="8">
        <f>'Accum Depr w CIAC'!E29-'Accum Depr no CIAC'!E29</f>
        <v>0</v>
      </c>
      <c r="F29" s="38">
        <f>'Accum Depr w CIAC'!F29-'Accum Depr no CIAC'!F29</f>
        <v>0</v>
      </c>
      <c r="G29" s="22">
        <f>'Accum Depr w CIAC'!G29-'Accum Depr no CIAC'!G29</f>
        <v>0</v>
      </c>
      <c r="H29" s="8">
        <f>'Accum Depr w CIAC'!H29-'Accum Depr no CIAC'!H29</f>
        <v>0</v>
      </c>
      <c r="I29" s="38">
        <f>'Accum Depr w CIAC'!I29-'Accum Depr no CIAC'!I29</f>
        <v>0</v>
      </c>
      <c r="J29" s="22">
        <f>'Accum Depr w CIAC'!J29-'Accum Depr no CIAC'!J29</f>
        <v>0</v>
      </c>
      <c r="K29" s="8">
        <f>'Accum Depr w CIAC'!K29-'Accum Depr no CIAC'!K29</f>
        <v>0</v>
      </c>
      <c r="L29" s="38">
        <f>'Accum Depr w CIAC'!L29-'Accum Depr no CIAC'!L29</f>
        <v>0</v>
      </c>
      <c r="M29" s="22">
        <f>'Accum Depr w CIAC'!M29-'Accum Depr no CIAC'!M29</f>
        <v>0</v>
      </c>
      <c r="N29" s="8">
        <f>'Accum Depr w CIAC'!N29-'Accum Depr no CIAC'!N29</f>
        <v>0</v>
      </c>
      <c r="O29" s="38">
        <f>'Accum Depr w CIAC'!O29-'Accum Depr no CIAC'!O29</f>
        <v>0</v>
      </c>
      <c r="P29" s="22">
        <f>'Accum Depr w CIAC'!P29-'Accum Depr no CIAC'!P29</f>
        <v>0</v>
      </c>
      <c r="Q29" s="8">
        <f>'Accum Depr w CIAC'!Q29-'Accum Depr no CIAC'!Q29</f>
        <v>0</v>
      </c>
      <c r="R29" s="38">
        <f>'Accum Depr w CIAC'!R29-'Accum Depr no CIAC'!R29</f>
        <v>0</v>
      </c>
      <c r="S29" s="22">
        <f>'Accum Depr w CIAC'!S29-'Accum Depr no CIAC'!S29</f>
        <v>0</v>
      </c>
      <c r="T29" s="8">
        <f>'Accum Depr w CIAC'!T29-'Accum Depr no CIAC'!T29</f>
        <v>0</v>
      </c>
      <c r="U29" s="38">
        <f>'Accum Depr w CIAC'!U29-'Accum Depr no CIAC'!U29</f>
        <v>0</v>
      </c>
      <c r="V29" s="22">
        <f>'Accum Depr w CIAC'!V29-'Accum Depr no CIAC'!V29</f>
        <v>0</v>
      </c>
      <c r="W29" s="8">
        <f>'Accum Depr w CIAC'!W29-'Accum Depr no CIAC'!W29</f>
        <v>0</v>
      </c>
      <c r="X29" s="38">
        <f>'Accum Depr w CIAC'!X29-'Accum Depr no CIAC'!X29</f>
        <v>0</v>
      </c>
      <c r="Y29" s="22">
        <f>'Accum Depr w CIAC'!Y29-'Accum Depr no CIAC'!Y29</f>
        <v>0</v>
      </c>
      <c r="Z29" s="8">
        <f>'Accum Depr w CIAC'!Z29-'Accum Depr no CIAC'!Z29</f>
        <v>0</v>
      </c>
      <c r="AA29" s="38">
        <f>'Accum Depr w CIAC'!AA29-'Accum Depr no CIAC'!AA29</f>
        <v>0</v>
      </c>
      <c r="AB29" s="22">
        <f>'Accum Depr w CIAC'!AB29-'Accum Depr no CIAC'!AB29</f>
        <v>0</v>
      </c>
      <c r="AC29" s="8">
        <f>'Accum Depr w CIAC'!AC29-'Accum Depr no CIAC'!AC29</f>
        <v>0</v>
      </c>
      <c r="AD29" s="38">
        <f>'Accum Depr w CIAC'!AD29-'Accum Depr no CIAC'!AD29</f>
        <v>0</v>
      </c>
      <c r="AE29" s="22">
        <f>'Accum Depr w CIAC'!AE29-'Accum Depr no CIAC'!AE29</f>
        <v>0</v>
      </c>
      <c r="AF29" s="8">
        <f>'Accum Depr w CIAC'!AF29-'Accum Depr no CIAC'!AF29</f>
        <v>0</v>
      </c>
      <c r="AG29" s="38">
        <f>'Accum Depr w CIAC'!AG29-'Accum Depr no CIAC'!AG29</f>
        <v>0</v>
      </c>
      <c r="AH29" s="22">
        <f>'Accum Depr w CIAC'!AH29-'Accum Depr no CIAC'!AH29</f>
        <v>0</v>
      </c>
      <c r="AI29" s="8">
        <f>'Accum Depr w CIAC'!AI29-'Accum Depr no CIAC'!AI29</f>
        <v>0</v>
      </c>
      <c r="AJ29" s="38">
        <f>'Accum Depr w CIAC'!AJ29-'Accum Depr no CIAC'!AJ29</f>
        <v>0</v>
      </c>
      <c r="AK29" s="22">
        <f>'Accum Depr w CIAC'!AK29-'Accum Depr no CIAC'!AK29</f>
        <v>0</v>
      </c>
      <c r="AL29" s="8">
        <f>'Accum Depr w CIAC'!AL29-'Accum Depr no CIAC'!AL29</f>
        <v>0</v>
      </c>
      <c r="AM29" s="38">
        <f>'Accum Depr w CIAC'!AM29-'Accum Depr no CIAC'!AM29</f>
        <v>0</v>
      </c>
      <c r="AN29" s="22">
        <f>'Accum Depr w CIAC'!AN29-'Accum Depr no CIAC'!AN29</f>
        <v>0</v>
      </c>
      <c r="AO29" s="8">
        <f>'Accum Depr w CIAC'!AO29-'Accum Depr no CIAC'!AO29</f>
        <v>0</v>
      </c>
      <c r="AP29" s="38">
        <f>'Accum Depr w CIAC'!AP29-'Accum Depr no CIAC'!AP29</f>
        <v>0</v>
      </c>
      <c r="AQ29" s="22">
        <f>'Accum Depr w CIAC'!AQ29-'Accum Depr no CIAC'!AQ29</f>
        <v>0</v>
      </c>
      <c r="AR29" s="8">
        <f>'Accum Depr w CIAC'!AR29-'Accum Depr no CIAC'!AR29</f>
        <v>0</v>
      </c>
      <c r="AS29" s="38">
        <f>'Accum Depr w CIAC'!AS29-'Accum Depr no CIAC'!AS29</f>
        <v>0</v>
      </c>
      <c r="AT29" s="22">
        <f>'Accum Depr w CIAC'!AT29-'Accum Depr no CIAC'!AT29</f>
        <v>0</v>
      </c>
      <c r="AU29" s="8">
        <f>'Accum Depr w CIAC'!AU29-'Accum Depr no CIAC'!AU29</f>
        <v>0</v>
      </c>
      <c r="AV29" s="38">
        <f>'Accum Depr w CIAC'!AV29-'Accum Depr no CIAC'!AV29</f>
        <v>0</v>
      </c>
      <c r="AW29" s="22">
        <f>'Accum Depr w CIAC'!AW29-'Accum Depr no CIAC'!AW29</f>
        <v>0</v>
      </c>
      <c r="AX29" s="8">
        <f>'Accum Depr w CIAC'!AX29-'Accum Depr no CIAC'!AX29</f>
        <v>0</v>
      </c>
      <c r="AY29" s="38">
        <f>'Accum Depr w CIAC'!AY29-'Accum Depr no CIAC'!AY29</f>
        <v>0</v>
      </c>
      <c r="AZ29" s="22">
        <f>'Accum Depr w CIAC'!AZ29-'Accum Depr no CIAC'!AZ29</f>
        <v>0</v>
      </c>
      <c r="BA29" s="8">
        <f>'Accum Depr w CIAC'!BA29-'Accum Depr no CIAC'!BA29</f>
        <v>0</v>
      </c>
      <c r="BB29" s="38">
        <f>'Accum Depr w CIAC'!BB29-'Accum Depr no CIAC'!BB29</f>
        <v>0</v>
      </c>
      <c r="BC29" s="22">
        <f>'Accum Depr w CIAC'!BC29-'Accum Depr no CIAC'!BC29</f>
        <v>0</v>
      </c>
      <c r="BD29" s="8">
        <f>'Accum Depr w CIAC'!BD29-'Accum Depr no CIAC'!BD29</f>
        <v>0</v>
      </c>
      <c r="BE29" s="38">
        <f>'Accum Depr w CIAC'!BE29-'Accum Depr no CIAC'!BE29</f>
        <v>0</v>
      </c>
      <c r="BF29" s="22">
        <f>'Accum Depr w CIAC'!BF29-'Accum Depr no CIAC'!BF29</f>
        <v>0</v>
      </c>
      <c r="BG29" s="8">
        <f>'Accum Depr w CIAC'!BG29-'Accum Depr no CIAC'!BG29</f>
        <v>0</v>
      </c>
      <c r="BH29" s="38">
        <f>'Accum Depr w CIAC'!BH29-'Accum Depr no CIAC'!BH29</f>
        <v>0</v>
      </c>
      <c r="BI29" s="22">
        <f>'Accum Depr w CIAC'!BI29-'Accum Depr no CIAC'!BI29</f>
        <v>0</v>
      </c>
      <c r="BJ29" s="8">
        <f>'Accum Depr w CIAC'!BJ29-'Accum Depr no CIAC'!BJ29</f>
        <v>0</v>
      </c>
      <c r="BK29" s="38">
        <f>'Accum Depr w CIAC'!BK29-'Accum Depr no CIAC'!BK29</f>
        <v>0</v>
      </c>
      <c r="BL29" s="22">
        <f>'Accum Depr w CIAC'!BL29-'Accum Depr no CIAC'!BL29</f>
        <v>0</v>
      </c>
      <c r="BM29" s="8">
        <f>'Accum Depr w CIAC'!BM29-'Accum Depr no CIAC'!BM29</f>
        <v>0</v>
      </c>
      <c r="BN29" s="38">
        <f>'Accum Depr w CIAC'!BN29-'Accum Depr no CIAC'!BN29</f>
        <v>0</v>
      </c>
      <c r="BO29" s="22">
        <f>'Accum Depr w CIAC'!BO29-'Accum Depr no CIAC'!BO29</f>
        <v>0</v>
      </c>
      <c r="BP29" s="8">
        <f>'Accum Depr w CIAC'!BP29-'Accum Depr no CIAC'!BP29</f>
        <v>0</v>
      </c>
      <c r="BQ29" s="38">
        <f>'Accum Depr w CIAC'!BQ29-'Accum Depr no CIAC'!BQ29</f>
        <v>0</v>
      </c>
      <c r="BR29" s="22">
        <f>'Accum Depr w CIAC'!BR29-'Accum Depr no CIAC'!BR29</f>
        <v>0</v>
      </c>
      <c r="BS29" s="8">
        <f>'Accum Depr w CIAC'!BS29-'Accum Depr no CIAC'!BS29</f>
        <v>0</v>
      </c>
      <c r="BT29" s="38">
        <f>'Accum Depr w CIAC'!BT29-'Accum Depr no CIAC'!BT29</f>
        <v>0</v>
      </c>
      <c r="BU29" s="22">
        <f>'Accum Depr w CIAC'!BU29-'Accum Depr no CIAC'!BU29</f>
        <v>0</v>
      </c>
      <c r="BV29" s="8">
        <f>'Accum Depr w CIAC'!BV29-'Accum Depr no CIAC'!BV29</f>
        <v>0</v>
      </c>
      <c r="BW29" s="38">
        <f>'Accum Depr w CIAC'!BW29-'Accum Depr no CIAC'!BW29</f>
        <v>0</v>
      </c>
      <c r="BX29" s="22">
        <f>'Accum Depr w CIAC'!BX29-'Accum Depr no CIAC'!BX29</f>
        <v>0</v>
      </c>
      <c r="BY29" s="8">
        <f>'Accum Depr w CIAC'!BY29-'Accum Depr no CIAC'!BY29</f>
        <v>0</v>
      </c>
      <c r="BZ29" s="38">
        <f>'Accum Depr w CIAC'!BZ29-'Accum Depr no CIAC'!BZ29</f>
        <v>0</v>
      </c>
      <c r="CA29" s="22">
        <f>'Accum Depr w CIAC'!CA29-'Accum Depr no CIAC'!CA29</f>
        <v>0</v>
      </c>
      <c r="CB29" s="8">
        <f>'Accum Depr w CIAC'!CB29-'Accum Depr no CIAC'!CB29</f>
        <v>0</v>
      </c>
      <c r="CC29" s="38">
        <f>'Accum Depr w CIAC'!CC29-'Accum Depr no CIAC'!CC29</f>
        <v>0</v>
      </c>
      <c r="CD29" s="22">
        <f>'Accum Depr w CIAC'!CD29-'Accum Depr no CIAC'!CD29</f>
        <v>0</v>
      </c>
      <c r="CE29" s="8">
        <f>'Accum Depr w CIAC'!CE29-'Accum Depr no CIAC'!CE29</f>
        <v>0</v>
      </c>
      <c r="CF29" s="38">
        <f>'Accum Depr w CIAC'!CF29-'Accum Depr no CIAC'!CF29</f>
        <v>0</v>
      </c>
      <c r="CG29" s="22">
        <f>'Accum Depr w CIAC'!CG29-'Accum Depr no CIAC'!CG29</f>
        <v>0</v>
      </c>
      <c r="CH29" s="8">
        <f>'Accum Depr w CIAC'!CH29-'Accum Depr no CIAC'!CH29</f>
        <v>0</v>
      </c>
      <c r="CI29" s="38">
        <f>'Accum Depr w CIAC'!CI29-'Accum Depr no CIAC'!CI29</f>
        <v>0</v>
      </c>
      <c r="CJ29" s="22">
        <f>'Accum Depr w CIAC'!CJ29-'Accum Depr no CIAC'!CJ29</f>
        <v>0</v>
      </c>
      <c r="CK29" s="8">
        <f>'Accum Depr w CIAC'!CK29-'Accum Depr no CIAC'!CK29</f>
        <v>0</v>
      </c>
      <c r="CL29" s="38">
        <f>'Accum Depr w CIAC'!CL29-'Accum Depr no CIAC'!CL29</f>
        <v>0</v>
      </c>
      <c r="CM29" s="22">
        <f>'Accum Depr w CIAC'!CM29-'Accum Depr no CIAC'!CM29</f>
        <v>0</v>
      </c>
      <c r="CN29" s="8">
        <f>'Accum Depr w CIAC'!CN29-'Accum Depr no CIAC'!CN29</f>
        <v>0</v>
      </c>
      <c r="CO29" s="38">
        <f>'Accum Depr w CIAC'!CO29-'Accum Depr no CIAC'!CO29</f>
        <v>0</v>
      </c>
      <c r="CP29" s="22">
        <f>'Accum Depr w CIAC'!CP29-'Accum Depr no CIAC'!CP29</f>
        <v>0</v>
      </c>
      <c r="CQ29" s="8">
        <f>'Accum Depr w CIAC'!CQ29-'Accum Depr no CIAC'!CQ29</f>
        <v>0</v>
      </c>
      <c r="CR29" s="38">
        <f>'Accum Depr w CIAC'!CR29-'Accum Depr no CIAC'!CR29</f>
        <v>0</v>
      </c>
      <c r="CS29" s="22">
        <f>'Accum Depr w CIAC'!CS29-'Accum Depr no CIAC'!CS29</f>
        <v>0</v>
      </c>
      <c r="CT29" s="8">
        <f>'Accum Depr w CIAC'!CT29-'Accum Depr no CIAC'!CT29</f>
        <v>0</v>
      </c>
      <c r="CU29" s="38">
        <f>'Accum Depr w CIAC'!CU29-'Accum Depr no CIAC'!CU29</f>
        <v>0</v>
      </c>
      <c r="CV29" s="22">
        <f>'Accum Depr w CIAC'!CV29-'Accum Depr no CIAC'!CV29</f>
        <v>0</v>
      </c>
      <c r="CW29" s="8">
        <f>'Accum Depr w CIAC'!CW29-'Accum Depr no CIAC'!CW29</f>
        <v>0</v>
      </c>
      <c r="CX29" s="38">
        <f>'Accum Depr w CIAC'!CX29-'Accum Depr no CIAC'!CX29</f>
        <v>0</v>
      </c>
      <c r="CY29" s="22">
        <f>'Accum Depr w CIAC'!CY29-'Accum Depr no CIAC'!CY29</f>
        <v>0</v>
      </c>
      <c r="CZ29" s="8">
        <f>'Accum Depr w CIAC'!CZ29-'Accum Depr no CIAC'!CZ29</f>
        <v>0</v>
      </c>
      <c r="DA29" s="38">
        <f>'Accum Depr w CIAC'!DA29-'Accum Depr no CIAC'!DA29</f>
        <v>0</v>
      </c>
      <c r="DB29" s="22">
        <f>'Accum Depr w CIAC'!DB29-'Accum Depr no CIAC'!DB29</f>
        <v>0</v>
      </c>
      <c r="DC29" s="8">
        <f>'Accum Depr w CIAC'!DC29-'Accum Depr no CIAC'!DC29</f>
        <v>0</v>
      </c>
      <c r="DD29" s="38">
        <f>'Accum Depr w CIAC'!DD29-'Accum Depr no CIAC'!DD29</f>
        <v>0</v>
      </c>
      <c r="DE29" s="22">
        <f>'Accum Depr w CIAC'!DE29-'Accum Depr no CIAC'!DE29</f>
        <v>0</v>
      </c>
      <c r="DF29" s="8">
        <f>'Accum Depr w CIAC'!DF29-'Accum Depr no CIAC'!DF29</f>
        <v>0</v>
      </c>
      <c r="DG29" s="38">
        <f>'Accum Depr w CIAC'!DG29-'Accum Depr no CIAC'!DG29</f>
        <v>0</v>
      </c>
      <c r="DH29" s="22">
        <f>'Accum Depr w CIAC'!DH29-'Accum Depr no CIAC'!DH29</f>
        <v>0</v>
      </c>
      <c r="DI29" s="8">
        <f>'Accum Depr w CIAC'!DI29-'Accum Depr no CIAC'!DI29</f>
        <v>0</v>
      </c>
      <c r="DJ29" s="38">
        <f>'Accum Depr w CIAC'!DJ29-'Accum Depr no CIAC'!DJ29</f>
        <v>0</v>
      </c>
      <c r="DK29" s="22">
        <f>'Accum Depr w CIAC'!DK29-'Accum Depr no CIAC'!DK29</f>
        <v>0</v>
      </c>
      <c r="DL29" s="8">
        <f>'Accum Depr w CIAC'!DL29-'Accum Depr no CIAC'!DL29</f>
        <v>0</v>
      </c>
      <c r="DM29" s="38">
        <f>'Accum Depr w CIAC'!DM29-'Accum Depr no CIAC'!DM29</f>
        <v>0</v>
      </c>
      <c r="DN29" s="22">
        <f>'Accum Depr w CIAC'!DN29-'Accum Depr no CIAC'!DN29</f>
        <v>0</v>
      </c>
      <c r="DO29" s="8">
        <f>'Accum Depr w CIAC'!DO29-'Accum Depr no CIAC'!DO29</f>
        <v>0</v>
      </c>
      <c r="DP29" s="38">
        <f>'Accum Depr w CIAC'!DP29-'Accum Depr no CIAC'!DP29</f>
        <v>0</v>
      </c>
      <c r="DQ29" s="22">
        <f>'Accum Depr w CIAC'!DQ29-'Accum Depr no CIAC'!DQ29</f>
        <v>0</v>
      </c>
      <c r="DR29" s="8">
        <f>'Accum Depr w CIAC'!DR29-'Accum Depr no CIAC'!DR29</f>
        <v>0</v>
      </c>
      <c r="DS29" s="38">
        <f>'Accum Depr w CIAC'!DS29-'Accum Depr no CIAC'!DS29</f>
        <v>0</v>
      </c>
      <c r="DT29" s="22">
        <f>'Accum Depr w CIAC'!DT29-'Accum Depr no CIAC'!DT29</f>
        <v>0</v>
      </c>
      <c r="DU29" s="8">
        <f>'Accum Depr w CIAC'!DU29-'Accum Depr no CIAC'!DU29</f>
        <v>0</v>
      </c>
      <c r="DV29" s="38">
        <f>'Accum Depr w CIAC'!DV29-'Accum Depr no CIAC'!DV29</f>
        <v>0</v>
      </c>
      <c r="DW29" s="22">
        <f>'Accum Depr w CIAC'!DW29-'Accum Depr no CIAC'!DW29</f>
        <v>0</v>
      </c>
      <c r="DX29" s="8">
        <f>'Accum Depr w CIAC'!DX29-'Accum Depr no CIAC'!DX29</f>
        <v>0</v>
      </c>
      <c r="DY29" s="38">
        <f>'Accum Depr w CIAC'!DY29-'Accum Depr no CIAC'!DY29</f>
        <v>0</v>
      </c>
      <c r="DZ29" s="22">
        <f>'Accum Depr w CIAC'!DZ29-'Accum Depr no CIAC'!DZ29</f>
        <v>0</v>
      </c>
      <c r="EA29" s="8">
        <f>'Accum Depr w CIAC'!EA29-'Accum Depr no CIAC'!EA29</f>
        <v>0</v>
      </c>
      <c r="EB29" s="38">
        <f>'Accum Depr w CIAC'!EB29-'Accum Depr no CIAC'!EB29</f>
        <v>0</v>
      </c>
      <c r="EC29" s="22">
        <f>'Accum Depr w CIAC'!EC29-'Accum Depr no CIAC'!EC29</f>
        <v>0</v>
      </c>
      <c r="ED29" s="8">
        <f>'Accum Depr w CIAC'!ED29-'Accum Depr no CIAC'!ED29</f>
        <v>0</v>
      </c>
      <c r="EE29" s="38">
        <f>'Accum Depr w CIAC'!EE29-'Accum Depr no CIAC'!EE29</f>
        <v>0</v>
      </c>
      <c r="EF29" s="22">
        <f>'Accum Depr w CIAC'!EF29-'Accum Depr no CIAC'!EF29</f>
        <v>0</v>
      </c>
      <c r="EG29" s="8">
        <f>'Accum Depr w CIAC'!EG29-'Accum Depr no CIAC'!EG29</f>
        <v>0</v>
      </c>
      <c r="EH29" s="38">
        <f>'Accum Depr w CIAC'!EH29-'Accum Depr no CIAC'!EH29</f>
        <v>0</v>
      </c>
      <c r="EI29" s="22">
        <f>'Accum Depr w CIAC'!EI29-'Accum Depr no CIAC'!EI29</f>
        <v>0</v>
      </c>
      <c r="EJ29" s="8">
        <f>'Accum Depr w CIAC'!EJ29-'Accum Depr no CIAC'!EJ29</f>
        <v>0</v>
      </c>
      <c r="EK29" s="38">
        <f>'Accum Depr w CIAC'!EK29-'Accum Depr no CIAC'!EK29</f>
        <v>0</v>
      </c>
      <c r="EL29" s="22">
        <f>'Accum Depr w CIAC'!EL29-'Accum Depr no CIAC'!EL29</f>
        <v>0</v>
      </c>
      <c r="EM29" s="8">
        <f>'Accum Depr w CIAC'!EM29-'Accum Depr no CIAC'!EM29</f>
        <v>0</v>
      </c>
      <c r="EN29" s="38">
        <f>'Accum Depr w CIAC'!EN29-'Accum Depr no CIAC'!EN29</f>
        <v>0</v>
      </c>
      <c r="EO29" s="22">
        <f>'Accum Depr w CIAC'!EO29-'Accum Depr no CIAC'!EO29</f>
        <v>0</v>
      </c>
      <c r="EP29" s="8">
        <f>'Accum Depr w CIAC'!EP29-'Accum Depr no CIAC'!EP29</f>
        <v>0</v>
      </c>
      <c r="EQ29" s="38">
        <f>'Accum Depr w CIAC'!EQ29-'Accum Depr no CIAC'!EQ29</f>
        <v>0</v>
      </c>
      <c r="ER29" s="22">
        <f>'Accum Depr w CIAC'!ER29-'Accum Depr no CIAC'!ER29</f>
        <v>0</v>
      </c>
      <c r="ES29" s="8">
        <f>'Accum Depr w CIAC'!ES29-'Accum Depr no CIAC'!ES29</f>
        <v>0</v>
      </c>
      <c r="ET29" s="38">
        <f>'Accum Depr w CIAC'!ET29-'Accum Depr no CIAC'!ET29</f>
        <v>0</v>
      </c>
      <c r="EU29" s="22">
        <f>'Accum Depr w CIAC'!EU29-'Accum Depr no CIAC'!EU29</f>
        <v>0</v>
      </c>
      <c r="EV29" s="8">
        <f>'Accum Depr w CIAC'!EV29-'Accum Depr no CIAC'!EV29</f>
        <v>0</v>
      </c>
      <c r="EW29" s="38">
        <f>'Accum Depr w CIAC'!EW29-'Accum Depr no CIAC'!EW29</f>
        <v>0</v>
      </c>
      <c r="EX29" s="22">
        <f>'Accum Depr w CIAC'!EX29-'Accum Depr no CIAC'!EX29</f>
        <v>0</v>
      </c>
      <c r="EY29" s="8">
        <f>'Accum Depr w CIAC'!EY29-'Accum Depr no CIAC'!EY29</f>
        <v>0</v>
      </c>
      <c r="EZ29" s="38">
        <f>'Accum Depr w CIAC'!EZ29-'Accum Depr no CIAC'!EZ29</f>
        <v>0</v>
      </c>
      <c r="FA29" s="22">
        <f>'Accum Depr w CIAC'!FA29-'Accum Depr no CIAC'!FA29</f>
        <v>0</v>
      </c>
      <c r="FB29" s="8">
        <f>'Accum Depr w CIAC'!FB29-'Accum Depr no CIAC'!FB29</f>
        <v>0</v>
      </c>
      <c r="FC29" s="38">
        <f>'Accum Depr w CIAC'!FC29-'Accum Depr no CIAC'!FC29</f>
        <v>0</v>
      </c>
      <c r="FD29" s="22">
        <f>'Accum Depr w CIAC'!FD29-'Accum Depr no CIAC'!FD29</f>
        <v>0</v>
      </c>
      <c r="FE29" s="155">
        <f>'Accum Depr w CIAC'!FE29-'Accum Depr no CIAC'!FE29</f>
        <v>0</v>
      </c>
      <c r="FF29" s="155">
        <f>'Accum Depr w CIAC'!FF29-'Accum Depr no CIAC'!FF29</f>
        <v>0</v>
      </c>
      <c r="FG29" s="22">
        <f>'Accum Depr w CIAC'!FG29-'Accum Depr no CIAC'!FG29</f>
        <v>0</v>
      </c>
      <c r="FH29" s="155">
        <f>'Accum Depr w CIAC'!FH29-'Accum Depr no CIAC'!FH29</f>
        <v>0</v>
      </c>
      <c r="FI29" s="155">
        <f>'Accum Depr w CIAC'!FI29-'Accum Depr no CIAC'!FI29</f>
        <v>0</v>
      </c>
      <c r="FJ29" s="22">
        <f>'Accum Depr w CIAC'!FJ29-'Accum Depr no CIAC'!FJ29</f>
        <v>0</v>
      </c>
    </row>
    <row r="30" spans="1:166" x14ac:dyDescent="0.2">
      <c r="A30" s="10"/>
      <c r="B30" s="15" t="s">
        <v>22</v>
      </c>
      <c r="C30" s="15"/>
      <c r="D30" s="27">
        <f>'Accum Depr w CIAC'!D30-'Accum Depr no CIAC'!D30</f>
        <v>-250907.27883040905</v>
      </c>
      <c r="E30" s="158">
        <f>'Accum Depr w CIAC'!E30-'Accum Depr no CIAC'!E30</f>
        <v>0</v>
      </c>
      <c r="F30" s="33">
        <f>'Accum Depr w CIAC'!F30-'Accum Depr no CIAC'!F30</f>
        <v>0</v>
      </c>
      <c r="G30" s="27">
        <f>'Accum Depr w CIAC'!G30-'Accum Depr no CIAC'!G30</f>
        <v>-255469.22935459903</v>
      </c>
      <c r="H30" s="158">
        <f>'Accum Depr w CIAC'!H30-'Accum Depr no CIAC'!H30</f>
        <v>0</v>
      </c>
      <c r="I30" s="33">
        <f>'Accum Depr w CIAC'!I30-'Accum Depr no CIAC'!I30</f>
        <v>0</v>
      </c>
      <c r="J30" s="27">
        <f>'Accum Depr w CIAC'!J30-'Accum Depr no CIAC'!J30</f>
        <v>-260031.17987878853</v>
      </c>
      <c r="K30" s="158">
        <f>'Accum Depr w CIAC'!K30-'Accum Depr no CIAC'!K30</f>
        <v>0</v>
      </c>
      <c r="L30" s="33">
        <f>'Accum Depr w CIAC'!L30-'Accum Depr no CIAC'!L30</f>
        <v>0</v>
      </c>
      <c r="M30" s="27">
        <f>'Accum Depr w CIAC'!M30-'Accum Depr no CIAC'!M30</f>
        <v>-264593.13040297804</v>
      </c>
      <c r="N30" s="158">
        <f>'Accum Depr w CIAC'!N30-'Accum Depr no CIAC'!N30</f>
        <v>0</v>
      </c>
      <c r="O30" s="33">
        <f>'Accum Depr w CIAC'!O30-'Accum Depr no CIAC'!O30</f>
        <v>0</v>
      </c>
      <c r="P30" s="27">
        <f>'Accum Depr w CIAC'!P30-'Accum Depr no CIAC'!P30</f>
        <v>-269155.08092716755</v>
      </c>
      <c r="Q30" s="158">
        <f>'Accum Depr w CIAC'!Q30-'Accum Depr no CIAC'!Q30</f>
        <v>0</v>
      </c>
      <c r="R30" s="33">
        <f>'Accum Depr w CIAC'!R30-'Accum Depr no CIAC'!R30</f>
        <v>0</v>
      </c>
      <c r="S30" s="27">
        <f>'Accum Depr w CIAC'!S30-'Accum Depr no CIAC'!S30</f>
        <v>-273717.03145135706</v>
      </c>
      <c r="T30" s="158">
        <f>'Accum Depr w CIAC'!T30-'Accum Depr no CIAC'!T30</f>
        <v>0</v>
      </c>
      <c r="U30" s="33">
        <f>'Accum Depr w CIAC'!U30-'Accum Depr no CIAC'!U30</f>
        <v>0</v>
      </c>
      <c r="V30" s="27">
        <f>'Accum Depr w CIAC'!V30-'Accum Depr no CIAC'!V30</f>
        <v>-278278.98197554657</v>
      </c>
      <c r="W30" s="158">
        <f>'Accum Depr w CIAC'!W30-'Accum Depr no CIAC'!W30</f>
        <v>0</v>
      </c>
      <c r="X30" s="33">
        <f>'Accum Depr w CIAC'!X30-'Accum Depr no CIAC'!X30</f>
        <v>0</v>
      </c>
      <c r="Y30" s="27">
        <f>'Accum Depr w CIAC'!Y30-'Accum Depr no CIAC'!Y30</f>
        <v>-282840.93249973608</v>
      </c>
      <c r="Z30" s="158">
        <f>'Accum Depr w CIAC'!Z30-'Accum Depr no CIAC'!Z30</f>
        <v>0</v>
      </c>
      <c r="AA30" s="33">
        <f>'Accum Depr w CIAC'!AA30-'Accum Depr no CIAC'!AA30</f>
        <v>0</v>
      </c>
      <c r="AB30" s="27">
        <f>'Accum Depr w CIAC'!AB30-'Accum Depr no CIAC'!AB30</f>
        <v>-287402.88302392559</v>
      </c>
      <c r="AC30" s="158">
        <f>'Accum Depr w CIAC'!AC30-'Accum Depr no CIAC'!AC30</f>
        <v>0</v>
      </c>
      <c r="AD30" s="33">
        <f>'Accum Depr w CIAC'!AD30-'Accum Depr no CIAC'!AD30</f>
        <v>0</v>
      </c>
      <c r="AE30" s="27">
        <f>'Accum Depr w CIAC'!AE30-'Accum Depr no CIAC'!AE30</f>
        <v>-291964.8335481151</v>
      </c>
      <c r="AF30" s="158">
        <f>'Accum Depr w CIAC'!AF30-'Accum Depr no CIAC'!AF30</f>
        <v>0</v>
      </c>
      <c r="AG30" s="33">
        <f>'Accum Depr w CIAC'!AG30-'Accum Depr no CIAC'!AG30</f>
        <v>0</v>
      </c>
      <c r="AH30" s="27">
        <f>'Accum Depr w CIAC'!AH30-'Accum Depr no CIAC'!AH30</f>
        <v>-296526.78407230461</v>
      </c>
      <c r="AI30" s="158">
        <f>'Accum Depr w CIAC'!AI30-'Accum Depr no CIAC'!AI30</f>
        <v>0</v>
      </c>
      <c r="AJ30" s="33">
        <f>'Accum Depr w CIAC'!AJ30-'Accum Depr no CIAC'!AJ30</f>
        <v>0</v>
      </c>
      <c r="AK30" s="27">
        <f>'Accum Depr w CIAC'!AK30-'Accum Depr no CIAC'!AK30</f>
        <v>-301088.73459649412</v>
      </c>
      <c r="AL30" s="158">
        <f>'Accum Depr w CIAC'!AL30-'Accum Depr no CIAC'!AL30</f>
        <v>0</v>
      </c>
      <c r="AM30" s="33">
        <f>'Accum Depr w CIAC'!AM30-'Accum Depr no CIAC'!AM30</f>
        <v>0</v>
      </c>
      <c r="AN30" s="27">
        <f>'Accum Depr w CIAC'!AN30-'Accum Depr no CIAC'!AN30</f>
        <v>-305650.68512068363</v>
      </c>
      <c r="AO30" s="158">
        <f>'Accum Depr w CIAC'!AO30-'Accum Depr no CIAC'!AO30</f>
        <v>0</v>
      </c>
      <c r="AP30" s="33">
        <f>'Accum Depr w CIAC'!AP30-'Accum Depr no CIAC'!AP30</f>
        <v>0</v>
      </c>
      <c r="AQ30" s="27">
        <f>'Accum Depr w CIAC'!AQ30-'Accum Depr no CIAC'!AQ30</f>
        <v>-310212.63564487267</v>
      </c>
      <c r="AR30" s="158">
        <f>'Accum Depr w CIAC'!AR30-'Accum Depr no CIAC'!AR30</f>
        <v>0</v>
      </c>
      <c r="AS30" s="33">
        <f>'Accum Depr w CIAC'!AS30-'Accum Depr no CIAC'!AS30</f>
        <v>0</v>
      </c>
      <c r="AT30" s="27">
        <f>'Accum Depr w CIAC'!AT30-'Accum Depr no CIAC'!AT30</f>
        <v>-314774.58616906265</v>
      </c>
      <c r="AU30" s="158">
        <f>'Accum Depr w CIAC'!AU30-'Accum Depr no CIAC'!AU30</f>
        <v>0</v>
      </c>
      <c r="AV30" s="33">
        <f>'Accum Depr w CIAC'!AV30-'Accum Depr no CIAC'!AV30</f>
        <v>0</v>
      </c>
      <c r="AW30" s="27">
        <f>'Accum Depr w CIAC'!AW30-'Accum Depr no CIAC'!AW30</f>
        <v>-319336.53669325216</v>
      </c>
      <c r="AX30" s="158">
        <f>'Accum Depr w CIAC'!AX30-'Accum Depr no CIAC'!AX30</f>
        <v>0</v>
      </c>
      <c r="AY30" s="33">
        <f>'Accum Depr w CIAC'!AY30-'Accum Depr no CIAC'!AY30</f>
        <v>0</v>
      </c>
      <c r="AZ30" s="27">
        <f>'Accum Depr w CIAC'!AZ30-'Accum Depr no CIAC'!AZ30</f>
        <v>-323981.05645769835</v>
      </c>
      <c r="BA30" s="158">
        <f>'Accum Depr w CIAC'!BA30-'Accum Depr no CIAC'!BA30</f>
        <v>0</v>
      </c>
      <c r="BB30" s="33">
        <f>'Accum Depr w CIAC'!BB30-'Accum Depr no CIAC'!BB30</f>
        <v>0</v>
      </c>
      <c r="BC30" s="27">
        <f>'Accum Depr w CIAC'!BC30-'Accum Depr no CIAC'!BC30</f>
        <v>-328625.57622214453</v>
      </c>
      <c r="BD30" s="158">
        <f>'Accum Depr w CIAC'!BD30-'Accum Depr no CIAC'!BD30</f>
        <v>0</v>
      </c>
      <c r="BE30" s="33">
        <f>'Accum Depr w CIAC'!BE30-'Accum Depr no CIAC'!BE30</f>
        <v>0</v>
      </c>
      <c r="BF30" s="27">
        <f>'Accum Depr w CIAC'!BF30-'Accum Depr no CIAC'!BF30</f>
        <v>-333270.09598659072</v>
      </c>
      <c r="BG30" s="158">
        <f>'Accum Depr w CIAC'!BG30-'Accum Depr no CIAC'!BG30</f>
        <v>0</v>
      </c>
      <c r="BH30" s="33">
        <f>'Accum Depr w CIAC'!BH30-'Accum Depr no CIAC'!BH30</f>
        <v>0</v>
      </c>
      <c r="BI30" s="27">
        <f>'Accum Depr w CIAC'!BI30-'Accum Depr no CIAC'!BI30</f>
        <v>-337914.61575103737</v>
      </c>
      <c r="BJ30" s="158">
        <f>'Accum Depr w CIAC'!BJ30-'Accum Depr no CIAC'!BJ30</f>
        <v>0</v>
      </c>
      <c r="BK30" s="33">
        <f>'Accum Depr w CIAC'!BK30-'Accum Depr no CIAC'!BK30</f>
        <v>0</v>
      </c>
      <c r="BL30" s="27">
        <f>'Accum Depr w CIAC'!BL30-'Accum Depr no CIAC'!BL30</f>
        <v>-342559.13551548403</v>
      </c>
      <c r="BM30" s="158">
        <f>'Accum Depr w CIAC'!BM30-'Accum Depr no CIAC'!BM30</f>
        <v>0</v>
      </c>
      <c r="BN30" s="33">
        <f>'Accum Depr w CIAC'!BN30-'Accum Depr no CIAC'!BN30</f>
        <v>0</v>
      </c>
      <c r="BO30" s="27">
        <f>'Accum Depr w CIAC'!BO30-'Accum Depr no CIAC'!BO30</f>
        <v>-347203.65527992789</v>
      </c>
      <c r="BP30" s="158">
        <f>'Accum Depr w CIAC'!BP30-'Accum Depr no CIAC'!BP30</f>
        <v>0</v>
      </c>
      <c r="BQ30" s="33">
        <f>'Accum Depr w CIAC'!BQ30-'Accum Depr no CIAC'!BQ30</f>
        <v>0</v>
      </c>
      <c r="BR30" s="27">
        <f>'Accum Depr w CIAC'!BR30-'Accum Depr no CIAC'!BR30</f>
        <v>-351848.17504437501</v>
      </c>
      <c r="BS30" s="158">
        <f>'Accum Depr w CIAC'!BS30-'Accum Depr no CIAC'!BS30</f>
        <v>0</v>
      </c>
      <c r="BT30" s="33">
        <f>'Accum Depr w CIAC'!BT30-'Accum Depr no CIAC'!BT30</f>
        <v>0</v>
      </c>
      <c r="BU30" s="27">
        <f>'Accum Depr w CIAC'!BU30-'Accum Depr no CIAC'!BU30</f>
        <v>-356492.69480882119</v>
      </c>
      <c r="BV30" s="158">
        <f>'Accum Depr w CIAC'!BV30-'Accum Depr no CIAC'!BV30</f>
        <v>0</v>
      </c>
      <c r="BW30" s="33">
        <f>'Accum Depr w CIAC'!BW30-'Accum Depr no CIAC'!BW30</f>
        <v>0</v>
      </c>
      <c r="BX30" s="27">
        <f>'Accum Depr w CIAC'!BX30-'Accum Depr no CIAC'!BX30</f>
        <v>-361137.21457326785</v>
      </c>
      <c r="BY30" s="158">
        <f>'Accum Depr w CIAC'!BY30-'Accum Depr no CIAC'!BY30</f>
        <v>0</v>
      </c>
      <c r="BZ30" s="33">
        <f>'Accum Depr w CIAC'!BZ30-'Accum Depr no CIAC'!BZ30</f>
        <v>0</v>
      </c>
      <c r="CA30" s="27">
        <f>'Accum Depr w CIAC'!CA30-'Accum Depr no CIAC'!CA30</f>
        <v>-365781.73433771357</v>
      </c>
      <c r="CB30" s="158">
        <f>'Accum Depr w CIAC'!CB30-'Accum Depr no CIAC'!CB30</f>
        <v>0</v>
      </c>
      <c r="CC30" s="33">
        <f>'Accum Depr w CIAC'!CC30-'Accum Depr no CIAC'!CC30</f>
        <v>0</v>
      </c>
      <c r="CD30" s="27">
        <f>'Accum Depr w CIAC'!CD30-'Accum Depr no CIAC'!CD30</f>
        <v>-370426.25410216022</v>
      </c>
      <c r="CE30" s="158">
        <f>'Accum Depr w CIAC'!CE30-'Accum Depr no CIAC'!CE30</f>
        <v>0</v>
      </c>
      <c r="CF30" s="33">
        <f>'Accum Depr w CIAC'!CF30-'Accum Depr no CIAC'!CF30</f>
        <v>0</v>
      </c>
      <c r="CG30" s="27">
        <f>'Accum Depr w CIAC'!CG30-'Accum Depr no CIAC'!CG30</f>
        <v>-375070.77386660594</v>
      </c>
      <c r="CH30" s="158">
        <f>'Accum Depr w CIAC'!CH30-'Accum Depr no CIAC'!CH30</f>
        <v>0</v>
      </c>
      <c r="CI30" s="33">
        <f>'Accum Depr w CIAC'!CI30-'Accum Depr no CIAC'!CI30</f>
        <v>0</v>
      </c>
      <c r="CJ30" s="27">
        <f>'Accum Depr w CIAC'!CJ30-'Accum Depr no CIAC'!CJ30</f>
        <v>-379715.2936310526</v>
      </c>
      <c r="CK30" s="158">
        <f>'Accum Depr w CIAC'!CK30-'Accum Depr no CIAC'!CK30</f>
        <v>0</v>
      </c>
      <c r="CL30" s="33">
        <f>'Accum Depr w CIAC'!CL30-'Accum Depr no CIAC'!CL30</f>
        <v>0</v>
      </c>
      <c r="CM30" s="27">
        <f>'Accum Depr w CIAC'!CM30-'Accum Depr no CIAC'!CM30</f>
        <v>-384359.81339549832</v>
      </c>
      <c r="CN30" s="158">
        <f>'Accum Depr w CIAC'!CN30-'Accum Depr no CIAC'!CN30</f>
        <v>0</v>
      </c>
      <c r="CO30" s="33">
        <f>'Accum Depr w CIAC'!CO30-'Accum Depr no CIAC'!CO30</f>
        <v>0</v>
      </c>
      <c r="CP30" s="27">
        <f>'Accum Depr w CIAC'!CP30-'Accum Depr no CIAC'!CP30</f>
        <v>-389004.33315994404</v>
      </c>
      <c r="CQ30" s="158">
        <f>'Accum Depr w CIAC'!CQ30-'Accum Depr no CIAC'!CQ30</f>
        <v>0</v>
      </c>
      <c r="CR30" s="33">
        <f>'Accum Depr w CIAC'!CR30-'Accum Depr no CIAC'!CR30</f>
        <v>0</v>
      </c>
      <c r="CS30" s="27">
        <f>'Accum Depr w CIAC'!CS30-'Accum Depr no CIAC'!CS30</f>
        <v>-393648.85292438976</v>
      </c>
      <c r="CT30" s="158">
        <f>'Accum Depr w CIAC'!CT30-'Accum Depr no CIAC'!CT30</f>
        <v>0</v>
      </c>
      <c r="CU30" s="33">
        <f>'Accum Depr w CIAC'!CU30-'Accum Depr no CIAC'!CU30</f>
        <v>0</v>
      </c>
      <c r="CV30" s="27">
        <f>'Accum Depr w CIAC'!CV30-'Accum Depr no CIAC'!CV30</f>
        <v>-398293.37268883549</v>
      </c>
      <c r="CW30" s="158">
        <f>'Accum Depr w CIAC'!CW30-'Accum Depr no CIAC'!CW30</f>
        <v>0</v>
      </c>
      <c r="CX30" s="33">
        <f>'Accum Depr w CIAC'!CX30-'Accum Depr no CIAC'!CX30</f>
        <v>0</v>
      </c>
      <c r="CY30" s="27">
        <f>'Accum Depr w CIAC'!CY30-'Accum Depr no CIAC'!CY30</f>
        <v>-402937.89245328121</v>
      </c>
      <c r="CZ30" s="158">
        <f>'Accum Depr w CIAC'!CZ30-'Accum Depr no CIAC'!CZ30</f>
        <v>0</v>
      </c>
      <c r="DA30" s="33">
        <f>'Accum Depr w CIAC'!DA30-'Accum Depr no CIAC'!DA30</f>
        <v>0</v>
      </c>
      <c r="DB30" s="27">
        <f>'Accum Depr w CIAC'!DB30-'Accum Depr no CIAC'!DB30</f>
        <v>-407582.41221772693</v>
      </c>
      <c r="DC30" s="158">
        <f>'Accum Depr w CIAC'!DC30-'Accum Depr no CIAC'!DC30</f>
        <v>0</v>
      </c>
      <c r="DD30" s="33">
        <f>'Accum Depr w CIAC'!DD30-'Accum Depr no CIAC'!DD30</f>
        <v>0</v>
      </c>
      <c r="DE30" s="27">
        <f>'Accum Depr w CIAC'!DE30-'Accum Depr no CIAC'!DE30</f>
        <v>-412226.93198217265</v>
      </c>
      <c r="DF30" s="158">
        <f>'Accum Depr w CIAC'!DF30-'Accum Depr no CIAC'!DF30</f>
        <v>0</v>
      </c>
      <c r="DG30" s="33">
        <f>'Accum Depr w CIAC'!DG30-'Accum Depr no CIAC'!DG30</f>
        <v>0</v>
      </c>
      <c r="DH30" s="27">
        <f>'Accum Depr w CIAC'!DH30-'Accum Depr no CIAC'!DH30</f>
        <v>-416871.45174661838</v>
      </c>
      <c r="DI30" s="158">
        <f>'Accum Depr w CIAC'!DI30-'Accum Depr no CIAC'!DI30</f>
        <v>0</v>
      </c>
      <c r="DJ30" s="33">
        <f>'Accum Depr w CIAC'!DJ30-'Accum Depr no CIAC'!DJ30</f>
        <v>0</v>
      </c>
      <c r="DK30" s="27">
        <f>'Accum Depr w CIAC'!DK30-'Accum Depr no CIAC'!DK30</f>
        <v>-421515.9715110641</v>
      </c>
      <c r="DL30" s="158">
        <f>'Accum Depr w CIAC'!DL30-'Accum Depr no CIAC'!DL30</f>
        <v>0</v>
      </c>
      <c r="DM30" s="33">
        <f>'Accum Depr w CIAC'!DM30-'Accum Depr no CIAC'!DM30</f>
        <v>0</v>
      </c>
      <c r="DN30" s="27">
        <f>'Accum Depr w CIAC'!DN30-'Accum Depr no CIAC'!DN30</f>
        <v>-426160.49127550982</v>
      </c>
      <c r="DO30" s="158">
        <f>'Accum Depr w CIAC'!DO30-'Accum Depr no CIAC'!DO30</f>
        <v>0</v>
      </c>
      <c r="DP30" s="33">
        <f>'Accum Depr w CIAC'!DP30-'Accum Depr no CIAC'!DP30</f>
        <v>0</v>
      </c>
      <c r="DQ30" s="27">
        <f>'Accum Depr w CIAC'!DQ30-'Accum Depr no CIAC'!DQ30</f>
        <v>-430805.01103995554</v>
      </c>
      <c r="DR30" s="158">
        <f>'Accum Depr w CIAC'!DR30-'Accum Depr no CIAC'!DR30</f>
        <v>0</v>
      </c>
      <c r="DS30" s="33">
        <f>'Accum Depr w CIAC'!DS30-'Accum Depr no CIAC'!DS30</f>
        <v>0</v>
      </c>
      <c r="DT30" s="27">
        <f>'Accum Depr w CIAC'!DT30-'Accum Depr no CIAC'!DT30</f>
        <v>-435449.53080440126</v>
      </c>
      <c r="DU30" s="158">
        <f>'Accum Depr w CIAC'!DU30-'Accum Depr no CIAC'!DU30</f>
        <v>0</v>
      </c>
      <c r="DV30" s="33">
        <f>'Accum Depr w CIAC'!DV30-'Accum Depr no CIAC'!DV30</f>
        <v>0</v>
      </c>
      <c r="DW30" s="27">
        <f>'Accum Depr w CIAC'!DW30-'Accum Depr no CIAC'!DW30</f>
        <v>-440094.05056884699</v>
      </c>
      <c r="DX30" s="158">
        <f>'Accum Depr w CIAC'!DX30-'Accum Depr no CIAC'!DX30</f>
        <v>0</v>
      </c>
      <c r="DY30" s="33">
        <f>'Accum Depr w CIAC'!DY30-'Accum Depr no CIAC'!DY30</f>
        <v>0</v>
      </c>
      <c r="DZ30" s="27">
        <f>'Accum Depr w CIAC'!DZ30-'Accum Depr no CIAC'!DZ30</f>
        <v>-444738.57033329271</v>
      </c>
      <c r="EA30" s="158">
        <f>'Accum Depr w CIAC'!EA30-'Accum Depr no CIAC'!EA30</f>
        <v>0</v>
      </c>
      <c r="EB30" s="33">
        <f>'Accum Depr w CIAC'!EB30-'Accum Depr no CIAC'!EB30</f>
        <v>0</v>
      </c>
      <c r="EC30" s="27">
        <f>'Accum Depr w CIAC'!EC30-'Accum Depr no CIAC'!EC30</f>
        <v>-449383.09009773843</v>
      </c>
      <c r="ED30" s="158">
        <f>'Accum Depr w CIAC'!ED30-'Accum Depr no CIAC'!ED30</f>
        <v>0</v>
      </c>
      <c r="EE30" s="33">
        <f>'Accum Depr w CIAC'!EE30-'Accum Depr no CIAC'!EE30</f>
        <v>0</v>
      </c>
      <c r="EF30" s="27">
        <f>'Accum Depr w CIAC'!EF30-'Accum Depr no CIAC'!EF30</f>
        <v>-454027.60986218415</v>
      </c>
      <c r="EG30" s="158">
        <f>'Accum Depr w CIAC'!EG30-'Accum Depr no CIAC'!EG30</f>
        <v>0</v>
      </c>
      <c r="EH30" s="33">
        <f>'Accum Depr w CIAC'!EH30-'Accum Depr no CIAC'!EH30</f>
        <v>0</v>
      </c>
      <c r="EI30" s="27">
        <f>'Accum Depr w CIAC'!EI30-'Accum Depr no CIAC'!EI30</f>
        <v>-458672.12962662987</v>
      </c>
      <c r="EJ30" s="158">
        <f>'Accum Depr w CIAC'!EJ30-'Accum Depr no CIAC'!EJ30</f>
        <v>0</v>
      </c>
      <c r="EK30" s="33">
        <f>'Accum Depr w CIAC'!EK30-'Accum Depr no CIAC'!EK30</f>
        <v>0</v>
      </c>
      <c r="EL30" s="27">
        <f>'Accum Depr w CIAC'!EL30-'Accum Depr no CIAC'!EL30</f>
        <v>-463316.6493910756</v>
      </c>
      <c r="EM30" s="158">
        <f>'Accum Depr w CIAC'!EM30-'Accum Depr no CIAC'!EM30</f>
        <v>0</v>
      </c>
      <c r="EN30" s="33">
        <f>'Accum Depr w CIAC'!EN30-'Accum Depr no CIAC'!EN30</f>
        <v>0</v>
      </c>
      <c r="EO30" s="27">
        <f>'Accum Depr w CIAC'!EO30-'Accum Depr no CIAC'!EO30</f>
        <v>-467961.16915552132</v>
      </c>
      <c r="EP30" s="158">
        <f>'Accum Depr w CIAC'!EP30-'Accum Depr no CIAC'!EP30</f>
        <v>0</v>
      </c>
      <c r="EQ30" s="33">
        <f>'Accum Depr w CIAC'!EQ30-'Accum Depr no CIAC'!EQ30</f>
        <v>0</v>
      </c>
      <c r="ER30" s="27">
        <f>'Accum Depr w CIAC'!ER30-'Accum Depr no CIAC'!ER30</f>
        <v>-472605.68891996704</v>
      </c>
      <c r="ES30" s="158">
        <f>'Accum Depr w CIAC'!ES30-'Accum Depr no CIAC'!ES30</f>
        <v>0</v>
      </c>
      <c r="ET30" s="33">
        <f>'Accum Depr w CIAC'!ET30-'Accum Depr no CIAC'!ET30</f>
        <v>0</v>
      </c>
      <c r="EU30" s="27">
        <f>'Accum Depr w CIAC'!EU30-'Accum Depr no CIAC'!EU30</f>
        <v>-477250.20868441276</v>
      </c>
      <c r="EV30" s="158">
        <f>'Accum Depr w CIAC'!EV30-'Accum Depr no CIAC'!EV30</f>
        <v>0</v>
      </c>
      <c r="EW30" s="33">
        <f>'Accum Depr w CIAC'!EW30-'Accum Depr no CIAC'!EW30</f>
        <v>0</v>
      </c>
      <c r="EX30" s="27">
        <f>'Accum Depr w CIAC'!EX30-'Accum Depr no CIAC'!EX30</f>
        <v>-481894.72844885848</v>
      </c>
      <c r="EY30" s="158">
        <f>'Accum Depr w CIAC'!EY30-'Accum Depr no CIAC'!EY30</f>
        <v>0</v>
      </c>
      <c r="EZ30" s="33">
        <f>'Accum Depr w CIAC'!EZ30-'Accum Depr no CIAC'!EZ30</f>
        <v>0</v>
      </c>
      <c r="FA30" s="27">
        <f>'Accum Depr w CIAC'!FA30-'Accum Depr no CIAC'!FA30</f>
        <v>-486539.24821330421</v>
      </c>
      <c r="FB30" s="158">
        <f>'Accum Depr w CIAC'!FB30-'Accum Depr no CIAC'!FB30</f>
        <v>0</v>
      </c>
      <c r="FC30" s="33">
        <f>'Accum Depr w CIAC'!FC30-'Accum Depr no CIAC'!FC30</f>
        <v>0</v>
      </c>
      <c r="FD30" s="27">
        <f>'Accum Depr w CIAC'!FD30-'Accum Depr no CIAC'!FD30</f>
        <v>-491183.76797774993</v>
      </c>
      <c r="FE30" s="155">
        <f>'Accum Depr w CIAC'!FE30-'Accum Depr no CIAC'!FE30</f>
        <v>0</v>
      </c>
      <c r="FF30" s="155">
        <f>'Accum Depr w CIAC'!FF30-'Accum Depr no CIAC'!FF30</f>
        <v>0</v>
      </c>
      <c r="FG30" s="27">
        <f>'Accum Depr w CIAC'!FG30-'Accum Depr no CIAC'!FG30</f>
        <v>-495828.28774219565</v>
      </c>
      <c r="FH30" s="155">
        <f>'Accum Depr w CIAC'!FH30-'Accum Depr no CIAC'!FH30</f>
        <v>0</v>
      </c>
      <c r="FI30" s="155">
        <f>'Accum Depr w CIAC'!FI30-'Accum Depr no CIAC'!FI30</f>
        <v>0</v>
      </c>
      <c r="FJ30" s="27">
        <f>'Accum Depr w CIAC'!FJ30-'Accum Depr no CIAC'!FJ30</f>
        <v>-500472.80750664137</v>
      </c>
    </row>
    <row r="31" spans="1:166" x14ac:dyDescent="0.2">
      <c r="A31" s="14"/>
      <c r="B31" s="15"/>
      <c r="C31" s="15"/>
      <c r="D31" s="30"/>
      <c r="F31" s="36"/>
      <c r="G31" s="30"/>
      <c r="I31" s="36"/>
      <c r="J31" s="30"/>
      <c r="L31" s="36"/>
      <c r="M31" s="30"/>
      <c r="O31" s="36"/>
      <c r="P31" s="30"/>
      <c r="R31" s="36"/>
      <c r="S31" s="30"/>
      <c r="U31" s="36"/>
      <c r="V31" s="30"/>
      <c r="X31" s="36"/>
      <c r="Y31" s="30"/>
      <c r="AA31" s="36"/>
      <c r="AB31" s="30"/>
      <c r="AD31" s="36"/>
      <c r="AE31" s="30"/>
      <c r="AG31" s="36"/>
      <c r="AH31" s="30"/>
      <c r="AJ31" s="36"/>
      <c r="AK31" s="30"/>
      <c r="AM31" s="36"/>
      <c r="AN31" s="30"/>
      <c r="AP31" s="36"/>
      <c r="AQ31" s="30"/>
      <c r="AS31" s="36"/>
      <c r="AT31" s="30"/>
      <c r="AV31" s="36"/>
      <c r="AW31" s="30"/>
      <c r="AY31" s="36"/>
      <c r="AZ31" s="30"/>
      <c r="BB31" s="36"/>
      <c r="BC31" s="30"/>
      <c r="BE31" s="36"/>
      <c r="BF31" s="30"/>
      <c r="BH31" s="36"/>
      <c r="BI31" s="30"/>
      <c r="BK31" s="36"/>
      <c r="BL31" s="30"/>
      <c r="BN31" s="36"/>
      <c r="BO31" s="30"/>
      <c r="BQ31" s="36"/>
      <c r="BR31" s="30"/>
      <c r="BT31" s="36"/>
      <c r="BU31" s="30"/>
      <c r="BW31" s="36"/>
      <c r="BX31" s="30"/>
      <c r="BZ31" s="36"/>
      <c r="CA31" s="30"/>
      <c r="CC31" s="36"/>
      <c r="CD31" s="30"/>
      <c r="CF31" s="36"/>
      <c r="CG31" s="30"/>
      <c r="CI31" s="36"/>
      <c r="CJ31" s="30"/>
      <c r="CL31" s="36"/>
      <c r="CM31" s="30"/>
      <c r="CO31" s="36"/>
      <c r="CP31" s="30"/>
      <c r="CR31" s="36"/>
      <c r="CS31" s="30"/>
      <c r="CU31" s="36"/>
      <c r="CV31" s="30"/>
      <c r="CX31" s="36"/>
      <c r="CY31" s="30"/>
      <c r="DA31" s="36"/>
      <c r="DB31" s="30"/>
      <c r="DD31" s="36"/>
      <c r="DE31" s="30"/>
      <c r="DG31" s="36"/>
      <c r="DH31" s="30"/>
      <c r="DJ31" s="36"/>
      <c r="DK31" s="30"/>
      <c r="DM31" s="36"/>
      <c r="DN31" s="30"/>
      <c r="DP31" s="36"/>
      <c r="DQ31" s="30"/>
      <c r="DS31" s="36"/>
      <c r="DT31" s="30"/>
      <c r="DV31" s="36"/>
      <c r="DW31" s="30"/>
      <c r="DY31" s="36"/>
      <c r="DZ31" s="30"/>
      <c r="EB31" s="36"/>
      <c r="EC31" s="30"/>
      <c r="EE31" s="36"/>
      <c r="EF31" s="30"/>
      <c r="EH31" s="36"/>
      <c r="EI31" s="30"/>
      <c r="EK31" s="36"/>
      <c r="EL31" s="30"/>
      <c r="EN31" s="36"/>
      <c r="EO31" s="30"/>
      <c r="EQ31" s="36"/>
      <c r="ER31" s="30"/>
      <c r="ET31" s="36"/>
      <c r="EU31" s="30"/>
      <c r="EW31" s="36"/>
      <c r="EX31" s="30"/>
      <c r="EZ31" s="36"/>
      <c r="FA31" s="30"/>
      <c r="FC31" s="36"/>
    </row>
    <row r="32" spans="1:166" x14ac:dyDescent="0.2">
      <c r="A32" s="10"/>
      <c r="B32" s="15"/>
      <c r="C32" s="15"/>
      <c r="D32" s="30"/>
      <c r="F32" s="36"/>
      <c r="G32" s="30"/>
      <c r="I32" s="36"/>
      <c r="J32" s="30"/>
      <c r="L32" s="36"/>
      <c r="M32" s="30"/>
      <c r="O32" s="36"/>
      <c r="P32" s="30"/>
      <c r="R32" s="36"/>
      <c r="S32" s="30"/>
      <c r="U32" s="36"/>
      <c r="V32" s="30"/>
      <c r="X32" s="36"/>
      <c r="Y32" s="30"/>
      <c r="AA32" s="36"/>
      <c r="AB32" s="30"/>
      <c r="AD32" s="36"/>
      <c r="AE32" s="30"/>
      <c r="AG32" s="36"/>
      <c r="AH32" s="30"/>
      <c r="AJ32" s="36"/>
      <c r="AK32" s="30"/>
      <c r="AM32" s="36"/>
      <c r="AN32" s="30"/>
      <c r="AP32" s="36"/>
      <c r="AQ32" s="30"/>
      <c r="AS32" s="36"/>
      <c r="AT32" s="30"/>
      <c r="AV32" s="36"/>
      <c r="AW32" s="30"/>
      <c r="AY32" s="36"/>
      <c r="AZ32" s="30"/>
      <c r="BB32" s="36"/>
      <c r="BC32" s="30"/>
      <c r="BE32" s="36"/>
      <c r="BF32" s="30"/>
      <c r="BH32" s="36"/>
      <c r="BI32" s="30"/>
      <c r="BK32" s="36"/>
      <c r="BL32" s="30"/>
      <c r="BN32" s="36"/>
      <c r="BO32" s="30"/>
      <c r="BQ32" s="36"/>
      <c r="BR32" s="30"/>
      <c r="BT32" s="36"/>
      <c r="BU32" s="30"/>
      <c r="BW32" s="36"/>
      <c r="BX32" s="30"/>
      <c r="BZ32" s="36"/>
      <c r="CA32" s="30"/>
      <c r="CC32" s="36"/>
      <c r="CD32" s="30"/>
      <c r="CF32" s="36"/>
      <c r="CG32" s="30"/>
      <c r="CI32" s="36"/>
      <c r="CJ32" s="30"/>
      <c r="CL32" s="36"/>
      <c r="CM32" s="30"/>
      <c r="CO32" s="36"/>
      <c r="CP32" s="30"/>
      <c r="CR32" s="36"/>
      <c r="CS32" s="30"/>
      <c r="CU32" s="36"/>
      <c r="CV32" s="30"/>
      <c r="CX32" s="36"/>
      <c r="CY32" s="30"/>
      <c r="DA32" s="36"/>
      <c r="DB32" s="30"/>
      <c r="DD32" s="36"/>
      <c r="DE32" s="30"/>
      <c r="DG32" s="36"/>
      <c r="DH32" s="30"/>
      <c r="DJ32" s="36"/>
      <c r="DK32" s="30"/>
      <c r="DM32" s="36"/>
      <c r="DN32" s="30"/>
      <c r="DP32" s="36"/>
      <c r="DQ32" s="30"/>
      <c r="DS32" s="36"/>
      <c r="DT32" s="30"/>
      <c r="DV32" s="36"/>
      <c r="DW32" s="30"/>
      <c r="DY32" s="36"/>
      <c r="DZ32" s="30"/>
      <c r="EB32" s="36"/>
      <c r="EC32" s="30"/>
      <c r="EE32" s="36"/>
      <c r="EF32" s="30"/>
      <c r="EH32" s="36"/>
      <c r="EI32" s="30"/>
      <c r="EK32" s="36"/>
      <c r="EL32" s="30"/>
      <c r="EN32" s="36"/>
      <c r="EO32" s="30"/>
      <c r="EQ32" s="36"/>
      <c r="ER32" s="30"/>
      <c r="ET32" s="36"/>
      <c r="EU32" s="30"/>
      <c r="EW32" s="36"/>
      <c r="EX32" s="30"/>
      <c r="EZ32" s="36"/>
      <c r="FA32" s="30"/>
      <c r="FC32" s="36"/>
    </row>
    <row r="33" spans="2:166" x14ac:dyDescent="0.2">
      <c r="P33" s="88" t="s">
        <v>90</v>
      </c>
      <c r="AB33" s="88" t="s">
        <v>91</v>
      </c>
      <c r="BL33" s="155" t="s">
        <v>92</v>
      </c>
      <c r="CV33" s="155" t="s">
        <v>93</v>
      </c>
      <c r="EF33" s="155" t="s">
        <v>94</v>
      </c>
    </row>
    <row r="34" spans="2:166" x14ac:dyDescent="0.2">
      <c r="B34" s="77"/>
      <c r="C34" s="77"/>
      <c r="D34" s="84"/>
      <c r="P34" s="158">
        <f>P6-M6</f>
        <v>0</v>
      </c>
      <c r="AB34" s="158">
        <f>AB6-Y6</f>
        <v>0</v>
      </c>
      <c r="BL34" s="158">
        <f>BL6-BI6</f>
        <v>0</v>
      </c>
      <c r="CV34" s="158">
        <f>CV6-CS6</f>
        <v>0</v>
      </c>
      <c r="EF34" s="158">
        <f>EF6-EC6</f>
        <v>0</v>
      </c>
      <c r="FJ34" s="158"/>
    </row>
    <row r="35" spans="2:166" x14ac:dyDescent="0.2">
      <c r="B35" s="77"/>
      <c r="C35" s="77"/>
      <c r="D35" s="80"/>
      <c r="P35" s="158">
        <f t="shared" ref="P35:P46" si="50">P7-M7</f>
        <v>0</v>
      </c>
      <c r="AB35" s="158">
        <f t="shared" ref="AB35:AB46" si="51">AB7-Y7</f>
        <v>0</v>
      </c>
      <c r="BL35" s="158">
        <f t="shared" ref="BL35:BL46" si="52">BL7-BI7</f>
        <v>0</v>
      </c>
      <c r="CV35" s="158">
        <f t="shared" ref="CV35:CV46" si="53">CV7-CS7</f>
        <v>0</v>
      </c>
      <c r="EF35" s="158">
        <f t="shared" ref="EF35:EF46" si="54">EF7-EC7</f>
        <v>0</v>
      </c>
      <c r="FJ35" s="158"/>
    </row>
    <row r="36" spans="2:166" x14ac:dyDescent="0.2">
      <c r="B36" s="77"/>
      <c r="C36" s="77"/>
      <c r="D36" s="77"/>
      <c r="P36" s="158">
        <f t="shared" si="50"/>
        <v>0</v>
      </c>
      <c r="AB36" s="158">
        <f t="shared" si="51"/>
        <v>0</v>
      </c>
      <c r="BL36" s="158">
        <f t="shared" si="52"/>
        <v>0</v>
      </c>
      <c r="CV36" s="158">
        <f t="shared" si="53"/>
        <v>0</v>
      </c>
      <c r="EF36" s="158">
        <f t="shared" si="54"/>
        <v>0</v>
      </c>
      <c r="FJ36" s="158"/>
    </row>
    <row r="37" spans="2:166" x14ac:dyDescent="0.2">
      <c r="B37" s="77"/>
      <c r="C37" s="85"/>
      <c r="D37" s="84"/>
      <c r="P37" s="158">
        <f t="shared" si="50"/>
        <v>0</v>
      </c>
      <c r="AB37" s="158">
        <f t="shared" si="51"/>
        <v>0</v>
      </c>
      <c r="BL37" s="158">
        <f t="shared" si="52"/>
        <v>0</v>
      </c>
      <c r="CV37" s="158">
        <f t="shared" si="53"/>
        <v>0</v>
      </c>
      <c r="EF37" s="158">
        <f t="shared" si="54"/>
        <v>0</v>
      </c>
      <c r="FJ37" s="158"/>
    </row>
    <row r="38" spans="2:166" x14ac:dyDescent="0.2">
      <c r="B38" s="77"/>
      <c r="C38" s="85"/>
      <c r="D38" s="87"/>
      <c r="E38" s="86"/>
      <c r="F38" s="86"/>
      <c r="P38" s="158">
        <f t="shared" si="50"/>
        <v>0</v>
      </c>
      <c r="AB38" s="158">
        <f t="shared" si="51"/>
        <v>0</v>
      </c>
      <c r="BL38" s="158">
        <f t="shared" si="52"/>
        <v>0</v>
      </c>
      <c r="CV38" s="158">
        <f t="shared" si="53"/>
        <v>0</v>
      </c>
      <c r="EF38" s="158">
        <f t="shared" si="54"/>
        <v>0</v>
      </c>
      <c r="FJ38" s="158"/>
    </row>
    <row r="39" spans="2:166" x14ac:dyDescent="0.2">
      <c r="B39" s="77"/>
      <c r="C39" s="85"/>
      <c r="D39" s="84"/>
      <c r="P39" s="158">
        <f t="shared" si="50"/>
        <v>0</v>
      </c>
      <c r="AB39" s="158">
        <f t="shared" si="51"/>
        <v>0</v>
      </c>
      <c r="BL39" s="158">
        <f t="shared" si="52"/>
        <v>0</v>
      </c>
      <c r="CV39" s="158">
        <f t="shared" si="53"/>
        <v>0</v>
      </c>
      <c r="EF39" s="158">
        <f t="shared" si="54"/>
        <v>0</v>
      </c>
      <c r="FJ39" s="158"/>
    </row>
    <row r="40" spans="2:166" x14ac:dyDescent="0.2">
      <c r="B40" s="77"/>
      <c r="C40" s="85"/>
      <c r="D40" s="77"/>
      <c r="P40" s="158">
        <f t="shared" si="50"/>
        <v>0</v>
      </c>
      <c r="AB40" s="158">
        <f t="shared" si="51"/>
        <v>0</v>
      </c>
      <c r="BL40" s="158">
        <f t="shared" si="52"/>
        <v>0</v>
      </c>
      <c r="CV40" s="158">
        <f t="shared" si="53"/>
        <v>0</v>
      </c>
      <c r="EF40" s="158">
        <f t="shared" si="54"/>
        <v>0</v>
      </c>
      <c r="FJ40" s="158"/>
    </row>
    <row r="41" spans="2:166" x14ac:dyDescent="0.2">
      <c r="B41" s="77"/>
      <c r="C41" s="77"/>
      <c r="D41" s="77"/>
      <c r="P41" s="158">
        <f t="shared" si="50"/>
        <v>-4561.9505241895095</v>
      </c>
      <c r="AB41" s="158">
        <f t="shared" si="51"/>
        <v>-4561.9505241895095</v>
      </c>
      <c r="BL41" s="158">
        <f t="shared" si="52"/>
        <v>-4644.5197644461878</v>
      </c>
      <c r="CV41" s="158">
        <f t="shared" si="53"/>
        <v>-4644.5197644457221</v>
      </c>
      <c r="EF41" s="158">
        <f t="shared" si="54"/>
        <v>-4644.5197644457221</v>
      </c>
      <c r="FJ41" s="158"/>
    </row>
    <row r="42" spans="2:166" x14ac:dyDescent="0.2">
      <c r="P42" s="158">
        <f t="shared" si="50"/>
        <v>0</v>
      </c>
      <c r="AB42" s="158">
        <f t="shared" si="51"/>
        <v>0</v>
      </c>
      <c r="BL42" s="158">
        <f t="shared" si="52"/>
        <v>0</v>
      </c>
      <c r="CV42" s="158">
        <f t="shared" si="53"/>
        <v>0</v>
      </c>
      <c r="EF42" s="158">
        <f t="shared" si="54"/>
        <v>0</v>
      </c>
      <c r="FJ42" s="158"/>
    </row>
    <row r="43" spans="2:166" x14ac:dyDescent="0.2">
      <c r="P43" s="158">
        <f t="shared" si="50"/>
        <v>0</v>
      </c>
      <c r="AB43" s="158">
        <f t="shared" si="51"/>
        <v>0</v>
      </c>
      <c r="BL43" s="158">
        <f t="shared" si="52"/>
        <v>0</v>
      </c>
      <c r="CV43" s="158">
        <f t="shared" si="53"/>
        <v>0</v>
      </c>
      <c r="EF43" s="158">
        <f t="shared" si="54"/>
        <v>0</v>
      </c>
      <c r="FJ43" s="158"/>
    </row>
    <row r="44" spans="2:166" x14ac:dyDescent="0.2">
      <c r="P44" s="158">
        <f t="shared" si="50"/>
        <v>0</v>
      </c>
      <c r="AB44" s="158">
        <f t="shared" si="51"/>
        <v>0</v>
      </c>
      <c r="BL44" s="158">
        <f t="shared" si="52"/>
        <v>0</v>
      </c>
      <c r="CV44" s="158">
        <f t="shared" si="53"/>
        <v>0</v>
      </c>
      <c r="EF44" s="158">
        <f t="shared" si="54"/>
        <v>0</v>
      </c>
      <c r="FJ44" s="158"/>
    </row>
    <row r="45" spans="2:166" x14ac:dyDescent="0.2">
      <c r="P45" s="158">
        <f>P17-M17</f>
        <v>0</v>
      </c>
      <c r="AB45" s="158">
        <f t="shared" si="51"/>
        <v>0</v>
      </c>
      <c r="BL45" s="158">
        <f t="shared" si="52"/>
        <v>0</v>
      </c>
      <c r="CV45" s="158">
        <f t="shared" si="53"/>
        <v>0</v>
      </c>
      <c r="EF45" s="158">
        <f t="shared" si="54"/>
        <v>0</v>
      </c>
      <c r="FJ45" s="158"/>
    </row>
    <row r="46" spans="2:166" x14ac:dyDescent="0.2">
      <c r="P46" s="158">
        <f t="shared" si="50"/>
        <v>0</v>
      </c>
      <c r="AB46" s="158">
        <f t="shared" si="51"/>
        <v>0</v>
      </c>
      <c r="BL46" s="158">
        <f t="shared" si="52"/>
        <v>0</v>
      </c>
      <c r="CV46" s="158">
        <f t="shared" si="53"/>
        <v>0</v>
      </c>
      <c r="EF46" s="158">
        <f t="shared" si="54"/>
        <v>0</v>
      </c>
      <c r="FJ46" s="158"/>
    </row>
    <row r="47" spans="2:166" x14ac:dyDescent="0.2">
      <c r="P47" s="158">
        <f>SUM(P34:P46)</f>
        <v>-4561.9505241895095</v>
      </c>
      <c r="AB47" s="158">
        <f>SUM(AB34:AB46)</f>
        <v>-4561.9505241895095</v>
      </c>
      <c r="BL47" s="158">
        <f>SUM(BL34:BL46)</f>
        <v>-4644.5197644461878</v>
      </c>
      <c r="CV47" s="158">
        <f>SUM(CV34:CV46)</f>
        <v>-4644.5197644457221</v>
      </c>
      <c r="EF47" s="158">
        <f>SUM(EF34:EF46)</f>
        <v>-4644.5197644457221</v>
      </c>
      <c r="FJ47" s="158"/>
    </row>
  </sheetData>
  <mergeCells count="52">
    <mergeCell ref="ER3:ET3"/>
    <mergeCell ref="EU3:EW3"/>
    <mergeCell ref="EX3:EZ3"/>
    <mergeCell ref="FA3:FC3"/>
    <mergeCell ref="DZ3:EB3"/>
    <mergeCell ref="EC3:EE3"/>
    <mergeCell ref="EF3:EH3"/>
    <mergeCell ref="EI3:EK3"/>
    <mergeCell ref="EL3:EN3"/>
    <mergeCell ref="EO3:EQ3"/>
    <mergeCell ref="DW3:DY3"/>
    <mergeCell ref="CP3:CR3"/>
    <mergeCell ref="CS3:CU3"/>
    <mergeCell ref="CV3:CX3"/>
    <mergeCell ref="CY3:DA3"/>
    <mergeCell ref="DB3:DD3"/>
    <mergeCell ref="DE3:DG3"/>
    <mergeCell ref="DH3:DJ3"/>
    <mergeCell ref="DK3:DM3"/>
    <mergeCell ref="DN3:DP3"/>
    <mergeCell ref="DQ3:DS3"/>
    <mergeCell ref="DT3:DV3"/>
    <mergeCell ref="CM3:CO3"/>
    <mergeCell ref="BF3:BH3"/>
    <mergeCell ref="BI3:BK3"/>
    <mergeCell ref="BL3:BN3"/>
    <mergeCell ref="BO3:BQ3"/>
    <mergeCell ref="BR3:BT3"/>
    <mergeCell ref="BU3:BW3"/>
    <mergeCell ref="BX3:BZ3"/>
    <mergeCell ref="CA3:CC3"/>
    <mergeCell ref="CD3:CF3"/>
    <mergeCell ref="CG3:CI3"/>
    <mergeCell ref="CJ3:CL3"/>
    <mergeCell ref="BC3:BE3"/>
    <mergeCell ref="V3:X3"/>
    <mergeCell ref="Y3:AA3"/>
    <mergeCell ref="AB3:AD3"/>
    <mergeCell ref="AE3:AG3"/>
    <mergeCell ref="AH3:AJ3"/>
    <mergeCell ref="AK3:AM3"/>
    <mergeCell ref="AN3:AP3"/>
    <mergeCell ref="AQ3:AS3"/>
    <mergeCell ref="AT3:AV3"/>
    <mergeCell ref="AW3:AY3"/>
    <mergeCell ref="AZ3:BB3"/>
    <mergeCell ref="S3:U3"/>
    <mergeCell ref="D3:F3"/>
    <mergeCell ref="G3:I3"/>
    <mergeCell ref="J3:L3"/>
    <mergeCell ref="M3:O3"/>
    <mergeCell ref="P3:R3"/>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election activeCell="J13" sqref="J13"/>
    </sheetView>
  </sheetViews>
  <sheetFormatPr defaultRowHeight="12.75" x14ac:dyDescent="0.2"/>
  <cols>
    <col min="1" max="1" width="18.42578125" style="155" bestFit="1" customWidth="1"/>
    <col min="2" max="2" width="33" style="155" bestFit="1" customWidth="1"/>
    <col min="3" max="3" width="26.5703125" style="155" bestFit="1" customWidth="1"/>
    <col min="4" max="4" width="16.5703125" style="155" bestFit="1" customWidth="1"/>
    <col min="5" max="5" width="9.7109375" style="155" customWidth="1"/>
    <col min="6" max="6" width="16.28515625" style="155" bestFit="1" customWidth="1"/>
    <col min="7" max="7" width="20" style="155" bestFit="1" customWidth="1"/>
    <col min="8" max="8" width="9.28515625" style="155" bestFit="1" customWidth="1"/>
    <col min="9" max="9" width="12.42578125" style="155" bestFit="1" customWidth="1"/>
    <col min="10" max="10" width="21.42578125" style="155" bestFit="1" customWidth="1"/>
    <col min="11" max="11" width="17.42578125" style="155" bestFit="1" customWidth="1"/>
    <col min="12" max="12" width="22" style="155" bestFit="1" customWidth="1"/>
    <col min="13" max="13" width="28.42578125" style="155" bestFit="1" customWidth="1"/>
    <col min="14" max="14" width="23.7109375" style="155" bestFit="1" customWidth="1"/>
    <col min="15" max="15" width="12.7109375" style="155" customWidth="1"/>
    <col min="16" max="16" width="14.42578125" style="155" bestFit="1" customWidth="1"/>
    <col min="17" max="17" width="3.42578125" style="155" customWidth="1"/>
    <col min="18" max="18" width="46.28515625" style="155" bestFit="1" customWidth="1"/>
    <col min="19" max="19" width="10.5703125" style="155" customWidth="1"/>
    <col min="20" max="21" width="9.42578125" style="155" bestFit="1" customWidth="1"/>
    <col min="22" max="22" width="12" style="155" bestFit="1" customWidth="1"/>
    <col min="23" max="16384" width="9.140625" style="155"/>
  </cols>
  <sheetData>
    <row r="1" spans="1:22" s="4" customFormat="1" ht="25.5" x14ac:dyDescent="0.2">
      <c r="A1" s="4" t="s">
        <v>56</v>
      </c>
      <c r="B1" s="4" t="s">
        <v>17</v>
      </c>
      <c r="C1" s="4" t="s">
        <v>53</v>
      </c>
      <c r="D1" s="4" t="s">
        <v>18</v>
      </c>
      <c r="E1" s="4" t="s">
        <v>59</v>
      </c>
      <c r="F1" s="4" t="s">
        <v>60</v>
      </c>
      <c r="G1" s="4" t="s">
        <v>61</v>
      </c>
      <c r="S1" s="4" t="s">
        <v>62</v>
      </c>
    </row>
    <row r="2" spans="1:22" x14ac:dyDescent="0.2">
      <c r="A2" s="155" t="s">
        <v>50</v>
      </c>
      <c r="B2" s="155" t="s">
        <v>43</v>
      </c>
      <c r="C2" s="148">
        <f>'Deprec Exp w CIAC'!C2-'Deprec Exp no CIAC'!C2</f>
        <v>0</v>
      </c>
      <c r="D2" s="148">
        <f>'Deprec Exp w CIAC'!D2-'Deprec Exp no CIAC'!D2</f>
        <v>0</v>
      </c>
      <c r="E2" s="5">
        <f t="shared" ref="E2:E15" si="0">VLOOKUP(B2,$R$3:$V$35,2,FALSE)</f>
        <v>0</v>
      </c>
      <c r="F2" s="148">
        <f>'Deprec Exp w CIAC'!F2-'Deprec Exp no CIAC'!F2</f>
        <v>0</v>
      </c>
      <c r="G2" s="148">
        <f>'Deprec Exp w CIAC'!G2-'Deprec Exp no CIAC'!G2</f>
        <v>0</v>
      </c>
      <c r="H2" s="5"/>
      <c r="I2" s="158"/>
      <c r="J2" s="158"/>
      <c r="L2" s="148"/>
      <c r="M2" s="158"/>
      <c r="S2" s="46" t="s">
        <v>65</v>
      </c>
      <c r="T2" s="46"/>
      <c r="U2" s="46"/>
    </row>
    <row r="3" spans="1:22" x14ac:dyDescent="0.2">
      <c r="A3" s="155" t="s">
        <v>50</v>
      </c>
      <c r="B3" s="155" t="s">
        <v>44</v>
      </c>
      <c r="C3" s="148">
        <f>'Deprec Exp w CIAC'!C3-'Deprec Exp no CIAC'!C3</f>
        <v>0</v>
      </c>
      <c r="D3" s="148">
        <f>'Deprec Exp w CIAC'!D3-'Deprec Exp no CIAC'!D3</f>
        <v>0</v>
      </c>
      <c r="E3" s="5">
        <f t="shared" si="0"/>
        <v>2.4399999999999998E-2</v>
      </c>
      <c r="F3" s="148">
        <f>'Deprec Exp w CIAC'!F3-'Deprec Exp no CIAC'!F3</f>
        <v>0</v>
      </c>
      <c r="G3" s="148">
        <f>'Deprec Exp w CIAC'!G3-'Deprec Exp no CIAC'!G3</f>
        <v>0</v>
      </c>
      <c r="H3" s="5"/>
      <c r="I3" s="158"/>
      <c r="J3" s="158"/>
      <c r="L3" s="148"/>
      <c r="M3" s="158"/>
      <c r="O3" s="148"/>
      <c r="P3" s="47"/>
      <c r="R3" s="155" t="s">
        <v>43</v>
      </c>
      <c r="S3" s="5">
        <v>0</v>
      </c>
      <c r="T3" s="5"/>
      <c r="U3" s="5"/>
      <c r="V3" s="5"/>
    </row>
    <row r="4" spans="1:22" x14ac:dyDescent="0.2">
      <c r="A4" s="155" t="s">
        <v>50</v>
      </c>
      <c r="B4" s="155" t="s">
        <v>45</v>
      </c>
      <c r="C4" s="148">
        <f>'Deprec Exp w CIAC'!C4-'Deprec Exp no CIAC'!C4</f>
        <v>0</v>
      </c>
      <c r="D4" s="148">
        <f>'Deprec Exp w CIAC'!D4-'Deprec Exp no CIAC'!D4</f>
        <v>0</v>
      </c>
      <c r="E4" s="5">
        <f t="shared" si="0"/>
        <v>2.2100000000000002E-2</v>
      </c>
      <c r="F4" s="148">
        <f>'Deprec Exp w CIAC'!F4-'Deprec Exp no CIAC'!F4</f>
        <v>0</v>
      </c>
      <c r="G4" s="148">
        <f>'Deprec Exp w CIAC'!G4-'Deprec Exp no CIAC'!G4</f>
        <v>0</v>
      </c>
      <c r="H4" s="5"/>
      <c r="I4" s="158"/>
      <c r="J4" s="158"/>
      <c r="L4" s="148"/>
      <c r="M4" s="158"/>
      <c r="R4" s="155" t="s">
        <v>44</v>
      </c>
      <c r="S4" s="5">
        <v>2.4399999999999998E-2</v>
      </c>
      <c r="T4" s="5"/>
      <c r="U4" s="5"/>
      <c r="V4" s="5"/>
    </row>
    <row r="5" spans="1:22" x14ac:dyDescent="0.2">
      <c r="A5" s="155" t="s">
        <v>50</v>
      </c>
      <c r="B5" s="155" t="s">
        <v>42</v>
      </c>
      <c r="C5" s="148">
        <f>'Deprec Exp w CIAC'!C5-'Deprec Exp no CIAC'!C5</f>
        <v>0</v>
      </c>
      <c r="D5" s="148">
        <f>'Deprec Exp w CIAC'!D5-'Deprec Exp no CIAC'!D5</f>
        <v>0</v>
      </c>
      <c r="E5" s="5">
        <f t="shared" si="0"/>
        <v>4.1300000000000003E-2</v>
      </c>
      <c r="F5" s="148">
        <f>'Deprec Exp w CIAC'!F5-'Deprec Exp no CIAC'!F5</f>
        <v>0</v>
      </c>
      <c r="G5" s="148">
        <f>'Deprec Exp w CIAC'!G5-'Deprec Exp no CIAC'!G5</f>
        <v>0</v>
      </c>
      <c r="H5" s="5"/>
      <c r="I5" s="158"/>
      <c r="J5" s="158"/>
      <c r="L5" s="148"/>
      <c r="M5" s="158"/>
      <c r="R5" s="155" t="s">
        <v>45</v>
      </c>
      <c r="S5" s="5">
        <v>2.2100000000000002E-2</v>
      </c>
      <c r="T5" s="5"/>
      <c r="U5" s="5"/>
      <c r="V5" s="5"/>
    </row>
    <row r="6" spans="1:22" x14ac:dyDescent="0.2">
      <c r="A6" s="155" t="s">
        <v>50</v>
      </c>
      <c r="B6" s="155" t="s">
        <v>49</v>
      </c>
      <c r="C6" s="148">
        <f>'Deprec Exp w CIAC'!C6-'Deprec Exp no CIAC'!C6</f>
        <v>0</v>
      </c>
      <c r="D6" s="148">
        <f>'Deprec Exp w CIAC'!D6-'Deprec Exp no CIAC'!D6</f>
        <v>0</v>
      </c>
      <c r="E6" s="5">
        <f t="shared" si="0"/>
        <v>6.6666666666666666E-2</v>
      </c>
      <c r="F6" s="148">
        <f>'Deprec Exp w CIAC'!F6-'Deprec Exp no CIAC'!F6</f>
        <v>0</v>
      </c>
      <c r="G6" s="148">
        <f>'Deprec Exp w CIAC'!G6-'Deprec Exp no CIAC'!G6</f>
        <v>0</v>
      </c>
      <c r="H6" s="5"/>
      <c r="I6" s="158"/>
      <c r="J6" s="158"/>
      <c r="L6" s="148"/>
      <c r="M6" s="158"/>
      <c r="R6" s="155" t="s">
        <v>42</v>
      </c>
      <c r="S6" s="5">
        <v>4.1300000000000003E-2</v>
      </c>
      <c r="T6" s="5"/>
      <c r="U6" s="5"/>
      <c r="V6" s="5"/>
    </row>
    <row r="7" spans="1:22" x14ac:dyDescent="0.2">
      <c r="A7" s="155" t="s">
        <v>51</v>
      </c>
      <c r="B7" s="155" t="s">
        <v>41</v>
      </c>
      <c r="C7" s="148">
        <f>'Deprec Exp w CIAC'!C7-'Deprec Exp no CIAC'!C7</f>
        <v>0</v>
      </c>
      <c r="D7" s="148">
        <f>'Deprec Exp w CIAC'!D7-'Deprec Exp no CIAC'!D7</f>
        <v>0</v>
      </c>
      <c r="E7" s="5">
        <f t="shared" si="0"/>
        <v>0.2</v>
      </c>
      <c r="F7" s="148">
        <f>'Deprec Exp w CIAC'!F7-'Deprec Exp no CIAC'!F7</f>
        <v>0</v>
      </c>
      <c r="G7" s="148">
        <f>'Deprec Exp w CIAC'!G7-'Deprec Exp no CIAC'!G7</f>
        <v>0</v>
      </c>
      <c r="H7" s="5"/>
      <c r="I7" s="158"/>
      <c r="J7" s="158"/>
      <c r="L7" s="148"/>
      <c r="M7" s="158"/>
      <c r="R7" s="155" t="s">
        <v>46</v>
      </c>
      <c r="S7" s="5">
        <v>6.8500000000000005E-2</v>
      </c>
      <c r="T7" s="5"/>
      <c r="U7" s="5"/>
      <c r="V7" s="5"/>
    </row>
    <row r="8" spans="1:22" x14ac:dyDescent="0.2">
      <c r="A8" s="155" t="s">
        <v>51</v>
      </c>
      <c r="B8" s="155" t="s">
        <v>47</v>
      </c>
      <c r="C8" s="148">
        <f>'Deprec Exp w CIAC'!C8-'Deprec Exp no CIAC'!C8</f>
        <v>0</v>
      </c>
      <c r="D8" s="148">
        <f>'Deprec Exp w CIAC'!D8-'Deprec Exp no CIAC'!D8</f>
        <v>0</v>
      </c>
      <c r="E8" s="5">
        <f t="shared" si="0"/>
        <v>2.53E-2</v>
      </c>
      <c r="F8" s="148">
        <f>'Deprec Exp w CIAC'!F8-'Deprec Exp no CIAC'!F8</f>
        <v>0</v>
      </c>
      <c r="G8" s="148">
        <f>'Deprec Exp w CIAC'!G8-'Deprec Exp no CIAC'!G8</f>
        <v>0</v>
      </c>
      <c r="H8" s="5"/>
      <c r="I8" s="158"/>
      <c r="J8" s="158"/>
      <c r="L8" s="148"/>
      <c r="M8" s="158"/>
      <c r="R8" s="155" t="s">
        <v>47</v>
      </c>
      <c r="S8" s="5">
        <v>2.53E-2</v>
      </c>
      <c r="T8" s="5"/>
      <c r="U8" s="5"/>
      <c r="V8" s="5"/>
    </row>
    <row r="9" spans="1:22" x14ac:dyDescent="0.2">
      <c r="A9" s="155" t="s">
        <v>51</v>
      </c>
      <c r="B9" s="155" t="s">
        <v>44</v>
      </c>
      <c r="C9" s="148">
        <f>'Deprec Exp w CIAC'!C9-'Deprec Exp no CIAC'!C9</f>
        <v>0</v>
      </c>
      <c r="D9" s="148">
        <f>'Deprec Exp w CIAC'!D9-'Deprec Exp no CIAC'!D9</f>
        <v>0</v>
      </c>
      <c r="E9" s="5">
        <f t="shared" si="0"/>
        <v>2.4399999999999998E-2</v>
      </c>
      <c r="F9" s="148">
        <f>'Deprec Exp w CIAC'!F9-'Deprec Exp no CIAC'!F9</f>
        <v>0</v>
      </c>
      <c r="G9" s="148">
        <f>'Deprec Exp w CIAC'!G9-'Deprec Exp no CIAC'!G9</f>
        <v>0</v>
      </c>
      <c r="H9" s="5"/>
      <c r="I9" s="158"/>
      <c r="J9" s="158"/>
      <c r="L9" s="148"/>
      <c r="M9" s="158"/>
      <c r="R9" s="155" t="s">
        <v>48</v>
      </c>
      <c r="S9" s="5">
        <v>0.2</v>
      </c>
      <c r="T9" s="5"/>
      <c r="U9" s="5"/>
      <c r="V9" s="5"/>
    </row>
    <row r="10" spans="1:22" x14ac:dyDescent="0.2">
      <c r="A10" s="155" t="s">
        <v>51</v>
      </c>
      <c r="B10" s="155" t="s">
        <v>45</v>
      </c>
      <c r="C10" s="148">
        <f>'Deprec Exp w CIAC'!C10-'Deprec Exp no CIAC'!C10</f>
        <v>-2477077.2077045701</v>
      </c>
      <c r="D10" s="148">
        <f>'Deprec Exp w CIAC'!D10-'Deprec Exp no CIAC'!D10</f>
        <v>-2477077.2077045701</v>
      </c>
      <c r="E10" s="5">
        <f t="shared" si="0"/>
        <v>2.2100000000000002E-2</v>
      </c>
      <c r="F10" s="148">
        <f>'Deprec Exp w CIAC'!F10-'Deprec Exp no CIAC'!F10</f>
        <v>-4561.9505241892621</v>
      </c>
      <c r="G10" s="148">
        <f>'Deprec Exp w CIAC'!G10-'Deprec Exp no CIAC'!G10</f>
        <v>-250907.27883040952</v>
      </c>
      <c r="H10" s="5"/>
      <c r="I10" s="158">
        <f>(D10*E10)/12</f>
        <v>-4561.9505241892502</v>
      </c>
      <c r="J10" s="158" t="s">
        <v>172</v>
      </c>
      <c r="L10" s="148"/>
      <c r="M10" s="158"/>
      <c r="R10" s="155" t="s">
        <v>49</v>
      </c>
      <c r="S10" s="5">
        <v>6.6666666666666666E-2</v>
      </c>
      <c r="T10" s="5"/>
      <c r="U10" s="5"/>
      <c r="V10" s="5"/>
    </row>
    <row r="11" spans="1:22" x14ac:dyDescent="0.2">
      <c r="A11" s="155" t="s">
        <v>51</v>
      </c>
      <c r="B11" s="155" t="s">
        <v>42</v>
      </c>
      <c r="C11" s="148">
        <f>'Deprec Exp w CIAC'!C11-'Deprec Exp no CIAC'!C11</f>
        <v>0</v>
      </c>
      <c r="D11" s="148">
        <f>'Deprec Exp w CIAC'!D11-'Deprec Exp no CIAC'!D11</f>
        <v>0</v>
      </c>
      <c r="E11" s="5">
        <f t="shared" si="0"/>
        <v>4.1300000000000003E-2</v>
      </c>
      <c r="F11" s="148">
        <f>'Deprec Exp w CIAC'!F11-'Deprec Exp no CIAC'!F11</f>
        <v>0</v>
      </c>
      <c r="G11" s="148">
        <f>'Deprec Exp w CIAC'!G11-'Deprec Exp no CIAC'!G11</f>
        <v>0</v>
      </c>
      <c r="H11" s="5"/>
      <c r="I11" s="158">
        <f>I10*12</f>
        <v>-54743.406290270999</v>
      </c>
      <c r="J11" s="158"/>
      <c r="L11" s="148"/>
      <c r="M11" s="158"/>
      <c r="R11" s="155" t="s">
        <v>41</v>
      </c>
      <c r="S11" s="5">
        <v>0.2</v>
      </c>
      <c r="T11" s="5"/>
      <c r="U11" s="5"/>
      <c r="V11" s="5"/>
    </row>
    <row r="12" spans="1:22" x14ac:dyDescent="0.2">
      <c r="A12" s="155" t="s">
        <v>51</v>
      </c>
      <c r="B12" s="155" t="s">
        <v>46</v>
      </c>
      <c r="C12" s="148">
        <f>'Deprec Exp w CIAC'!C12-'Deprec Exp no CIAC'!C12</f>
        <v>0</v>
      </c>
      <c r="D12" s="148">
        <f>'Deprec Exp w CIAC'!D12-'Deprec Exp no CIAC'!D12</f>
        <v>0</v>
      </c>
      <c r="E12" s="5">
        <f t="shared" si="0"/>
        <v>6.8500000000000005E-2</v>
      </c>
      <c r="F12" s="148">
        <f>'Deprec Exp w CIAC'!F12-'Deprec Exp no CIAC'!F12</f>
        <v>0</v>
      </c>
      <c r="G12" s="148">
        <f>'Deprec Exp w CIAC'!G12-'Deprec Exp no CIAC'!G12</f>
        <v>0</v>
      </c>
      <c r="H12" s="5"/>
      <c r="I12" s="158">
        <f>'RB by FERC Diff'!L12</f>
        <v>-55734.237173349131</v>
      </c>
      <c r="J12" s="158" t="s">
        <v>179</v>
      </c>
      <c r="L12" s="148"/>
      <c r="M12" s="158"/>
      <c r="S12" s="5"/>
      <c r="T12" s="5"/>
      <c r="U12" s="5"/>
      <c r="V12" s="5"/>
    </row>
    <row r="13" spans="1:22" x14ac:dyDescent="0.2">
      <c r="A13" s="155" t="s">
        <v>51</v>
      </c>
      <c r="B13" s="155" t="s">
        <v>48</v>
      </c>
      <c r="C13" s="148">
        <f>'Deprec Exp w CIAC'!C13-'Deprec Exp no CIAC'!C13</f>
        <v>0</v>
      </c>
      <c r="D13" s="148">
        <f>'Deprec Exp w CIAC'!D13-'Deprec Exp no CIAC'!D13</f>
        <v>0</v>
      </c>
      <c r="E13" s="5">
        <f t="shared" si="0"/>
        <v>0.2</v>
      </c>
      <c r="F13" s="148">
        <f>'Deprec Exp w CIAC'!F13-'Deprec Exp no CIAC'!F13</f>
        <v>0</v>
      </c>
      <c r="G13" s="148">
        <f>'Deprec Exp w CIAC'!G13-'Deprec Exp no CIAC'!G13</f>
        <v>0</v>
      </c>
      <c r="H13" s="5"/>
      <c r="I13" s="158"/>
      <c r="J13" s="158"/>
      <c r="L13" s="148"/>
      <c r="M13" s="158"/>
      <c r="S13" s="5"/>
      <c r="T13" s="5"/>
      <c r="U13" s="5"/>
      <c r="V13" s="5"/>
    </row>
    <row r="14" spans="1:22" x14ac:dyDescent="0.2">
      <c r="A14" s="155" t="s">
        <v>52</v>
      </c>
      <c r="B14" s="155" t="s">
        <v>45</v>
      </c>
      <c r="C14" s="148">
        <f>'Deprec Exp w CIAC'!C14-'Deprec Exp no CIAC'!C14</f>
        <v>0</v>
      </c>
      <c r="D14" s="148">
        <f>'Deprec Exp w CIAC'!D14-'Deprec Exp no CIAC'!D14</f>
        <v>0</v>
      </c>
      <c r="E14" s="5">
        <f t="shared" si="0"/>
        <v>2.2100000000000002E-2</v>
      </c>
      <c r="F14" s="148">
        <f>'Deprec Exp w CIAC'!F14-'Deprec Exp no CIAC'!F14</f>
        <v>0</v>
      </c>
      <c r="G14" s="148">
        <f>'Deprec Exp w CIAC'!G14-'Deprec Exp no CIAC'!G14</f>
        <v>0</v>
      </c>
      <c r="H14" s="5"/>
      <c r="I14" s="158"/>
      <c r="J14" s="158"/>
      <c r="L14" s="148"/>
      <c r="M14" s="158"/>
      <c r="S14" s="5"/>
      <c r="T14" s="5"/>
      <c r="U14" s="5"/>
      <c r="V14" s="5"/>
    </row>
    <row r="15" spans="1:22" x14ac:dyDescent="0.2">
      <c r="A15" s="155" t="s">
        <v>52</v>
      </c>
      <c r="B15" s="155" t="s">
        <v>42</v>
      </c>
      <c r="C15" s="148">
        <f>'Deprec Exp w CIAC'!C15-'Deprec Exp no CIAC'!C15</f>
        <v>0</v>
      </c>
      <c r="D15" s="148">
        <f>'Deprec Exp w CIAC'!D15-'Deprec Exp no CIAC'!D15</f>
        <v>0</v>
      </c>
      <c r="E15" s="5">
        <f t="shared" si="0"/>
        <v>4.1300000000000003E-2</v>
      </c>
      <c r="F15" s="148">
        <f>'Deprec Exp w CIAC'!F15-'Deprec Exp no CIAC'!F15</f>
        <v>0</v>
      </c>
      <c r="G15" s="148">
        <f>'Deprec Exp w CIAC'!G15-'Deprec Exp no CIAC'!G15</f>
        <v>0</v>
      </c>
      <c r="H15" s="5"/>
      <c r="I15" s="158"/>
      <c r="J15" s="158"/>
      <c r="L15" s="148"/>
      <c r="M15" s="158"/>
      <c r="S15" s="5"/>
      <c r="T15" s="5"/>
      <c r="U15" s="5"/>
      <c r="V15" s="5"/>
    </row>
    <row r="16" spans="1:22" x14ac:dyDescent="0.2">
      <c r="C16" s="148"/>
      <c r="D16" s="148"/>
      <c r="E16" s="5"/>
      <c r="F16" s="148"/>
      <c r="G16" s="148"/>
      <c r="H16" s="5"/>
      <c r="I16" s="158"/>
      <c r="J16" s="158"/>
      <c r="L16" s="148"/>
      <c r="M16" s="158"/>
      <c r="S16" s="5"/>
      <c r="T16" s="5"/>
      <c r="U16" s="5"/>
      <c r="V16" s="5"/>
    </row>
    <row r="17" spans="2:22" x14ac:dyDescent="0.2">
      <c r="C17" s="148"/>
      <c r="D17" s="148"/>
      <c r="E17" s="5"/>
      <c r="F17" s="148"/>
      <c r="G17" s="148"/>
      <c r="H17" s="5"/>
      <c r="I17" s="158"/>
      <c r="J17" s="158"/>
      <c r="L17" s="148"/>
      <c r="M17" s="158"/>
      <c r="S17" s="5"/>
      <c r="T17" s="5"/>
      <c r="U17" s="5"/>
      <c r="V17" s="5"/>
    </row>
    <row r="18" spans="2:22" x14ac:dyDescent="0.2">
      <c r="C18" s="148"/>
      <c r="D18" s="148"/>
      <c r="E18" s="5"/>
      <c r="F18" s="148"/>
      <c r="G18" s="148"/>
      <c r="H18" s="5"/>
      <c r="I18" s="158"/>
      <c r="J18" s="158"/>
      <c r="L18" s="148"/>
      <c r="M18" s="158"/>
      <c r="S18" s="5"/>
      <c r="T18" s="5"/>
      <c r="U18" s="5"/>
      <c r="V18" s="5"/>
    </row>
    <row r="19" spans="2:22" x14ac:dyDescent="0.2">
      <c r="C19" s="148"/>
      <c r="D19" s="148"/>
      <c r="F19" s="158"/>
      <c r="G19" s="148"/>
      <c r="K19" s="49"/>
      <c r="N19" s="158"/>
      <c r="O19" s="158"/>
      <c r="P19" s="158"/>
      <c r="S19" s="5"/>
      <c r="T19" s="5"/>
      <c r="U19" s="5"/>
      <c r="V19" s="5"/>
    </row>
    <row r="20" spans="2:22" x14ac:dyDescent="0.2">
      <c r="D20" s="148"/>
      <c r="K20" s="49"/>
      <c r="S20" s="5"/>
      <c r="T20" s="5"/>
      <c r="U20" s="5"/>
      <c r="V20" s="5"/>
    </row>
    <row r="21" spans="2:22" ht="13.5" thickBot="1" x14ac:dyDescent="0.25">
      <c r="B21" s="39" t="s">
        <v>58</v>
      </c>
      <c r="C21" s="40">
        <f>SUM(C2:C20)</f>
        <v>-2477077.2077045701</v>
      </c>
      <c r="D21" s="40">
        <f>SUM(D2:D20)</f>
        <v>-2477077.2077045701</v>
      </c>
      <c r="E21" s="39"/>
      <c r="F21" s="40">
        <f>SUM(F2:F20)</f>
        <v>-4561.9505241892621</v>
      </c>
      <c r="G21" s="40">
        <f>SUM(G2:G20)</f>
        <v>-250907.27883040952</v>
      </c>
      <c r="H21" s="39"/>
      <c r="I21" s="40">
        <f t="shared" ref="I21:N21" si="1">SUM(I2:I20)</f>
        <v>-115039.59398780938</v>
      </c>
      <c r="J21" s="40">
        <f t="shared" si="1"/>
        <v>0</v>
      </c>
      <c r="K21" s="40">
        <f t="shared" si="1"/>
        <v>0</v>
      </c>
      <c r="L21" s="40">
        <f t="shared" si="1"/>
        <v>0</v>
      </c>
      <c r="M21" s="40">
        <f t="shared" si="1"/>
        <v>0</v>
      </c>
      <c r="N21" s="40">
        <f t="shared" si="1"/>
        <v>0</v>
      </c>
      <c r="O21" s="43"/>
      <c r="P21" s="43"/>
      <c r="S21" s="5"/>
      <c r="T21" s="5"/>
      <c r="U21" s="5"/>
      <c r="V21" s="5"/>
    </row>
    <row r="22" spans="2:22" ht="13.5" thickTop="1" x14ac:dyDescent="0.2">
      <c r="S22" s="5"/>
      <c r="T22" s="5"/>
      <c r="U22" s="5"/>
      <c r="V22" s="5"/>
    </row>
    <row r="23" spans="2:22" x14ac:dyDescent="0.2">
      <c r="J23" s="6"/>
      <c r="K23" s="148"/>
      <c r="S23" s="5"/>
      <c r="T23" s="5"/>
      <c r="U23" s="5"/>
      <c r="V23" s="5"/>
    </row>
    <row r="24" spans="2:22" x14ac:dyDescent="0.2">
      <c r="C24" s="148"/>
      <c r="S24" s="5"/>
      <c r="T24" s="5"/>
      <c r="U24" s="5"/>
      <c r="V24" s="5"/>
    </row>
    <row r="25" spans="2:22" x14ac:dyDescent="0.2">
      <c r="S25" s="5"/>
      <c r="T25" s="5"/>
      <c r="U25" s="5"/>
      <c r="V25" s="5"/>
    </row>
    <row r="26" spans="2:22" x14ac:dyDescent="0.2">
      <c r="S26" s="5"/>
      <c r="T26" s="5"/>
      <c r="U26" s="5"/>
      <c r="V26" s="5"/>
    </row>
    <row r="27" spans="2:22" x14ac:dyDescent="0.2">
      <c r="S27" s="5"/>
      <c r="T27" s="5"/>
      <c r="U27" s="5"/>
      <c r="V27" s="5"/>
    </row>
    <row r="28" spans="2:22" x14ac:dyDescent="0.2">
      <c r="S28" s="5"/>
      <c r="T28" s="5"/>
      <c r="U28" s="5"/>
      <c r="V28" s="5"/>
    </row>
    <row r="29" spans="2:22" x14ac:dyDescent="0.2">
      <c r="S29" s="5"/>
      <c r="T29" s="5"/>
      <c r="U29" s="5"/>
      <c r="V29" s="5"/>
    </row>
    <row r="30" spans="2:22" x14ac:dyDescent="0.2">
      <c r="S30" s="5"/>
      <c r="T30" s="5"/>
      <c r="U30" s="5"/>
      <c r="V30" s="5"/>
    </row>
    <row r="31" spans="2:22" x14ac:dyDescent="0.2">
      <c r="S31" s="5"/>
      <c r="T31" s="5"/>
      <c r="U31" s="5"/>
      <c r="V31" s="5"/>
    </row>
    <row r="32" spans="2:22" x14ac:dyDescent="0.2">
      <c r="S32" s="5"/>
      <c r="T32" s="5"/>
      <c r="U32" s="5"/>
      <c r="V32" s="5"/>
    </row>
    <row r="33" spans="12:22" x14ac:dyDescent="0.2">
      <c r="S33" s="5"/>
      <c r="T33" s="5"/>
      <c r="U33" s="5"/>
      <c r="V33" s="5"/>
    </row>
    <row r="34" spans="12:22" x14ac:dyDescent="0.2">
      <c r="L34" s="9"/>
      <c r="M34" s="48"/>
      <c r="N34" s="158"/>
      <c r="S34" s="5"/>
      <c r="T34" s="5"/>
      <c r="U34" s="5"/>
      <c r="V34" s="5"/>
    </row>
    <row r="35" spans="12:22" x14ac:dyDescent="0.2">
      <c r="S35" s="5"/>
      <c r="T35" s="5"/>
      <c r="U35" s="5"/>
      <c r="V35" s="5"/>
    </row>
    <row r="36" spans="12:22" x14ac:dyDescent="0.2">
      <c r="S36" s="5"/>
      <c r="T36" s="5"/>
      <c r="U36" s="5"/>
      <c r="V36" s="5"/>
    </row>
    <row r="37" spans="12:22" x14ac:dyDescent="0.2">
      <c r="S37" s="5"/>
      <c r="T37" s="5"/>
      <c r="U37" s="5"/>
      <c r="V37" s="5"/>
    </row>
    <row r="38" spans="12:22" x14ac:dyDescent="0.2">
      <c r="S38" s="5"/>
      <c r="T38" s="5"/>
      <c r="U38" s="5"/>
      <c r="V38" s="5"/>
    </row>
  </sheetData>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workbookViewId="0">
      <selection activeCell="J34" sqref="J34"/>
    </sheetView>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RowHeight="12.75" x14ac:dyDescent="0.2"/>
  <cols>
    <col min="1" max="1" width="9.5703125" bestFit="1" customWidth="1"/>
    <col min="2" max="2" width="46.28515625" bestFit="1" customWidth="1"/>
    <col min="3" max="3" width="10.42578125" customWidth="1"/>
    <col min="4" max="4" width="10.7109375" customWidth="1"/>
    <col min="5" max="5" width="9.42578125" bestFit="1" customWidth="1"/>
    <col min="6" max="6" width="12" bestFit="1" customWidth="1"/>
  </cols>
  <sheetData>
    <row r="1" spans="1:8" s="4" customFormat="1" x14ac:dyDescent="0.2">
      <c r="C1" s="4" t="s">
        <v>62</v>
      </c>
      <c r="D1" s="4" t="s">
        <v>62</v>
      </c>
      <c r="G1"/>
      <c r="H1"/>
    </row>
    <row r="2" spans="1:8" x14ac:dyDescent="0.2">
      <c r="A2" s="50" t="s">
        <v>54</v>
      </c>
      <c r="B2" s="50" t="s">
        <v>27</v>
      </c>
      <c r="C2" s="50" t="s">
        <v>65</v>
      </c>
      <c r="D2" s="50" t="s">
        <v>19</v>
      </c>
      <c r="E2" s="50"/>
      <c r="F2" s="50"/>
    </row>
    <row r="3" spans="1:8" x14ac:dyDescent="0.2">
      <c r="A3">
        <v>23740</v>
      </c>
      <c r="B3" t="s">
        <v>43</v>
      </c>
      <c r="C3" s="5">
        <v>0</v>
      </c>
      <c r="D3" s="5">
        <v>0</v>
      </c>
      <c r="E3" s="5"/>
      <c r="F3" s="5"/>
    </row>
    <row r="4" spans="1:8" x14ac:dyDescent="0.2">
      <c r="A4">
        <v>23761</v>
      </c>
      <c r="B4" t="s">
        <v>44</v>
      </c>
      <c r="C4" s="5">
        <v>2.4399999999999998E-2</v>
      </c>
      <c r="D4" s="5">
        <v>2.76E-2</v>
      </c>
      <c r="E4" s="5"/>
      <c r="F4" s="5"/>
    </row>
    <row r="5" spans="1:8" x14ac:dyDescent="0.2">
      <c r="A5">
        <v>23762</v>
      </c>
      <c r="B5" t="s">
        <v>45</v>
      </c>
      <c r="C5" s="5">
        <v>2.2100000000000002E-2</v>
      </c>
      <c r="D5" s="5">
        <v>2.2499999999999999E-2</v>
      </c>
      <c r="E5" s="5"/>
      <c r="F5" s="5"/>
    </row>
    <row r="6" spans="1:8" x14ac:dyDescent="0.2">
      <c r="A6">
        <v>23780</v>
      </c>
      <c r="B6" t="s">
        <v>42</v>
      </c>
      <c r="C6" s="5">
        <v>4.1300000000000003E-2</v>
      </c>
      <c r="D6" s="5">
        <v>3.44E-2</v>
      </c>
      <c r="E6" s="5"/>
      <c r="F6" s="5"/>
    </row>
    <row r="7" spans="1:8" x14ac:dyDescent="0.2">
      <c r="A7">
        <v>23850</v>
      </c>
      <c r="B7" t="s">
        <v>46</v>
      </c>
      <c r="C7" s="5">
        <v>6.8500000000000005E-2</v>
      </c>
      <c r="D7" s="5">
        <v>5.1200000000000002E-2</v>
      </c>
      <c r="E7" s="5"/>
      <c r="F7" s="5"/>
    </row>
    <row r="8" spans="1:8" x14ac:dyDescent="0.2">
      <c r="A8">
        <v>23750</v>
      </c>
      <c r="B8" t="s">
        <v>47</v>
      </c>
      <c r="C8" s="5">
        <v>2.53E-2</v>
      </c>
      <c r="D8" s="5">
        <v>2.1299999999999999E-2</v>
      </c>
      <c r="E8" s="5"/>
      <c r="F8" s="5"/>
    </row>
    <row r="9" spans="1:8" x14ac:dyDescent="0.2">
      <c r="A9">
        <v>23912</v>
      </c>
      <c r="B9" t="s">
        <v>48</v>
      </c>
      <c r="C9" s="5">
        <v>0.2</v>
      </c>
      <c r="D9" s="5">
        <v>0.2</v>
      </c>
      <c r="E9" s="5"/>
      <c r="F9" s="5"/>
    </row>
    <row r="10" spans="1:8" x14ac:dyDescent="0.2">
      <c r="A10">
        <v>23970</v>
      </c>
      <c r="B10" t="s">
        <v>49</v>
      </c>
      <c r="C10" s="5">
        <v>6.6666666666666666E-2</v>
      </c>
      <c r="D10" s="5">
        <v>6.6666666666666666E-2</v>
      </c>
      <c r="E10" s="5"/>
      <c r="F10" s="5"/>
    </row>
    <row r="11" spans="1:8" x14ac:dyDescent="0.2">
      <c r="A11">
        <v>23030</v>
      </c>
      <c r="B11" t="s">
        <v>41</v>
      </c>
      <c r="C11" s="5">
        <v>0.2</v>
      </c>
      <c r="D11" s="5">
        <v>0.2</v>
      </c>
      <c r="E11" s="5"/>
      <c r="F11" s="5"/>
    </row>
    <row r="12" spans="1:8" x14ac:dyDescent="0.2">
      <c r="A12">
        <v>13740</v>
      </c>
      <c r="B12" t="s">
        <v>43</v>
      </c>
      <c r="C12" s="5">
        <v>0</v>
      </c>
      <c r="D12" s="5">
        <v>0</v>
      </c>
      <c r="E12" s="5"/>
      <c r="F12" s="5"/>
    </row>
    <row r="13" spans="1:8" x14ac:dyDescent="0.2">
      <c r="A13">
        <v>13761</v>
      </c>
      <c r="B13" t="s">
        <v>44</v>
      </c>
      <c r="C13" s="5">
        <v>2.4399999999999998E-2</v>
      </c>
      <c r="D13" s="5">
        <v>2.76E-2</v>
      </c>
      <c r="E13" s="5"/>
      <c r="F13" s="5"/>
    </row>
    <row r="14" spans="1:8" x14ac:dyDescent="0.2">
      <c r="A14">
        <v>13762</v>
      </c>
      <c r="B14" t="s">
        <v>45</v>
      </c>
      <c r="C14" s="5">
        <v>2.2100000000000002E-2</v>
      </c>
      <c r="D14" s="5">
        <v>2.2499999999999999E-2</v>
      </c>
      <c r="E14" s="5"/>
      <c r="F14" s="5"/>
    </row>
    <row r="15" spans="1:8" x14ac:dyDescent="0.2">
      <c r="A15">
        <v>13780</v>
      </c>
      <c r="B15" t="s">
        <v>42</v>
      </c>
      <c r="C15" s="5">
        <v>4.1300000000000003E-2</v>
      </c>
      <c r="D15" s="5">
        <v>3.44E-2</v>
      </c>
      <c r="E15" s="5"/>
      <c r="F15" s="5"/>
    </row>
    <row r="16" spans="1:8" x14ac:dyDescent="0.2">
      <c r="A16">
        <v>13850</v>
      </c>
      <c r="B16" t="s">
        <v>46</v>
      </c>
      <c r="C16" s="5">
        <v>6.8500000000000005E-2</v>
      </c>
      <c r="D16" s="5">
        <v>5.1200000000000002E-2</v>
      </c>
      <c r="E16" s="5"/>
      <c r="F16" s="5"/>
    </row>
    <row r="17" spans="1:6" x14ac:dyDescent="0.2">
      <c r="A17">
        <v>13750</v>
      </c>
      <c r="B17" t="s">
        <v>47</v>
      </c>
      <c r="C17" s="5">
        <v>2.53E-2</v>
      </c>
      <c r="D17" s="5">
        <v>2.1299999999999999E-2</v>
      </c>
      <c r="E17" s="5"/>
      <c r="F17" s="5"/>
    </row>
    <row r="18" spans="1:6" x14ac:dyDescent="0.2">
      <c r="A18">
        <v>13912</v>
      </c>
      <c r="B18" t="s">
        <v>48</v>
      </c>
      <c r="C18" s="5">
        <v>0.2</v>
      </c>
      <c r="D18" s="5">
        <v>0.2</v>
      </c>
      <c r="E18" s="5"/>
      <c r="F18" s="5"/>
    </row>
    <row r="19" spans="1:6" x14ac:dyDescent="0.2">
      <c r="A19">
        <v>13970</v>
      </c>
      <c r="B19" t="s">
        <v>49</v>
      </c>
      <c r="C19" s="5">
        <v>6.6666666666666666E-2</v>
      </c>
      <c r="D19" s="5">
        <v>6.6666666666666666E-2</v>
      </c>
      <c r="E19" s="5"/>
      <c r="F19" s="5"/>
    </row>
    <row r="20" spans="1:6" x14ac:dyDescent="0.2">
      <c r="A20">
        <v>13030</v>
      </c>
      <c r="B20" t="s">
        <v>41</v>
      </c>
      <c r="C20" s="5">
        <v>0.2</v>
      </c>
      <c r="D20" s="5">
        <v>0.2</v>
      </c>
      <c r="E20" s="5"/>
      <c r="F20" s="5"/>
    </row>
    <row r="21" spans="1:6" x14ac:dyDescent="0.2">
      <c r="A21">
        <v>33740</v>
      </c>
      <c r="B21" t="s">
        <v>43</v>
      </c>
      <c r="C21" s="5">
        <v>0</v>
      </c>
      <c r="D21" s="5">
        <v>0</v>
      </c>
      <c r="E21" s="5"/>
      <c r="F21" s="5"/>
    </row>
    <row r="22" spans="1:6" x14ac:dyDescent="0.2">
      <c r="A22">
        <v>33761</v>
      </c>
      <c r="B22" t="s">
        <v>44</v>
      </c>
      <c r="C22" s="5">
        <v>2.4399999999999998E-2</v>
      </c>
      <c r="D22" s="5">
        <v>2.76E-2</v>
      </c>
      <c r="E22" s="5"/>
      <c r="F22" s="5"/>
    </row>
    <row r="23" spans="1:6" x14ac:dyDescent="0.2">
      <c r="A23">
        <v>33762</v>
      </c>
      <c r="B23" t="s">
        <v>45</v>
      </c>
      <c r="C23" s="5">
        <v>2.2100000000000002E-2</v>
      </c>
      <c r="D23" s="5">
        <v>2.2499999999999999E-2</v>
      </c>
      <c r="E23" s="5"/>
      <c r="F23" s="5"/>
    </row>
    <row r="24" spans="1:6" x14ac:dyDescent="0.2">
      <c r="A24">
        <v>33780</v>
      </c>
      <c r="B24" t="s">
        <v>42</v>
      </c>
      <c r="C24" s="5">
        <v>4.1300000000000003E-2</v>
      </c>
      <c r="D24" s="5">
        <v>3.44E-2</v>
      </c>
      <c r="E24" s="5"/>
      <c r="F24" s="5"/>
    </row>
    <row r="25" spans="1:6" x14ac:dyDescent="0.2">
      <c r="A25">
        <v>33850</v>
      </c>
      <c r="B25" t="s">
        <v>46</v>
      </c>
      <c r="C25" s="5">
        <v>6.8500000000000005E-2</v>
      </c>
      <c r="D25" s="5">
        <v>5.1200000000000002E-2</v>
      </c>
      <c r="E25" s="5"/>
      <c r="F25" s="5"/>
    </row>
    <row r="26" spans="1:6" x14ac:dyDescent="0.2">
      <c r="A26">
        <v>33750</v>
      </c>
      <c r="B26" t="s">
        <v>47</v>
      </c>
      <c r="C26" s="5">
        <v>2.53E-2</v>
      </c>
      <c r="D26" s="5">
        <v>2.1299999999999999E-2</v>
      </c>
      <c r="E26" s="5"/>
      <c r="F26" s="5"/>
    </row>
    <row r="27" spans="1:6" x14ac:dyDescent="0.2">
      <c r="A27">
        <v>33912</v>
      </c>
      <c r="B27" t="s">
        <v>48</v>
      </c>
      <c r="C27" s="5">
        <v>0.2</v>
      </c>
      <c r="D27" s="5">
        <v>0.2</v>
      </c>
      <c r="E27" s="5"/>
      <c r="F27" s="5"/>
    </row>
    <row r="28" spans="1:6" x14ac:dyDescent="0.2">
      <c r="A28">
        <v>33970</v>
      </c>
      <c r="B28" t="s">
        <v>49</v>
      </c>
      <c r="C28" s="5">
        <v>6.6666666666666666E-2</v>
      </c>
      <c r="D28" s="5">
        <v>6.6666666666666666E-2</v>
      </c>
      <c r="E28" s="5"/>
      <c r="F28" s="5"/>
    </row>
    <row r="29" spans="1:6" x14ac:dyDescent="0.2">
      <c r="A29">
        <v>33030</v>
      </c>
      <c r="B29" t="s">
        <v>41</v>
      </c>
      <c r="C29" s="5">
        <v>0.2</v>
      </c>
      <c r="D29" s="5">
        <v>0.2</v>
      </c>
      <c r="E29" s="5"/>
      <c r="F29" s="5"/>
    </row>
    <row r="30" spans="1:6" x14ac:dyDescent="0.2">
      <c r="C30" s="5"/>
      <c r="D30" s="5"/>
      <c r="E30" s="5"/>
      <c r="F30" s="5"/>
    </row>
    <row r="31" spans="1:6" x14ac:dyDescent="0.2">
      <c r="C31" s="5"/>
      <c r="D31" s="5"/>
      <c r="E31" s="5"/>
      <c r="F31" s="5"/>
    </row>
  </sheetData>
  <sortState ref="B3:F35">
    <sortCondition ref="B3:B35"/>
  </sortState>
  <pageMargins left="0.7" right="0.7" top="0.75" bottom="0.75" header="0.3" footer="0.3"/>
  <pageSetup orientation="portrait" horizontalDpi="300" verticalDpi="3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pane xSplit="2" ySplit="5" topLeftCell="C35" activePane="bottomRight" state="frozen"/>
      <selection pane="topRight" activeCell="C1" sqref="C1"/>
      <selection pane="bottomLeft" activeCell="A6" sqref="A6"/>
      <selection pane="bottomRight" activeCell="D35" sqref="D35"/>
    </sheetView>
  </sheetViews>
  <sheetFormatPr defaultRowHeight="12.75" outlineLevelRow="1" x14ac:dyDescent="0.2"/>
  <cols>
    <col min="1" max="1" width="16.140625" style="155" customWidth="1"/>
    <col min="2" max="2" width="42.28515625" style="155" customWidth="1"/>
    <col min="3" max="3" width="13.42578125" style="155" bestFit="1" customWidth="1"/>
    <col min="4" max="4" width="14" style="155" bestFit="1" customWidth="1"/>
    <col min="5" max="5" width="11.7109375" style="155" bestFit="1" customWidth="1"/>
    <col min="6" max="6" width="9.140625" style="155"/>
    <col min="16" max="16384" width="9.140625" style="155"/>
  </cols>
  <sheetData>
    <row r="1" spans="1:6" ht="18.75" x14ac:dyDescent="0.3">
      <c r="A1" s="125" t="s">
        <v>163</v>
      </c>
      <c r="B1" s="126"/>
      <c r="C1" s="126"/>
    </row>
    <row r="2" spans="1:6" ht="15" x14ac:dyDescent="0.25">
      <c r="A2" s="151" t="s">
        <v>165</v>
      </c>
      <c r="B2" s="126"/>
      <c r="C2" s="162" t="s">
        <v>164</v>
      </c>
      <c r="D2" s="163"/>
      <c r="E2" s="164"/>
    </row>
    <row r="3" spans="1:6" ht="15" x14ac:dyDescent="0.25">
      <c r="A3" s="126"/>
      <c r="B3" s="126"/>
      <c r="C3" s="127"/>
      <c r="D3" s="127"/>
      <c r="E3" s="127" t="s">
        <v>141</v>
      </c>
    </row>
    <row r="4" spans="1:6" ht="15" x14ac:dyDescent="0.25">
      <c r="A4" s="126"/>
      <c r="B4" s="126"/>
      <c r="C4" s="127"/>
      <c r="D4" s="127"/>
      <c r="E4" s="127" t="s">
        <v>142</v>
      </c>
    </row>
    <row r="5" spans="1:6" ht="15" x14ac:dyDescent="0.25">
      <c r="A5" s="126"/>
      <c r="B5" s="126"/>
      <c r="C5" s="128" t="s">
        <v>139</v>
      </c>
      <c r="D5" s="128" t="s">
        <v>140</v>
      </c>
      <c r="E5" s="128" t="s">
        <v>143</v>
      </c>
    </row>
    <row r="6" spans="1:6" ht="15" x14ac:dyDescent="0.25">
      <c r="A6" s="129" t="s">
        <v>114</v>
      </c>
      <c r="B6" s="126"/>
      <c r="C6" s="126"/>
      <c r="D6" s="126"/>
    </row>
    <row r="7" spans="1:6" x14ac:dyDescent="0.2">
      <c r="A7" s="56" t="s">
        <v>70</v>
      </c>
      <c r="C7" s="130"/>
      <c r="D7" s="130"/>
    </row>
    <row r="8" spans="1:6" x14ac:dyDescent="0.2">
      <c r="A8" s="56"/>
      <c r="C8" s="130"/>
      <c r="D8" s="130"/>
    </row>
    <row r="9" spans="1:6" x14ac:dyDescent="0.2">
      <c r="B9" s="9" t="s">
        <v>41</v>
      </c>
      <c r="C9" s="165">
        <f>'RB by FERC no CIAC'!$C$7</f>
        <v>746243.11000000022</v>
      </c>
      <c r="D9" s="165">
        <f>'RB by FERC no CIAC'!$H$7</f>
        <v>746243.11000000022</v>
      </c>
      <c r="E9" s="166">
        <f>D9-C9</f>
        <v>0</v>
      </c>
      <c r="F9" s="166"/>
    </row>
    <row r="10" spans="1:6" hidden="1" outlineLevel="1" x14ac:dyDescent="0.2">
      <c r="B10" s="9"/>
      <c r="C10" s="131"/>
      <c r="D10" s="131"/>
      <c r="E10" s="155">
        <f>D10-C10</f>
        <v>0</v>
      </c>
    </row>
    <row r="11" spans="1:6" hidden="1" outlineLevel="1" x14ac:dyDescent="0.2">
      <c r="B11" s="9"/>
      <c r="C11" s="131"/>
      <c r="D11" s="131"/>
      <c r="E11" s="155">
        <f>D11-C11</f>
        <v>0</v>
      </c>
    </row>
    <row r="12" spans="1:6" collapsed="1" x14ac:dyDescent="0.2">
      <c r="B12" s="9" t="s">
        <v>47</v>
      </c>
      <c r="C12" s="131">
        <f>'RB by FERC no CIAC'!$C$10</f>
        <v>0.48000000000000015</v>
      </c>
      <c r="D12" s="131">
        <f>'RB by FERC no CIAC'!$H$10</f>
        <v>0.48000000000000015</v>
      </c>
      <c r="E12" s="124">
        <f>D12-C12</f>
        <v>0</v>
      </c>
    </row>
    <row r="13" spans="1:6" x14ac:dyDescent="0.2">
      <c r="B13" s="9" t="s">
        <v>44</v>
      </c>
      <c r="C13" s="131">
        <f>'RB by FERC no CIAC'!$C$11</f>
        <v>-193.34</v>
      </c>
      <c r="D13" s="131">
        <f>'RB by FERC no CIAC'!$H$11</f>
        <v>-193.34</v>
      </c>
      <c r="E13" s="124">
        <f>D13-C13</f>
        <v>0</v>
      </c>
    </row>
    <row r="14" spans="1:6" x14ac:dyDescent="0.2">
      <c r="B14" s="9" t="s">
        <v>45</v>
      </c>
      <c r="C14" s="131">
        <f>'RB by FERC no CIAC'!$C$12</f>
        <v>27457432.680000003</v>
      </c>
      <c r="D14" s="131">
        <f>'RB by FERC no CIAC'!$H$12</f>
        <v>27457432.680000003</v>
      </c>
      <c r="E14" s="124">
        <f>D14-C14</f>
        <v>0</v>
      </c>
    </row>
    <row r="15" spans="1:6" x14ac:dyDescent="0.2">
      <c r="B15" s="9" t="s">
        <v>42</v>
      </c>
      <c r="C15" s="131">
        <f>'RB by FERC no CIAC'!$C$13</f>
        <v>1642390.9399999997</v>
      </c>
      <c r="D15" s="131">
        <f>'RB by FERC no CIAC'!$H$13</f>
        <v>1642390.9399999997</v>
      </c>
      <c r="E15" s="124">
        <f>D15-C15</f>
        <v>0</v>
      </c>
    </row>
    <row r="16" spans="1:6" x14ac:dyDescent="0.2">
      <c r="B16" s="9" t="s">
        <v>46</v>
      </c>
      <c r="C16" s="131">
        <f>'RB by FERC no CIAC'!$C$14</f>
        <v>233963.74000000008</v>
      </c>
      <c r="D16" s="131">
        <f>'RB by FERC no CIAC'!$H$14</f>
        <v>233963.74000000008</v>
      </c>
      <c r="E16" s="124">
        <f>D16-C16</f>
        <v>0</v>
      </c>
    </row>
    <row r="17" spans="1:5" x14ac:dyDescent="0.2">
      <c r="B17" s="9" t="s">
        <v>48</v>
      </c>
      <c r="C17" s="131">
        <f>'RB by FERC no CIAC'!$C$15</f>
        <v>5221.2299999999987</v>
      </c>
      <c r="D17" s="131">
        <f>'RB by FERC no CIAC'!$H$15</f>
        <v>5221.2299999999987</v>
      </c>
      <c r="E17" s="124">
        <f>D17-C17</f>
        <v>0</v>
      </c>
    </row>
    <row r="18" spans="1:5" x14ac:dyDescent="0.2">
      <c r="B18" s="9"/>
      <c r="C18" s="160"/>
      <c r="D18" s="160"/>
      <c r="E18" s="161"/>
    </row>
    <row r="19" spans="1:5" hidden="1" outlineLevel="1" x14ac:dyDescent="0.2">
      <c r="A19" s="56" t="s">
        <v>71</v>
      </c>
      <c r="C19" s="131"/>
      <c r="D19" s="131"/>
    </row>
    <row r="20" spans="1:5" hidden="1" outlineLevel="1" x14ac:dyDescent="0.2">
      <c r="A20" s="56"/>
      <c r="C20" s="131"/>
      <c r="D20" s="131"/>
    </row>
    <row r="21" spans="1:5" hidden="1" outlineLevel="1" x14ac:dyDescent="0.2">
      <c r="B21" s="9" t="s">
        <v>43</v>
      </c>
      <c r="C21" s="131">
        <f>'RB by FERC no CIAC'!C19</f>
        <v>0</v>
      </c>
      <c r="D21" s="131">
        <f>'RB by FERC no CIAC'!H19</f>
        <v>0</v>
      </c>
      <c r="E21" s="124">
        <f>C21-D21</f>
        <v>0</v>
      </c>
    </row>
    <row r="22" spans="1:5" hidden="1" outlineLevel="1" x14ac:dyDescent="0.2">
      <c r="B22" s="9" t="s">
        <v>44</v>
      </c>
      <c r="C22" s="131">
        <f>'RB by FERC no CIAC'!C20</f>
        <v>0</v>
      </c>
      <c r="D22" s="131">
        <f>'RB by FERC no CIAC'!H20</f>
        <v>0</v>
      </c>
      <c r="E22" s="124">
        <f>C22-D22</f>
        <v>0</v>
      </c>
    </row>
    <row r="23" spans="1:5" hidden="1" outlineLevel="1" x14ac:dyDescent="0.2">
      <c r="B23" s="9" t="s">
        <v>45</v>
      </c>
      <c r="C23" s="131">
        <f>'RB by FERC no CIAC'!C21</f>
        <v>0</v>
      </c>
      <c r="D23" s="131">
        <f>'RB by FERC no CIAC'!H21</f>
        <v>0</v>
      </c>
      <c r="E23" s="124">
        <f>C23-D23</f>
        <v>0</v>
      </c>
    </row>
    <row r="24" spans="1:5" hidden="1" outlineLevel="1" x14ac:dyDescent="0.2">
      <c r="B24" s="9" t="s">
        <v>42</v>
      </c>
      <c r="C24" s="131">
        <f>'RB by FERC no CIAC'!C22</f>
        <v>0</v>
      </c>
      <c r="D24" s="131">
        <f>'RB by FERC no CIAC'!H22</f>
        <v>0</v>
      </c>
      <c r="E24" s="124">
        <f>C24-D24</f>
        <v>0</v>
      </c>
    </row>
    <row r="25" spans="1:5" hidden="1" outlineLevel="1" x14ac:dyDescent="0.2">
      <c r="B25" s="9" t="s">
        <v>49</v>
      </c>
      <c r="C25" s="131">
        <f>'RB by FERC no CIAC'!C23</f>
        <v>0</v>
      </c>
      <c r="D25" s="131">
        <f>'RB by FERC no CIAC'!H23</f>
        <v>0</v>
      </c>
      <c r="E25" s="124">
        <f>C25-D25</f>
        <v>0</v>
      </c>
    </row>
    <row r="26" spans="1:5" hidden="1" outlineLevel="1" x14ac:dyDescent="0.2">
      <c r="B26" s="9"/>
      <c r="C26" s="131"/>
      <c r="D26" s="131"/>
    </row>
    <row r="27" spans="1:5" hidden="1" outlineLevel="1" x14ac:dyDescent="0.2">
      <c r="A27" s="56" t="s">
        <v>72</v>
      </c>
      <c r="C27" s="131"/>
      <c r="D27" s="131"/>
    </row>
    <row r="28" spans="1:5" hidden="1" outlineLevel="1" x14ac:dyDescent="0.2">
      <c r="A28" s="56"/>
      <c r="C28" s="131"/>
      <c r="D28" s="131"/>
    </row>
    <row r="29" spans="1:5" hidden="1" outlineLevel="1" x14ac:dyDescent="0.2">
      <c r="B29" s="9" t="s">
        <v>45</v>
      </c>
      <c r="C29" s="131">
        <f>'RB by FERC no CIAC'!C27</f>
        <v>0</v>
      </c>
      <c r="D29" s="131">
        <f>'RB by FERC no CIAC'!H27</f>
        <v>0</v>
      </c>
      <c r="E29" s="124">
        <f>C29-D29</f>
        <v>0</v>
      </c>
    </row>
    <row r="30" spans="1:5" hidden="1" outlineLevel="1" x14ac:dyDescent="0.2">
      <c r="B30" s="9" t="s">
        <v>42</v>
      </c>
      <c r="C30" s="131">
        <f>'RB by FERC no CIAC'!C28</f>
        <v>0</v>
      </c>
      <c r="D30" s="131">
        <f>'RB by FERC no CIAC'!H28</f>
        <v>0</v>
      </c>
      <c r="E30" s="124">
        <f>C30-D30</f>
        <v>0</v>
      </c>
    </row>
    <row r="31" spans="1:5" ht="15" collapsed="1" x14ac:dyDescent="0.25">
      <c r="A31" s="129" t="s">
        <v>113</v>
      </c>
      <c r="B31" s="129"/>
      <c r="C31" s="132">
        <f>SUM(C7:C30)</f>
        <v>30085058.840000004</v>
      </c>
      <c r="D31" s="132">
        <f>SUM(D7:D30)</f>
        <v>30085058.840000004</v>
      </c>
      <c r="E31" s="143">
        <f>C31-D31</f>
        <v>0</v>
      </c>
    </row>
    <row r="32" spans="1:5" x14ac:dyDescent="0.2">
      <c r="A32" s="126"/>
      <c r="B32" s="126"/>
      <c r="C32" s="131"/>
      <c r="D32" s="131"/>
    </row>
    <row r="33" spans="1:5" x14ac:dyDescent="0.2">
      <c r="A33" s="126" t="s">
        <v>115</v>
      </c>
      <c r="B33" s="126" t="s">
        <v>116</v>
      </c>
      <c r="C33" s="130">
        <f>SUM('RB by FERC no CIAC'!$D$10:$D$28)</f>
        <v>-4064631.3855987978</v>
      </c>
      <c r="D33" s="130">
        <f>SUM('RB by FERC no CIAC'!$I$10:$I$28)</f>
        <v>-4751939.7327627987</v>
      </c>
      <c r="E33" s="124">
        <f>D33-C33</f>
        <v>-687308.34716400085</v>
      </c>
    </row>
    <row r="34" spans="1:5" x14ac:dyDescent="0.2">
      <c r="A34" s="126" t="s">
        <v>117</v>
      </c>
      <c r="B34" s="126" t="s">
        <v>118</v>
      </c>
      <c r="C34" s="133">
        <f>'RB by FERC no CIAC'!$D$7</f>
        <v>-362330.08114927221</v>
      </c>
      <c r="D34" s="133">
        <f>'RB by FERC no CIAC'!$I$7</f>
        <v>-511578.70314927207</v>
      </c>
      <c r="E34" s="144">
        <f>D34-C34</f>
        <v>-149248.62199999986</v>
      </c>
    </row>
    <row r="35" spans="1:5" x14ac:dyDescent="0.2">
      <c r="A35" s="126" t="s">
        <v>119</v>
      </c>
      <c r="B35" s="126"/>
      <c r="C35" s="131">
        <f>SUM(C33:C34)</f>
        <v>-4426961.46674807</v>
      </c>
      <c r="D35" s="131">
        <f>SUM(D33:D34)</f>
        <v>-5263518.4359120708</v>
      </c>
      <c r="E35" s="124">
        <f>SUM(E33:E34)</f>
        <v>-836556.96916400071</v>
      </c>
    </row>
    <row r="36" spans="1:5" x14ac:dyDescent="0.2">
      <c r="A36" s="126"/>
      <c r="B36" s="126"/>
      <c r="C36" s="131"/>
      <c r="D36" s="131"/>
    </row>
    <row r="37" spans="1:5" x14ac:dyDescent="0.2">
      <c r="A37" s="126" t="s">
        <v>120</v>
      </c>
      <c r="B37" s="126"/>
      <c r="C37" s="131"/>
      <c r="D37" s="131"/>
    </row>
    <row r="38" spans="1:5" x14ac:dyDescent="0.2">
      <c r="A38" s="126"/>
      <c r="B38" s="126" t="s">
        <v>121</v>
      </c>
      <c r="C38" s="133">
        <f>'RB by FERC no CIAC'!$E$30</f>
        <v>-1458350.1304462238</v>
      </c>
      <c r="D38" s="133">
        <f>'RB by FERC no CIAC'!$J$30</f>
        <v>-1586770.929311044</v>
      </c>
      <c r="E38" s="144">
        <f>D38-C38</f>
        <v>-128420.79886482027</v>
      </c>
    </row>
    <row r="39" spans="1:5" x14ac:dyDescent="0.2">
      <c r="A39" s="126" t="s">
        <v>122</v>
      </c>
      <c r="B39" s="126"/>
      <c r="C39" s="131">
        <f>C38</f>
        <v>-1458350.1304462238</v>
      </c>
      <c r="D39" s="131">
        <f>D38</f>
        <v>-1586770.929311044</v>
      </c>
      <c r="E39" s="124">
        <f>E38</f>
        <v>-128420.79886482027</v>
      </c>
    </row>
    <row r="40" spans="1:5" x14ac:dyDescent="0.2">
      <c r="A40" s="126"/>
      <c r="B40" s="126"/>
      <c r="C40" s="131"/>
      <c r="D40" s="131"/>
    </row>
    <row r="41" spans="1:5" ht="15.75" thickBot="1" x14ac:dyDescent="0.3">
      <c r="A41" s="134" t="s">
        <v>123</v>
      </c>
      <c r="B41" s="134"/>
      <c r="C41" s="135">
        <f>C31+C35+C38</f>
        <v>24199747.242805708</v>
      </c>
      <c r="D41" s="135">
        <f>D31+D35+D38</f>
        <v>23234769.474776886</v>
      </c>
      <c r="E41" s="135">
        <f>E31+E35+E38</f>
        <v>-964977.76802882098</v>
      </c>
    </row>
    <row r="42" spans="1:5" ht="13.5" thickTop="1" x14ac:dyDescent="0.2">
      <c r="A42" s="126"/>
      <c r="B42" s="126"/>
      <c r="C42" s="131"/>
      <c r="D42" s="131"/>
      <c r="E42" s="131"/>
    </row>
    <row r="43" spans="1:5" hidden="1" outlineLevel="1" x14ac:dyDescent="0.2">
      <c r="A43" s="126"/>
      <c r="B43" s="126"/>
      <c r="C43" s="130"/>
      <c r="D43" s="130"/>
      <c r="E43" s="130"/>
    </row>
    <row r="44" spans="1:5" hidden="1" outlineLevel="1" x14ac:dyDescent="0.2">
      <c r="A44" s="126"/>
      <c r="B44" s="126"/>
      <c r="C44" s="131"/>
      <c r="D44" s="131"/>
      <c r="E44" s="131"/>
    </row>
    <row r="45" spans="1:5" ht="15.75" collapsed="1" thickBot="1" x14ac:dyDescent="0.3">
      <c r="A45" s="136" t="s">
        <v>112</v>
      </c>
      <c r="B45" s="136"/>
      <c r="C45" s="137">
        <f>C41+C43</f>
        <v>24199747.242805708</v>
      </c>
      <c r="D45" s="137">
        <f>D41+D43</f>
        <v>23234769.474776886</v>
      </c>
      <c r="E45" s="137">
        <f>E41+E43</f>
        <v>-964977.76802882098</v>
      </c>
    </row>
    <row r="46" spans="1:5" x14ac:dyDescent="0.2">
      <c r="A46" s="126"/>
      <c r="B46" s="126"/>
      <c r="C46" s="131"/>
      <c r="D46" s="131"/>
    </row>
    <row r="47" spans="1:5" x14ac:dyDescent="0.2">
      <c r="A47" s="126" t="s">
        <v>124</v>
      </c>
      <c r="B47" s="126"/>
      <c r="C47" s="5">
        <v>7.1599999999999997E-2</v>
      </c>
      <c r="D47" s="5">
        <v>7.1599999999999997E-2</v>
      </c>
      <c r="E47" s="5">
        <v>7.1599999999999997E-2</v>
      </c>
    </row>
    <row r="48" spans="1:5" x14ac:dyDescent="0.2">
      <c r="A48" s="126" t="s">
        <v>125</v>
      </c>
      <c r="B48" s="126"/>
      <c r="C48" s="5">
        <v>2.5499999999999998E-2</v>
      </c>
      <c r="D48" s="5">
        <v>2.5499999999999998E-2</v>
      </c>
      <c r="E48" s="5">
        <v>2.5499999999999998E-2</v>
      </c>
    </row>
    <row r="49" spans="1:5" x14ac:dyDescent="0.2">
      <c r="A49" s="126" t="s">
        <v>126</v>
      </c>
      <c r="B49" s="126"/>
      <c r="C49" s="5">
        <v>0.21</v>
      </c>
      <c r="D49" s="5">
        <v>0.21</v>
      </c>
      <c r="E49" s="5">
        <v>0.21</v>
      </c>
    </row>
    <row r="50" spans="1:5" x14ac:dyDescent="0.2">
      <c r="A50" s="126"/>
      <c r="B50" s="126"/>
      <c r="C50" s="131"/>
      <c r="D50" s="131"/>
    </row>
    <row r="51" spans="1:5" ht="15.75" thickBot="1" x14ac:dyDescent="0.3">
      <c r="A51" s="136" t="s">
        <v>127</v>
      </c>
      <c r="B51" s="136"/>
      <c r="C51" s="137">
        <f>C47*C45</f>
        <v>1732701.9025848887</v>
      </c>
      <c r="D51" s="137">
        <f>D47*D45</f>
        <v>1663609.4943940251</v>
      </c>
      <c r="E51" s="137">
        <f>E47*E45</f>
        <v>-69092.408190863585</v>
      </c>
    </row>
    <row r="52" spans="1:5" x14ac:dyDescent="0.2">
      <c r="A52" s="126"/>
      <c r="B52" s="126"/>
      <c r="C52" s="131"/>
      <c r="D52" s="131"/>
    </row>
    <row r="53" spans="1:5" ht="15" x14ac:dyDescent="0.25">
      <c r="A53" s="129" t="s">
        <v>128</v>
      </c>
      <c r="B53" s="126"/>
      <c r="C53" s="131"/>
      <c r="D53" s="131"/>
    </row>
    <row r="54" spans="1:5" s="9" customFormat="1" hidden="1" outlineLevel="1" x14ac:dyDescent="0.2">
      <c r="A54" s="139"/>
      <c r="B54" s="140"/>
      <c r="C54" s="141"/>
      <c r="D54" s="141"/>
    </row>
    <row r="55" spans="1:5" s="9" customFormat="1" hidden="1" outlineLevel="1" x14ac:dyDescent="0.2">
      <c r="A55" s="145"/>
      <c r="B55" s="140"/>
      <c r="C55" s="142"/>
      <c r="D55" s="142"/>
    </row>
    <row r="56" spans="1:5" s="9" customFormat="1" hidden="1" outlineLevel="1" x14ac:dyDescent="0.2">
      <c r="A56" s="140"/>
      <c r="B56" s="140"/>
      <c r="C56" s="142"/>
      <c r="D56" s="142"/>
    </row>
    <row r="57" spans="1:5" s="9" customFormat="1" hidden="1" outlineLevel="1" x14ac:dyDescent="0.2">
      <c r="A57" s="140"/>
      <c r="B57" s="140"/>
      <c r="C57" s="142"/>
      <c r="D57" s="142"/>
    </row>
    <row r="58" spans="1:5" s="9" customFormat="1" hidden="1" outlineLevel="1" x14ac:dyDescent="0.2">
      <c r="A58" s="140"/>
      <c r="B58" s="140"/>
      <c r="C58" s="142"/>
      <c r="D58" s="142"/>
    </row>
    <row r="59" spans="1:5" s="9" customFormat="1" hidden="1" outlineLevel="1" x14ac:dyDescent="0.2">
      <c r="A59" s="139"/>
      <c r="B59" s="140"/>
      <c r="C59" s="141"/>
      <c r="D59" s="141"/>
    </row>
    <row r="60" spans="1:5" s="9" customFormat="1" collapsed="1" x14ac:dyDescent="0.2">
      <c r="A60" s="140"/>
      <c r="B60" s="140"/>
      <c r="C60" s="141"/>
      <c r="D60" s="141"/>
    </row>
    <row r="61" spans="1:5" x14ac:dyDescent="0.2">
      <c r="A61" s="138" t="s">
        <v>129</v>
      </c>
      <c r="B61" s="126" t="s">
        <v>130</v>
      </c>
      <c r="C61" s="130">
        <f>-SUM('RB by FERC no CIAC'!$G$10:$G$28)*0.79</f>
        <v>-542973.5942595622</v>
      </c>
      <c r="D61" s="130">
        <f>-SUM('RB by FERC no CIAC'!$L$10:$L$28)*0.79</f>
        <v>-542973.59425955813</v>
      </c>
      <c r="E61" s="124">
        <f>D61-C61</f>
        <v>4.0745362639427185E-9</v>
      </c>
    </row>
    <row r="62" spans="1:5" x14ac:dyDescent="0.2">
      <c r="A62" s="126" t="s">
        <v>131</v>
      </c>
      <c r="B62" s="126" t="s">
        <v>132</v>
      </c>
      <c r="C62" s="130">
        <f>-'RB by FERC no CIAC'!$G$7*0.79</f>
        <v>-117906.4113799998</v>
      </c>
      <c r="D62" s="130">
        <f>-'RB by FERC no CIAC'!$L$7*0.79</f>
        <v>-117906.41138000003</v>
      </c>
      <c r="E62" s="124">
        <f>D62-C62</f>
        <v>-2.3283064365386963E-10</v>
      </c>
    </row>
    <row r="63" spans="1:5" x14ac:dyDescent="0.2">
      <c r="A63" s="126"/>
      <c r="B63" s="126"/>
      <c r="C63" s="130"/>
      <c r="D63" s="130"/>
      <c r="E63" s="124"/>
    </row>
    <row r="64" spans="1:5" x14ac:dyDescent="0.2">
      <c r="A64" s="126" t="s">
        <v>133</v>
      </c>
      <c r="B64" s="126" t="s">
        <v>134</v>
      </c>
      <c r="C64" s="130">
        <f>C45*C48*C49</f>
        <v>129589.64648522456</v>
      </c>
      <c r="D64" s="130">
        <f>D45*D48*D49</f>
        <v>124422.19053743022</v>
      </c>
      <c r="E64" s="124">
        <f>D64-C64</f>
        <v>-5167.4559477943403</v>
      </c>
    </row>
    <row r="65" spans="1:6" ht="15.75" thickBot="1" x14ac:dyDescent="0.3">
      <c r="A65" s="136" t="s">
        <v>135</v>
      </c>
      <c r="B65" s="136"/>
      <c r="C65" s="137">
        <f>C51-C59-C61-C62-C63-C64</f>
        <v>2263992.2617392265</v>
      </c>
      <c r="D65" s="137">
        <f>D51-D59-D61-D62-D63-D64</f>
        <v>2200067.3094961527</v>
      </c>
      <c r="E65" s="137">
        <f>E51-E59-E61-E62-E63-E64</f>
        <v>-63924.952243073087</v>
      </c>
    </row>
    <row r="66" spans="1:6" x14ac:dyDescent="0.2">
      <c r="A66" s="126"/>
      <c r="B66" s="126"/>
      <c r="C66" s="131"/>
      <c r="D66" s="131"/>
    </row>
    <row r="67" spans="1:6" x14ac:dyDescent="0.2">
      <c r="A67" s="126" t="s">
        <v>136</v>
      </c>
      <c r="B67" s="126"/>
      <c r="C67" s="265">
        <v>0.75480100000000006</v>
      </c>
      <c r="D67" s="265">
        <v>0.75480100000000006</v>
      </c>
      <c r="E67" s="265">
        <v>0.75480100000000006</v>
      </c>
      <c r="F67" s="266"/>
    </row>
    <row r="68" spans="1:6" x14ac:dyDescent="0.2">
      <c r="A68" s="126"/>
      <c r="B68" s="126"/>
      <c r="C68" s="131"/>
      <c r="D68" s="131"/>
    </row>
    <row r="69" spans="1:6" ht="15.75" thickBot="1" x14ac:dyDescent="0.3">
      <c r="A69" s="136" t="s">
        <v>137</v>
      </c>
      <c r="B69" s="136"/>
      <c r="C69" s="137">
        <f>C65/C67</f>
        <v>2999455.8323839349</v>
      </c>
      <c r="D69" s="137">
        <f>D65/D67</f>
        <v>2914764.6989022968</v>
      </c>
      <c r="E69" s="137">
        <f>E65/E67</f>
        <v>-84691.133481636993</v>
      </c>
    </row>
    <row r="70" spans="1:6" x14ac:dyDescent="0.2">
      <c r="A70" s="126"/>
      <c r="B70" s="126"/>
      <c r="C70" s="131"/>
      <c r="D70" s="131"/>
    </row>
    <row r="71" spans="1:6" ht="15.75" thickBot="1" x14ac:dyDescent="0.3">
      <c r="A71" s="136" t="s">
        <v>138</v>
      </c>
      <c r="B71" s="136"/>
      <c r="C71" s="167">
        <f>C69</f>
        <v>2999455.8323839349</v>
      </c>
      <c r="D71" s="167">
        <f>D69</f>
        <v>2914764.6989022968</v>
      </c>
      <c r="E71" s="167">
        <f>E69</f>
        <v>-84691.133481636993</v>
      </c>
      <c r="F71" s="166"/>
    </row>
  </sheetData>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workbookViewId="0">
      <selection activeCell="D4" sqref="D4:D17"/>
    </sheetView>
  </sheetViews>
  <sheetFormatPr defaultRowHeight="12.75" x14ac:dyDescent="0.2"/>
  <cols>
    <col min="1" max="1" width="13.28515625" customWidth="1"/>
    <col min="2" max="2" width="33.42578125" bestFit="1" customWidth="1"/>
    <col min="3" max="3" width="18.28515625" customWidth="1"/>
    <col min="4" max="4" width="20.42578125" customWidth="1"/>
    <col min="5" max="5" width="20.7109375" bestFit="1" customWidth="1"/>
  </cols>
  <sheetData>
    <row r="3" spans="1:4" x14ac:dyDescent="0.2">
      <c r="A3" s="156" t="s">
        <v>14</v>
      </c>
      <c r="B3" s="156" t="s">
        <v>7</v>
      </c>
      <c r="C3" s="155" t="s">
        <v>16</v>
      </c>
      <c r="D3" s="155" t="s">
        <v>64</v>
      </c>
    </row>
    <row r="4" spans="1:4" x14ac:dyDescent="0.2">
      <c r="A4" s="157" t="s">
        <v>51</v>
      </c>
      <c r="B4" s="157" t="s">
        <v>41</v>
      </c>
      <c r="C4" s="158">
        <v>746243.11</v>
      </c>
      <c r="D4" s="158">
        <v>101144.99264927232</v>
      </c>
    </row>
    <row r="5" spans="1:4" x14ac:dyDescent="0.2">
      <c r="A5" s="157" t="s">
        <v>51</v>
      </c>
      <c r="B5" s="157" t="s">
        <v>47</v>
      </c>
      <c r="C5" s="158">
        <v>0.48</v>
      </c>
      <c r="D5" s="158">
        <v>4.1160624000000003E-3</v>
      </c>
    </row>
    <row r="6" spans="1:4" x14ac:dyDescent="0.2">
      <c r="A6" s="157" t="s">
        <v>51</v>
      </c>
      <c r="B6" s="157" t="s">
        <v>44</v>
      </c>
      <c r="C6" s="158">
        <v>-193.34</v>
      </c>
      <c r="D6" s="158">
        <v>-15.585450610800001</v>
      </c>
    </row>
    <row r="7" spans="1:4" x14ac:dyDescent="0.2">
      <c r="A7" s="157" t="s">
        <v>51</v>
      </c>
      <c r="B7" s="157" t="s">
        <v>45</v>
      </c>
      <c r="C7" s="158">
        <v>27457432.68</v>
      </c>
      <c r="D7" s="158">
        <v>2776148.7106527225</v>
      </c>
    </row>
    <row r="8" spans="1:4" x14ac:dyDescent="0.2">
      <c r="A8" s="157" t="s">
        <v>51</v>
      </c>
      <c r="B8" s="157" t="s">
        <v>42</v>
      </c>
      <c r="C8" s="158">
        <v>1642390.94</v>
      </c>
      <c r="D8" s="158">
        <v>72113.542408212787</v>
      </c>
    </row>
    <row r="9" spans="1:4" x14ac:dyDescent="0.2">
      <c r="A9" s="157" t="s">
        <v>51</v>
      </c>
      <c r="B9" s="157" t="s">
        <v>46</v>
      </c>
      <c r="C9" s="158">
        <v>233963.74</v>
      </c>
      <c r="D9" s="158">
        <v>7711.8098538344002</v>
      </c>
    </row>
    <row r="10" spans="1:4" x14ac:dyDescent="0.2">
      <c r="A10" s="157" t="s">
        <v>51</v>
      </c>
      <c r="B10" s="157" t="s">
        <v>48</v>
      </c>
      <c r="C10" s="158">
        <v>5221.2299999999996</v>
      </c>
      <c r="D10" s="158">
        <v>386.14932657420002</v>
      </c>
    </row>
    <row r="11" spans="1:4" x14ac:dyDescent="0.2">
      <c r="A11" s="157" t="s">
        <v>15</v>
      </c>
      <c r="C11" s="158">
        <v>30085058.84</v>
      </c>
      <c r="D11" s="158">
        <v>2957489.6235560677</v>
      </c>
    </row>
  </sheetData>
  <pageMargins left="0.7" right="0.7" top="0.75" bottom="0.75" header="0.3" footer="0.3"/>
  <pageSetup orientation="portrait" horizontalDpi="300" verticalDpi="300" r:id="rId2"/>
  <customProperties>
    <customPr name="_pios_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4"/>
  <sheetViews>
    <sheetView workbookViewId="0"/>
  </sheetViews>
  <sheetFormatPr defaultRowHeight="12.75" x14ac:dyDescent="0.2"/>
  <cols>
    <col min="1" max="1" width="13.5703125" bestFit="1" customWidth="1"/>
    <col min="2" max="2" width="14.7109375" style="83" bestFit="1" customWidth="1"/>
    <col min="3" max="3" width="15" style="83" bestFit="1" customWidth="1"/>
    <col min="4" max="4" width="17.7109375" hidden="1" customWidth="1"/>
    <col min="5" max="5" width="13" hidden="1" customWidth="1"/>
    <col min="6" max="6" width="13.7109375" hidden="1" customWidth="1"/>
    <col min="7" max="7" width="12.28515625" hidden="1" customWidth="1"/>
    <col min="8" max="8" width="21.5703125" hidden="1" customWidth="1"/>
    <col min="9" max="9" width="12.7109375" customWidth="1"/>
    <col min="10" max="10" width="19.42578125" customWidth="1"/>
    <col min="11" max="11" width="38.5703125" bestFit="1" customWidth="1"/>
    <col min="12" max="12" width="11.7109375" bestFit="1" customWidth="1"/>
    <col min="13" max="13" width="59.42578125" customWidth="1"/>
    <col min="14" max="14" width="22.5703125" bestFit="1" customWidth="1"/>
    <col min="15" max="15" width="18" bestFit="1" customWidth="1"/>
    <col min="16" max="16" width="22.42578125" bestFit="1" customWidth="1"/>
  </cols>
  <sheetData>
    <row r="1" spans="1:16" x14ac:dyDescent="0.2">
      <c r="A1" t="s">
        <v>0</v>
      </c>
      <c r="B1" s="83" t="s">
        <v>1</v>
      </c>
      <c r="C1" s="83" t="s">
        <v>63</v>
      </c>
      <c r="D1" t="s">
        <v>13</v>
      </c>
      <c r="E1" t="s">
        <v>2</v>
      </c>
      <c r="F1" t="s">
        <v>3</v>
      </c>
      <c r="G1" t="s">
        <v>4</v>
      </c>
      <c r="H1" t="s">
        <v>3</v>
      </c>
      <c r="I1" t="s">
        <v>5</v>
      </c>
      <c r="J1" t="s">
        <v>6</v>
      </c>
      <c r="K1" t="s">
        <v>7</v>
      </c>
      <c r="L1" t="s">
        <v>8</v>
      </c>
      <c r="M1" t="s">
        <v>3</v>
      </c>
      <c r="N1" t="s">
        <v>9</v>
      </c>
      <c r="O1" t="s">
        <v>10</v>
      </c>
      <c r="P1" t="s">
        <v>11</v>
      </c>
    </row>
    <row r="2" spans="1:16" x14ac:dyDescent="0.2">
      <c r="A2" s="146">
        <v>19146</v>
      </c>
      <c r="B2" s="149">
        <v>27389273.210000001</v>
      </c>
      <c r="C2" s="149">
        <v>2769573.7265801304</v>
      </c>
      <c r="D2" s="146"/>
      <c r="E2" s="147">
        <v>44440</v>
      </c>
      <c r="F2" s="146" t="s">
        <v>12</v>
      </c>
      <c r="G2" s="146" t="s">
        <v>30</v>
      </c>
      <c r="H2" s="146" t="s">
        <v>31</v>
      </c>
      <c r="I2" s="146" t="s">
        <v>51</v>
      </c>
      <c r="J2" s="146">
        <v>23762</v>
      </c>
      <c r="K2" s="146" t="s">
        <v>45</v>
      </c>
      <c r="L2" s="146">
        <v>32788542</v>
      </c>
      <c r="M2" s="146" t="s">
        <v>145</v>
      </c>
      <c r="N2" s="147">
        <v>43034</v>
      </c>
      <c r="O2" s="147">
        <v>42736</v>
      </c>
      <c r="P2" s="146">
        <v>109087542</v>
      </c>
    </row>
    <row r="3" spans="1:16" x14ac:dyDescent="0.2">
      <c r="A3" s="146"/>
      <c r="B3" s="149"/>
      <c r="C3" s="149"/>
      <c r="D3" s="146"/>
      <c r="E3" s="147">
        <v>44440</v>
      </c>
      <c r="F3" s="146" t="s">
        <v>12</v>
      </c>
      <c r="G3" s="146" t="s">
        <v>30</v>
      </c>
      <c r="H3" s="146" t="s">
        <v>31</v>
      </c>
      <c r="I3" s="146"/>
      <c r="J3" s="146"/>
      <c r="K3" s="146"/>
      <c r="L3" s="146"/>
      <c r="M3" s="146"/>
      <c r="N3" s="147"/>
      <c r="O3" s="147"/>
      <c r="P3" s="146"/>
    </row>
    <row r="4" spans="1:16" x14ac:dyDescent="0.2">
      <c r="A4" s="146"/>
      <c r="B4" s="149"/>
      <c r="C4" s="149"/>
      <c r="D4" s="146"/>
      <c r="E4" s="147">
        <v>44440</v>
      </c>
      <c r="F4" s="146" t="s">
        <v>12</v>
      </c>
      <c r="G4" s="146" t="s">
        <v>30</v>
      </c>
      <c r="H4" s="146" t="s">
        <v>31</v>
      </c>
      <c r="I4" s="146"/>
      <c r="J4" s="146"/>
      <c r="K4" s="146"/>
      <c r="L4" s="146"/>
      <c r="M4" s="146"/>
      <c r="N4" s="147"/>
      <c r="O4" s="147"/>
      <c r="P4" s="146"/>
    </row>
    <row r="5" spans="1:16" x14ac:dyDescent="0.2">
      <c r="A5" s="146"/>
      <c r="B5" s="149"/>
      <c r="C5" s="149"/>
      <c r="D5" s="146"/>
      <c r="E5" s="147">
        <v>44440</v>
      </c>
      <c r="F5" s="146" t="s">
        <v>12</v>
      </c>
      <c r="G5" s="146" t="s">
        <v>30</v>
      </c>
      <c r="H5" s="146" t="s">
        <v>31</v>
      </c>
      <c r="I5" s="146"/>
      <c r="J5" s="146"/>
      <c r="K5" s="146"/>
      <c r="L5" s="146"/>
      <c r="M5" s="146"/>
      <c r="N5" s="147"/>
      <c r="O5" s="147"/>
      <c r="P5" s="146"/>
    </row>
    <row r="6" spans="1:16" x14ac:dyDescent="0.2">
      <c r="A6" s="146"/>
      <c r="B6" s="149"/>
      <c r="C6" s="149"/>
      <c r="D6" s="146"/>
      <c r="E6" s="147">
        <v>44440</v>
      </c>
      <c r="F6" s="146" t="s">
        <v>12</v>
      </c>
      <c r="G6" s="146" t="s">
        <v>30</v>
      </c>
      <c r="H6" s="146" t="s">
        <v>31</v>
      </c>
      <c r="I6" s="146"/>
      <c r="J6" s="146"/>
      <c r="K6" s="146"/>
      <c r="L6" s="146"/>
      <c r="M6" s="146"/>
      <c r="N6" s="147"/>
      <c r="O6" s="147"/>
      <c r="P6" s="146"/>
    </row>
    <row r="7" spans="1:16" x14ac:dyDescent="0.2">
      <c r="A7" s="146"/>
      <c r="B7" s="149"/>
      <c r="C7" s="149"/>
      <c r="D7" s="146"/>
      <c r="E7" s="147">
        <v>44440</v>
      </c>
      <c r="F7" s="146" t="s">
        <v>12</v>
      </c>
      <c r="G7" s="146" t="s">
        <v>30</v>
      </c>
      <c r="H7" s="146" t="s">
        <v>38</v>
      </c>
      <c r="I7" s="146"/>
      <c r="J7" s="146"/>
      <c r="K7" s="146"/>
      <c r="L7" s="146"/>
      <c r="M7" s="146"/>
      <c r="N7" s="147"/>
      <c r="O7" s="147"/>
      <c r="P7" s="146"/>
    </row>
    <row r="8" spans="1:16" x14ac:dyDescent="0.2">
      <c r="A8" s="146">
        <v>2</v>
      </c>
      <c r="B8" s="149">
        <v>681594.61</v>
      </c>
      <c r="C8" s="149">
        <v>31385.305215316799</v>
      </c>
      <c r="D8" s="146"/>
      <c r="E8" s="147">
        <v>44440</v>
      </c>
      <c r="F8" s="146" t="s">
        <v>12</v>
      </c>
      <c r="G8" s="146" t="s">
        <v>30</v>
      </c>
      <c r="H8" s="146" t="s">
        <v>38</v>
      </c>
      <c r="I8" s="146" t="s">
        <v>51</v>
      </c>
      <c r="J8" s="146">
        <v>23780</v>
      </c>
      <c r="K8" s="146" t="s">
        <v>42</v>
      </c>
      <c r="L8" s="146">
        <v>50163116</v>
      </c>
      <c r="M8" s="146" t="s">
        <v>146</v>
      </c>
      <c r="N8" s="147">
        <v>44134</v>
      </c>
      <c r="O8" s="147">
        <v>44105</v>
      </c>
      <c r="P8" s="146">
        <v>109106983</v>
      </c>
    </row>
    <row r="9" spans="1:16" x14ac:dyDescent="0.2">
      <c r="A9" s="146"/>
      <c r="B9" s="149"/>
      <c r="C9" s="149"/>
      <c r="D9" s="146"/>
      <c r="E9" s="147">
        <v>44440</v>
      </c>
      <c r="F9" s="146" t="s">
        <v>12</v>
      </c>
      <c r="G9" s="146" t="s">
        <v>30</v>
      </c>
      <c r="H9" s="146" t="s">
        <v>38</v>
      </c>
      <c r="I9" s="146"/>
      <c r="J9" s="146"/>
      <c r="K9" s="146"/>
      <c r="L9" s="146"/>
      <c r="M9" s="146"/>
      <c r="N9" s="147"/>
      <c r="O9" s="147"/>
      <c r="P9" s="146"/>
    </row>
    <row r="10" spans="1:16" x14ac:dyDescent="0.2">
      <c r="A10" s="146"/>
      <c r="B10" s="149"/>
      <c r="C10" s="149"/>
      <c r="D10" s="146"/>
      <c r="E10" s="147">
        <v>44440</v>
      </c>
      <c r="F10" s="146" t="s">
        <v>12</v>
      </c>
      <c r="G10" s="146" t="s">
        <v>30</v>
      </c>
      <c r="H10" s="146" t="s">
        <v>31</v>
      </c>
      <c r="I10" s="146"/>
      <c r="J10" s="146"/>
      <c r="K10" s="146"/>
      <c r="L10" s="146"/>
      <c r="M10" s="146"/>
      <c r="N10" s="147"/>
      <c r="O10" s="147"/>
      <c r="P10" s="146"/>
    </row>
    <row r="11" spans="1:16" x14ac:dyDescent="0.2">
      <c r="A11" s="146">
        <v>3</v>
      </c>
      <c r="B11" s="149">
        <v>257616.09</v>
      </c>
      <c r="C11" s="149">
        <v>11862.417182299199</v>
      </c>
      <c r="D11" s="146"/>
      <c r="E11" s="147">
        <v>44440</v>
      </c>
      <c r="F11" s="146" t="s">
        <v>12</v>
      </c>
      <c r="G11" s="146" t="s">
        <v>30</v>
      </c>
      <c r="H11" s="146" t="s">
        <v>31</v>
      </c>
      <c r="I11" s="146" t="s">
        <v>51</v>
      </c>
      <c r="J11" s="146">
        <v>23780</v>
      </c>
      <c r="K11" s="146" t="s">
        <v>42</v>
      </c>
      <c r="L11" s="146">
        <v>49972623</v>
      </c>
      <c r="M11" s="146" t="s">
        <v>33</v>
      </c>
      <c r="N11" s="147">
        <v>44194</v>
      </c>
      <c r="O11" s="147">
        <v>44166</v>
      </c>
      <c r="P11" s="146">
        <v>109128249</v>
      </c>
    </row>
    <row r="12" spans="1:16" x14ac:dyDescent="0.2">
      <c r="A12" s="146"/>
      <c r="B12" s="149"/>
      <c r="C12" s="149"/>
      <c r="D12" s="146"/>
      <c r="E12" s="147">
        <v>44440</v>
      </c>
      <c r="F12" s="146" t="s">
        <v>12</v>
      </c>
      <c r="G12" s="146" t="s">
        <v>30</v>
      </c>
      <c r="H12" s="146" t="s">
        <v>38</v>
      </c>
      <c r="I12" s="146"/>
      <c r="J12" s="146"/>
      <c r="K12" s="146"/>
      <c r="L12" s="146"/>
      <c r="M12" s="146"/>
      <c r="N12" s="147"/>
      <c r="O12" s="147"/>
      <c r="P12" s="146"/>
    </row>
    <row r="13" spans="1:16" x14ac:dyDescent="0.2">
      <c r="A13" s="146"/>
      <c r="B13" s="149"/>
      <c r="C13" s="149"/>
      <c r="D13" s="146"/>
      <c r="E13" s="147">
        <v>44440</v>
      </c>
      <c r="F13" s="146" t="s">
        <v>12</v>
      </c>
      <c r="G13" s="146" t="s">
        <v>30</v>
      </c>
      <c r="H13" s="146" t="s">
        <v>38</v>
      </c>
      <c r="I13" s="146"/>
      <c r="J13" s="146"/>
      <c r="K13" s="146"/>
      <c r="L13" s="146"/>
      <c r="M13" s="146"/>
      <c r="N13" s="147"/>
      <c r="O13" s="147"/>
      <c r="P13" s="146"/>
    </row>
    <row r="14" spans="1:16" x14ac:dyDescent="0.2">
      <c r="A14" s="146">
        <v>3</v>
      </c>
      <c r="B14" s="149">
        <v>212998.32</v>
      </c>
      <c r="C14" s="149">
        <v>9807.9080812415996</v>
      </c>
      <c r="D14" s="146"/>
      <c r="E14" s="147">
        <v>44440</v>
      </c>
      <c r="F14" s="146" t="s">
        <v>12</v>
      </c>
      <c r="G14" s="146" t="s">
        <v>30</v>
      </c>
      <c r="H14" s="146" t="s">
        <v>38</v>
      </c>
      <c r="I14" s="146" t="s">
        <v>51</v>
      </c>
      <c r="J14" s="146">
        <v>23780</v>
      </c>
      <c r="K14" s="146" t="s">
        <v>42</v>
      </c>
      <c r="L14" s="146">
        <v>50163110</v>
      </c>
      <c r="M14" s="146" t="s">
        <v>33</v>
      </c>
      <c r="N14" s="147">
        <v>44134</v>
      </c>
      <c r="O14" s="147">
        <v>44105</v>
      </c>
      <c r="P14" s="146">
        <v>109106983</v>
      </c>
    </row>
    <row r="15" spans="1:16" x14ac:dyDescent="0.2">
      <c r="A15" s="146"/>
      <c r="B15" s="149"/>
      <c r="C15" s="149"/>
      <c r="D15" s="146"/>
      <c r="E15" s="147">
        <v>44440</v>
      </c>
      <c r="F15" s="146" t="s">
        <v>12</v>
      </c>
      <c r="G15" s="146" t="s">
        <v>30</v>
      </c>
      <c r="H15" s="146" t="s">
        <v>31</v>
      </c>
      <c r="I15" s="146"/>
      <c r="J15" s="146"/>
      <c r="K15" s="146"/>
      <c r="L15" s="146"/>
      <c r="M15" s="146"/>
      <c r="N15" s="147"/>
      <c r="O15" s="147"/>
      <c r="P15" s="146"/>
    </row>
    <row r="16" spans="1:16" x14ac:dyDescent="0.2">
      <c r="A16" s="146"/>
      <c r="B16" s="149"/>
      <c r="C16" s="149"/>
      <c r="D16" s="146"/>
      <c r="E16" s="147">
        <v>44440</v>
      </c>
      <c r="F16" s="146" t="s">
        <v>12</v>
      </c>
      <c r="G16" s="146" t="s">
        <v>30</v>
      </c>
      <c r="H16" s="146" t="s">
        <v>38</v>
      </c>
      <c r="I16" s="146"/>
      <c r="J16" s="146"/>
      <c r="K16" s="146"/>
      <c r="L16" s="146"/>
      <c r="M16" s="146"/>
      <c r="N16" s="147"/>
      <c r="O16" s="147"/>
      <c r="P16" s="146"/>
    </row>
    <row r="17" spans="1:16" x14ac:dyDescent="0.2">
      <c r="A17" s="146">
        <v>1</v>
      </c>
      <c r="B17" s="149">
        <v>198798.47</v>
      </c>
      <c r="C17" s="149">
        <v>9154.0492922736012</v>
      </c>
      <c r="D17" s="146"/>
      <c r="E17" s="147">
        <v>44440</v>
      </c>
      <c r="F17" s="146" t="s">
        <v>12</v>
      </c>
      <c r="G17" s="146" t="s">
        <v>30</v>
      </c>
      <c r="H17" s="146" t="s">
        <v>38</v>
      </c>
      <c r="I17" s="146" t="s">
        <v>51</v>
      </c>
      <c r="J17" s="146">
        <v>23780</v>
      </c>
      <c r="K17" s="146" t="s">
        <v>42</v>
      </c>
      <c r="L17" s="146">
        <v>50163122</v>
      </c>
      <c r="M17" s="146" t="s">
        <v>147</v>
      </c>
      <c r="N17" s="147">
        <v>44134</v>
      </c>
      <c r="O17" s="147">
        <v>44105</v>
      </c>
      <c r="P17" s="146">
        <v>109106983</v>
      </c>
    </row>
    <row r="18" spans="1:16" x14ac:dyDescent="0.2">
      <c r="A18" s="146"/>
      <c r="B18" s="149"/>
      <c r="C18" s="149"/>
      <c r="D18" s="146"/>
      <c r="E18" s="147">
        <v>44440</v>
      </c>
      <c r="F18" s="146" t="s">
        <v>12</v>
      </c>
      <c r="G18" s="146" t="s">
        <v>30</v>
      </c>
      <c r="H18" s="146" t="s">
        <v>38</v>
      </c>
      <c r="I18" s="146"/>
      <c r="J18" s="146"/>
      <c r="K18" s="146"/>
      <c r="L18" s="146"/>
      <c r="M18" s="146"/>
      <c r="N18" s="147"/>
      <c r="O18" s="147"/>
      <c r="P18" s="146"/>
    </row>
    <row r="19" spans="1:16" x14ac:dyDescent="0.2">
      <c r="A19" s="146"/>
      <c r="B19" s="149"/>
      <c r="C19" s="149"/>
      <c r="D19" s="146"/>
      <c r="E19" s="147">
        <v>44440</v>
      </c>
      <c r="F19" s="146" t="s">
        <v>12</v>
      </c>
      <c r="G19" s="146" t="s">
        <v>30</v>
      </c>
      <c r="H19" s="146" t="s">
        <v>38</v>
      </c>
      <c r="I19" s="146"/>
      <c r="J19" s="146"/>
      <c r="K19" s="146"/>
      <c r="L19" s="146"/>
      <c r="M19" s="146"/>
      <c r="N19" s="147"/>
      <c r="O19" s="147"/>
      <c r="P19" s="146"/>
    </row>
    <row r="20" spans="1:16" x14ac:dyDescent="0.2">
      <c r="A20" s="146">
        <v>1</v>
      </c>
      <c r="B20" s="149">
        <v>81419.38</v>
      </c>
      <c r="C20" s="149">
        <v>2683.7097790328003</v>
      </c>
      <c r="D20" s="146"/>
      <c r="E20" s="147">
        <v>44440</v>
      </c>
      <c r="F20" s="146" t="s">
        <v>12</v>
      </c>
      <c r="G20" s="146" t="s">
        <v>30</v>
      </c>
      <c r="H20" s="146" t="s">
        <v>31</v>
      </c>
      <c r="I20" s="146" t="s">
        <v>51</v>
      </c>
      <c r="J20" s="146">
        <v>23850</v>
      </c>
      <c r="K20" s="146" t="s">
        <v>46</v>
      </c>
      <c r="L20" s="146">
        <v>50095199</v>
      </c>
      <c r="M20" s="146" t="s">
        <v>35</v>
      </c>
      <c r="N20" s="147">
        <v>44134</v>
      </c>
      <c r="O20" s="147">
        <v>44166</v>
      </c>
      <c r="P20" s="146">
        <v>109130897</v>
      </c>
    </row>
    <row r="21" spans="1:16" x14ac:dyDescent="0.2">
      <c r="A21" s="146"/>
      <c r="B21" s="149"/>
      <c r="C21" s="149"/>
      <c r="D21" s="146"/>
      <c r="E21" s="147">
        <v>44440</v>
      </c>
      <c r="F21" s="146" t="s">
        <v>12</v>
      </c>
      <c r="G21" s="146" t="s">
        <v>30</v>
      </c>
      <c r="H21" s="146" t="s">
        <v>38</v>
      </c>
      <c r="I21" s="146"/>
      <c r="J21" s="146"/>
      <c r="K21" s="146"/>
      <c r="L21" s="146"/>
      <c r="M21" s="146"/>
      <c r="N21" s="147"/>
      <c r="O21" s="147"/>
      <c r="P21" s="146"/>
    </row>
    <row r="22" spans="1:16" x14ac:dyDescent="0.2">
      <c r="A22" s="146"/>
      <c r="B22" s="149"/>
      <c r="C22" s="149"/>
      <c r="D22" s="146"/>
      <c r="E22" s="147">
        <v>44440</v>
      </c>
      <c r="F22" s="146" t="s">
        <v>12</v>
      </c>
      <c r="G22" s="146" t="s">
        <v>30</v>
      </c>
      <c r="H22" s="146" t="s">
        <v>38</v>
      </c>
      <c r="I22" s="146"/>
      <c r="J22" s="146"/>
      <c r="K22" s="146"/>
      <c r="L22" s="146"/>
      <c r="M22" s="146"/>
      <c r="N22" s="147"/>
      <c r="O22" s="147"/>
      <c r="P22" s="146"/>
    </row>
    <row r="23" spans="1:16" x14ac:dyDescent="0.2">
      <c r="A23" s="146">
        <v>2</v>
      </c>
      <c r="B23" s="149">
        <v>70999.45</v>
      </c>
      <c r="C23" s="149">
        <v>3269.3031542160002</v>
      </c>
      <c r="D23" s="146"/>
      <c r="E23" s="147">
        <v>44440</v>
      </c>
      <c r="F23" s="146" t="s">
        <v>12</v>
      </c>
      <c r="G23" s="146" t="s">
        <v>30</v>
      </c>
      <c r="H23" s="146" t="s">
        <v>38</v>
      </c>
      <c r="I23" s="146" t="s">
        <v>51</v>
      </c>
      <c r="J23" s="146">
        <v>23780</v>
      </c>
      <c r="K23" s="146" t="s">
        <v>42</v>
      </c>
      <c r="L23" s="146">
        <v>50163119</v>
      </c>
      <c r="M23" s="146" t="s">
        <v>148</v>
      </c>
      <c r="N23" s="147">
        <v>44134</v>
      </c>
      <c r="O23" s="147">
        <v>44105</v>
      </c>
      <c r="P23" s="146">
        <v>109106983</v>
      </c>
    </row>
    <row r="24" spans="1:16" x14ac:dyDescent="0.2">
      <c r="A24" s="146">
        <v>2</v>
      </c>
      <c r="B24" s="149">
        <v>70999.430000000008</v>
      </c>
      <c r="C24" s="149">
        <v>3269.3022332784003</v>
      </c>
      <c r="D24" s="146"/>
      <c r="E24" s="147">
        <v>44440</v>
      </c>
      <c r="F24" s="146" t="s">
        <v>12</v>
      </c>
      <c r="G24" s="146" t="s">
        <v>30</v>
      </c>
      <c r="H24" s="146" t="s">
        <v>38</v>
      </c>
      <c r="I24" s="146" t="s">
        <v>51</v>
      </c>
      <c r="J24" s="146">
        <v>23780</v>
      </c>
      <c r="K24" s="146" t="s">
        <v>42</v>
      </c>
      <c r="L24" s="146">
        <v>50163107</v>
      </c>
      <c r="M24" s="146" t="s">
        <v>40</v>
      </c>
      <c r="N24" s="147">
        <v>44134</v>
      </c>
      <c r="O24" s="147">
        <v>44105</v>
      </c>
      <c r="P24" s="146">
        <v>109106983</v>
      </c>
    </row>
    <row r="25" spans="1:16" x14ac:dyDescent="0.2">
      <c r="A25" s="146">
        <v>1</v>
      </c>
      <c r="B25" s="149">
        <v>70999.430000000008</v>
      </c>
      <c r="C25" s="149">
        <v>3269.3022332784003</v>
      </c>
      <c r="D25" s="146"/>
      <c r="E25" s="147">
        <v>44440</v>
      </c>
      <c r="F25" s="146" t="s">
        <v>12</v>
      </c>
      <c r="G25" s="146" t="s">
        <v>30</v>
      </c>
      <c r="H25" s="146" t="s">
        <v>38</v>
      </c>
      <c r="I25" s="146" t="s">
        <v>51</v>
      </c>
      <c r="J25" s="146">
        <v>23780</v>
      </c>
      <c r="K25" s="146" t="s">
        <v>42</v>
      </c>
      <c r="L25" s="146">
        <v>50163113</v>
      </c>
      <c r="M25" s="146" t="s">
        <v>149</v>
      </c>
      <c r="N25" s="147">
        <v>44134</v>
      </c>
      <c r="O25" s="147">
        <v>44105</v>
      </c>
      <c r="P25" s="146">
        <v>109106983</v>
      </c>
    </row>
    <row r="26" spans="1:16" x14ac:dyDescent="0.2">
      <c r="A26" s="146">
        <v>109</v>
      </c>
      <c r="B26" s="149">
        <v>63829.43</v>
      </c>
      <c r="C26" s="149">
        <v>6454.3630258156008</v>
      </c>
      <c r="D26" s="146"/>
      <c r="E26" s="147">
        <v>44440</v>
      </c>
      <c r="F26" s="146" t="s">
        <v>12</v>
      </c>
      <c r="G26" s="146" t="s">
        <v>30</v>
      </c>
      <c r="H26" s="146" t="s">
        <v>31</v>
      </c>
      <c r="I26" s="146" t="s">
        <v>51</v>
      </c>
      <c r="J26" s="146">
        <v>23762</v>
      </c>
      <c r="K26" s="146" t="s">
        <v>45</v>
      </c>
      <c r="L26" s="146">
        <v>32788539</v>
      </c>
      <c r="M26" s="146" t="s">
        <v>150</v>
      </c>
      <c r="N26" s="147">
        <v>43052</v>
      </c>
      <c r="O26" s="147">
        <v>42736</v>
      </c>
      <c r="P26" s="146">
        <v>109087542</v>
      </c>
    </row>
    <row r="27" spans="1:16" x14ac:dyDescent="0.2">
      <c r="A27" s="146">
        <v>1</v>
      </c>
      <c r="B27" s="149">
        <v>58490.94</v>
      </c>
      <c r="C27" s="149">
        <v>1927.9526282664001</v>
      </c>
      <c r="D27" s="146"/>
      <c r="E27" s="147">
        <v>44440</v>
      </c>
      <c r="F27" s="146" t="s">
        <v>12</v>
      </c>
      <c r="G27" s="146" t="s">
        <v>30</v>
      </c>
      <c r="H27" s="146" t="s">
        <v>31</v>
      </c>
      <c r="I27" s="146" t="s">
        <v>51</v>
      </c>
      <c r="J27" s="146">
        <v>23850</v>
      </c>
      <c r="K27" s="146" t="s">
        <v>46</v>
      </c>
      <c r="L27" s="146">
        <v>50095202</v>
      </c>
      <c r="M27" s="146" t="s">
        <v>151</v>
      </c>
      <c r="N27" s="147">
        <v>44134</v>
      </c>
      <c r="O27" s="147">
        <v>44166</v>
      </c>
      <c r="P27" s="146">
        <v>109130897</v>
      </c>
    </row>
    <row r="28" spans="1:16" x14ac:dyDescent="0.2">
      <c r="A28" s="146">
        <v>1</v>
      </c>
      <c r="B28" s="149">
        <v>58490.94</v>
      </c>
      <c r="C28" s="149">
        <v>1927.9526282664001</v>
      </c>
      <c r="D28" s="146"/>
      <c r="E28" s="147">
        <v>44440</v>
      </c>
      <c r="F28" s="146" t="s">
        <v>12</v>
      </c>
      <c r="G28" s="146" t="s">
        <v>30</v>
      </c>
      <c r="H28" s="146" t="s">
        <v>31</v>
      </c>
      <c r="I28" s="146" t="s">
        <v>51</v>
      </c>
      <c r="J28" s="146">
        <v>23850</v>
      </c>
      <c r="K28" s="146" t="s">
        <v>46</v>
      </c>
      <c r="L28" s="146">
        <v>50095211</v>
      </c>
      <c r="M28" s="146" t="s">
        <v>152</v>
      </c>
      <c r="N28" s="147">
        <v>44134</v>
      </c>
      <c r="O28" s="147">
        <v>44166</v>
      </c>
      <c r="P28" s="146">
        <v>109130897</v>
      </c>
    </row>
    <row r="29" spans="1:16" x14ac:dyDescent="0.2">
      <c r="A29" s="146"/>
      <c r="B29" s="149"/>
      <c r="C29" s="149"/>
      <c r="D29" s="146"/>
      <c r="E29" s="147">
        <v>44440</v>
      </c>
      <c r="F29" s="146" t="s">
        <v>12</v>
      </c>
      <c r="G29" s="146" t="s">
        <v>30</v>
      </c>
      <c r="H29" s="146" t="s">
        <v>38</v>
      </c>
      <c r="I29" s="146"/>
      <c r="J29" s="146"/>
      <c r="K29" s="146"/>
      <c r="L29" s="146"/>
      <c r="M29" s="146"/>
      <c r="N29" s="147"/>
      <c r="O29" s="147"/>
      <c r="P29" s="146"/>
    </row>
    <row r="30" spans="1:16" x14ac:dyDescent="0.2">
      <c r="A30" s="146"/>
      <c r="B30" s="149"/>
      <c r="C30" s="149"/>
      <c r="D30" s="146"/>
      <c r="E30" s="147">
        <v>44440</v>
      </c>
      <c r="F30" s="146" t="s">
        <v>12</v>
      </c>
      <c r="G30" s="146" t="s">
        <v>30</v>
      </c>
      <c r="H30" s="146" t="s">
        <v>31</v>
      </c>
      <c r="I30" s="146"/>
      <c r="J30" s="146"/>
      <c r="K30" s="146"/>
      <c r="L30" s="146"/>
      <c r="M30" s="146"/>
      <c r="N30" s="147"/>
      <c r="O30" s="147"/>
      <c r="P30" s="146"/>
    </row>
    <row r="31" spans="1:16" x14ac:dyDescent="0.2">
      <c r="A31" s="146">
        <v>1</v>
      </c>
      <c r="B31" s="149">
        <v>0.48</v>
      </c>
      <c r="C31" s="149">
        <v>4.1160624000000003E-3</v>
      </c>
      <c r="D31" s="146"/>
      <c r="E31" s="147">
        <v>44440</v>
      </c>
      <c r="F31" s="146" t="s">
        <v>12</v>
      </c>
      <c r="G31" s="146" t="s">
        <v>30</v>
      </c>
      <c r="H31" s="146" t="s">
        <v>36</v>
      </c>
      <c r="I31" s="146" t="s">
        <v>51</v>
      </c>
      <c r="J31" s="146">
        <v>23750</v>
      </c>
      <c r="K31" s="146" t="s">
        <v>47</v>
      </c>
      <c r="L31" s="146">
        <v>52521279</v>
      </c>
      <c r="M31" s="146" t="s">
        <v>32</v>
      </c>
      <c r="N31" s="147">
        <v>44335</v>
      </c>
      <c r="O31" s="147">
        <v>44317</v>
      </c>
      <c r="P31" s="146">
        <v>142001008</v>
      </c>
    </row>
    <row r="32" spans="1:16" x14ac:dyDescent="0.2">
      <c r="A32" s="146">
        <v>1</v>
      </c>
      <c r="B32" s="149">
        <v>736.87</v>
      </c>
      <c r="C32" s="149">
        <v>54.497092499800004</v>
      </c>
      <c r="D32" s="146"/>
      <c r="E32" s="147">
        <v>44440</v>
      </c>
      <c r="F32" s="146" t="s">
        <v>12</v>
      </c>
      <c r="G32" s="146" t="s">
        <v>30</v>
      </c>
      <c r="H32" s="146" t="s">
        <v>36</v>
      </c>
      <c r="I32" s="146" t="s">
        <v>51</v>
      </c>
      <c r="J32" s="146">
        <v>23912</v>
      </c>
      <c r="K32" s="146" t="s">
        <v>48</v>
      </c>
      <c r="L32" s="146">
        <v>50479299</v>
      </c>
      <c r="M32" s="146" t="s">
        <v>153</v>
      </c>
      <c r="N32" s="147">
        <v>44223</v>
      </c>
      <c r="O32" s="147">
        <v>44197</v>
      </c>
      <c r="P32" s="146">
        <v>142001833</v>
      </c>
    </row>
    <row r="33" spans="1:16" x14ac:dyDescent="0.2">
      <c r="A33" s="146">
        <v>1</v>
      </c>
      <c r="B33" s="149">
        <v>4484.3599999999997</v>
      </c>
      <c r="C33" s="149">
        <v>331.65223407440004</v>
      </c>
      <c r="D33" s="146"/>
      <c r="E33" s="147">
        <v>44440</v>
      </c>
      <c r="F33" s="146" t="s">
        <v>12</v>
      </c>
      <c r="G33" s="146" t="s">
        <v>30</v>
      </c>
      <c r="H33" s="146" t="s">
        <v>36</v>
      </c>
      <c r="I33" s="146" t="s">
        <v>51</v>
      </c>
      <c r="J33" s="146">
        <v>23912</v>
      </c>
      <c r="K33" s="146" t="s">
        <v>48</v>
      </c>
      <c r="L33" s="146">
        <v>50479293</v>
      </c>
      <c r="M33" s="146" t="s">
        <v>153</v>
      </c>
      <c r="N33" s="147">
        <v>44223</v>
      </c>
      <c r="O33" s="147">
        <v>44197</v>
      </c>
      <c r="P33" s="146">
        <v>142001830</v>
      </c>
    </row>
    <row r="34" spans="1:16" x14ac:dyDescent="0.2">
      <c r="A34" s="146"/>
      <c r="B34" s="149"/>
      <c r="C34" s="149"/>
      <c r="D34" s="146"/>
      <c r="E34" s="147">
        <v>44440</v>
      </c>
      <c r="F34" s="146" t="s">
        <v>12</v>
      </c>
      <c r="G34" s="146" t="s">
        <v>30</v>
      </c>
      <c r="H34" s="146" t="s">
        <v>36</v>
      </c>
      <c r="I34" s="146"/>
      <c r="J34" s="146"/>
      <c r="K34" s="146"/>
      <c r="L34" s="146"/>
      <c r="M34" s="146"/>
      <c r="N34" s="147"/>
      <c r="O34" s="147"/>
      <c r="P34" s="146"/>
    </row>
    <row r="35" spans="1:16" x14ac:dyDescent="0.2">
      <c r="A35" s="146">
        <v>1</v>
      </c>
      <c r="B35" s="149">
        <v>524271.51</v>
      </c>
      <c r="C35" s="149">
        <v>71059.199494884306</v>
      </c>
      <c r="D35" s="146"/>
      <c r="E35" s="147">
        <v>44440</v>
      </c>
      <c r="F35" s="146" t="s">
        <v>12</v>
      </c>
      <c r="G35" s="146" t="s">
        <v>30</v>
      </c>
      <c r="H35" s="146" t="s">
        <v>37</v>
      </c>
      <c r="I35" s="146" t="s">
        <v>51</v>
      </c>
      <c r="J35" s="146">
        <v>23030</v>
      </c>
      <c r="K35" s="146" t="s">
        <v>41</v>
      </c>
      <c r="L35" s="146">
        <v>50479296</v>
      </c>
      <c r="M35" s="146" t="s">
        <v>154</v>
      </c>
      <c r="N35" s="147">
        <v>44223</v>
      </c>
      <c r="O35" s="147">
        <v>44197</v>
      </c>
      <c r="P35" s="146">
        <v>142001832</v>
      </c>
    </row>
    <row r="36" spans="1:16" x14ac:dyDescent="0.2">
      <c r="A36" s="146">
        <v>1</v>
      </c>
      <c r="B36" s="149">
        <v>161085.46</v>
      </c>
      <c r="C36" s="149">
        <v>21833.350886957804</v>
      </c>
      <c r="D36" s="146"/>
      <c r="E36" s="147">
        <v>44440</v>
      </c>
      <c r="F36" s="146" t="s">
        <v>12</v>
      </c>
      <c r="G36" s="146" t="s">
        <v>30</v>
      </c>
      <c r="H36" s="146" t="s">
        <v>37</v>
      </c>
      <c r="I36" s="146" t="s">
        <v>51</v>
      </c>
      <c r="J36" s="146">
        <v>23030</v>
      </c>
      <c r="K36" s="146" t="s">
        <v>41</v>
      </c>
      <c r="L36" s="146">
        <v>50997863</v>
      </c>
      <c r="M36" s="146" t="s">
        <v>155</v>
      </c>
      <c r="N36" s="147">
        <v>44252</v>
      </c>
      <c r="O36" s="147">
        <v>44228</v>
      </c>
      <c r="P36" s="146">
        <v>142001766</v>
      </c>
    </row>
    <row r="37" spans="1:16" x14ac:dyDescent="0.2">
      <c r="A37" s="146">
        <v>1</v>
      </c>
      <c r="B37" s="149">
        <v>16261.31</v>
      </c>
      <c r="C37" s="149">
        <v>2204.0405577983001</v>
      </c>
      <c r="D37" s="146"/>
      <c r="E37" s="147">
        <v>44440</v>
      </c>
      <c r="F37" s="146" t="s">
        <v>12</v>
      </c>
      <c r="G37" s="146" t="s">
        <v>30</v>
      </c>
      <c r="H37" s="146" t="s">
        <v>37</v>
      </c>
      <c r="I37" s="146" t="s">
        <v>51</v>
      </c>
      <c r="J37" s="146">
        <v>23030</v>
      </c>
      <c r="K37" s="146" t="s">
        <v>41</v>
      </c>
      <c r="L37" s="146">
        <v>50997866</v>
      </c>
      <c r="M37" s="146" t="s">
        <v>156</v>
      </c>
      <c r="N37" s="147">
        <v>44252</v>
      </c>
      <c r="O37" s="147">
        <v>44228</v>
      </c>
      <c r="P37" s="146">
        <v>142001838</v>
      </c>
    </row>
    <row r="38" spans="1:16" x14ac:dyDescent="0.2">
      <c r="A38" s="146">
        <v>1</v>
      </c>
      <c r="B38" s="149">
        <v>44624.83</v>
      </c>
      <c r="C38" s="149">
        <v>6048.4017096319003</v>
      </c>
      <c r="D38" s="146"/>
      <c r="E38" s="147">
        <v>44440</v>
      </c>
      <c r="F38" s="146" t="s">
        <v>12</v>
      </c>
      <c r="G38" s="146" t="s">
        <v>30</v>
      </c>
      <c r="H38" s="146" t="s">
        <v>37</v>
      </c>
      <c r="I38" s="146" t="s">
        <v>51</v>
      </c>
      <c r="J38" s="146">
        <v>23030</v>
      </c>
      <c r="K38" s="146" t="s">
        <v>41</v>
      </c>
      <c r="L38" s="146">
        <v>50479302</v>
      </c>
      <c r="M38" s="146" t="s">
        <v>157</v>
      </c>
      <c r="N38" s="147">
        <v>44223</v>
      </c>
      <c r="O38" s="147">
        <v>44197</v>
      </c>
      <c r="P38" s="146">
        <v>142001836</v>
      </c>
    </row>
    <row r="39" spans="1:16" x14ac:dyDescent="0.2">
      <c r="A39" s="146">
        <v>1</v>
      </c>
      <c r="B39" s="149">
        <v>35094.559999999998</v>
      </c>
      <c r="C39" s="149">
        <v>1156.7714451136001</v>
      </c>
      <c r="D39" s="146"/>
      <c r="E39" s="147">
        <v>44440</v>
      </c>
      <c r="F39" s="146" t="s">
        <v>12</v>
      </c>
      <c r="G39" s="146" t="s">
        <v>30</v>
      </c>
      <c r="H39" s="146" t="s">
        <v>31</v>
      </c>
      <c r="I39" s="146" t="s">
        <v>51</v>
      </c>
      <c r="J39" s="146">
        <v>23850</v>
      </c>
      <c r="K39" s="146" t="s">
        <v>46</v>
      </c>
      <c r="L39" s="146">
        <v>50095205</v>
      </c>
      <c r="M39" s="146" t="s">
        <v>158</v>
      </c>
      <c r="N39" s="147">
        <v>44134</v>
      </c>
      <c r="O39" s="147">
        <v>44166</v>
      </c>
      <c r="P39" s="146">
        <v>109130897</v>
      </c>
    </row>
    <row r="40" spans="1:16" x14ac:dyDescent="0.2">
      <c r="A40" s="146">
        <v>2</v>
      </c>
      <c r="B40" s="149">
        <v>28399.78</v>
      </c>
      <c r="C40" s="149">
        <v>1307.7212616864001</v>
      </c>
      <c r="D40" s="146"/>
      <c r="E40" s="147">
        <v>44440</v>
      </c>
      <c r="F40" s="146" t="s">
        <v>12</v>
      </c>
      <c r="G40" s="146" t="s">
        <v>30</v>
      </c>
      <c r="H40" s="146" t="s">
        <v>38</v>
      </c>
      <c r="I40" s="146" t="s">
        <v>51</v>
      </c>
      <c r="J40" s="146">
        <v>23780</v>
      </c>
      <c r="K40" s="146" t="s">
        <v>42</v>
      </c>
      <c r="L40" s="146">
        <v>50163096</v>
      </c>
      <c r="M40" s="146" t="s">
        <v>34</v>
      </c>
      <c r="N40" s="147">
        <v>44134</v>
      </c>
      <c r="O40" s="147">
        <v>44105</v>
      </c>
      <c r="P40" s="146">
        <v>109106983</v>
      </c>
    </row>
    <row r="41" spans="1:16" x14ac:dyDescent="0.2">
      <c r="A41" s="146">
        <v>1</v>
      </c>
      <c r="B41" s="149">
        <v>28399.78</v>
      </c>
      <c r="C41" s="149">
        <v>1307.7212616864001</v>
      </c>
      <c r="D41" s="146"/>
      <c r="E41" s="147">
        <v>44440</v>
      </c>
      <c r="F41" s="146" t="s">
        <v>12</v>
      </c>
      <c r="G41" s="146" t="s">
        <v>30</v>
      </c>
      <c r="H41" s="146" t="s">
        <v>38</v>
      </c>
      <c r="I41" s="146" t="s">
        <v>51</v>
      </c>
      <c r="J41" s="146">
        <v>23780</v>
      </c>
      <c r="K41" s="146" t="s">
        <v>42</v>
      </c>
      <c r="L41" s="146">
        <v>50163104</v>
      </c>
      <c r="M41" s="146" t="s">
        <v>39</v>
      </c>
      <c r="N41" s="147">
        <v>44134</v>
      </c>
      <c r="O41" s="147">
        <v>44105</v>
      </c>
      <c r="P41" s="146">
        <v>109106983</v>
      </c>
    </row>
    <row r="42" spans="1:16" x14ac:dyDescent="0.2">
      <c r="A42" s="146">
        <v>1</v>
      </c>
      <c r="B42" s="149">
        <v>28399.78</v>
      </c>
      <c r="C42" s="149">
        <v>1307.7212616864001</v>
      </c>
      <c r="D42" s="146"/>
      <c r="E42" s="147">
        <v>44440</v>
      </c>
      <c r="F42" s="146" t="s">
        <v>12</v>
      </c>
      <c r="G42" s="146" t="s">
        <v>30</v>
      </c>
      <c r="H42" s="146" t="s">
        <v>38</v>
      </c>
      <c r="I42" s="146" t="s">
        <v>51</v>
      </c>
      <c r="J42" s="146">
        <v>23780</v>
      </c>
      <c r="K42" s="146" t="s">
        <v>42</v>
      </c>
      <c r="L42" s="146">
        <v>50163128</v>
      </c>
      <c r="M42" s="146" t="s">
        <v>159</v>
      </c>
      <c r="N42" s="147">
        <v>44134</v>
      </c>
      <c r="O42" s="147">
        <v>44105</v>
      </c>
      <c r="P42" s="146">
        <v>109106983</v>
      </c>
    </row>
    <row r="43" spans="1:16" x14ac:dyDescent="0.2">
      <c r="A43" s="146"/>
      <c r="B43" s="149"/>
      <c r="C43" s="149"/>
      <c r="D43" s="146"/>
      <c r="E43" s="147">
        <v>44440</v>
      </c>
      <c r="F43" s="146" t="s">
        <v>12</v>
      </c>
      <c r="G43" s="146" t="s">
        <v>30</v>
      </c>
      <c r="H43" s="146" t="s">
        <v>38</v>
      </c>
      <c r="I43" s="146"/>
      <c r="J43" s="146"/>
      <c r="K43" s="146"/>
      <c r="L43" s="146"/>
      <c r="M43" s="146"/>
      <c r="N43" s="147"/>
      <c r="O43" s="147"/>
      <c r="P43" s="146"/>
    </row>
    <row r="44" spans="1:16" x14ac:dyDescent="0.2">
      <c r="A44" s="146"/>
      <c r="B44" s="149"/>
      <c r="C44" s="149"/>
      <c r="D44" s="146"/>
      <c r="E44" s="147">
        <v>44440</v>
      </c>
      <c r="F44" s="146" t="s">
        <v>12</v>
      </c>
      <c r="G44" s="146" t="s">
        <v>30</v>
      </c>
      <c r="H44" s="146" t="s">
        <v>38</v>
      </c>
      <c r="I44" s="146"/>
      <c r="J44" s="146"/>
      <c r="K44" s="146"/>
      <c r="L44" s="146"/>
      <c r="M44" s="146"/>
      <c r="N44" s="147"/>
      <c r="O44" s="147"/>
      <c r="P44" s="146"/>
    </row>
    <row r="45" spans="1:16" x14ac:dyDescent="0.2">
      <c r="A45" s="146"/>
      <c r="B45" s="149"/>
      <c r="C45" s="149"/>
      <c r="D45" s="146"/>
      <c r="E45" s="147">
        <v>44440</v>
      </c>
      <c r="F45" s="146" t="s">
        <v>12</v>
      </c>
      <c r="G45" s="146" t="s">
        <v>30</v>
      </c>
      <c r="H45" s="146" t="s">
        <v>38</v>
      </c>
      <c r="I45" s="146"/>
      <c r="J45" s="146"/>
      <c r="K45" s="146"/>
      <c r="L45" s="146"/>
      <c r="M45" s="146"/>
      <c r="N45" s="147"/>
      <c r="O45" s="147"/>
      <c r="P45" s="146"/>
    </row>
    <row r="46" spans="1:16" x14ac:dyDescent="0.2">
      <c r="A46" s="146"/>
      <c r="B46" s="149"/>
      <c r="C46" s="149"/>
      <c r="D46" s="146"/>
      <c r="E46" s="147">
        <v>44440</v>
      </c>
      <c r="F46" s="146" t="s">
        <v>12</v>
      </c>
      <c r="G46" s="146" t="s">
        <v>30</v>
      </c>
      <c r="H46" s="146" t="s">
        <v>38</v>
      </c>
      <c r="I46" s="146"/>
      <c r="J46" s="146"/>
      <c r="K46" s="146"/>
      <c r="L46" s="146"/>
      <c r="M46" s="146"/>
      <c r="N46" s="147"/>
      <c r="O46" s="147"/>
      <c r="P46" s="146"/>
    </row>
    <row r="47" spans="1:16" x14ac:dyDescent="0.2">
      <c r="A47" s="146"/>
      <c r="B47" s="149"/>
      <c r="C47" s="149"/>
      <c r="D47" s="146"/>
      <c r="E47" s="147">
        <v>44440</v>
      </c>
      <c r="F47" s="146" t="s">
        <v>12</v>
      </c>
      <c r="G47" s="146" t="s">
        <v>30</v>
      </c>
      <c r="H47" s="146" t="s">
        <v>38</v>
      </c>
      <c r="I47" s="146"/>
      <c r="J47" s="146"/>
      <c r="K47" s="146"/>
      <c r="L47" s="146"/>
      <c r="M47" s="146"/>
      <c r="N47" s="147"/>
      <c r="O47" s="147"/>
      <c r="P47" s="146"/>
    </row>
    <row r="48" spans="1:16" x14ac:dyDescent="0.2">
      <c r="A48" s="146">
        <v>1</v>
      </c>
      <c r="B48" s="149">
        <v>14199.86</v>
      </c>
      <c r="C48" s="149">
        <v>653.85924943680004</v>
      </c>
      <c r="D48" s="146"/>
      <c r="E48" s="147">
        <v>44440</v>
      </c>
      <c r="F48" s="146" t="s">
        <v>12</v>
      </c>
      <c r="G48" s="146" t="s">
        <v>30</v>
      </c>
      <c r="H48" s="146" t="s">
        <v>38</v>
      </c>
      <c r="I48" s="146" t="s">
        <v>51</v>
      </c>
      <c r="J48" s="146">
        <v>23780</v>
      </c>
      <c r="K48" s="146" t="s">
        <v>42</v>
      </c>
      <c r="L48" s="146">
        <v>50163125</v>
      </c>
      <c r="M48" s="146" t="s">
        <v>160</v>
      </c>
      <c r="N48" s="147">
        <v>44134</v>
      </c>
      <c r="O48" s="147">
        <v>44105</v>
      </c>
      <c r="P48" s="146">
        <v>109106983</v>
      </c>
    </row>
    <row r="49" spans="1:16" x14ac:dyDescent="0.2">
      <c r="A49" s="146">
        <v>1</v>
      </c>
      <c r="B49" s="149">
        <v>14199.86</v>
      </c>
      <c r="C49" s="149">
        <v>653.85924943680004</v>
      </c>
      <c r="D49" s="146"/>
      <c r="E49" s="147">
        <v>44440</v>
      </c>
      <c r="F49" s="146" t="s">
        <v>12</v>
      </c>
      <c r="G49" s="146" t="s">
        <v>30</v>
      </c>
      <c r="H49" s="146" t="s">
        <v>38</v>
      </c>
      <c r="I49" s="146" t="s">
        <v>51</v>
      </c>
      <c r="J49" s="146">
        <v>23780</v>
      </c>
      <c r="K49" s="146" t="s">
        <v>42</v>
      </c>
      <c r="L49" s="146">
        <v>50163101</v>
      </c>
      <c r="M49" s="146" t="s">
        <v>35</v>
      </c>
      <c r="N49" s="147">
        <v>44134</v>
      </c>
      <c r="O49" s="147">
        <v>44105</v>
      </c>
      <c r="P49" s="146">
        <v>109106983</v>
      </c>
    </row>
    <row r="50" spans="1:16" x14ac:dyDescent="0.2">
      <c r="A50" s="146"/>
      <c r="B50" s="149"/>
      <c r="C50" s="149"/>
      <c r="D50" s="146"/>
      <c r="E50" s="147">
        <v>44440</v>
      </c>
      <c r="F50" s="146" t="s">
        <v>12</v>
      </c>
      <c r="G50" s="146" t="s">
        <v>30</v>
      </c>
      <c r="H50" s="146" t="s">
        <v>31</v>
      </c>
      <c r="I50" s="146"/>
      <c r="J50" s="146"/>
      <c r="K50" s="146"/>
      <c r="L50" s="146"/>
      <c r="M50" s="146"/>
      <c r="N50" s="147"/>
      <c r="O50" s="147"/>
      <c r="P50" s="146"/>
    </row>
    <row r="51" spans="1:16" x14ac:dyDescent="0.2">
      <c r="A51" s="146"/>
      <c r="B51" s="149"/>
      <c r="C51" s="149"/>
      <c r="D51" s="146"/>
      <c r="E51" s="147">
        <v>44440</v>
      </c>
      <c r="F51" s="146" t="s">
        <v>12</v>
      </c>
      <c r="G51" s="146" t="s">
        <v>30</v>
      </c>
      <c r="H51" s="146" t="s">
        <v>31</v>
      </c>
      <c r="I51" s="146"/>
      <c r="J51" s="146"/>
      <c r="K51" s="146"/>
      <c r="L51" s="146"/>
      <c r="M51" s="146"/>
      <c r="N51" s="147"/>
      <c r="O51" s="147"/>
      <c r="P51" s="146"/>
    </row>
    <row r="52" spans="1:16" x14ac:dyDescent="0.2">
      <c r="A52" s="146">
        <v>5</v>
      </c>
      <c r="B52" s="149">
        <v>4412.9000000000005</v>
      </c>
      <c r="C52" s="149">
        <v>126.96279570700001</v>
      </c>
      <c r="D52" s="146"/>
      <c r="E52" s="147">
        <v>44440</v>
      </c>
      <c r="F52" s="146" t="s">
        <v>12</v>
      </c>
      <c r="G52" s="146" t="s">
        <v>30</v>
      </c>
      <c r="H52" s="146" t="s">
        <v>31</v>
      </c>
      <c r="I52" s="146" t="s">
        <v>51</v>
      </c>
      <c r="J52" s="146">
        <v>23762</v>
      </c>
      <c r="K52" s="146" t="s">
        <v>45</v>
      </c>
      <c r="L52" s="146">
        <v>49972798</v>
      </c>
      <c r="M52" s="146" t="s">
        <v>145</v>
      </c>
      <c r="N52" s="147">
        <v>44134</v>
      </c>
      <c r="O52" s="147">
        <v>43831</v>
      </c>
      <c r="P52" s="146">
        <v>109130978</v>
      </c>
    </row>
    <row r="53" spans="1:16" x14ac:dyDescent="0.2">
      <c r="A53" s="146"/>
      <c r="B53" s="149"/>
      <c r="C53" s="149"/>
      <c r="D53" s="146"/>
      <c r="E53" s="147">
        <v>44440</v>
      </c>
      <c r="F53" s="146" t="s">
        <v>12</v>
      </c>
      <c r="G53" s="146" t="s">
        <v>30</v>
      </c>
      <c r="H53" s="146" t="s">
        <v>31</v>
      </c>
      <c r="I53" s="146"/>
      <c r="J53" s="146"/>
      <c r="K53" s="146"/>
      <c r="L53" s="146"/>
      <c r="M53" s="146"/>
      <c r="N53" s="147"/>
      <c r="O53" s="147"/>
      <c r="P53" s="146"/>
    </row>
    <row r="54" spans="1:16" x14ac:dyDescent="0.2">
      <c r="A54" s="146">
        <v>1</v>
      </c>
      <c r="B54" s="149">
        <v>233.96</v>
      </c>
      <c r="C54" s="149">
        <v>7.7116865776000001</v>
      </c>
      <c r="D54" s="146"/>
      <c r="E54" s="147">
        <v>44440</v>
      </c>
      <c r="F54" s="146" t="s">
        <v>12</v>
      </c>
      <c r="G54" s="146" t="s">
        <v>30</v>
      </c>
      <c r="H54" s="146" t="s">
        <v>31</v>
      </c>
      <c r="I54" s="146" t="s">
        <v>51</v>
      </c>
      <c r="J54" s="146">
        <v>23850</v>
      </c>
      <c r="K54" s="146" t="s">
        <v>46</v>
      </c>
      <c r="L54" s="146">
        <v>50095208</v>
      </c>
      <c r="M54" s="146" t="s">
        <v>161</v>
      </c>
      <c r="N54" s="147">
        <v>44134</v>
      </c>
      <c r="O54" s="147">
        <v>44166</v>
      </c>
      <c r="P54" s="146">
        <v>109130897</v>
      </c>
    </row>
    <row r="55" spans="1:16" x14ac:dyDescent="0.2">
      <c r="A55" s="146">
        <v>1</v>
      </c>
      <c r="B55" s="149">
        <v>233.96</v>
      </c>
      <c r="C55" s="149">
        <v>7.7116865776000001</v>
      </c>
      <c r="D55" s="146"/>
      <c r="E55" s="147">
        <v>44440</v>
      </c>
      <c r="F55" s="146" t="s">
        <v>12</v>
      </c>
      <c r="G55" s="146" t="s">
        <v>30</v>
      </c>
      <c r="H55" s="146" t="s">
        <v>31</v>
      </c>
      <c r="I55" s="146" t="s">
        <v>51</v>
      </c>
      <c r="J55" s="146">
        <v>23850</v>
      </c>
      <c r="K55" s="146" t="s">
        <v>46</v>
      </c>
      <c r="L55" s="146">
        <v>50095196</v>
      </c>
      <c r="M55" s="146" t="s">
        <v>34</v>
      </c>
      <c r="N55" s="147">
        <v>44134</v>
      </c>
      <c r="O55" s="147">
        <v>44166</v>
      </c>
      <c r="P55" s="146">
        <v>109130897</v>
      </c>
    </row>
    <row r="56" spans="1:16" x14ac:dyDescent="0.2">
      <c r="A56" s="146"/>
      <c r="B56" s="149"/>
      <c r="C56" s="149"/>
      <c r="D56" s="146"/>
      <c r="E56" s="147">
        <v>44440</v>
      </c>
      <c r="F56" s="146" t="s">
        <v>12</v>
      </c>
      <c r="G56" s="146" t="s">
        <v>30</v>
      </c>
      <c r="H56" s="146" t="s">
        <v>31</v>
      </c>
      <c r="I56" s="146"/>
      <c r="J56" s="146"/>
      <c r="K56" s="146"/>
      <c r="L56" s="146"/>
      <c r="M56" s="146"/>
      <c r="N56" s="147"/>
      <c r="O56" s="147"/>
      <c r="P56" s="146"/>
    </row>
    <row r="57" spans="1:16" x14ac:dyDescent="0.2">
      <c r="A57" s="146">
        <v>0</v>
      </c>
      <c r="B57" s="149">
        <v>0</v>
      </c>
      <c r="C57" s="149">
        <v>0</v>
      </c>
      <c r="D57" s="146"/>
      <c r="E57" s="147">
        <v>44440</v>
      </c>
      <c r="F57" s="146" t="s">
        <v>12</v>
      </c>
      <c r="G57" s="146" t="s">
        <v>30</v>
      </c>
      <c r="H57" s="146" t="s">
        <v>31</v>
      </c>
      <c r="I57" s="146" t="s">
        <v>51</v>
      </c>
      <c r="J57" s="146">
        <v>23761</v>
      </c>
      <c r="K57" s="146" t="s">
        <v>44</v>
      </c>
      <c r="L57" s="146">
        <v>49102892</v>
      </c>
      <c r="M57" s="146" t="s">
        <v>32</v>
      </c>
      <c r="N57" s="147">
        <v>44134</v>
      </c>
      <c r="O57" s="147">
        <v>44105</v>
      </c>
      <c r="P57" s="146">
        <v>109130978</v>
      </c>
    </row>
    <row r="58" spans="1:16" x14ac:dyDescent="0.2">
      <c r="A58" s="146"/>
      <c r="B58" s="149"/>
      <c r="C58" s="149"/>
      <c r="D58" s="146"/>
      <c r="E58" s="147">
        <v>44440</v>
      </c>
      <c r="F58" s="146" t="s">
        <v>12</v>
      </c>
      <c r="G58" s="146" t="s">
        <v>30</v>
      </c>
      <c r="H58" s="146" t="s">
        <v>31</v>
      </c>
      <c r="I58" s="146"/>
      <c r="J58" s="146"/>
      <c r="K58" s="146"/>
      <c r="L58" s="146"/>
      <c r="M58" s="146"/>
      <c r="N58" s="147"/>
      <c r="O58" s="147"/>
      <c r="P58" s="146"/>
    </row>
    <row r="59" spans="1:16" x14ac:dyDescent="0.2">
      <c r="A59" s="146">
        <v>0</v>
      </c>
      <c r="B59" s="149">
        <v>0</v>
      </c>
      <c r="C59" s="149">
        <v>0</v>
      </c>
      <c r="D59" s="146"/>
      <c r="E59" s="147">
        <v>44440</v>
      </c>
      <c r="F59" s="146" t="s">
        <v>12</v>
      </c>
      <c r="G59" s="146" t="s">
        <v>30</v>
      </c>
      <c r="H59" s="146" t="s">
        <v>31</v>
      </c>
      <c r="I59" s="146" t="s">
        <v>51</v>
      </c>
      <c r="J59" s="146">
        <v>23762</v>
      </c>
      <c r="K59" s="146" t="s">
        <v>45</v>
      </c>
      <c r="L59" s="146">
        <v>49102889</v>
      </c>
      <c r="M59" s="146" t="s">
        <v>32</v>
      </c>
      <c r="N59" s="147">
        <v>44134</v>
      </c>
      <c r="O59" s="147">
        <v>44105</v>
      </c>
      <c r="P59" s="146">
        <v>109130978</v>
      </c>
    </row>
    <row r="60" spans="1:16" x14ac:dyDescent="0.2">
      <c r="A60" s="146"/>
      <c r="B60" s="149"/>
      <c r="C60" s="149"/>
      <c r="D60" s="146"/>
      <c r="E60" s="147">
        <v>44440</v>
      </c>
      <c r="F60" s="146" t="s">
        <v>12</v>
      </c>
      <c r="G60" s="146" t="s">
        <v>30</v>
      </c>
      <c r="H60" s="146" t="s">
        <v>31</v>
      </c>
      <c r="I60" s="146"/>
      <c r="J60" s="146"/>
      <c r="K60" s="146"/>
      <c r="L60" s="146"/>
      <c r="M60" s="146"/>
      <c r="N60" s="147"/>
      <c r="O60" s="147"/>
      <c r="P60" s="146"/>
    </row>
    <row r="61" spans="1:16" x14ac:dyDescent="0.2">
      <c r="A61" s="146">
        <v>0</v>
      </c>
      <c r="B61" s="149">
        <v>0</v>
      </c>
      <c r="C61" s="149">
        <v>0</v>
      </c>
      <c r="D61" s="146"/>
      <c r="E61" s="147">
        <v>44440</v>
      </c>
      <c r="F61" s="146" t="s">
        <v>12</v>
      </c>
      <c r="G61" s="146" t="s">
        <v>30</v>
      </c>
      <c r="H61" s="146" t="s">
        <v>31</v>
      </c>
      <c r="I61" s="146" t="s">
        <v>51</v>
      </c>
      <c r="J61" s="146">
        <v>23780</v>
      </c>
      <c r="K61" s="146" t="s">
        <v>42</v>
      </c>
      <c r="L61" s="146">
        <v>49943705</v>
      </c>
      <c r="M61" s="146" t="s">
        <v>32</v>
      </c>
      <c r="N61" s="147">
        <v>44194</v>
      </c>
      <c r="O61" s="147">
        <v>44166</v>
      </c>
      <c r="P61" s="146">
        <v>109128249</v>
      </c>
    </row>
    <row r="62" spans="1:16" x14ac:dyDescent="0.2">
      <c r="A62" s="146">
        <v>0</v>
      </c>
      <c r="B62" s="149">
        <v>0</v>
      </c>
      <c r="C62" s="149">
        <v>0</v>
      </c>
      <c r="D62" s="146"/>
      <c r="E62" s="147">
        <v>44440</v>
      </c>
      <c r="F62" s="146" t="s">
        <v>12</v>
      </c>
      <c r="G62" s="146" t="s">
        <v>30</v>
      </c>
      <c r="H62" s="146" t="s">
        <v>31</v>
      </c>
      <c r="I62" s="146" t="s">
        <v>51</v>
      </c>
      <c r="J62" s="146">
        <v>23850</v>
      </c>
      <c r="K62" s="146" t="s">
        <v>46</v>
      </c>
      <c r="L62" s="146">
        <v>49098497</v>
      </c>
      <c r="M62" s="146" t="s">
        <v>32</v>
      </c>
      <c r="N62" s="147">
        <v>44134</v>
      </c>
      <c r="O62" s="147">
        <v>44105</v>
      </c>
      <c r="P62" s="146">
        <v>109106983</v>
      </c>
    </row>
    <row r="63" spans="1:16" x14ac:dyDescent="0.2">
      <c r="A63" s="146">
        <v>9</v>
      </c>
      <c r="B63" s="149">
        <v>-82.86</v>
      </c>
      <c r="C63" s="149">
        <v>-6.3417489305999997</v>
      </c>
      <c r="D63" s="146"/>
      <c r="E63" s="147">
        <v>44440</v>
      </c>
      <c r="F63" s="146" t="s">
        <v>12</v>
      </c>
      <c r="G63" s="146" t="s">
        <v>30</v>
      </c>
      <c r="H63" s="146" t="s">
        <v>31</v>
      </c>
      <c r="I63" s="146" t="s">
        <v>51</v>
      </c>
      <c r="J63" s="146">
        <v>23762</v>
      </c>
      <c r="K63" s="146" t="s">
        <v>45</v>
      </c>
      <c r="L63" s="146">
        <v>35988856</v>
      </c>
      <c r="M63" s="146" t="s">
        <v>32</v>
      </c>
      <c r="N63" s="147">
        <v>43269</v>
      </c>
      <c r="O63" s="147">
        <v>43252</v>
      </c>
      <c r="P63" s="146">
        <v>109107116</v>
      </c>
    </row>
    <row r="64" spans="1:16" x14ac:dyDescent="0.2">
      <c r="A64" s="146">
        <v>9</v>
      </c>
      <c r="B64" s="149">
        <v>-193.34</v>
      </c>
      <c r="C64" s="149">
        <v>-15.585450610800001</v>
      </c>
      <c r="D64" s="146"/>
      <c r="E64" s="147">
        <v>44440</v>
      </c>
      <c r="F64" s="146" t="s">
        <v>12</v>
      </c>
      <c r="G64" s="146" t="s">
        <v>30</v>
      </c>
      <c r="H64" s="146" t="s">
        <v>31</v>
      </c>
      <c r="I64" s="146" t="s">
        <v>51</v>
      </c>
      <c r="J64" s="146">
        <v>23761</v>
      </c>
      <c r="K64" s="146" t="s">
        <v>44</v>
      </c>
      <c r="L64" s="146">
        <v>35988859</v>
      </c>
      <c r="M64" s="146" t="s">
        <v>32</v>
      </c>
      <c r="N64" s="147">
        <v>43269</v>
      </c>
      <c r="O64" s="147">
        <v>43252</v>
      </c>
      <c r="P64" s="146">
        <v>109107116</v>
      </c>
    </row>
    <row r="65" spans="1:16" x14ac:dyDescent="0.2">
      <c r="A65" s="146">
        <v>2</v>
      </c>
      <c r="B65" s="149">
        <v>-35213.919999999998</v>
      </c>
      <c r="C65" s="149">
        <v>-5134.9272676239998</v>
      </c>
      <c r="D65" s="146"/>
      <c r="E65" s="147">
        <v>44440</v>
      </c>
      <c r="F65" s="146" t="s">
        <v>12</v>
      </c>
      <c r="G65" s="146" t="s">
        <v>30</v>
      </c>
      <c r="H65" s="146" t="s">
        <v>31</v>
      </c>
      <c r="I65" s="146" t="s">
        <v>51</v>
      </c>
      <c r="J65" s="146">
        <v>23780</v>
      </c>
      <c r="K65" s="146" t="s">
        <v>42</v>
      </c>
      <c r="L65" s="146">
        <v>33153310</v>
      </c>
      <c r="M65" s="146" t="s">
        <v>162</v>
      </c>
      <c r="N65" s="147">
        <v>43068</v>
      </c>
      <c r="O65" s="147">
        <v>43040</v>
      </c>
      <c r="P65" s="146">
        <v>109087547</v>
      </c>
    </row>
    <row r="66" spans="1:16" x14ac:dyDescent="0.2">
      <c r="A66" s="146"/>
      <c r="B66" s="146"/>
      <c r="C66" s="146"/>
      <c r="D66" s="146"/>
      <c r="E66" s="147"/>
      <c r="F66" s="146"/>
      <c r="G66" s="146"/>
      <c r="H66" s="146"/>
      <c r="I66" s="146"/>
      <c r="J66" s="146"/>
      <c r="K66" s="146"/>
      <c r="L66" s="146"/>
      <c r="M66" s="146"/>
      <c r="N66" s="147"/>
      <c r="O66" s="147"/>
      <c r="P66" s="146"/>
    </row>
    <row r="67" spans="1:16" x14ac:dyDescent="0.2">
      <c r="A67" s="146"/>
      <c r="B67" s="146"/>
      <c r="C67" s="146"/>
      <c r="D67" s="146"/>
      <c r="E67" s="147"/>
      <c r="F67" s="146"/>
      <c r="G67" s="146"/>
      <c r="H67" s="146"/>
      <c r="I67" s="146"/>
      <c r="J67" s="146"/>
      <c r="K67" s="146"/>
      <c r="L67" s="146"/>
      <c r="M67" s="146"/>
      <c r="N67" s="147"/>
      <c r="O67" s="147"/>
      <c r="P67" s="146"/>
    </row>
    <row r="68" spans="1:16" x14ac:dyDescent="0.2">
      <c r="A68" s="146"/>
      <c r="B68" s="146"/>
      <c r="C68" s="146"/>
      <c r="D68" s="146"/>
      <c r="E68" s="147"/>
      <c r="F68" s="146"/>
      <c r="G68" s="146"/>
      <c r="H68" s="146"/>
      <c r="I68" s="146"/>
      <c r="J68" s="146"/>
      <c r="K68" s="146"/>
      <c r="L68" s="146"/>
      <c r="M68" s="146"/>
      <c r="N68" s="147"/>
      <c r="O68" s="147"/>
      <c r="P68" s="146"/>
    </row>
    <row r="69" spans="1:16" x14ac:dyDescent="0.2">
      <c r="A69" s="146"/>
      <c r="B69" s="146"/>
      <c r="C69" s="146"/>
      <c r="D69" s="146"/>
      <c r="E69" s="147"/>
      <c r="F69" s="146"/>
      <c r="G69" s="146"/>
      <c r="H69" s="146"/>
      <c r="I69" s="146"/>
      <c r="J69" s="146"/>
      <c r="K69" s="146"/>
      <c r="L69" s="146"/>
      <c r="M69" s="146"/>
      <c r="N69" s="147"/>
      <c r="O69" s="147"/>
      <c r="P69" s="146"/>
    </row>
    <row r="70" spans="1:16" x14ac:dyDescent="0.2">
      <c r="A70" s="146"/>
      <c r="B70" s="146"/>
      <c r="C70" s="146"/>
      <c r="D70" s="146"/>
      <c r="E70" s="147"/>
      <c r="F70" s="146"/>
      <c r="G70" s="146"/>
      <c r="H70" s="146"/>
      <c r="I70" s="146"/>
      <c r="J70" s="146"/>
      <c r="K70" s="146"/>
      <c r="L70" s="146"/>
      <c r="M70" s="146"/>
      <c r="N70" s="147"/>
      <c r="O70" s="147"/>
      <c r="P70" s="146"/>
    </row>
    <row r="71" spans="1:16" x14ac:dyDescent="0.2">
      <c r="A71" s="146"/>
      <c r="B71" s="146"/>
      <c r="C71" s="146"/>
      <c r="D71" s="146"/>
      <c r="E71" s="147"/>
      <c r="F71" s="146"/>
      <c r="G71" s="146"/>
      <c r="H71" s="146"/>
      <c r="I71" s="146"/>
      <c r="J71" s="146"/>
      <c r="K71" s="146"/>
      <c r="L71" s="146"/>
      <c r="M71" s="146"/>
      <c r="N71" s="147"/>
      <c r="O71" s="147"/>
      <c r="P71" s="146"/>
    </row>
    <row r="72" spans="1:16" x14ac:dyDescent="0.2">
      <c r="A72" s="146"/>
      <c r="B72" s="146"/>
      <c r="C72" s="146"/>
      <c r="D72" s="146"/>
      <c r="E72" s="147"/>
      <c r="F72" s="146"/>
      <c r="G72" s="146"/>
      <c r="H72" s="146"/>
      <c r="I72" s="146"/>
      <c r="J72" s="146"/>
      <c r="K72" s="146"/>
      <c r="L72" s="146"/>
      <c r="M72" s="146"/>
      <c r="N72" s="147"/>
      <c r="O72" s="147"/>
      <c r="P72" s="146"/>
    </row>
    <row r="73" spans="1:16" x14ac:dyDescent="0.2">
      <c r="A73" s="146"/>
      <c r="B73" s="146"/>
      <c r="C73" s="146"/>
      <c r="D73" s="146"/>
      <c r="E73" s="147"/>
      <c r="F73" s="146"/>
      <c r="G73" s="146"/>
      <c r="H73" s="146"/>
      <c r="I73" s="146"/>
      <c r="J73" s="146"/>
      <c r="K73" s="146"/>
      <c r="L73" s="146"/>
      <c r="M73" s="146"/>
      <c r="N73" s="147"/>
      <c r="O73" s="147"/>
      <c r="P73" s="146"/>
    </row>
    <row r="74" spans="1:16" x14ac:dyDescent="0.2">
      <c r="A74" s="146"/>
      <c r="B74" s="146"/>
      <c r="C74" s="146"/>
      <c r="D74" s="146"/>
      <c r="E74" s="147"/>
      <c r="F74" s="146"/>
      <c r="G74" s="146"/>
      <c r="H74" s="146"/>
      <c r="I74" s="146"/>
      <c r="J74" s="146"/>
      <c r="K74" s="146"/>
      <c r="L74" s="146"/>
      <c r="M74" s="146"/>
      <c r="N74" s="147"/>
      <c r="O74" s="147"/>
      <c r="P74" s="146"/>
    </row>
    <row r="75" spans="1:16" x14ac:dyDescent="0.2">
      <c r="A75" s="146"/>
      <c r="B75" s="146"/>
      <c r="C75" s="146"/>
      <c r="D75" s="146"/>
      <c r="E75" s="147"/>
      <c r="F75" s="146"/>
      <c r="G75" s="146"/>
      <c r="H75" s="146"/>
      <c r="I75" s="146"/>
      <c r="J75" s="146"/>
      <c r="K75" s="146"/>
      <c r="L75" s="146"/>
      <c r="M75" s="146"/>
      <c r="N75" s="147"/>
      <c r="O75" s="147"/>
      <c r="P75" s="146"/>
    </row>
    <row r="76" spans="1:16" x14ac:dyDescent="0.2">
      <c r="A76" s="146"/>
      <c r="B76" s="146"/>
      <c r="C76" s="146"/>
      <c r="D76" s="146"/>
      <c r="E76" s="147"/>
      <c r="F76" s="146"/>
      <c r="G76" s="146"/>
      <c r="H76" s="146"/>
      <c r="I76" s="146"/>
      <c r="J76" s="146"/>
      <c r="K76" s="146"/>
      <c r="L76" s="146"/>
      <c r="M76" s="146"/>
      <c r="N76" s="147"/>
      <c r="O76" s="147"/>
      <c r="P76" s="146"/>
    </row>
    <row r="77" spans="1:16" x14ac:dyDescent="0.2">
      <c r="A77" s="146"/>
      <c r="B77" s="146"/>
      <c r="C77" s="146"/>
      <c r="D77" s="146"/>
      <c r="E77" s="147"/>
      <c r="F77" s="146"/>
      <c r="G77" s="146"/>
      <c r="H77" s="146"/>
      <c r="I77" s="146"/>
      <c r="J77" s="146"/>
      <c r="K77" s="146"/>
      <c r="L77" s="146"/>
      <c r="M77" s="146"/>
      <c r="N77" s="147"/>
      <c r="O77" s="147"/>
      <c r="P77" s="146"/>
    </row>
    <row r="78" spans="1:16" x14ac:dyDescent="0.2">
      <c r="A78" s="146"/>
      <c r="B78" s="146"/>
      <c r="C78" s="146"/>
      <c r="D78" s="146"/>
      <c r="E78" s="147"/>
      <c r="F78" s="146"/>
      <c r="G78" s="146"/>
      <c r="H78" s="146"/>
      <c r="I78" s="146"/>
      <c r="J78" s="146"/>
      <c r="K78" s="146"/>
      <c r="L78" s="146"/>
      <c r="M78" s="146"/>
      <c r="N78" s="147"/>
      <c r="O78" s="147"/>
      <c r="P78" s="146"/>
    </row>
    <row r="79" spans="1:16" x14ac:dyDescent="0.2">
      <c r="A79" s="146"/>
      <c r="B79" s="146"/>
      <c r="C79" s="146"/>
      <c r="D79" s="146"/>
      <c r="E79" s="147"/>
      <c r="F79" s="146"/>
      <c r="G79" s="146"/>
      <c r="H79" s="146"/>
      <c r="I79" s="146"/>
      <c r="J79" s="146"/>
      <c r="K79" s="146"/>
      <c r="L79" s="146"/>
      <c r="M79" s="146"/>
      <c r="N79" s="147"/>
      <c r="O79" s="147"/>
      <c r="P79" s="146"/>
    </row>
    <row r="80" spans="1:16" x14ac:dyDescent="0.2">
      <c r="A80" s="146"/>
      <c r="B80" s="146"/>
      <c r="C80" s="146"/>
      <c r="D80" s="146"/>
      <c r="E80" s="147"/>
      <c r="F80" s="146"/>
      <c r="G80" s="146"/>
      <c r="H80" s="146"/>
      <c r="I80" s="146"/>
      <c r="J80" s="146"/>
      <c r="K80" s="146"/>
      <c r="L80" s="146"/>
      <c r="M80" s="146"/>
      <c r="N80" s="147"/>
      <c r="O80" s="147"/>
      <c r="P80" s="146"/>
    </row>
    <row r="81" spans="5:15" x14ac:dyDescent="0.2">
      <c r="E81" s="147"/>
      <c r="F81" s="146"/>
      <c r="G81" s="146"/>
      <c r="H81" s="146"/>
      <c r="I81" s="146"/>
      <c r="J81" s="146"/>
      <c r="K81" s="146"/>
      <c r="L81" s="146"/>
      <c r="M81" s="146"/>
      <c r="N81" s="147"/>
      <c r="O81" s="147"/>
    </row>
    <row r="82" spans="5:15" x14ac:dyDescent="0.2">
      <c r="E82" s="147"/>
      <c r="F82" s="146"/>
      <c r="G82" s="146"/>
      <c r="H82" s="146"/>
      <c r="I82" s="146"/>
      <c r="J82" s="146"/>
      <c r="K82" s="146"/>
      <c r="L82" s="146"/>
      <c r="M82" s="146"/>
      <c r="N82" s="147"/>
      <c r="O82" s="147"/>
    </row>
    <row r="83" spans="5:15" x14ac:dyDescent="0.2">
      <c r="E83" s="147"/>
      <c r="F83" s="146"/>
      <c r="G83" s="146"/>
      <c r="H83" s="146"/>
      <c r="I83" s="146"/>
      <c r="J83" s="146"/>
      <c r="K83" s="146"/>
      <c r="L83" s="146"/>
      <c r="M83" s="146"/>
      <c r="N83" s="147"/>
      <c r="O83" s="147"/>
    </row>
    <row r="84" spans="5:15" x14ac:dyDescent="0.2">
      <c r="E84" s="147"/>
      <c r="F84" s="146"/>
      <c r="G84" s="146"/>
      <c r="H84" s="146"/>
      <c r="I84" s="146"/>
      <c r="J84" s="146"/>
      <c r="K84" s="146"/>
      <c r="L84" s="146"/>
      <c r="M84" s="146"/>
      <c r="N84" s="147"/>
      <c r="O84" s="147"/>
    </row>
    <row r="85" spans="5:15" x14ac:dyDescent="0.2">
      <c r="E85" s="147"/>
      <c r="F85" s="146"/>
      <c r="G85" s="146"/>
      <c r="H85" s="146"/>
      <c r="I85" s="146"/>
      <c r="J85" s="146"/>
      <c r="K85" s="146"/>
      <c r="L85" s="146"/>
      <c r="M85" s="146"/>
      <c r="N85" s="147"/>
      <c r="O85" s="147"/>
    </row>
    <row r="86" spans="5:15" x14ac:dyDescent="0.2">
      <c r="E86" s="147"/>
      <c r="F86" s="146"/>
      <c r="G86" s="146"/>
      <c r="H86" s="146"/>
      <c r="I86" s="146"/>
      <c r="J86" s="146"/>
      <c r="K86" s="146"/>
      <c r="L86" s="146"/>
      <c r="M86" s="146"/>
      <c r="N86" s="147"/>
      <c r="O86" s="147"/>
    </row>
    <row r="87" spans="5:15" x14ac:dyDescent="0.2">
      <c r="E87" s="147"/>
      <c r="F87" s="146"/>
      <c r="G87" s="146"/>
      <c r="H87" s="146"/>
      <c r="I87" s="146"/>
      <c r="J87" s="146"/>
      <c r="K87" s="146"/>
      <c r="L87" s="146"/>
      <c r="M87" s="146"/>
      <c r="N87" s="147"/>
      <c r="O87" s="147"/>
    </row>
    <row r="88" spans="5:15" x14ac:dyDescent="0.2">
      <c r="E88" s="147"/>
      <c r="F88" s="146"/>
      <c r="G88" s="146"/>
      <c r="H88" s="146"/>
      <c r="I88" s="146"/>
      <c r="J88" s="146"/>
      <c r="K88" s="146"/>
      <c r="L88" s="146"/>
      <c r="M88" s="146"/>
      <c r="N88" s="147"/>
      <c r="O88" s="147"/>
    </row>
    <row r="89" spans="5:15" x14ac:dyDescent="0.2">
      <c r="E89" s="147"/>
      <c r="F89" s="146"/>
      <c r="G89" s="146"/>
      <c r="H89" s="146"/>
      <c r="I89" s="146"/>
      <c r="J89" s="146"/>
      <c r="K89" s="146"/>
      <c r="L89" s="146"/>
      <c r="M89" s="146"/>
      <c r="N89" s="147"/>
      <c r="O89" s="147"/>
    </row>
    <row r="90" spans="5:15" x14ac:dyDescent="0.2">
      <c r="E90" s="147"/>
      <c r="F90" s="146"/>
      <c r="G90" s="146"/>
      <c r="H90" s="146"/>
      <c r="I90" s="146"/>
      <c r="J90" s="146"/>
      <c r="K90" s="146"/>
      <c r="L90" s="146"/>
      <c r="M90" s="146"/>
      <c r="N90" s="147"/>
      <c r="O90" s="147"/>
    </row>
    <row r="91" spans="5:15" x14ac:dyDescent="0.2">
      <c r="E91" s="147"/>
      <c r="F91" s="146"/>
      <c r="G91" s="146"/>
      <c r="H91" s="146"/>
      <c r="I91" s="146"/>
      <c r="J91" s="146"/>
      <c r="K91" s="146"/>
      <c r="L91" s="146"/>
      <c r="M91" s="146"/>
      <c r="N91" s="147"/>
      <c r="O91" s="147"/>
    </row>
    <row r="92" spans="5:15" x14ac:dyDescent="0.2">
      <c r="E92" s="147"/>
      <c r="F92" s="146"/>
      <c r="G92" s="146"/>
      <c r="H92" s="146"/>
      <c r="I92" s="146"/>
      <c r="J92" s="146"/>
      <c r="K92" s="146"/>
      <c r="L92" s="146"/>
      <c r="M92" s="146"/>
      <c r="N92" s="147"/>
      <c r="O92" s="147"/>
    </row>
    <row r="93" spans="5:15" x14ac:dyDescent="0.2">
      <c r="E93" s="147"/>
      <c r="F93" s="146"/>
      <c r="G93" s="146"/>
      <c r="H93" s="146"/>
      <c r="I93" s="146"/>
      <c r="J93" s="146"/>
      <c r="K93" s="146"/>
      <c r="L93" s="146"/>
      <c r="M93" s="146"/>
      <c r="N93" s="147"/>
      <c r="O93" s="147"/>
    </row>
    <row r="94" spans="5:15" x14ac:dyDescent="0.2">
      <c r="E94" s="147"/>
      <c r="F94" s="146"/>
      <c r="G94" s="146"/>
      <c r="H94" s="146"/>
      <c r="I94" s="146"/>
      <c r="J94" s="146"/>
      <c r="K94" s="146"/>
      <c r="L94" s="146"/>
      <c r="M94" s="146"/>
      <c r="N94" s="147"/>
      <c r="O94" s="147"/>
    </row>
    <row r="95" spans="5:15" x14ac:dyDescent="0.2">
      <c r="E95" s="147"/>
      <c r="F95" s="146"/>
      <c r="G95" s="146"/>
      <c r="H95" s="146"/>
      <c r="I95" s="146"/>
      <c r="J95" s="146"/>
      <c r="K95" s="146"/>
      <c r="L95" s="146"/>
      <c r="M95" s="146"/>
      <c r="N95" s="147"/>
      <c r="O95" s="147"/>
    </row>
    <row r="96" spans="5:15" x14ac:dyDescent="0.2">
      <c r="E96" s="147"/>
      <c r="F96" s="146"/>
      <c r="G96" s="146"/>
      <c r="H96" s="146"/>
      <c r="I96" s="146"/>
      <c r="J96" s="146"/>
      <c r="K96" s="146"/>
      <c r="L96" s="146"/>
      <c r="M96" s="146"/>
      <c r="N96" s="147"/>
      <c r="O96" s="147"/>
    </row>
    <row r="97" spans="5:15" x14ac:dyDescent="0.2">
      <c r="E97" s="147"/>
      <c r="F97" s="146"/>
      <c r="G97" s="146"/>
      <c r="H97" s="146"/>
      <c r="I97" s="146"/>
      <c r="J97" s="146"/>
      <c r="K97" s="146"/>
      <c r="L97" s="146"/>
      <c r="M97" s="146"/>
      <c r="N97" s="147"/>
      <c r="O97" s="147"/>
    </row>
    <row r="98" spans="5:15" x14ac:dyDescent="0.2">
      <c r="E98" s="147"/>
      <c r="F98" s="146"/>
      <c r="G98" s="146"/>
      <c r="H98" s="146"/>
      <c r="I98" s="146"/>
      <c r="J98" s="146"/>
      <c r="K98" s="146"/>
      <c r="L98" s="146"/>
      <c r="M98" s="146"/>
      <c r="N98" s="147"/>
      <c r="O98" s="147"/>
    </row>
    <row r="99" spans="5:15" x14ac:dyDescent="0.2">
      <c r="E99" s="147"/>
      <c r="F99" s="146"/>
      <c r="G99" s="146"/>
      <c r="H99" s="146"/>
      <c r="I99" s="146"/>
      <c r="J99" s="146"/>
      <c r="K99" s="146"/>
      <c r="L99" s="146"/>
      <c r="M99" s="146"/>
      <c r="N99" s="147"/>
      <c r="O99" s="147"/>
    </row>
    <row r="100" spans="5:15" x14ac:dyDescent="0.2">
      <c r="E100" s="147"/>
      <c r="F100" s="146"/>
      <c r="G100" s="146"/>
      <c r="H100" s="146"/>
      <c r="I100" s="146"/>
      <c r="J100" s="146"/>
      <c r="K100" s="146"/>
      <c r="L100" s="146"/>
      <c r="M100" s="146"/>
      <c r="N100" s="147"/>
      <c r="O100" s="147"/>
    </row>
    <row r="101" spans="5:15" x14ac:dyDescent="0.2">
      <c r="E101" s="147"/>
      <c r="F101" s="146"/>
      <c r="G101" s="146"/>
      <c r="H101" s="146"/>
      <c r="I101" s="146"/>
      <c r="J101" s="146"/>
      <c r="K101" s="146"/>
      <c r="L101" s="146"/>
      <c r="M101" s="146"/>
      <c r="N101" s="147"/>
      <c r="O101" s="147"/>
    </row>
    <row r="102" spans="5:15" x14ac:dyDescent="0.2">
      <c r="E102" s="147"/>
      <c r="F102" s="146"/>
      <c r="G102" s="146"/>
      <c r="H102" s="146"/>
      <c r="I102" s="146"/>
      <c r="J102" s="146"/>
      <c r="K102" s="146"/>
      <c r="L102" s="146"/>
      <c r="M102" s="146"/>
      <c r="N102" s="147"/>
      <c r="O102" s="147"/>
    </row>
    <row r="103" spans="5:15" x14ac:dyDescent="0.2">
      <c r="E103" s="147"/>
      <c r="F103" s="146"/>
      <c r="G103" s="146"/>
      <c r="H103" s="146"/>
      <c r="I103" s="146"/>
      <c r="J103" s="146"/>
      <c r="K103" s="146"/>
      <c r="L103" s="146"/>
      <c r="M103" s="146"/>
      <c r="N103" s="147"/>
      <c r="O103" s="147"/>
    </row>
    <row r="104" spans="5:15" x14ac:dyDescent="0.2">
      <c r="E104" s="147"/>
      <c r="F104" s="146"/>
      <c r="G104" s="146"/>
      <c r="H104" s="146"/>
      <c r="I104" s="146"/>
      <c r="J104" s="146"/>
      <c r="K104" s="146"/>
      <c r="L104" s="146"/>
      <c r="M104" s="146"/>
      <c r="N104" s="147"/>
      <c r="O104" s="147"/>
    </row>
    <row r="105" spans="5:15" x14ac:dyDescent="0.2">
      <c r="E105" s="147"/>
      <c r="F105" s="146"/>
      <c r="G105" s="146"/>
      <c r="H105" s="146"/>
      <c r="I105" s="146"/>
      <c r="J105" s="146"/>
      <c r="K105" s="146"/>
      <c r="L105" s="146"/>
      <c r="M105" s="146"/>
      <c r="N105" s="147"/>
      <c r="O105" s="147"/>
    </row>
    <row r="106" spans="5:15" x14ac:dyDescent="0.2">
      <c r="E106" s="147"/>
      <c r="F106" s="146"/>
      <c r="G106" s="146"/>
      <c r="H106" s="146"/>
      <c r="I106" s="146"/>
      <c r="J106" s="146"/>
      <c r="K106" s="146"/>
      <c r="L106" s="146"/>
      <c r="M106" s="146"/>
      <c r="N106" s="147"/>
      <c r="O106" s="147"/>
    </row>
    <row r="107" spans="5:15" x14ac:dyDescent="0.2">
      <c r="E107" s="147"/>
      <c r="F107" s="146"/>
      <c r="G107" s="146"/>
      <c r="H107" s="146"/>
      <c r="I107" s="146"/>
      <c r="J107" s="146"/>
      <c r="K107" s="146"/>
      <c r="L107" s="146"/>
      <c r="M107" s="146"/>
      <c r="N107" s="147"/>
      <c r="O107" s="147"/>
    </row>
    <row r="108" spans="5:15" x14ac:dyDescent="0.2">
      <c r="E108" s="147"/>
      <c r="F108" s="146"/>
      <c r="G108" s="146"/>
      <c r="H108" s="146"/>
      <c r="I108" s="146"/>
      <c r="J108" s="146"/>
      <c r="K108" s="146"/>
      <c r="L108" s="146"/>
      <c r="M108" s="146"/>
      <c r="N108" s="147"/>
      <c r="O108" s="147"/>
    </row>
    <row r="109" spans="5:15" x14ac:dyDescent="0.2">
      <c r="E109" s="147"/>
      <c r="F109" s="146"/>
      <c r="G109" s="146"/>
      <c r="H109" s="146"/>
      <c r="I109" s="146"/>
      <c r="J109" s="146"/>
      <c r="K109" s="146"/>
      <c r="L109" s="146"/>
      <c r="M109" s="146"/>
      <c r="N109" s="147"/>
      <c r="O109" s="147"/>
    </row>
    <row r="110" spans="5:15" x14ac:dyDescent="0.2">
      <c r="E110" s="147"/>
      <c r="F110" s="146"/>
      <c r="G110" s="146"/>
      <c r="H110" s="146"/>
      <c r="I110" s="146"/>
      <c r="J110" s="146"/>
      <c r="K110" s="146"/>
      <c r="L110" s="146"/>
      <c r="M110" s="146"/>
      <c r="N110" s="147"/>
      <c r="O110" s="147"/>
    </row>
    <row r="111" spans="5:15" x14ac:dyDescent="0.2">
      <c r="E111" s="147"/>
      <c r="F111" s="146"/>
      <c r="G111" s="146"/>
      <c r="H111" s="146"/>
      <c r="I111" s="146"/>
      <c r="J111" s="146"/>
      <c r="K111" s="146"/>
      <c r="L111" s="146"/>
      <c r="M111" s="146"/>
      <c r="N111" s="147"/>
      <c r="O111" s="147"/>
    </row>
    <row r="112" spans="5:15" x14ac:dyDescent="0.2">
      <c r="E112" s="147"/>
      <c r="F112" s="146"/>
      <c r="G112" s="146"/>
      <c r="H112" s="146"/>
      <c r="I112" s="146"/>
      <c r="J112" s="146"/>
      <c r="K112" s="146"/>
      <c r="L112" s="146"/>
      <c r="M112" s="146"/>
      <c r="N112" s="147"/>
      <c r="O112" s="147"/>
    </row>
    <row r="113" spans="5:15" x14ac:dyDescent="0.2">
      <c r="E113" s="147"/>
      <c r="F113" s="146"/>
      <c r="G113" s="146"/>
      <c r="H113" s="146"/>
      <c r="I113" s="146"/>
      <c r="J113" s="146"/>
      <c r="K113" s="146"/>
      <c r="L113" s="146"/>
      <c r="M113" s="146"/>
      <c r="N113" s="147"/>
      <c r="O113" s="147"/>
    </row>
    <row r="114" spans="5:15" x14ac:dyDescent="0.2">
      <c r="E114" s="147"/>
      <c r="F114" s="146"/>
      <c r="G114" s="146"/>
      <c r="H114" s="146"/>
      <c r="I114" s="146"/>
      <c r="J114" s="146"/>
      <c r="K114" s="146"/>
      <c r="L114" s="146"/>
      <c r="M114" s="146"/>
      <c r="N114" s="147"/>
      <c r="O114" s="147"/>
    </row>
    <row r="115" spans="5:15" x14ac:dyDescent="0.2">
      <c r="E115" s="147"/>
      <c r="F115" s="146"/>
      <c r="G115" s="146"/>
      <c r="H115" s="146"/>
      <c r="I115" s="146"/>
      <c r="J115" s="146"/>
      <c r="K115" s="146"/>
      <c r="L115" s="146"/>
      <c r="M115" s="146"/>
      <c r="N115" s="147"/>
      <c r="O115" s="147"/>
    </row>
    <row r="116" spans="5:15" x14ac:dyDescent="0.2">
      <c r="E116" s="147"/>
      <c r="F116" s="146"/>
      <c r="G116" s="146"/>
      <c r="H116" s="146"/>
      <c r="I116" s="146"/>
      <c r="J116" s="146"/>
      <c r="K116" s="146"/>
      <c r="L116" s="146"/>
      <c r="M116" s="146"/>
      <c r="N116" s="147"/>
      <c r="O116" s="147"/>
    </row>
    <row r="117" spans="5:15" x14ac:dyDescent="0.2">
      <c r="E117" s="147"/>
      <c r="F117" s="146"/>
      <c r="G117" s="146"/>
      <c r="H117" s="146"/>
      <c r="I117" s="146"/>
      <c r="J117" s="146"/>
      <c r="K117" s="146"/>
      <c r="L117" s="146"/>
      <c r="M117" s="146"/>
      <c r="N117" s="147"/>
      <c r="O117" s="147"/>
    </row>
    <row r="118" spans="5:15" x14ac:dyDescent="0.2">
      <c r="E118" s="147"/>
      <c r="F118" s="146"/>
      <c r="G118" s="146"/>
      <c r="H118" s="146"/>
      <c r="I118" s="146"/>
      <c r="J118" s="146"/>
      <c r="K118" s="146"/>
      <c r="L118" s="146"/>
      <c r="M118" s="146"/>
      <c r="N118" s="147"/>
      <c r="O118" s="147"/>
    </row>
    <row r="119" spans="5:15" x14ac:dyDescent="0.2">
      <c r="E119" s="147"/>
      <c r="F119" s="146"/>
      <c r="G119" s="146"/>
      <c r="H119" s="146"/>
      <c r="I119" s="146"/>
      <c r="J119" s="146"/>
      <c r="K119" s="146"/>
      <c r="L119" s="146"/>
      <c r="M119" s="146"/>
      <c r="N119" s="147"/>
      <c r="O119" s="147"/>
    </row>
    <row r="120" spans="5:15" x14ac:dyDescent="0.2">
      <c r="E120" s="147"/>
      <c r="F120" s="146"/>
      <c r="G120" s="146"/>
      <c r="H120" s="146"/>
      <c r="I120" s="146"/>
      <c r="J120" s="146"/>
      <c r="K120" s="146"/>
      <c r="L120" s="146"/>
      <c r="M120" s="146"/>
      <c r="N120" s="147"/>
      <c r="O120" s="147"/>
    </row>
    <row r="121" spans="5:15" x14ac:dyDescent="0.2">
      <c r="E121" s="147"/>
      <c r="F121" s="146"/>
      <c r="G121" s="146"/>
      <c r="H121" s="146"/>
      <c r="I121" s="146"/>
      <c r="J121" s="146"/>
      <c r="K121" s="146"/>
      <c r="L121" s="146"/>
      <c r="M121" s="146"/>
      <c r="N121" s="147"/>
      <c r="O121" s="147"/>
    </row>
    <row r="122" spans="5:15" x14ac:dyDescent="0.2">
      <c r="E122" s="147"/>
      <c r="F122" s="146"/>
      <c r="G122" s="146"/>
      <c r="H122" s="146"/>
      <c r="I122" s="146"/>
      <c r="J122" s="146"/>
      <c r="K122" s="146"/>
      <c r="L122" s="146"/>
      <c r="M122" s="146"/>
      <c r="N122" s="147"/>
      <c r="O122" s="147"/>
    </row>
    <row r="123" spans="5:15" x14ac:dyDescent="0.2">
      <c r="E123" s="147"/>
      <c r="F123" s="146"/>
      <c r="G123" s="146"/>
      <c r="H123" s="146"/>
      <c r="I123" s="146"/>
      <c r="J123" s="146"/>
      <c r="K123" s="146"/>
      <c r="L123" s="146"/>
      <c r="M123" s="146"/>
      <c r="N123" s="147"/>
      <c r="O123" s="147"/>
    </row>
    <row r="124" spans="5:15" x14ac:dyDescent="0.2">
      <c r="E124" s="147"/>
      <c r="F124" s="146"/>
      <c r="G124" s="146"/>
      <c r="H124" s="146"/>
      <c r="I124" s="146"/>
      <c r="J124" s="146"/>
      <c r="K124" s="146"/>
      <c r="L124" s="146"/>
      <c r="M124" s="146"/>
      <c r="N124" s="147"/>
      <c r="O124" s="147"/>
    </row>
    <row r="125" spans="5:15" x14ac:dyDescent="0.2">
      <c r="E125" s="147"/>
      <c r="F125" s="146"/>
      <c r="G125" s="146"/>
      <c r="H125" s="146"/>
      <c r="I125" s="146"/>
      <c r="J125" s="146"/>
      <c r="K125" s="146"/>
      <c r="L125" s="146"/>
      <c r="M125" s="146"/>
      <c r="N125" s="147"/>
      <c r="O125" s="147"/>
    </row>
    <row r="126" spans="5:15" x14ac:dyDescent="0.2">
      <c r="E126" s="147"/>
      <c r="F126" s="146"/>
      <c r="G126" s="146"/>
      <c r="H126" s="146"/>
      <c r="I126" s="146"/>
      <c r="J126" s="146"/>
      <c r="K126" s="146"/>
      <c r="L126" s="146"/>
      <c r="M126" s="146"/>
      <c r="N126" s="147"/>
      <c r="O126" s="147"/>
    </row>
    <row r="127" spans="5:15" x14ac:dyDescent="0.2">
      <c r="E127" s="147"/>
      <c r="F127" s="146"/>
      <c r="G127" s="146"/>
      <c r="H127" s="146"/>
      <c r="I127" s="146"/>
      <c r="J127" s="146"/>
      <c r="K127" s="146"/>
      <c r="L127" s="146"/>
      <c r="M127" s="146"/>
      <c r="N127" s="147"/>
      <c r="O127" s="147"/>
    </row>
    <row r="128" spans="5:15" x14ac:dyDescent="0.2">
      <c r="E128" s="147"/>
      <c r="F128" s="146"/>
      <c r="G128" s="146"/>
      <c r="H128" s="146"/>
      <c r="I128" s="146"/>
      <c r="J128" s="146"/>
      <c r="K128" s="146"/>
      <c r="L128" s="146"/>
      <c r="M128" s="146"/>
      <c r="N128" s="147"/>
      <c r="O128" s="147"/>
    </row>
    <row r="129" spans="5:15" x14ac:dyDescent="0.2">
      <c r="E129" s="147"/>
      <c r="F129" s="146"/>
      <c r="G129" s="146"/>
      <c r="H129" s="146"/>
      <c r="I129" s="146"/>
      <c r="J129" s="146"/>
      <c r="K129" s="146"/>
      <c r="L129" s="146"/>
      <c r="M129" s="146"/>
      <c r="N129" s="147"/>
      <c r="O129" s="147"/>
    </row>
    <row r="130" spans="5:15" x14ac:dyDescent="0.2">
      <c r="E130" s="147"/>
      <c r="F130" s="146"/>
      <c r="G130" s="146"/>
      <c r="H130" s="146"/>
      <c r="I130" s="146"/>
      <c r="J130" s="146"/>
      <c r="K130" s="146"/>
      <c r="L130" s="146"/>
      <c r="M130" s="146"/>
      <c r="N130" s="147"/>
      <c r="O130" s="147"/>
    </row>
    <row r="131" spans="5:15" x14ac:dyDescent="0.2">
      <c r="E131" s="147"/>
      <c r="F131" s="146"/>
      <c r="G131" s="146"/>
      <c r="H131" s="146"/>
      <c r="I131" s="146"/>
      <c r="J131" s="146"/>
      <c r="K131" s="146"/>
      <c r="L131" s="146"/>
      <c r="M131" s="146"/>
      <c r="N131" s="147"/>
      <c r="O131" s="147"/>
    </row>
    <row r="132" spans="5:15" x14ac:dyDescent="0.2">
      <c r="E132" s="147"/>
      <c r="F132" s="146"/>
      <c r="G132" s="146"/>
      <c r="H132" s="146"/>
      <c r="I132" s="146"/>
      <c r="J132" s="146"/>
      <c r="K132" s="146"/>
      <c r="L132" s="146"/>
      <c r="M132" s="146"/>
      <c r="N132" s="147"/>
      <c r="O132" s="147"/>
    </row>
    <row r="133" spans="5:15" x14ac:dyDescent="0.2">
      <c r="E133" s="147"/>
      <c r="F133" s="146"/>
      <c r="G133" s="146"/>
      <c r="H133" s="146"/>
      <c r="I133" s="146"/>
      <c r="J133" s="146"/>
      <c r="K133" s="146"/>
      <c r="L133" s="146"/>
      <c r="M133" s="146"/>
      <c r="N133" s="147"/>
      <c r="O133" s="147"/>
    </row>
    <row r="134" spans="5:15" x14ac:dyDescent="0.2">
      <c r="E134" s="147"/>
      <c r="F134" s="146"/>
      <c r="G134" s="146"/>
      <c r="H134" s="146"/>
      <c r="I134" s="146"/>
      <c r="J134" s="146"/>
      <c r="K134" s="146"/>
      <c r="L134" s="146"/>
      <c r="M134" s="146"/>
      <c r="N134" s="147"/>
      <c r="O134" s="147"/>
    </row>
    <row r="135" spans="5:15" x14ac:dyDescent="0.2">
      <c r="E135" s="147"/>
      <c r="F135" s="146"/>
      <c r="G135" s="146"/>
      <c r="H135" s="146"/>
      <c r="I135" s="146"/>
      <c r="J135" s="146"/>
      <c r="K135" s="146"/>
      <c r="L135" s="146"/>
      <c r="M135" s="146"/>
      <c r="N135" s="147"/>
      <c r="O135" s="147"/>
    </row>
    <row r="136" spans="5:15" x14ac:dyDescent="0.2">
      <c r="E136" s="147"/>
      <c r="F136" s="146"/>
      <c r="G136" s="146"/>
      <c r="H136" s="146"/>
      <c r="I136" s="146"/>
      <c r="J136" s="146"/>
      <c r="K136" s="146"/>
      <c r="L136" s="146"/>
      <c r="M136" s="146"/>
      <c r="N136" s="147"/>
      <c r="O136" s="147"/>
    </row>
    <row r="137" spans="5:15" x14ac:dyDescent="0.2">
      <c r="E137" s="147"/>
      <c r="F137" s="146"/>
      <c r="G137" s="146"/>
      <c r="H137" s="146"/>
      <c r="I137" s="146"/>
      <c r="J137" s="146"/>
      <c r="K137" s="146"/>
      <c r="L137" s="146"/>
      <c r="M137" s="146"/>
      <c r="N137" s="147"/>
      <c r="O137" s="147"/>
    </row>
    <row r="138" spans="5:15" x14ac:dyDescent="0.2">
      <c r="E138" s="147"/>
      <c r="F138" s="146"/>
      <c r="G138" s="146"/>
      <c r="H138" s="146"/>
      <c r="I138" s="146"/>
      <c r="J138" s="146"/>
      <c r="K138" s="146"/>
      <c r="L138" s="146"/>
      <c r="M138" s="146"/>
      <c r="N138" s="147"/>
      <c r="O138" s="147"/>
    </row>
    <row r="139" spans="5:15" x14ac:dyDescent="0.2">
      <c r="E139" s="147"/>
      <c r="F139" s="146"/>
      <c r="G139" s="146"/>
      <c r="H139" s="146"/>
      <c r="I139" s="146"/>
      <c r="J139" s="146"/>
      <c r="K139" s="146"/>
      <c r="L139" s="146"/>
      <c r="M139" s="146"/>
      <c r="N139" s="147"/>
      <c r="O139" s="147"/>
    </row>
    <row r="140" spans="5:15" x14ac:dyDescent="0.2">
      <c r="E140" s="147"/>
      <c r="F140" s="146"/>
      <c r="G140" s="146"/>
      <c r="H140" s="146"/>
      <c r="I140" s="146"/>
      <c r="J140" s="146"/>
      <c r="K140" s="146"/>
      <c r="L140" s="146"/>
      <c r="M140" s="146"/>
      <c r="N140" s="147"/>
      <c r="O140" s="147"/>
    </row>
    <row r="141" spans="5:15" x14ac:dyDescent="0.2">
      <c r="E141" s="147"/>
      <c r="F141" s="146"/>
      <c r="G141" s="146"/>
      <c r="H141" s="146"/>
      <c r="I141" s="146"/>
      <c r="J141" s="146"/>
      <c r="K141" s="146"/>
      <c r="L141" s="146"/>
      <c r="M141" s="146"/>
      <c r="N141" s="147"/>
      <c r="O141" s="147"/>
    </row>
    <row r="142" spans="5:15" x14ac:dyDescent="0.2">
      <c r="E142" s="147"/>
      <c r="F142" s="146"/>
      <c r="G142" s="146"/>
      <c r="H142" s="146"/>
      <c r="I142" s="146"/>
      <c r="J142" s="146"/>
      <c r="K142" s="146"/>
      <c r="L142" s="146"/>
      <c r="M142" s="146"/>
      <c r="N142" s="147"/>
      <c r="O142" s="147"/>
    </row>
    <row r="143" spans="5:15" x14ac:dyDescent="0.2">
      <c r="E143" s="147"/>
      <c r="F143" s="146"/>
      <c r="G143" s="146"/>
      <c r="H143" s="146"/>
      <c r="I143" s="146"/>
      <c r="J143" s="146"/>
      <c r="K143" s="146"/>
      <c r="L143" s="146"/>
      <c r="M143" s="146"/>
      <c r="N143" s="147"/>
      <c r="O143" s="147"/>
    </row>
    <row r="144" spans="5:15" x14ac:dyDescent="0.2">
      <c r="E144" s="147"/>
      <c r="F144" s="146"/>
      <c r="G144" s="146"/>
      <c r="H144" s="146"/>
      <c r="I144" s="146"/>
      <c r="J144" s="146"/>
      <c r="K144" s="146"/>
      <c r="L144" s="146"/>
      <c r="M144" s="146"/>
      <c r="N144" s="147"/>
      <c r="O144" s="147"/>
    </row>
    <row r="145" spans="5:15" x14ac:dyDescent="0.2">
      <c r="E145" s="147"/>
      <c r="F145" s="146"/>
      <c r="G145" s="146"/>
      <c r="H145" s="146"/>
      <c r="I145" s="146"/>
      <c r="J145" s="146"/>
      <c r="K145" s="146"/>
      <c r="L145" s="146"/>
      <c r="M145" s="146"/>
      <c r="N145" s="147"/>
      <c r="O145" s="147"/>
    </row>
    <row r="146" spans="5:15" x14ac:dyDescent="0.2">
      <c r="E146" s="147"/>
      <c r="F146" s="146"/>
      <c r="G146" s="146"/>
      <c r="H146" s="146"/>
      <c r="I146" s="146"/>
      <c r="J146" s="146"/>
      <c r="K146" s="146"/>
      <c r="L146" s="146"/>
      <c r="M146" s="146"/>
      <c r="N146" s="147"/>
      <c r="O146" s="147"/>
    </row>
    <row r="147" spans="5:15" x14ac:dyDescent="0.2">
      <c r="E147" s="147"/>
      <c r="F147" s="146"/>
      <c r="G147" s="146"/>
      <c r="H147" s="146"/>
      <c r="I147" s="146"/>
      <c r="J147" s="146"/>
      <c r="K147" s="146"/>
      <c r="L147" s="146"/>
      <c r="M147" s="146"/>
      <c r="N147" s="147"/>
      <c r="O147" s="147"/>
    </row>
    <row r="148" spans="5:15" x14ac:dyDescent="0.2">
      <c r="E148" s="147"/>
      <c r="F148" s="146"/>
      <c r="G148" s="146"/>
      <c r="H148" s="146"/>
      <c r="I148" s="146"/>
      <c r="J148" s="146"/>
      <c r="K148" s="146"/>
      <c r="L148" s="146"/>
      <c r="M148" s="146"/>
      <c r="N148" s="147"/>
      <c r="O148" s="147"/>
    </row>
    <row r="149" spans="5:15" x14ac:dyDescent="0.2">
      <c r="E149" s="147"/>
      <c r="F149" s="146"/>
      <c r="G149" s="146"/>
      <c r="H149" s="146"/>
      <c r="I149" s="146"/>
      <c r="J149" s="146"/>
      <c r="K149" s="146"/>
      <c r="L149" s="146"/>
      <c r="M149" s="146"/>
      <c r="N149" s="147"/>
      <c r="O149" s="147"/>
    </row>
    <row r="150" spans="5:15" x14ac:dyDescent="0.2">
      <c r="E150" s="147"/>
      <c r="F150" s="146"/>
      <c r="G150" s="146"/>
      <c r="H150" s="146"/>
      <c r="I150" s="146"/>
      <c r="J150" s="146"/>
      <c r="K150" s="146"/>
      <c r="L150" s="146"/>
      <c r="M150" s="146"/>
      <c r="N150" s="147"/>
      <c r="O150" s="147"/>
    </row>
    <row r="151" spans="5:15" x14ac:dyDescent="0.2">
      <c r="E151" s="147"/>
      <c r="F151" s="146"/>
      <c r="G151" s="146"/>
      <c r="H151" s="146"/>
      <c r="I151" s="146"/>
      <c r="J151" s="146"/>
      <c r="K151" s="146"/>
      <c r="L151" s="146"/>
      <c r="M151" s="146"/>
      <c r="N151" s="147"/>
      <c r="O151" s="147"/>
    </row>
    <row r="152" spans="5:15" x14ac:dyDescent="0.2">
      <c r="E152" s="147"/>
      <c r="F152" s="146"/>
      <c r="G152" s="146"/>
      <c r="H152" s="146"/>
      <c r="I152" s="146"/>
      <c r="J152" s="146"/>
      <c r="K152" s="146"/>
      <c r="L152" s="146"/>
      <c r="M152" s="146"/>
      <c r="N152" s="147"/>
      <c r="O152" s="147"/>
    </row>
    <row r="153" spans="5:15" x14ac:dyDescent="0.2">
      <c r="E153" s="147"/>
      <c r="F153" s="146"/>
      <c r="G153" s="146"/>
      <c r="H153" s="146"/>
      <c r="I153" s="146"/>
      <c r="J153" s="146"/>
      <c r="K153" s="146"/>
      <c r="L153" s="146"/>
      <c r="M153" s="146"/>
      <c r="N153" s="147"/>
      <c r="O153" s="147"/>
    </row>
    <row r="154" spans="5:15" x14ac:dyDescent="0.2">
      <c r="E154" s="147"/>
      <c r="F154" s="146"/>
      <c r="G154" s="146"/>
      <c r="H154" s="146"/>
      <c r="I154" s="146"/>
      <c r="J154" s="146"/>
      <c r="K154" s="146"/>
      <c r="L154" s="146"/>
      <c r="M154" s="146"/>
      <c r="N154" s="147"/>
      <c r="O154" s="147"/>
    </row>
    <row r="155" spans="5:15" x14ac:dyDescent="0.2">
      <c r="E155" s="147"/>
      <c r="F155" s="146"/>
      <c r="G155" s="146"/>
      <c r="H155" s="146"/>
      <c r="I155" s="146"/>
      <c r="J155" s="146"/>
      <c r="K155" s="146"/>
      <c r="L155" s="146"/>
      <c r="M155" s="146"/>
      <c r="N155" s="147"/>
      <c r="O155" s="147"/>
    </row>
    <row r="156" spans="5:15" x14ac:dyDescent="0.2">
      <c r="E156" s="147"/>
      <c r="F156" s="146"/>
      <c r="G156" s="146"/>
      <c r="H156" s="146"/>
      <c r="I156" s="146"/>
      <c r="J156" s="146"/>
      <c r="K156" s="146"/>
      <c r="L156" s="146"/>
      <c r="M156" s="146"/>
      <c r="N156" s="147"/>
      <c r="O156" s="147"/>
    </row>
    <row r="157" spans="5:15" x14ac:dyDescent="0.2">
      <c r="E157" s="147"/>
      <c r="F157" s="146"/>
      <c r="G157" s="146"/>
      <c r="H157" s="146"/>
      <c r="I157" s="146"/>
      <c r="J157" s="146"/>
      <c r="K157" s="146"/>
      <c r="L157" s="146"/>
      <c r="M157" s="146"/>
      <c r="N157" s="147"/>
      <c r="O157" s="147"/>
    </row>
    <row r="158" spans="5:15" x14ac:dyDescent="0.2">
      <c r="E158" s="147"/>
      <c r="F158" s="146"/>
      <c r="G158" s="146"/>
      <c r="H158" s="146"/>
      <c r="I158" s="146"/>
      <c r="J158" s="146"/>
      <c r="K158" s="146"/>
      <c r="L158" s="146"/>
      <c r="M158" s="146"/>
      <c r="N158" s="147"/>
      <c r="O158" s="147"/>
    </row>
    <row r="159" spans="5:15" x14ac:dyDescent="0.2">
      <c r="E159" s="147"/>
      <c r="F159" s="146"/>
      <c r="G159" s="146"/>
      <c r="H159" s="146"/>
      <c r="I159" s="146"/>
      <c r="J159" s="146"/>
      <c r="K159" s="146"/>
      <c r="L159" s="146"/>
      <c r="M159" s="146"/>
      <c r="N159" s="147"/>
      <c r="O159" s="147"/>
    </row>
    <row r="160" spans="5:15" x14ac:dyDescent="0.2">
      <c r="E160" s="147"/>
      <c r="F160" s="146"/>
      <c r="G160" s="146"/>
      <c r="H160" s="146"/>
      <c r="I160" s="146"/>
      <c r="J160" s="146"/>
      <c r="K160" s="146"/>
      <c r="L160" s="146"/>
      <c r="M160" s="146"/>
      <c r="N160" s="147"/>
      <c r="O160" s="147"/>
    </row>
    <row r="161" spans="5:15" x14ac:dyDescent="0.2">
      <c r="E161" s="147"/>
      <c r="F161" s="146"/>
      <c r="G161" s="146"/>
      <c r="H161" s="146"/>
      <c r="I161" s="146"/>
      <c r="J161" s="146"/>
      <c r="K161" s="146"/>
      <c r="L161" s="146"/>
      <c r="M161" s="146"/>
      <c r="N161" s="147"/>
      <c r="O161" s="147"/>
    </row>
    <row r="162" spans="5:15" x14ac:dyDescent="0.2">
      <c r="E162" s="147"/>
      <c r="F162" s="146"/>
      <c r="G162" s="146"/>
      <c r="H162" s="146"/>
      <c r="I162" s="146"/>
      <c r="J162" s="146"/>
      <c r="K162" s="146"/>
      <c r="L162" s="146"/>
      <c r="M162" s="146"/>
      <c r="N162" s="147"/>
      <c r="O162" s="147"/>
    </row>
    <row r="163" spans="5:15" x14ac:dyDescent="0.2">
      <c r="E163" s="147"/>
      <c r="F163" s="146"/>
      <c r="G163" s="146"/>
      <c r="H163" s="146"/>
      <c r="I163" s="146"/>
      <c r="J163" s="146"/>
      <c r="K163" s="146"/>
      <c r="L163" s="146"/>
      <c r="M163" s="146"/>
      <c r="N163" s="147"/>
      <c r="O163" s="147"/>
    </row>
    <row r="164" spans="5:15" x14ac:dyDescent="0.2">
      <c r="E164" s="147"/>
      <c r="F164" s="146"/>
      <c r="G164" s="146"/>
      <c r="H164" s="146"/>
      <c r="I164" s="146"/>
      <c r="J164" s="146"/>
      <c r="K164" s="146"/>
      <c r="L164" s="146"/>
      <c r="M164" s="146"/>
      <c r="N164" s="147"/>
      <c r="O164" s="147"/>
    </row>
    <row r="165" spans="5:15" x14ac:dyDescent="0.2">
      <c r="E165" s="147"/>
      <c r="F165" s="146"/>
      <c r="G165" s="146"/>
      <c r="H165" s="146"/>
      <c r="I165" s="146"/>
      <c r="J165" s="146"/>
      <c r="K165" s="146"/>
      <c r="L165" s="146"/>
      <c r="M165" s="146"/>
      <c r="N165" s="147"/>
      <c r="O165" s="147"/>
    </row>
    <row r="166" spans="5:15" x14ac:dyDescent="0.2">
      <c r="E166" s="147"/>
      <c r="F166" s="146"/>
      <c r="G166" s="146"/>
      <c r="H166" s="146"/>
      <c r="I166" s="146"/>
      <c r="J166" s="146"/>
      <c r="K166" s="146"/>
      <c r="L166" s="146"/>
      <c r="M166" s="146"/>
      <c r="N166" s="147"/>
      <c r="O166" s="147"/>
    </row>
    <row r="167" spans="5:15" x14ac:dyDescent="0.2">
      <c r="E167" s="147"/>
      <c r="F167" s="146"/>
      <c r="G167" s="146"/>
      <c r="H167" s="146"/>
      <c r="I167" s="146"/>
      <c r="J167" s="146"/>
      <c r="K167" s="146"/>
      <c r="L167" s="146"/>
      <c r="M167" s="146"/>
      <c r="N167" s="147"/>
      <c r="O167" s="147"/>
    </row>
    <row r="168" spans="5:15" x14ac:dyDescent="0.2">
      <c r="E168" s="147"/>
      <c r="F168" s="146"/>
      <c r="G168" s="146"/>
      <c r="H168" s="146"/>
      <c r="I168" s="146"/>
      <c r="J168" s="146"/>
      <c r="K168" s="146"/>
      <c r="L168" s="146"/>
      <c r="M168" s="146"/>
      <c r="N168" s="147"/>
      <c r="O168" s="147"/>
    </row>
    <row r="169" spans="5:15" x14ac:dyDescent="0.2">
      <c r="E169" s="147"/>
      <c r="F169" s="146"/>
      <c r="G169" s="146"/>
      <c r="H169" s="146"/>
      <c r="I169" s="146"/>
      <c r="J169" s="146"/>
      <c r="K169" s="146"/>
      <c r="L169" s="146"/>
      <c r="M169" s="146"/>
      <c r="N169" s="147"/>
      <c r="O169" s="147"/>
    </row>
    <row r="170" spans="5:15" x14ac:dyDescent="0.2">
      <c r="E170" s="147"/>
      <c r="F170" s="146"/>
      <c r="G170" s="146"/>
      <c r="H170" s="146"/>
      <c r="I170" s="146"/>
      <c r="J170" s="146"/>
      <c r="K170" s="146"/>
      <c r="L170" s="146"/>
      <c r="M170" s="146"/>
      <c r="N170" s="147"/>
      <c r="O170" s="147"/>
    </row>
    <row r="171" spans="5:15" x14ac:dyDescent="0.2">
      <c r="E171" s="147"/>
      <c r="F171" s="146"/>
      <c r="G171" s="146"/>
      <c r="H171" s="146"/>
      <c r="I171" s="146"/>
      <c r="J171" s="146"/>
      <c r="K171" s="146"/>
      <c r="L171" s="146"/>
      <c r="M171" s="146"/>
      <c r="N171" s="147"/>
      <c r="O171" s="147"/>
    </row>
    <row r="172" spans="5:15" x14ac:dyDescent="0.2">
      <c r="E172" s="147"/>
      <c r="F172" s="146"/>
      <c r="G172" s="146"/>
      <c r="H172" s="146"/>
      <c r="I172" s="146"/>
      <c r="J172" s="146"/>
      <c r="K172" s="146"/>
      <c r="L172" s="146"/>
      <c r="M172" s="146"/>
      <c r="N172" s="147"/>
      <c r="O172" s="147"/>
    </row>
    <row r="173" spans="5:15" x14ac:dyDescent="0.2">
      <c r="E173" s="147"/>
      <c r="F173" s="146"/>
      <c r="G173" s="146"/>
      <c r="H173" s="146"/>
      <c r="I173" s="146"/>
      <c r="J173" s="146"/>
      <c r="K173" s="146"/>
      <c r="L173" s="146"/>
      <c r="M173" s="146"/>
      <c r="N173" s="147"/>
      <c r="O173" s="147"/>
    </row>
    <row r="174" spans="5:15" x14ac:dyDescent="0.2">
      <c r="E174" s="147"/>
      <c r="F174" s="146"/>
      <c r="G174" s="146"/>
      <c r="H174" s="146"/>
      <c r="I174" s="146"/>
      <c r="J174" s="146"/>
      <c r="K174" s="146"/>
      <c r="L174" s="146"/>
      <c r="M174" s="146"/>
      <c r="N174" s="147"/>
      <c r="O174" s="147"/>
    </row>
    <row r="175" spans="5:15" x14ac:dyDescent="0.2">
      <c r="E175" s="147"/>
      <c r="F175" s="146"/>
      <c r="G175" s="146"/>
      <c r="H175" s="146"/>
      <c r="I175" s="146"/>
      <c r="J175" s="146"/>
      <c r="K175" s="146"/>
      <c r="L175" s="146"/>
      <c r="M175" s="146"/>
      <c r="N175" s="147"/>
      <c r="O175" s="147"/>
    </row>
    <row r="176" spans="5:15" x14ac:dyDescent="0.2">
      <c r="E176" s="147"/>
      <c r="F176" s="146"/>
      <c r="G176" s="146"/>
      <c r="H176" s="146"/>
      <c r="I176" s="146"/>
      <c r="J176" s="146"/>
      <c r="K176" s="146"/>
      <c r="L176" s="146"/>
      <c r="M176" s="146"/>
      <c r="N176" s="147"/>
      <c r="O176" s="147"/>
    </row>
    <row r="177" spans="5:15" x14ac:dyDescent="0.2">
      <c r="E177" s="147"/>
      <c r="F177" s="146"/>
      <c r="G177" s="146"/>
      <c r="H177" s="146"/>
      <c r="I177" s="146"/>
      <c r="J177" s="146"/>
      <c r="K177" s="146"/>
      <c r="L177" s="146"/>
      <c r="M177" s="146"/>
      <c r="N177" s="147"/>
      <c r="O177" s="147"/>
    </row>
    <row r="178" spans="5:15" x14ac:dyDescent="0.2">
      <c r="E178" s="147"/>
      <c r="F178" s="146"/>
      <c r="G178" s="146"/>
      <c r="H178" s="146"/>
      <c r="I178" s="146"/>
      <c r="J178" s="146"/>
      <c r="K178" s="146"/>
      <c r="L178" s="146"/>
      <c r="M178" s="146"/>
      <c r="N178" s="147"/>
      <c r="O178" s="147"/>
    </row>
    <row r="179" spans="5:15" x14ac:dyDescent="0.2">
      <c r="E179" s="147"/>
      <c r="F179" s="146"/>
      <c r="G179" s="146"/>
      <c r="H179" s="146"/>
      <c r="I179" s="146"/>
      <c r="J179" s="146"/>
      <c r="K179" s="146"/>
      <c r="L179" s="146"/>
      <c r="M179" s="146"/>
      <c r="N179" s="147"/>
      <c r="O179" s="147"/>
    </row>
    <row r="180" spans="5:15" x14ac:dyDescent="0.2">
      <c r="E180" s="147"/>
      <c r="F180" s="146"/>
      <c r="G180" s="146"/>
      <c r="H180" s="146"/>
      <c r="I180" s="146"/>
      <c r="J180" s="146"/>
      <c r="K180" s="146"/>
      <c r="L180" s="146"/>
      <c r="M180" s="146"/>
      <c r="N180" s="147"/>
      <c r="O180" s="147"/>
    </row>
    <row r="181" spans="5:15" x14ac:dyDescent="0.2">
      <c r="E181" s="147"/>
      <c r="F181" s="146"/>
      <c r="G181" s="146"/>
      <c r="H181" s="146"/>
      <c r="I181" s="146"/>
      <c r="J181" s="146"/>
      <c r="K181" s="146"/>
      <c r="L181" s="146"/>
      <c r="M181" s="146"/>
      <c r="N181" s="147"/>
      <c r="O181" s="147"/>
    </row>
    <row r="182" spans="5:15" x14ac:dyDescent="0.2">
      <c r="E182" s="147"/>
      <c r="F182" s="146"/>
      <c r="G182" s="146"/>
      <c r="H182" s="146"/>
      <c r="I182" s="146"/>
      <c r="J182" s="146"/>
      <c r="K182" s="146"/>
      <c r="L182" s="146"/>
      <c r="M182" s="146"/>
      <c r="N182" s="147"/>
      <c r="O182" s="147"/>
    </row>
    <row r="183" spans="5:15" x14ac:dyDescent="0.2">
      <c r="E183" s="147"/>
      <c r="F183" s="146"/>
      <c r="G183" s="146"/>
      <c r="H183" s="146"/>
      <c r="I183" s="146"/>
      <c r="J183" s="146"/>
      <c r="K183" s="146"/>
      <c r="L183" s="146"/>
      <c r="M183" s="146"/>
      <c r="N183" s="147"/>
      <c r="O183" s="147"/>
    </row>
    <row r="184" spans="5:15" x14ac:dyDescent="0.2">
      <c r="E184" s="147"/>
      <c r="F184" s="146"/>
      <c r="G184" s="146"/>
      <c r="H184" s="146"/>
      <c r="I184" s="146"/>
      <c r="J184" s="146"/>
      <c r="K184" s="146"/>
      <c r="L184" s="146"/>
      <c r="M184" s="146"/>
      <c r="N184" s="147"/>
      <c r="O184" s="147"/>
    </row>
    <row r="185" spans="5:15" x14ac:dyDescent="0.2">
      <c r="E185" s="147"/>
      <c r="F185" s="146"/>
      <c r="G185" s="146"/>
      <c r="H185" s="146"/>
      <c r="I185" s="146"/>
      <c r="J185" s="146"/>
      <c r="K185" s="146"/>
      <c r="L185" s="146"/>
      <c r="M185" s="146"/>
      <c r="N185" s="147"/>
      <c r="O185" s="147"/>
    </row>
    <row r="186" spans="5:15" x14ac:dyDescent="0.2">
      <c r="E186" s="147"/>
      <c r="F186" s="146"/>
      <c r="G186" s="146"/>
      <c r="H186" s="146"/>
      <c r="I186" s="146"/>
      <c r="J186" s="146"/>
      <c r="K186" s="146"/>
      <c r="L186" s="146"/>
      <c r="M186" s="146"/>
      <c r="N186" s="147"/>
      <c r="O186" s="147"/>
    </row>
    <row r="187" spans="5:15" x14ac:dyDescent="0.2">
      <c r="E187" s="147"/>
      <c r="F187" s="146"/>
      <c r="G187" s="146"/>
      <c r="H187" s="146"/>
      <c r="I187" s="146"/>
      <c r="J187" s="146"/>
      <c r="K187" s="146"/>
      <c r="L187" s="146"/>
      <c r="M187" s="146"/>
      <c r="N187" s="147"/>
      <c r="O187" s="147"/>
    </row>
    <row r="188" spans="5:15" x14ac:dyDescent="0.2">
      <c r="E188" s="147"/>
      <c r="F188" s="146"/>
      <c r="G188" s="146"/>
      <c r="H188" s="146"/>
      <c r="I188" s="146"/>
      <c r="J188" s="146"/>
      <c r="K188" s="146"/>
      <c r="L188" s="146"/>
      <c r="M188" s="146"/>
      <c r="N188" s="147"/>
      <c r="O188" s="147"/>
    </row>
    <row r="189" spans="5:15" x14ac:dyDescent="0.2">
      <c r="E189" s="147"/>
      <c r="F189" s="146"/>
      <c r="G189" s="146"/>
      <c r="H189" s="146"/>
      <c r="I189" s="146"/>
      <c r="J189" s="146"/>
      <c r="K189" s="146"/>
      <c r="L189" s="146"/>
      <c r="M189" s="146"/>
      <c r="N189" s="147"/>
      <c r="O189" s="147"/>
    </row>
    <row r="190" spans="5:15" x14ac:dyDescent="0.2">
      <c r="E190" s="147"/>
      <c r="F190" s="146"/>
      <c r="G190" s="146"/>
      <c r="H190" s="146"/>
      <c r="I190" s="146"/>
      <c r="J190" s="146"/>
      <c r="K190" s="146"/>
      <c r="L190" s="146"/>
      <c r="M190" s="146"/>
      <c r="N190" s="147"/>
      <c r="O190" s="147"/>
    </row>
    <row r="191" spans="5:15" x14ac:dyDescent="0.2">
      <c r="E191" s="147"/>
      <c r="F191" s="146"/>
      <c r="G191" s="146"/>
      <c r="H191" s="146"/>
      <c r="I191" s="146"/>
      <c r="J191" s="146"/>
      <c r="K191" s="146"/>
      <c r="L191" s="146"/>
      <c r="M191" s="146"/>
      <c r="N191" s="147"/>
      <c r="O191" s="147"/>
    </row>
    <row r="192" spans="5:15" x14ac:dyDescent="0.2">
      <c r="E192" s="147"/>
      <c r="F192" s="146"/>
      <c r="G192" s="146"/>
      <c r="H192" s="146"/>
      <c r="I192" s="146"/>
      <c r="J192" s="146"/>
      <c r="K192" s="146"/>
      <c r="L192" s="146"/>
      <c r="M192" s="146"/>
      <c r="N192" s="147"/>
      <c r="O192" s="147"/>
    </row>
    <row r="193" spans="5:15" x14ac:dyDescent="0.2">
      <c r="E193" s="147"/>
      <c r="F193" s="146"/>
      <c r="G193" s="146"/>
      <c r="H193" s="146"/>
      <c r="I193" s="146"/>
      <c r="J193" s="146"/>
      <c r="K193" s="146"/>
      <c r="L193" s="146"/>
      <c r="M193" s="146"/>
      <c r="N193" s="147"/>
      <c r="O193" s="147"/>
    </row>
    <row r="194" spans="5:15" x14ac:dyDescent="0.2">
      <c r="E194" s="147"/>
      <c r="F194" s="146"/>
      <c r="G194" s="146"/>
      <c r="H194" s="146"/>
      <c r="I194" s="146"/>
      <c r="J194" s="146"/>
      <c r="K194" s="146"/>
      <c r="L194" s="146"/>
      <c r="M194" s="146"/>
      <c r="N194" s="147"/>
      <c r="O194" s="147"/>
    </row>
    <row r="195" spans="5:15" x14ac:dyDescent="0.2">
      <c r="E195" s="147"/>
      <c r="F195" s="146"/>
      <c r="G195" s="146"/>
      <c r="H195" s="146"/>
      <c r="I195" s="146"/>
      <c r="J195" s="146"/>
      <c r="K195" s="146"/>
      <c r="L195" s="146"/>
      <c r="M195" s="146"/>
      <c r="N195" s="147"/>
      <c r="O195" s="147"/>
    </row>
    <row r="196" spans="5:15" x14ac:dyDescent="0.2">
      <c r="E196" s="147"/>
      <c r="F196" s="146"/>
      <c r="G196" s="146"/>
      <c r="H196" s="146"/>
      <c r="I196" s="146"/>
      <c r="J196" s="146"/>
      <c r="K196" s="146"/>
      <c r="L196" s="146"/>
      <c r="M196" s="146"/>
      <c r="N196" s="147"/>
      <c r="O196" s="147"/>
    </row>
    <row r="197" spans="5:15" x14ac:dyDescent="0.2">
      <c r="E197" s="147"/>
      <c r="F197" s="146"/>
      <c r="G197" s="146"/>
      <c r="H197" s="146"/>
      <c r="I197" s="146"/>
      <c r="J197" s="146"/>
      <c r="K197" s="146"/>
      <c r="L197" s="146"/>
      <c r="M197" s="146"/>
      <c r="N197" s="147"/>
      <c r="O197" s="147"/>
    </row>
    <row r="198" spans="5:15" x14ac:dyDescent="0.2">
      <c r="E198" s="147"/>
      <c r="F198" s="146"/>
      <c r="G198" s="146"/>
      <c r="H198" s="146"/>
      <c r="I198" s="146"/>
      <c r="J198" s="146"/>
      <c r="K198" s="146"/>
      <c r="L198" s="146"/>
      <c r="M198" s="146"/>
      <c r="N198" s="147"/>
      <c r="O198" s="147"/>
    </row>
    <row r="199" spans="5:15" x14ac:dyDescent="0.2">
      <c r="E199" s="147"/>
      <c r="F199" s="146"/>
      <c r="G199" s="146"/>
      <c r="H199" s="146"/>
      <c r="I199" s="146"/>
      <c r="J199" s="146"/>
      <c r="K199" s="146"/>
      <c r="L199" s="146"/>
      <c r="M199" s="146"/>
      <c r="N199" s="147"/>
      <c r="O199" s="147"/>
    </row>
    <row r="200" spans="5:15" x14ac:dyDescent="0.2">
      <c r="E200" s="147"/>
      <c r="F200" s="146"/>
      <c r="G200" s="146"/>
      <c r="H200" s="146"/>
      <c r="I200" s="146"/>
      <c r="J200" s="146"/>
      <c r="K200" s="146"/>
      <c r="L200" s="146"/>
      <c r="M200" s="146"/>
      <c r="N200" s="147"/>
      <c r="O200" s="147"/>
    </row>
    <row r="201" spans="5:15" x14ac:dyDescent="0.2">
      <c r="E201" s="147"/>
      <c r="F201" s="146"/>
      <c r="G201" s="146"/>
      <c r="H201" s="146"/>
      <c r="I201" s="146"/>
      <c r="J201" s="146"/>
      <c r="K201" s="146"/>
      <c r="L201" s="146"/>
      <c r="M201" s="146"/>
      <c r="N201" s="147"/>
      <c r="O201" s="147"/>
    </row>
    <row r="202" spans="5:15" x14ac:dyDescent="0.2">
      <c r="E202" s="147"/>
      <c r="F202" s="146"/>
      <c r="G202" s="146"/>
      <c r="H202" s="146"/>
      <c r="I202" s="146"/>
      <c r="J202" s="146"/>
      <c r="K202" s="146"/>
      <c r="L202" s="146"/>
      <c r="M202" s="146"/>
      <c r="N202" s="147"/>
      <c r="O202" s="147"/>
    </row>
    <row r="203" spans="5:15" x14ac:dyDescent="0.2">
      <c r="E203" s="147"/>
      <c r="F203" s="146"/>
      <c r="G203" s="146"/>
      <c r="H203" s="146"/>
      <c r="I203" s="146"/>
      <c r="J203" s="146"/>
      <c r="K203" s="146"/>
      <c r="L203" s="146"/>
      <c r="M203" s="146"/>
      <c r="N203" s="147"/>
      <c r="O203" s="147"/>
    </row>
    <row r="204" spans="5:15" x14ac:dyDescent="0.2">
      <c r="E204" s="147"/>
      <c r="F204" s="146"/>
      <c r="G204" s="146"/>
      <c r="H204" s="146"/>
      <c r="I204" s="146"/>
      <c r="J204" s="146"/>
      <c r="K204" s="146"/>
      <c r="L204" s="146"/>
      <c r="M204" s="146"/>
      <c r="N204" s="147"/>
      <c r="O204" s="147"/>
    </row>
    <row r="205" spans="5:15" x14ac:dyDescent="0.2">
      <c r="E205" s="147"/>
      <c r="F205" s="146"/>
      <c r="G205" s="146"/>
      <c r="H205" s="146"/>
      <c r="I205" s="146"/>
      <c r="J205" s="146"/>
      <c r="K205" s="146"/>
      <c r="L205" s="146"/>
      <c r="M205" s="146"/>
      <c r="N205" s="147"/>
      <c r="O205" s="147"/>
    </row>
    <row r="206" spans="5:15" x14ac:dyDescent="0.2">
      <c r="E206" s="147"/>
      <c r="F206" s="146"/>
      <c r="G206" s="146"/>
      <c r="H206" s="146"/>
      <c r="I206" s="146"/>
      <c r="J206" s="146"/>
      <c r="K206" s="146"/>
      <c r="L206" s="146"/>
      <c r="M206" s="146"/>
      <c r="N206" s="147"/>
      <c r="O206" s="147"/>
    </row>
    <row r="207" spans="5:15" x14ac:dyDescent="0.2">
      <c r="E207" s="147"/>
      <c r="F207" s="146"/>
      <c r="G207" s="146"/>
      <c r="H207" s="146"/>
      <c r="I207" s="146"/>
      <c r="J207" s="146"/>
      <c r="K207" s="146"/>
      <c r="L207" s="146"/>
      <c r="M207" s="146"/>
      <c r="N207" s="147"/>
      <c r="O207" s="147"/>
    </row>
    <row r="208" spans="5:15" x14ac:dyDescent="0.2">
      <c r="E208" s="147"/>
      <c r="F208" s="146"/>
      <c r="G208" s="146"/>
      <c r="H208" s="146"/>
      <c r="I208" s="146"/>
      <c r="J208" s="146"/>
      <c r="K208" s="146"/>
      <c r="L208" s="146"/>
      <c r="M208" s="146"/>
      <c r="N208" s="147"/>
      <c r="O208" s="147"/>
    </row>
    <row r="209" spans="5:15" x14ac:dyDescent="0.2">
      <c r="E209" s="147"/>
      <c r="F209" s="146"/>
      <c r="G209" s="146"/>
      <c r="H209" s="146"/>
      <c r="I209" s="146"/>
      <c r="J209" s="146"/>
      <c r="K209" s="146"/>
      <c r="L209" s="146"/>
      <c r="M209" s="146"/>
      <c r="N209" s="147"/>
      <c r="O209" s="147"/>
    </row>
    <row r="210" spans="5:15" x14ac:dyDescent="0.2">
      <c r="E210" s="147"/>
      <c r="F210" s="146"/>
      <c r="G210" s="146"/>
      <c r="H210" s="146"/>
      <c r="I210" s="146"/>
      <c r="J210" s="146"/>
      <c r="K210" s="146"/>
      <c r="L210" s="146"/>
      <c r="M210" s="146"/>
      <c r="N210" s="147"/>
      <c r="O210" s="147"/>
    </row>
    <row r="211" spans="5:15" x14ac:dyDescent="0.2">
      <c r="E211" s="147"/>
      <c r="F211" s="146"/>
      <c r="G211" s="146"/>
      <c r="H211" s="146"/>
      <c r="I211" s="146"/>
      <c r="J211" s="146"/>
      <c r="K211" s="146"/>
      <c r="L211" s="146"/>
      <c r="M211" s="146"/>
      <c r="N211" s="147"/>
      <c r="O211" s="147"/>
    </row>
    <row r="212" spans="5:15" x14ac:dyDescent="0.2">
      <c r="E212" s="147"/>
      <c r="F212" s="146"/>
      <c r="G212" s="146"/>
      <c r="H212" s="146"/>
      <c r="I212" s="146"/>
      <c r="J212" s="146"/>
      <c r="K212" s="146"/>
      <c r="L212" s="146"/>
      <c r="M212" s="146"/>
      <c r="N212" s="147"/>
      <c r="O212" s="147"/>
    </row>
    <row r="213" spans="5:15" x14ac:dyDescent="0.2">
      <c r="E213" s="147"/>
      <c r="F213" s="146"/>
      <c r="G213" s="146"/>
      <c r="H213" s="146"/>
      <c r="I213" s="146"/>
      <c r="J213" s="146"/>
      <c r="K213" s="146"/>
      <c r="L213" s="146"/>
      <c r="M213" s="146"/>
      <c r="N213" s="147"/>
      <c r="O213" s="147"/>
    </row>
    <row r="214" spans="5:15" x14ac:dyDescent="0.2">
      <c r="E214" s="147"/>
      <c r="F214" s="146"/>
      <c r="G214" s="146"/>
      <c r="H214" s="146"/>
      <c r="I214" s="146"/>
      <c r="J214" s="146"/>
      <c r="K214" s="146"/>
      <c r="L214" s="146"/>
      <c r="M214" s="146"/>
      <c r="N214" s="147"/>
      <c r="O214" s="147"/>
    </row>
    <row r="215" spans="5:15" x14ac:dyDescent="0.2">
      <c r="E215" s="147"/>
      <c r="F215" s="146"/>
      <c r="G215" s="146"/>
      <c r="H215" s="146"/>
      <c r="I215" s="146"/>
      <c r="J215" s="146"/>
      <c r="K215" s="146"/>
      <c r="L215" s="146"/>
      <c r="M215" s="146"/>
      <c r="N215" s="147"/>
      <c r="O215" s="147"/>
    </row>
    <row r="216" spans="5:15" x14ac:dyDescent="0.2">
      <c r="E216" s="147"/>
      <c r="F216" s="146"/>
      <c r="G216" s="146"/>
      <c r="H216" s="146"/>
      <c r="I216" s="146"/>
      <c r="J216" s="146"/>
      <c r="K216" s="146"/>
      <c r="L216" s="146"/>
      <c r="M216" s="146"/>
      <c r="N216" s="147"/>
      <c r="O216" s="147"/>
    </row>
    <row r="217" spans="5:15" x14ac:dyDescent="0.2">
      <c r="E217" s="147"/>
      <c r="F217" s="146"/>
      <c r="G217" s="146"/>
      <c r="H217" s="146"/>
      <c r="I217" s="146"/>
      <c r="J217" s="146"/>
      <c r="K217" s="146"/>
      <c r="L217" s="146"/>
      <c r="M217" s="146"/>
      <c r="N217" s="147"/>
      <c r="O217" s="147"/>
    </row>
    <row r="218" spans="5:15" x14ac:dyDescent="0.2">
      <c r="E218" s="147"/>
      <c r="F218" s="146"/>
      <c r="G218" s="146"/>
      <c r="H218" s="146"/>
      <c r="I218" s="146"/>
      <c r="J218" s="146"/>
      <c r="K218" s="146"/>
      <c r="L218" s="146"/>
      <c r="M218" s="146"/>
      <c r="N218" s="147"/>
      <c r="O218" s="147"/>
    </row>
    <row r="219" spans="5:15" x14ac:dyDescent="0.2">
      <c r="E219" s="147"/>
      <c r="F219" s="146"/>
      <c r="G219" s="146"/>
      <c r="H219" s="146"/>
      <c r="I219" s="146"/>
      <c r="J219" s="146"/>
      <c r="K219" s="146"/>
      <c r="L219" s="146"/>
      <c r="M219" s="146"/>
      <c r="N219" s="147"/>
      <c r="O219" s="147"/>
    </row>
    <row r="220" spans="5:15" x14ac:dyDescent="0.2">
      <c r="E220" s="147"/>
      <c r="F220" s="146"/>
      <c r="G220" s="146"/>
      <c r="H220" s="146"/>
      <c r="I220" s="146"/>
      <c r="J220" s="146"/>
      <c r="K220" s="146"/>
      <c r="L220" s="146"/>
      <c r="M220" s="146"/>
      <c r="N220" s="147"/>
      <c r="O220" s="147"/>
    </row>
    <row r="221" spans="5:15" x14ac:dyDescent="0.2">
      <c r="E221" s="147"/>
      <c r="F221" s="146"/>
      <c r="G221" s="146"/>
      <c r="H221" s="146"/>
      <c r="I221" s="146"/>
      <c r="J221" s="146"/>
      <c r="K221" s="146"/>
      <c r="L221" s="146"/>
      <c r="M221" s="146"/>
      <c r="N221" s="147"/>
      <c r="O221" s="147"/>
    </row>
    <row r="222" spans="5:15" x14ac:dyDescent="0.2">
      <c r="E222" s="147"/>
      <c r="F222" s="146"/>
      <c r="G222" s="146"/>
      <c r="H222" s="146"/>
      <c r="I222" s="146"/>
      <c r="J222" s="146"/>
      <c r="K222" s="146"/>
      <c r="L222" s="146"/>
      <c r="M222" s="146"/>
      <c r="N222" s="147"/>
      <c r="O222" s="147"/>
    </row>
    <row r="223" spans="5:15" x14ac:dyDescent="0.2">
      <c r="E223" s="147"/>
      <c r="F223" s="146"/>
      <c r="G223" s="146"/>
      <c r="H223" s="146"/>
      <c r="I223" s="146"/>
      <c r="J223" s="146"/>
      <c r="K223" s="146"/>
      <c r="L223" s="146"/>
      <c r="M223" s="146"/>
      <c r="N223" s="147"/>
      <c r="O223" s="147"/>
    </row>
    <row r="224" spans="5:15" x14ac:dyDescent="0.2">
      <c r="E224" s="147"/>
      <c r="F224" s="146"/>
      <c r="G224" s="146"/>
      <c r="H224" s="146"/>
      <c r="I224" s="146"/>
      <c r="J224" s="146"/>
      <c r="K224" s="146"/>
      <c r="L224" s="146"/>
      <c r="M224" s="146"/>
      <c r="N224" s="147"/>
      <c r="O224" s="147"/>
    </row>
    <row r="225" spans="5:15" x14ac:dyDescent="0.2">
      <c r="E225" s="147"/>
      <c r="F225" s="146"/>
      <c r="G225" s="146"/>
      <c r="H225" s="146"/>
      <c r="I225" s="146"/>
      <c r="J225" s="146"/>
      <c r="K225" s="146"/>
      <c r="L225" s="146"/>
      <c r="M225" s="146"/>
      <c r="N225" s="147"/>
      <c r="O225" s="147"/>
    </row>
    <row r="226" spans="5:15" x14ac:dyDescent="0.2">
      <c r="E226" s="147"/>
      <c r="F226" s="146"/>
      <c r="G226" s="146"/>
      <c r="H226" s="146"/>
      <c r="I226" s="146"/>
      <c r="J226" s="146"/>
      <c r="K226" s="146"/>
      <c r="L226" s="146"/>
      <c r="M226" s="146"/>
      <c r="N226" s="147"/>
      <c r="O226" s="147"/>
    </row>
    <row r="227" spans="5:15" x14ac:dyDescent="0.2">
      <c r="E227" s="147"/>
      <c r="F227" s="146"/>
      <c r="G227" s="146"/>
      <c r="H227" s="146"/>
      <c r="I227" s="146"/>
      <c r="J227" s="146"/>
      <c r="K227" s="146"/>
      <c r="L227" s="146"/>
      <c r="M227" s="146"/>
      <c r="N227" s="147"/>
      <c r="O227" s="147"/>
    </row>
    <row r="228" spans="5:15" x14ac:dyDescent="0.2">
      <c r="E228" s="147"/>
      <c r="F228" s="146"/>
      <c r="G228" s="146"/>
      <c r="H228" s="146"/>
      <c r="I228" s="146"/>
      <c r="J228" s="146"/>
      <c r="K228" s="146"/>
      <c r="L228" s="146"/>
      <c r="M228" s="146"/>
      <c r="N228" s="147"/>
      <c r="O228" s="147"/>
    </row>
    <row r="229" spans="5:15" x14ac:dyDescent="0.2">
      <c r="E229" s="147"/>
      <c r="F229" s="146"/>
      <c r="G229" s="146"/>
      <c r="H229" s="146"/>
      <c r="I229" s="146"/>
      <c r="J229" s="146"/>
      <c r="K229" s="146"/>
      <c r="L229" s="146"/>
      <c r="M229" s="146"/>
      <c r="N229" s="147"/>
      <c r="O229" s="147"/>
    </row>
    <row r="230" spans="5:15" x14ac:dyDescent="0.2">
      <c r="E230" s="147"/>
      <c r="F230" s="146"/>
      <c r="G230" s="146"/>
      <c r="H230" s="146"/>
      <c r="I230" s="146"/>
      <c r="J230" s="146"/>
      <c r="K230" s="146"/>
      <c r="L230" s="146"/>
      <c r="M230" s="146"/>
      <c r="N230" s="147"/>
      <c r="O230" s="147"/>
    </row>
    <row r="231" spans="5:15" x14ac:dyDescent="0.2">
      <c r="E231" s="147"/>
      <c r="F231" s="146"/>
      <c r="G231" s="146"/>
      <c r="H231" s="146"/>
      <c r="I231" s="146"/>
      <c r="J231" s="146"/>
      <c r="K231" s="146"/>
      <c r="L231" s="146"/>
      <c r="M231" s="146"/>
      <c r="N231" s="147"/>
      <c r="O231" s="147"/>
    </row>
    <row r="232" spans="5:15" x14ac:dyDescent="0.2">
      <c r="E232" s="147"/>
      <c r="F232" s="146"/>
      <c r="G232" s="146"/>
      <c r="H232" s="146"/>
      <c r="I232" s="146"/>
      <c r="J232" s="146"/>
      <c r="K232" s="146"/>
      <c r="L232" s="146"/>
      <c r="M232" s="146"/>
      <c r="N232" s="147"/>
      <c r="O232" s="147"/>
    </row>
    <row r="233" spans="5:15" x14ac:dyDescent="0.2">
      <c r="E233" s="147"/>
      <c r="F233" s="146"/>
      <c r="G233" s="146"/>
      <c r="H233" s="146"/>
      <c r="I233" s="146"/>
      <c r="J233" s="146"/>
      <c r="K233" s="146"/>
      <c r="L233" s="146"/>
      <c r="M233" s="146"/>
      <c r="N233" s="147"/>
      <c r="O233" s="147"/>
    </row>
    <row r="234" spans="5:15" x14ac:dyDescent="0.2">
      <c r="E234" s="147"/>
      <c r="F234" s="146"/>
      <c r="G234" s="146"/>
      <c r="H234" s="146"/>
      <c r="I234" s="146"/>
      <c r="J234" s="146"/>
      <c r="K234" s="146"/>
      <c r="L234" s="146"/>
      <c r="M234" s="146"/>
      <c r="N234" s="147"/>
      <c r="O234" s="147"/>
    </row>
    <row r="235" spans="5:15" x14ac:dyDescent="0.2">
      <c r="E235" s="147"/>
      <c r="F235" s="146"/>
      <c r="G235" s="146"/>
      <c r="H235" s="146"/>
      <c r="I235" s="146"/>
      <c r="J235" s="146"/>
      <c r="K235" s="146"/>
      <c r="L235" s="146"/>
      <c r="M235" s="146"/>
      <c r="N235" s="147"/>
      <c r="O235" s="147"/>
    </row>
    <row r="236" spans="5:15" x14ac:dyDescent="0.2">
      <c r="E236" s="147"/>
      <c r="F236" s="146"/>
      <c r="G236" s="146"/>
      <c r="H236" s="146"/>
      <c r="I236" s="146"/>
      <c r="J236" s="146"/>
      <c r="K236" s="146"/>
      <c r="L236" s="146"/>
      <c r="M236" s="146"/>
      <c r="N236" s="147"/>
      <c r="O236" s="147"/>
    </row>
    <row r="237" spans="5:15" x14ac:dyDescent="0.2">
      <c r="E237" s="147"/>
      <c r="F237" s="146"/>
      <c r="G237" s="146"/>
      <c r="H237" s="146"/>
      <c r="I237" s="146"/>
      <c r="J237" s="146"/>
      <c r="K237" s="146"/>
      <c r="L237" s="146"/>
      <c r="M237" s="146"/>
      <c r="N237" s="147"/>
      <c r="O237" s="147"/>
    </row>
    <row r="238" spans="5:15" x14ac:dyDescent="0.2">
      <c r="E238" s="147"/>
      <c r="F238" s="146"/>
      <c r="G238" s="146"/>
      <c r="H238" s="146"/>
      <c r="I238" s="146"/>
      <c r="J238" s="146"/>
      <c r="K238" s="146"/>
      <c r="L238" s="146"/>
      <c r="M238" s="146"/>
      <c r="N238" s="147"/>
      <c r="O238" s="147"/>
    </row>
    <row r="239" spans="5:15" x14ac:dyDescent="0.2">
      <c r="E239" s="147"/>
      <c r="F239" s="146"/>
      <c r="G239" s="146"/>
      <c r="H239" s="146"/>
      <c r="I239" s="146"/>
      <c r="J239" s="146"/>
      <c r="K239" s="146"/>
      <c r="L239" s="146"/>
      <c r="M239" s="146"/>
      <c r="N239" s="147"/>
      <c r="O239" s="147"/>
    </row>
    <row r="240" spans="5:15" x14ac:dyDescent="0.2">
      <c r="E240" s="147"/>
      <c r="F240" s="146"/>
      <c r="G240" s="146"/>
      <c r="H240" s="146"/>
      <c r="I240" s="146"/>
      <c r="J240" s="146"/>
      <c r="K240" s="146"/>
      <c r="L240" s="146"/>
      <c r="M240" s="146"/>
      <c r="N240" s="147"/>
      <c r="O240" s="147"/>
    </row>
    <row r="241" spans="5:15" x14ac:dyDescent="0.2">
      <c r="E241" s="147"/>
      <c r="F241" s="146"/>
      <c r="G241" s="146"/>
      <c r="H241" s="146"/>
      <c r="I241" s="146"/>
      <c r="J241" s="146"/>
      <c r="K241" s="146"/>
      <c r="L241" s="146"/>
      <c r="M241" s="146"/>
      <c r="N241" s="147"/>
      <c r="O241" s="147"/>
    </row>
    <row r="242" spans="5:15" x14ac:dyDescent="0.2">
      <c r="E242" s="147"/>
      <c r="F242" s="146"/>
      <c r="G242" s="146"/>
      <c r="H242" s="146"/>
      <c r="I242" s="146"/>
      <c r="J242" s="146"/>
      <c r="K242" s="146"/>
      <c r="L242" s="146"/>
      <c r="M242" s="146"/>
      <c r="N242" s="147"/>
      <c r="O242" s="147"/>
    </row>
    <row r="243" spans="5:15" x14ac:dyDescent="0.2">
      <c r="E243" s="147"/>
      <c r="F243" s="146"/>
      <c r="G243" s="146"/>
      <c r="H243" s="146"/>
      <c r="I243" s="146"/>
      <c r="J243" s="146"/>
      <c r="K243" s="146"/>
      <c r="L243" s="146"/>
      <c r="M243" s="146"/>
      <c r="N243" s="147"/>
      <c r="O243" s="147"/>
    </row>
    <row r="244" spans="5:15" x14ac:dyDescent="0.2">
      <c r="E244" s="147"/>
      <c r="F244" s="146"/>
      <c r="G244" s="146"/>
      <c r="H244" s="146"/>
      <c r="I244" s="146"/>
      <c r="J244" s="146"/>
      <c r="K244" s="146"/>
      <c r="L244" s="146"/>
      <c r="M244" s="146"/>
      <c r="N244" s="147"/>
      <c r="O244" s="147"/>
    </row>
    <row r="245" spans="5:15" x14ac:dyDescent="0.2">
      <c r="E245" s="147"/>
      <c r="F245" s="146"/>
      <c r="G245" s="146"/>
      <c r="H245" s="146"/>
      <c r="I245" s="146"/>
      <c r="J245" s="146"/>
      <c r="K245" s="146"/>
      <c r="L245" s="146"/>
      <c r="M245" s="146"/>
      <c r="N245" s="147"/>
      <c r="O245" s="147"/>
    </row>
    <row r="246" spans="5:15" x14ac:dyDescent="0.2">
      <c r="E246" s="147"/>
      <c r="F246" s="146"/>
      <c r="G246" s="146"/>
      <c r="H246" s="146"/>
      <c r="I246" s="146"/>
      <c r="J246" s="146"/>
      <c r="K246" s="146"/>
      <c r="L246" s="146"/>
      <c r="M246" s="146"/>
      <c r="N246" s="147"/>
      <c r="O246" s="147"/>
    </row>
    <row r="247" spans="5:15" x14ac:dyDescent="0.2">
      <c r="E247" s="147"/>
      <c r="F247" s="146"/>
      <c r="G247" s="146"/>
      <c r="H247" s="146"/>
      <c r="I247" s="146"/>
      <c r="J247" s="146"/>
      <c r="K247" s="146"/>
      <c r="L247" s="146"/>
      <c r="M247" s="146"/>
      <c r="N247" s="147"/>
      <c r="O247" s="147"/>
    </row>
    <row r="248" spans="5:15" x14ac:dyDescent="0.2">
      <c r="E248" s="147"/>
      <c r="F248" s="146"/>
      <c r="G248" s="146"/>
      <c r="H248" s="146"/>
      <c r="I248" s="146"/>
      <c r="J248" s="146"/>
      <c r="K248" s="146"/>
      <c r="L248" s="146"/>
      <c r="M248" s="146"/>
      <c r="N248" s="147"/>
      <c r="O248" s="147"/>
    </row>
    <row r="249" spans="5:15" x14ac:dyDescent="0.2">
      <c r="E249" s="147"/>
      <c r="F249" s="146"/>
      <c r="G249" s="146"/>
      <c r="H249" s="146"/>
      <c r="I249" s="146"/>
      <c r="J249" s="146"/>
      <c r="K249" s="146"/>
      <c r="L249" s="146"/>
      <c r="M249" s="146"/>
      <c r="N249" s="147"/>
      <c r="O249" s="147"/>
    </row>
    <row r="250" spans="5:15" x14ac:dyDescent="0.2">
      <c r="E250" s="147"/>
      <c r="F250" s="146"/>
      <c r="G250" s="146"/>
      <c r="H250" s="146"/>
      <c r="I250" s="146"/>
      <c r="J250" s="146"/>
      <c r="K250" s="146"/>
      <c r="L250" s="146"/>
      <c r="M250" s="146"/>
      <c r="N250" s="147"/>
      <c r="O250" s="147"/>
    </row>
    <row r="251" spans="5:15" x14ac:dyDescent="0.2">
      <c r="E251" s="147"/>
      <c r="F251" s="146"/>
      <c r="G251" s="146"/>
      <c r="H251" s="146"/>
      <c r="I251" s="146"/>
      <c r="J251" s="146"/>
      <c r="K251" s="146"/>
      <c r="L251" s="146"/>
      <c r="M251" s="146"/>
      <c r="N251" s="147"/>
      <c r="O251" s="147"/>
    </row>
    <row r="252" spans="5:15" x14ac:dyDescent="0.2">
      <c r="E252" s="147"/>
      <c r="F252" s="146"/>
      <c r="G252" s="146"/>
      <c r="H252" s="146"/>
      <c r="I252" s="146"/>
      <c r="J252" s="146"/>
      <c r="K252" s="146"/>
      <c r="L252" s="146"/>
      <c r="M252" s="146"/>
      <c r="N252" s="147"/>
      <c r="O252" s="147"/>
    </row>
    <row r="253" spans="5:15" x14ac:dyDescent="0.2">
      <c r="E253" s="147"/>
      <c r="F253" s="146"/>
      <c r="G253" s="146"/>
      <c r="H253" s="146"/>
      <c r="I253" s="146"/>
      <c r="J253" s="146"/>
      <c r="K253" s="146"/>
      <c r="L253" s="146"/>
      <c r="M253" s="146"/>
      <c r="N253" s="147"/>
      <c r="O253" s="147"/>
    </row>
    <row r="254" spans="5:15" x14ac:dyDescent="0.2">
      <c r="E254" s="147"/>
      <c r="F254" s="146"/>
      <c r="G254" s="146"/>
      <c r="H254" s="146"/>
      <c r="I254" s="146"/>
      <c r="J254" s="146"/>
      <c r="K254" s="146"/>
      <c r="L254" s="146"/>
      <c r="M254" s="146"/>
      <c r="N254" s="147"/>
      <c r="O254" s="147"/>
    </row>
    <row r="255" spans="5:15" x14ac:dyDescent="0.2">
      <c r="E255" s="147"/>
      <c r="F255" s="146"/>
      <c r="G255" s="146"/>
      <c r="H255" s="146"/>
      <c r="I255" s="146"/>
      <c r="J255" s="146"/>
      <c r="K255" s="146"/>
      <c r="L255" s="146"/>
      <c r="M255" s="146"/>
      <c r="N255" s="147"/>
      <c r="O255" s="147"/>
    </row>
    <row r="256" spans="5:15" x14ac:dyDescent="0.2">
      <c r="E256" s="147"/>
      <c r="F256" s="146"/>
      <c r="G256" s="146"/>
      <c r="H256" s="146"/>
      <c r="I256" s="146"/>
      <c r="J256" s="146"/>
      <c r="K256" s="146"/>
      <c r="L256" s="146"/>
      <c r="M256" s="146"/>
      <c r="N256" s="147"/>
      <c r="O256" s="147"/>
    </row>
    <row r="257" spans="5:15" x14ac:dyDescent="0.2">
      <c r="E257" s="147"/>
      <c r="F257" s="146"/>
      <c r="G257" s="146"/>
      <c r="H257" s="146"/>
      <c r="I257" s="146"/>
      <c r="J257" s="146"/>
      <c r="K257" s="146"/>
      <c r="L257" s="146"/>
      <c r="M257" s="146"/>
      <c r="N257" s="147"/>
      <c r="O257" s="147"/>
    </row>
    <row r="258" spans="5:15" x14ac:dyDescent="0.2">
      <c r="E258" s="147"/>
      <c r="F258" s="146"/>
      <c r="G258" s="146"/>
      <c r="H258" s="146"/>
      <c r="I258" s="146"/>
      <c r="J258" s="146"/>
      <c r="K258" s="146"/>
      <c r="L258" s="146"/>
      <c r="M258" s="146"/>
      <c r="N258" s="147"/>
      <c r="O258" s="147"/>
    </row>
    <row r="259" spans="5:15" x14ac:dyDescent="0.2">
      <c r="E259" s="147"/>
      <c r="F259" s="146"/>
      <c r="G259" s="146"/>
      <c r="H259" s="146"/>
      <c r="I259" s="146"/>
      <c r="J259" s="146"/>
      <c r="K259" s="146"/>
      <c r="L259" s="146"/>
      <c r="M259" s="146"/>
      <c r="N259" s="147"/>
      <c r="O259" s="147"/>
    </row>
    <row r="260" spans="5:15" x14ac:dyDescent="0.2">
      <c r="E260" s="147"/>
      <c r="F260" s="146"/>
      <c r="G260" s="146"/>
      <c r="H260" s="146"/>
      <c r="I260" s="146"/>
      <c r="J260" s="146"/>
      <c r="K260" s="146"/>
      <c r="L260" s="146"/>
      <c r="M260" s="146"/>
      <c r="N260" s="147"/>
      <c r="O260" s="147"/>
    </row>
    <row r="261" spans="5:15" x14ac:dyDescent="0.2">
      <c r="E261" s="147"/>
      <c r="F261" s="146"/>
      <c r="G261" s="146"/>
      <c r="H261" s="146"/>
      <c r="I261" s="146"/>
      <c r="J261" s="146"/>
      <c r="K261" s="146"/>
      <c r="L261" s="146"/>
      <c r="M261" s="146"/>
      <c r="N261" s="147"/>
      <c r="O261" s="147"/>
    </row>
    <row r="262" spans="5:15" x14ac:dyDescent="0.2">
      <c r="E262" s="147"/>
      <c r="F262" s="146"/>
      <c r="G262" s="146"/>
      <c r="H262" s="146"/>
      <c r="I262" s="146"/>
      <c r="J262" s="146"/>
      <c r="K262" s="146"/>
      <c r="L262" s="146"/>
      <c r="M262" s="146"/>
      <c r="N262" s="147"/>
      <c r="O262" s="147"/>
    </row>
    <row r="263" spans="5:15" x14ac:dyDescent="0.2">
      <c r="E263" s="147"/>
      <c r="F263" s="146"/>
      <c r="G263" s="146"/>
      <c r="H263" s="146"/>
      <c r="I263" s="146"/>
      <c r="J263" s="146"/>
      <c r="K263" s="146"/>
      <c r="L263" s="146"/>
      <c r="M263" s="146"/>
      <c r="N263" s="147"/>
      <c r="O263" s="147"/>
    </row>
    <row r="264" spans="5:15" x14ac:dyDescent="0.2">
      <c r="E264" s="147"/>
      <c r="F264" s="146"/>
      <c r="G264" s="146"/>
      <c r="H264" s="146"/>
      <c r="I264" s="146"/>
      <c r="J264" s="146"/>
      <c r="K264" s="146"/>
      <c r="L264" s="146"/>
      <c r="M264" s="146"/>
      <c r="N264" s="147"/>
      <c r="O264" s="147"/>
    </row>
    <row r="265" spans="5:15" x14ac:dyDescent="0.2">
      <c r="E265" s="147"/>
      <c r="F265" s="146"/>
      <c r="G265" s="146"/>
      <c r="H265" s="146"/>
      <c r="I265" s="146"/>
      <c r="J265" s="146"/>
      <c r="K265" s="146"/>
      <c r="L265" s="146"/>
      <c r="M265" s="146"/>
      <c r="N265" s="147"/>
      <c r="O265" s="147"/>
    </row>
    <row r="266" spans="5:15" x14ac:dyDescent="0.2">
      <c r="E266" s="147"/>
      <c r="F266" s="146"/>
      <c r="G266" s="146"/>
      <c r="H266" s="146"/>
      <c r="I266" s="146"/>
      <c r="J266" s="146"/>
      <c r="K266" s="146"/>
      <c r="L266" s="146"/>
      <c r="M266" s="146"/>
      <c r="N266" s="147"/>
      <c r="O266" s="147"/>
    </row>
    <row r="267" spans="5:15" x14ac:dyDescent="0.2">
      <c r="E267" s="147"/>
      <c r="F267" s="146"/>
      <c r="G267" s="146"/>
      <c r="H267" s="146"/>
      <c r="I267" s="146"/>
      <c r="J267" s="146"/>
      <c r="K267" s="146"/>
      <c r="L267" s="146"/>
      <c r="M267" s="146"/>
      <c r="N267" s="147"/>
      <c r="O267" s="147"/>
    </row>
    <row r="268" spans="5:15" x14ac:dyDescent="0.2">
      <c r="E268" s="147"/>
      <c r="F268" s="146"/>
      <c r="G268" s="146"/>
      <c r="H268" s="146"/>
      <c r="I268" s="146"/>
      <c r="J268" s="146"/>
      <c r="K268" s="146"/>
      <c r="L268" s="146"/>
      <c r="M268" s="146"/>
      <c r="N268" s="147"/>
      <c r="O268" s="147"/>
    </row>
    <row r="269" spans="5:15" x14ac:dyDescent="0.2">
      <c r="E269" s="147"/>
      <c r="F269" s="146"/>
      <c r="G269" s="146"/>
      <c r="H269" s="146"/>
      <c r="I269" s="146"/>
      <c r="J269" s="146"/>
      <c r="K269" s="146"/>
      <c r="L269" s="146"/>
      <c r="M269" s="146"/>
      <c r="N269" s="147"/>
      <c r="O269" s="147"/>
    </row>
    <row r="270" spans="5:15" x14ac:dyDescent="0.2">
      <c r="E270" s="147"/>
      <c r="F270" s="146"/>
      <c r="G270" s="146"/>
      <c r="H270" s="146"/>
      <c r="I270" s="146"/>
      <c r="J270" s="146"/>
      <c r="K270" s="146"/>
      <c r="L270" s="146"/>
      <c r="M270" s="146"/>
      <c r="N270" s="147"/>
      <c r="O270" s="147"/>
    </row>
    <row r="271" spans="5:15" x14ac:dyDescent="0.2">
      <c r="E271" s="147"/>
      <c r="F271" s="146"/>
      <c r="G271" s="146"/>
      <c r="H271" s="146"/>
      <c r="I271" s="146"/>
      <c r="J271" s="146"/>
      <c r="K271" s="146"/>
      <c r="L271" s="146"/>
      <c r="M271" s="146"/>
      <c r="N271" s="147"/>
      <c r="O271" s="147"/>
    </row>
    <row r="272" spans="5:15" x14ac:dyDescent="0.2">
      <c r="E272" s="147"/>
      <c r="F272" s="146"/>
      <c r="G272" s="146"/>
      <c r="H272" s="146"/>
      <c r="I272" s="146"/>
      <c r="J272" s="146"/>
      <c r="K272" s="146"/>
      <c r="L272" s="146"/>
      <c r="M272" s="146"/>
      <c r="N272" s="147"/>
      <c r="O272" s="147"/>
    </row>
    <row r="273" spans="5:15" x14ac:dyDescent="0.2">
      <c r="E273" s="147"/>
      <c r="F273" s="146"/>
      <c r="G273" s="146"/>
      <c r="H273" s="146"/>
      <c r="I273" s="146"/>
      <c r="J273" s="146"/>
      <c r="K273" s="146"/>
      <c r="L273" s="146"/>
      <c r="M273" s="146"/>
      <c r="N273" s="147"/>
      <c r="O273" s="147"/>
    </row>
    <row r="274" spans="5:15" x14ac:dyDescent="0.2">
      <c r="E274" s="147"/>
      <c r="F274" s="146"/>
      <c r="G274" s="146"/>
      <c r="H274" s="146"/>
      <c r="I274" s="146"/>
      <c r="J274" s="146"/>
      <c r="K274" s="146"/>
      <c r="L274" s="146"/>
      <c r="M274" s="146"/>
      <c r="N274" s="147"/>
      <c r="O274" s="147"/>
    </row>
    <row r="275" spans="5:15" x14ac:dyDescent="0.2">
      <c r="E275" s="147"/>
      <c r="F275" s="146"/>
      <c r="G275" s="146"/>
      <c r="H275" s="146"/>
      <c r="I275" s="146"/>
      <c r="J275" s="146"/>
      <c r="K275" s="146"/>
      <c r="L275" s="146"/>
      <c r="M275" s="146"/>
      <c r="N275" s="147"/>
      <c r="O275" s="147"/>
    </row>
    <row r="276" spans="5:15" x14ac:dyDescent="0.2">
      <c r="E276" s="147"/>
      <c r="F276" s="146"/>
      <c r="G276" s="146"/>
      <c r="H276" s="146"/>
      <c r="I276" s="146"/>
      <c r="J276" s="146"/>
      <c r="K276" s="146"/>
      <c r="L276" s="146"/>
      <c r="M276" s="146"/>
      <c r="N276" s="147"/>
      <c r="O276" s="147"/>
    </row>
    <row r="277" spans="5:15" x14ac:dyDescent="0.2">
      <c r="E277" s="147"/>
      <c r="F277" s="146"/>
      <c r="G277" s="146"/>
      <c r="H277" s="146"/>
      <c r="I277" s="146"/>
      <c r="J277" s="146"/>
      <c r="K277" s="146"/>
      <c r="L277" s="146"/>
      <c r="M277" s="146"/>
      <c r="N277" s="147"/>
      <c r="O277" s="147"/>
    </row>
    <row r="278" spans="5:15" x14ac:dyDescent="0.2">
      <c r="E278" s="147"/>
      <c r="F278" s="146"/>
      <c r="G278" s="146"/>
      <c r="H278" s="146"/>
      <c r="I278" s="146"/>
      <c r="J278" s="146"/>
      <c r="K278" s="146"/>
      <c r="L278" s="146"/>
      <c r="M278" s="146"/>
      <c r="N278" s="147"/>
      <c r="O278" s="147"/>
    </row>
    <row r="279" spans="5:15" x14ac:dyDescent="0.2">
      <c r="E279" s="147"/>
      <c r="F279" s="146"/>
      <c r="G279" s="146"/>
      <c r="H279" s="146"/>
      <c r="I279" s="146"/>
      <c r="J279" s="146"/>
      <c r="K279" s="146"/>
      <c r="L279" s="146"/>
      <c r="M279" s="146"/>
      <c r="N279" s="147"/>
      <c r="O279" s="147"/>
    </row>
    <row r="280" spans="5:15" x14ac:dyDescent="0.2">
      <c r="E280" s="147"/>
      <c r="F280" s="146"/>
      <c r="G280" s="146"/>
      <c r="H280" s="146"/>
      <c r="I280" s="146"/>
      <c r="J280" s="146"/>
      <c r="K280" s="146"/>
      <c r="L280" s="146"/>
      <c r="M280" s="146"/>
      <c r="N280" s="147"/>
      <c r="O280" s="147"/>
    </row>
    <row r="281" spans="5:15" x14ac:dyDescent="0.2">
      <c r="E281" s="147"/>
      <c r="F281" s="146"/>
      <c r="G281" s="146"/>
      <c r="H281" s="146"/>
      <c r="I281" s="146"/>
      <c r="J281" s="146"/>
      <c r="K281" s="146"/>
      <c r="L281" s="146"/>
      <c r="M281" s="146"/>
      <c r="N281" s="147"/>
      <c r="O281" s="147"/>
    </row>
    <row r="282" spans="5:15" x14ac:dyDescent="0.2">
      <c r="E282" s="147"/>
      <c r="F282" s="146"/>
      <c r="G282" s="146"/>
      <c r="H282" s="146"/>
      <c r="I282" s="146"/>
      <c r="J282" s="146"/>
      <c r="K282" s="146"/>
      <c r="L282" s="146"/>
      <c r="M282" s="146"/>
      <c r="N282" s="147"/>
      <c r="O282" s="147"/>
    </row>
    <row r="283" spans="5:15" x14ac:dyDescent="0.2">
      <c r="E283" s="147"/>
      <c r="F283" s="146"/>
      <c r="G283" s="146"/>
      <c r="H283" s="146"/>
      <c r="I283" s="146"/>
      <c r="J283" s="146"/>
      <c r="K283" s="146"/>
      <c r="L283" s="146"/>
      <c r="M283" s="146"/>
      <c r="N283" s="147"/>
      <c r="O283" s="147"/>
    </row>
    <row r="284" spans="5:15" x14ac:dyDescent="0.2">
      <c r="E284" s="147"/>
      <c r="F284" s="146"/>
      <c r="G284" s="146"/>
      <c r="H284" s="146"/>
      <c r="I284" s="146"/>
      <c r="J284" s="146"/>
      <c r="K284" s="146"/>
      <c r="L284" s="146"/>
      <c r="M284" s="146"/>
      <c r="N284" s="147"/>
      <c r="O284" s="147"/>
    </row>
    <row r="285" spans="5:15" x14ac:dyDescent="0.2">
      <c r="E285" s="147"/>
      <c r="F285" s="146"/>
      <c r="G285" s="146"/>
      <c r="H285" s="146"/>
      <c r="I285" s="146"/>
      <c r="J285" s="146"/>
      <c r="K285" s="146"/>
      <c r="L285" s="146"/>
      <c r="M285" s="146"/>
      <c r="N285" s="147"/>
      <c r="O285" s="147"/>
    </row>
    <row r="286" spans="5:15" x14ac:dyDescent="0.2">
      <c r="E286" s="147"/>
      <c r="F286" s="146"/>
      <c r="G286" s="146"/>
      <c r="H286" s="146"/>
      <c r="I286" s="146"/>
      <c r="J286" s="146"/>
      <c r="K286" s="146"/>
      <c r="L286" s="146"/>
      <c r="M286" s="146"/>
      <c r="N286" s="147"/>
      <c r="O286" s="147"/>
    </row>
    <row r="287" spans="5:15" x14ac:dyDescent="0.2">
      <c r="E287" s="147"/>
      <c r="F287" s="146"/>
      <c r="G287" s="146"/>
      <c r="H287" s="146"/>
      <c r="I287" s="146"/>
      <c r="J287" s="146"/>
      <c r="K287" s="146"/>
      <c r="L287" s="146"/>
      <c r="M287" s="146"/>
      <c r="N287" s="147"/>
      <c r="O287" s="147"/>
    </row>
    <row r="288" spans="5:15" x14ac:dyDescent="0.2">
      <c r="E288" s="147"/>
      <c r="F288" s="146"/>
      <c r="G288" s="146"/>
      <c r="H288" s="146"/>
      <c r="I288" s="146"/>
      <c r="J288" s="146"/>
      <c r="K288" s="146"/>
      <c r="L288" s="146"/>
      <c r="M288" s="146"/>
      <c r="N288" s="147"/>
      <c r="O288" s="147"/>
    </row>
    <row r="289" spans="5:15" x14ac:dyDescent="0.2">
      <c r="E289" s="147"/>
      <c r="F289" s="146"/>
      <c r="G289" s="146"/>
      <c r="H289" s="146"/>
      <c r="I289" s="146"/>
      <c r="J289" s="146"/>
      <c r="K289" s="146"/>
      <c r="L289" s="146"/>
      <c r="M289" s="146"/>
      <c r="N289" s="147"/>
      <c r="O289" s="147"/>
    </row>
    <row r="290" spans="5:15" x14ac:dyDescent="0.2">
      <c r="E290" s="147"/>
      <c r="F290" s="146"/>
      <c r="G290" s="146"/>
      <c r="H290" s="146"/>
      <c r="I290" s="146"/>
      <c r="J290" s="146"/>
      <c r="K290" s="146"/>
      <c r="L290" s="146"/>
      <c r="M290" s="146"/>
      <c r="N290" s="147"/>
      <c r="O290" s="147"/>
    </row>
    <row r="291" spans="5:15" x14ac:dyDescent="0.2">
      <c r="E291" s="147"/>
      <c r="F291" s="146"/>
      <c r="G291" s="146"/>
      <c r="H291" s="146"/>
      <c r="I291" s="146"/>
      <c r="J291" s="146"/>
      <c r="K291" s="146"/>
      <c r="L291" s="146"/>
      <c r="M291" s="146"/>
      <c r="N291" s="147"/>
      <c r="O291" s="147"/>
    </row>
    <row r="292" spans="5:15" x14ac:dyDescent="0.2">
      <c r="E292" s="147"/>
      <c r="F292" s="146"/>
      <c r="G292" s="146"/>
      <c r="H292" s="146"/>
      <c r="I292" s="146"/>
      <c r="J292" s="146"/>
      <c r="K292" s="146"/>
      <c r="L292" s="146"/>
      <c r="M292" s="146"/>
      <c r="N292" s="147"/>
      <c r="O292" s="147"/>
    </row>
    <row r="293" spans="5:15" x14ac:dyDescent="0.2">
      <c r="E293" s="147"/>
      <c r="F293" s="146"/>
      <c r="G293" s="146"/>
      <c r="H293" s="146"/>
      <c r="I293" s="146"/>
      <c r="J293" s="146"/>
      <c r="K293" s="146"/>
      <c r="L293" s="146"/>
      <c r="M293" s="146"/>
      <c r="N293" s="147"/>
      <c r="O293" s="147"/>
    </row>
    <row r="294" spans="5:15" x14ac:dyDescent="0.2">
      <c r="E294" s="147"/>
      <c r="F294" s="146"/>
      <c r="G294" s="146"/>
      <c r="H294" s="146"/>
      <c r="I294" s="146"/>
      <c r="J294" s="146"/>
      <c r="K294" s="146"/>
      <c r="L294" s="146"/>
      <c r="M294" s="146"/>
      <c r="N294" s="147"/>
      <c r="O294" s="147"/>
    </row>
    <row r="295" spans="5:15" x14ac:dyDescent="0.2">
      <c r="E295" s="147"/>
      <c r="F295" s="146"/>
      <c r="G295" s="146"/>
      <c r="H295" s="146"/>
      <c r="I295" s="146"/>
      <c r="J295" s="146"/>
      <c r="K295" s="146"/>
      <c r="L295" s="146"/>
      <c r="M295" s="146"/>
      <c r="N295" s="147"/>
      <c r="O295" s="147"/>
    </row>
    <row r="296" spans="5:15" x14ac:dyDescent="0.2">
      <c r="E296" s="147"/>
      <c r="F296" s="146"/>
      <c r="G296" s="146"/>
      <c r="H296" s="146"/>
      <c r="I296" s="146"/>
      <c r="J296" s="146"/>
      <c r="K296" s="146"/>
      <c r="L296" s="146"/>
      <c r="M296" s="146"/>
      <c r="N296" s="147"/>
      <c r="O296" s="147"/>
    </row>
    <row r="297" spans="5:15" x14ac:dyDescent="0.2">
      <c r="E297" s="147"/>
      <c r="F297" s="146"/>
      <c r="G297" s="146"/>
      <c r="H297" s="146"/>
      <c r="I297" s="146"/>
      <c r="J297" s="146"/>
      <c r="K297" s="146"/>
      <c r="L297" s="146"/>
      <c r="M297" s="146"/>
      <c r="N297" s="147"/>
      <c r="O297" s="147"/>
    </row>
    <row r="298" spans="5:15" x14ac:dyDescent="0.2">
      <c r="E298" s="147"/>
      <c r="F298" s="146"/>
      <c r="G298" s="146"/>
      <c r="H298" s="146"/>
      <c r="I298" s="146"/>
      <c r="J298" s="146"/>
      <c r="K298" s="146"/>
      <c r="L298" s="146"/>
      <c r="M298" s="146"/>
      <c r="N298" s="147"/>
      <c r="O298" s="147"/>
    </row>
    <row r="299" spans="5:15" x14ac:dyDescent="0.2">
      <c r="E299" s="147"/>
      <c r="F299" s="146"/>
      <c r="G299" s="146"/>
      <c r="H299" s="146"/>
      <c r="I299" s="146"/>
      <c r="J299" s="146"/>
      <c r="K299" s="146"/>
      <c r="L299" s="146"/>
      <c r="M299" s="146"/>
      <c r="N299" s="147"/>
      <c r="O299" s="147"/>
    </row>
    <row r="300" spans="5:15" x14ac:dyDescent="0.2">
      <c r="E300" s="147"/>
      <c r="F300" s="146"/>
      <c r="G300" s="146"/>
      <c r="H300" s="146"/>
      <c r="I300" s="146"/>
      <c r="J300" s="146"/>
      <c r="K300" s="146"/>
      <c r="L300" s="146"/>
      <c r="M300" s="146"/>
      <c r="N300" s="147"/>
      <c r="O300" s="147"/>
    </row>
    <row r="301" spans="5:15" x14ac:dyDescent="0.2">
      <c r="E301" s="147"/>
      <c r="F301" s="146"/>
      <c r="G301" s="146"/>
      <c r="H301" s="146"/>
      <c r="I301" s="146"/>
      <c r="J301" s="146"/>
      <c r="K301" s="146"/>
      <c r="L301" s="146"/>
      <c r="M301" s="146"/>
      <c r="N301" s="147"/>
      <c r="O301" s="147"/>
    </row>
    <row r="302" spans="5:15" x14ac:dyDescent="0.2">
      <c r="E302" s="147"/>
      <c r="F302" s="146"/>
      <c r="G302" s="146"/>
      <c r="H302" s="146"/>
      <c r="I302" s="146"/>
      <c r="J302" s="146"/>
      <c r="K302" s="146"/>
      <c r="L302" s="146"/>
      <c r="M302" s="146"/>
      <c r="N302" s="147"/>
      <c r="O302" s="147"/>
    </row>
    <row r="303" spans="5:15" x14ac:dyDescent="0.2">
      <c r="E303" s="147"/>
      <c r="F303" s="146"/>
      <c r="G303" s="146"/>
      <c r="H303" s="146"/>
      <c r="I303" s="146"/>
      <c r="J303" s="146"/>
      <c r="K303" s="146"/>
      <c r="L303" s="146"/>
      <c r="M303" s="146"/>
      <c r="N303" s="147"/>
      <c r="O303" s="147"/>
    </row>
    <row r="304" spans="5:15" x14ac:dyDescent="0.2">
      <c r="E304" s="147"/>
      <c r="F304" s="146"/>
      <c r="G304" s="146"/>
      <c r="H304" s="146"/>
      <c r="I304" s="146"/>
      <c r="J304" s="146"/>
      <c r="K304" s="146"/>
      <c r="L304" s="146"/>
      <c r="M304" s="146"/>
      <c r="N304" s="147"/>
      <c r="O304" s="147"/>
    </row>
    <row r="305" spans="5:15" x14ac:dyDescent="0.2">
      <c r="E305" s="147"/>
      <c r="F305" s="146"/>
      <c r="G305" s="146"/>
      <c r="H305" s="146"/>
      <c r="I305" s="146"/>
      <c r="J305" s="146"/>
      <c r="K305" s="146"/>
      <c r="L305" s="146"/>
      <c r="M305" s="146"/>
      <c r="N305" s="147"/>
      <c r="O305" s="147"/>
    </row>
    <row r="306" spans="5:15" x14ac:dyDescent="0.2">
      <c r="E306" s="147"/>
      <c r="F306" s="146"/>
      <c r="G306" s="146"/>
      <c r="H306" s="146"/>
      <c r="I306" s="146"/>
      <c r="J306" s="146"/>
      <c r="K306" s="146"/>
      <c r="L306" s="146"/>
      <c r="M306" s="146"/>
      <c r="N306" s="147"/>
      <c r="O306" s="147"/>
    </row>
    <row r="307" spans="5:15" x14ac:dyDescent="0.2">
      <c r="E307" s="147"/>
      <c r="F307" s="146"/>
      <c r="G307" s="146"/>
      <c r="H307" s="146"/>
      <c r="I307" s="146"/>
      <c r="J307" s="146"/>
      <c r="K307" s="146"/>
      <c r="L307" s="146"/>
      <c r="M307" s="146"/>
      <c r="N307" s="147"/>
      <c r="O307" s="147"/>
    </row>
    <row r="308" spans="5:15" x14ac:dyDescent="0.2">
      <c r="E308" s="147"/>
      <c r="F308" s="146"/>
      <c r="G308" s="146"/>
      <c r="H308" s="146"/>
      <c r="I308" s="146"/>
      <c r="J308" s="146"/>
      <c r="K308" s="146"/>
      <c r="L308" s="146"/>
      <c r="M308" s="146"/>
      <c r="N308" s="147"/>
      <c r="O308" s="147"/>
    </row>
    <row r="309" spans="5:15" x14ac:dyDescent="0.2">
      <c r="E309" s="147"/>
      <c r="F309" s="146"/>
      <c r="G309" s="146"/>
      <c r="H309" s="146"/>
      <c r="I309" s="146"/>
      <c r="J309" s="146"/>
      <c r="K309" s="146"/>
      <c r="L309" s="146"/>
      <c r="M309" s="146"/>
      <c r="N309" s="147"/>
      <c r="O309" s="147"/>
    </row>
    <row r="310" spans="5:15" x14ac:dyDescent="0.2">
      <c r="E310" s="147"/>
      <c r="F310" s="146"/>
      <c r="G310" s="146"/>
      <c r="H310" s="146"/>
      <c r="I310" s="146"/>
      <c r="J310" s="146"/>
      <c r="K310" s="146"/>
      <c r="L310" s="146"/>
      <c r="M310" s="146"/>
      <c r="N310" s="147"/>
      <c r="O310" s="147"/>
    </row>
    <row r="311" spans="5:15" x14ac:dyDescent="0.2">
      <c r="E311" s="147"/>
      <c r="F311" s="146"/>
      <c r="G311" s="146"/>
      <c r="H311" s="146"/>
      <c r="I311" s="146"/>
      <c r="J311" s="146"/>
      <c r="K311" s="146"/>
      <c r="L311" s="146"/>
      <c r="M311" s="146"/>
      <c r="N311" s="147"/>
      <c r="O311" s="147"/>
    </row>
    <row r="312" spans="5:15" x14ac:dyDescent="0.2">
      <c r="E312" s="147"/>
      <c r="F312" s="146"/>
      <c r="G312" s="146"/>
      <c r="H312" s="146"/>
      <c r="I312" s="146"/>
      <c r="J312" s="146"/>
      <c r="K312" s="146"/>
      <c r="L312" s="146"/>
      <c r="M312" s="146"/>
      <c r="N312" s="147"/>
      <c r="O312" s="147"/>
    </row>
    <row r="313" spans="5:15" x14ac:dyDescent="0.2">
      <c r="E313" s="147"/>
      <c r="F313" s="146"/>
      <c r="G313" s="146"/>
      <c r="H313" s="146"/>
      <c r="I313" s="146"/>
      <c r="J313" s="146"/>
      <c r="K313" s="146"/>
      <c r="L313" s="146"/>
      <c r="M313" s="146"/>
      <c r="N313" s="147"/>
      <c r="O313" s="147"/>
    </row>
    <row r="314" spans="5:15" x14ac:dyDescent="0.2">
      <c r="E314" s="147"/>
      <c r="F314" s="146"/>
      <c r="G314" s="146"/>
      <c r="H314" s="146"/>
      <c r="I314" s="146"/>
      <c r="J314" s="146"/>
      <c r="K314" s="146"/>
      <c r="L314" s="146"/>
      <c r="M314" s="146"/>
      <c r="N314" s="147"/>
      <c r="O314" s="147"/>
    </row>
    <row r="315" spans="5:15" x14ac:dyDescent="0.2">
      <c r="E315" s="147"/>
      <c r="F315" s="146"/>
      <c r="G315" s="146"/>
      <c r="H315" s="146"/>
      <c r="I315" s="146"/>
      <c r="J315" s="146"/>
      <c r="K315" s="146"/>
      <c r="L315" s="146"/>
      <c r="M315" s="146"/>
      <c r="N315" s="147"/>
      <c r="O315" s="147"/>
    </row>
    <row r="316" spans="5:15" x14ac:dyDescent="0.2">
      <c r="E316" s="147"/>
      <c r="F316" s="146"/>
      <c r="G316" s="146"/>
      <c r="H316" s="146"/>
      <c r="I316" s="146"/>
      <c r="J316" s="146"/>
      <c r="K316" s="146"/>
      <c r="L316" s="146"/>
      <c r="M316" s="146"/>
      <c r="N316" s="147"/>
      <c r="O316" s="147"/>
    </row>
    <row r="317" spans="5:15" x14ac:dyDescent="0.2">
      <c r="E317" s="147"/>
      <c r="F317" s="146"/>
      <c r="G317" s="146"/>
      <c r="H317" s="146"/>
      <c r="I317" s="146"/>
      <c r="J317" s="146"/>
      <c r="K317" s="146"/>
      <c r="L317" s="146"/>
      <c r="M317" s="146"/>
      <c r="N317" s="147"/>
      <c r="O317" s="147"/>
    </row>
    <row r="318" spans="5:15" x14ac:dyDescent="0.2">
      <c r="E318" s="147"/>
      <c r="F318" s="146"/>
      <c r="G318" s="146"/>
      <c r="H318" s="146"/>
      <c r="I318" s="146"/>
      <c r="J318" s="146"/>
      <c r="K318" s="146"/>
      <c r="L318" s="146"/>
      <c r="M318" s="146"/>
      <c r="N318" s="147"/>
      <c r="O318" s="147"/>
    </row>
    <row r="319" spans="5:15" x14ac:dyDescent="0.2">
      <c r="E319" s="147"/>
      <c r="F319" s="146"/>
      <c r="G319" s="146"/>
      <c r="H319" s="146"/>
      <c r="I319" s="146"/>
      <c r="J319" s="146"/>
      <c r="K319" s="146"/>
      <c r="L319" s="146"/>
      <c r="M319" s="146"/>
      <c r="N319" s="147"/>
      <c r="O319" s="147"/>
    </row>
    <row r="320" spans="5:15" x14ac:dyDescent="0.2">
      <c r="E320" s="147"/>
      <c r="F320" s="146"/>
      <c r="G320" s="146"/>
      <c r="H320" s="146"/>
      <c r="I320" s="146"/>
      <c r="J320" s="146"/>
      <c r="K320" s="146"/>
      <c r="L320" s="146"/>
      <c r="M320" s="146"/>
      <c r="N320" s="147"/>
      <c r="O320" s="147"/>
    </row>
    <row r="321" spans="5:15" x14ac:dyDescent="0.2">
      <c r="E321" s="147"/>
      <c r="F321" s="146"/>
      <c r="G321" s="146"/>
      <c r="H321" s="146"/>
      <c r="I321" s="146"/>
      <c r="J321" s="146"/>
      <c r="K321" s="146"/>
      <c r="L321" s="146"/>
      <c r="M321" s="146"/>
      <c r="N321" s="147"/>
      <c r="O321" s="147"/>
    </row>
    <row r="322" spans="5:15" x14ac:dyDescent="0.2">
      <c r="E322" s="147"/>
      <c r="F322" s="146"/>
      <c r="G322" s="146"/>
      <c r="H322" s="146"/>
      <c r="I322" s="146"/>
      <c r="J322" s="146"/>
      <c r="K322" s="146"/>
      <c r="L322" s="146"/>
      <c r="M322" s="146"/>
      <c r="N322" s="147"/>
      <c r="O322" s="147"/>
    </row>
    <row r="323" spans="5:15" x14ac:dyDescent="0.2">
      <c r="E323" s="147"/>
      <c r="F323" s="146"/>
      <c r="G323" s="146"/>
      <c r="H323" s="146"/>
      <c r="I323" s="146"/>
      <c r="J323" s="146"/>
      <c r="K323" s="146"/>
      <c r="L323" s="146"/>
      <c r="M323" s="146"/>
      <c r="N323" s="147"/>
      <c r="O323" s="147"/>
    </row>
    <row r="324" spans="5:15" x14ac:dyDescent="0.2">
      <c r="E324" s="147"/>
      <c r="F324" s="146"/>
      <c r="G324" s="146"/>
      <c r="H324" s="146"/>
      <c r="I324" s="146"/>
      <c r="J324" s="146"/>
      <c r="K324" s="146"/>
      <c r="L324" s="146"/>
      <c r="M324" s="146"/>
      <c r="N324" s="147"/>
      <c r="O324" s="147"/>
    </row>
    <row r="325" spans="5:15" x14ac:dyDescent="0.2">
      <c r="E325" s="147"/>
      <c r="F325" s="146"/>
      <c r="G325" s="146"/>
      <c r="H325" s="146"/>
      <c r="I325" s="146"/>
      <c r="J325" s="146"/>
      <c r="K325" s="146"/>
      <c r="L325" s="146"/>
      <c r="M325" s="146"/>
      <c r="N325" s="147"/>
      <c r="O325" s="147"/>
    </row>
    <row r="326" spans="5:15" x14ac:dyDescent="0.2">
      <c r="E326" s="147"/>
      <c r="F326" s="146"/>
      <c r="G326" s="146"/>
      <c r="H326" s="146"/>
      <c r="I326" s="146"/>
      <c r="J326" s="146"/>
      <c r="K326" s="146"/>
      <c r="L326" s="146"/>
      <c r="M326" s="146"/>
      <c r="N326" s="147"/>
      <c r="O326" s="147"/>
    </row>
    <row r="327" spans="5:15" x14ac:dyDescent="0.2">
      <c r="E327" s="147"/>
      <c r="F327" s="146"/>
      <c r="G327" s="146"/>
      <c r="H327" s="146"/>
      <c r="I327" s="146"/>
      <c r="J327" s="146"/>
      <c r="K327" s="146"/>
      <c r="L327" s="146"/>
      <c r="M327" s="146"/>
      <c r="N327" s="147"/>
      <c r="O327" s="147"/>
    </row>
    <row r="328" spans="5:15" x14ac:dyDescent="0.2">
      <c r="E328" s="147"/>
      <c r="F328" s="146"/>
      <c r="G328" s="146"/>
      <c r="H328" s="146"/>
      <c r="I328" s="146"/>
      <c r="J328" s="146"/>
      <c r="K328" s="146"/>
      <c r="L328" s="146"/>
      <c r="M328" s="146"/>
      <c r="N328" s="147"/>
      <c r="O328" s="147"/>
    </row>
    <row r="329" spans="5:15" x14ac:dyDescent="0.2">
      <c r="E329" s="147"/>
      <c r="F329" s="146"/>
      <c r="G329" s="146"/>
      <c r="H329" s="146"/>
      <c r="I329" s="146"/>
      <c r="J329" s="146"/>
      <c r="K329" s="146"/>
      <c r="L329" s="146"/>
      <c r="M329" s="146"/>
      <c r="N329" s="147"/>
      <c r="O329" s="147"/>
    </row>
    <row r="330" spans="5:15" x14ac:dyDescent="0.2">
      <c r="E330" s="147"/>
      <c r="F330" s="146"/>
      <c r="G330" s="146"/>
      <c r="H330" s="146"/>
      <c r="I330" s="146"/>
      <c r="J330" s="146"/>
      <c r="K330" s="146"/>
      <c r="L330" s="146"/>
      <c r="M330" s="146"/>
      <c r="N330" s="147"/>
      <c r="O330" s="147"/>
    </row>
    <row r="331" spans="5:15" x14ac:dyDescent="0.2">
      <c r="E331" s="147"/>
      <c r="F331" s="146"/>
      <c r="G331" s="146"/>
      <c r="H331" s="146"/>
      <c r="I331" s="146"/>
      <c r="J331" s="146"/>
      <c r="K331" s="146"/>
      <c r="L331" s="146"/>
      <c r="M331" s="146"/>
      <c r="N331" s="147"/>
      <c r="O331" s="147"/>
    </row>
    <row r="332" spans="5:15" x14ac:dyDescent="0.2">
      <c r="E332" s="147"/>
      <c r="F332" s="146"/>
      <c r="G332" s="146"/>
      <c r="H332" s="146"/>
      <c r="I332" s="146"/>
      <c r="J332" s="146"/>
      <c r="K332" s="146"/>
      <c r="L332" s="146"/>
      <c r="M332" s="146"/>
      <c r="N332" s="147"/>
      <c r="O332" s="147"/>
    </row>
    <row r="333" spans="5:15" x14ac:dyDescent="0.2">
      <c r="E333" s="147"/>
      <c r="F333" s="146"/>
      <c r="G333" s="146"/>
      <c r="H333" s="146"/>
      <c r="I333" s="146"/>
      <c r="J333" s="146"/>
      <c r="K333" s="146"/>
      <c r="L333" s="146"/>
      <c r="M333" s="146"/>
      <c r="N333" s="147"/>
      <c r="O333" s="147"/>
    </row>
    <row r="334" spans="5:15" x14ac:dyDescent="0.2">
      <c r="E334" s="147"/>
      <c r="F334" s="146"/>
      <c r="G334" s="146"/>
      <c r="H334" s="146"/>
      <c r="I334" s="146"/>
      <c r="J334" s="146"/>
      <c r="K334" s="146"/>
      <c r="L334" s="146"/>
      <c r="M334" s="146"/>
      <c r="N334" s="147"/>
      <c r="O334" s="147"/>
    </row>
    <row r="335" spans="5:15" x14ac:dyDescent="0.2">
      <c r="E335" s="147"/>
      <c r="F335" s="146"/>
      <c r="G335" s="146"/>
      <c r="H335" s="146"/>
      <c r="I335" s="146"/>
      <c r="J335" s="146"/>
      <c r="K335" s="146"/>
      <c r="L335" s="146"/>
      <c r="M335" s="146"/>
      <c r="N335" s="147"/>
      <c r="O335" s="147"/>
    </row>
    <row r="336" spans="5:15" x14ac:dyDescent="0.2">
      <c r="E336" s="147"/>
      <c r="F336" s="146"/>
      <c r="G336" s="146"/>
      <c r="H336" s="146"/>
      <c r="I336" s="146"/>
      <c r="J336" s="146"/>
      <c r="K336" s="146"/>
      <c r="L336" s="146"/>
      <c r="M336" s="146"/>
      <c r="N336" s="147"/>
      <c r="O336" s="147"/>
    </row>
    <row r="337" spans="5:15" x14ac:dyDescent="0.2">
      <c r="E337" s="147"/>
      <c r="F337" s="146"/>
      <c r="G337" s="146"/>
      <c r="H337" s="146"/>
      <c r="I337" s="146"/>
      <c r="J337" s="146"/>
      <c r="K337" s="146"/>
      <c r="L337" s="146"/>
      <c r="M337" s="146"/>
      <c r="N337" s="147"/>
      <c r="O337" s="147"/>
    </row>
    <row r="338" spans="5:15" x14ac:dyDescent="0.2">
      <c r="E338" s="147"/>
      <c r="F338" s="146"/>
      <c r="G338" s="146"/>
      <c r="H338" s="146"/>
      <c r="I338" s="146"/>
      <c r="J338" s="146"/>
      <c r="K338" s="146"/>
      <c r="L338" s="146"/>
      <c r="M338" s="146"/>
      <c r="N338" s="147"/>
      <c r="O338" s="147"/>
    </row>
    <row r="339" spans="5:15" x14ac:dyDescent="0.2">
      <c r="E339" s="147"/>
      <c r="F339" s="146"/>
      <c r="G339" s="146"/>
      <c r="H339" s="146"/>
      <c r="I339" s="146"/>
      <c r="J339" s="146"/>
      <c r="K339" s="146"/>
      <c r="L339" s="146"/>
      <c r="M339" s="146"/>
      <c r="N339" s="147"/>
      <c r="O339" s="147"/>
    </row>
    <row r="340" spans="5:15" x14ac:dyDescent="0.2">
      <c r="E340" s="147"/>
      <c r="F340" s="146"/>
      <c r="G340" s="146"/>
      <c r="H340" s="146"/>
      <c r="I340" s="146"/>
      <c r="J340" s="146"/>
      <c r="K340" s="146"/>
      <c r="L340" s="146"/>
      <c r="M340" s="146"/>
      <c r="N340" s="147"/>
      <c r="O340" s="147"/>
    </row>
    <row r="341" spans="5:15" x14ac:dyDescent="0.2">
      <c r="E341" s="147"/>
      <c r="F341" s="146"/>
      <c r="G341" s="146"/>
      <c r="H341" s="146"/>
      <c r="I341" s="146"/>
      <c r="J341" s="146"/>
      <c r="K341" s="146"/>
      <c r="L341" s="146"/>
      <c r="M341" s="146"/>
      <c r="N341" s="147"/>
      <c r="O341" s="147"/>
    </row>
    <row r="342" spans="5:15" x14ac:dyDescent="0.2">
      <c r="E342" s="147"/>
      <c r="F342" s="146"/>
      <c r="G342" s="146"/>
      <c r="H342" s="146"/>
      <c r="I342" s="146"/>
      <c r="J342" s="146"/>
      <c r="K342" s="146"/>
      <c r="L342" s="146"/>
      <c r="M342" s="146"/>
      <c r="N342" s="147"/>
      <c r="O342" s="147"/>
    </row>
    <row r="343" spans="5:15" x14ac:dyDescent="0.2">
      <c r="E343" s="147"/>
      <c r="F343" s="146"/>
      <c r="G343" s="146"/>
      <c r="H343" s="146"/>
      <c r="I343" s="146"/>
      <c r="J343" s="146"/>
      <c r="K343" s="146"/>
      <c r="L343" s="146"/>
      <c r="M343" s="146"/>
      <c r="N343" s="147"/>
      <c r="O343" s="147"/>
    </row>
    <row r="344" spans="5:15" x14ac:dyDescent="0.2">
      <c r="E344" s="147"/>
      <c r="F344" s="146"/>
      <c r="G344" s="146"/>
      <c r="H344" s="146"/>
      <c r="I344" s="146"/>
      <c r="J344" s="146"/>
      <c r="K344" s="146"/>
      <c r="L344" s="146"/>
      <c r="M344" s="146"/>
      <c r="N344" s="147"/>
      <c r="O344" s="147"/>
    </row>
    <row r="345" spans="5:15" x14ac:dyDescent="0.2">
      <c r="E345" s="147"/>
      <c r="F345" s="146"/>
      <c r="G345" s="146"/>
      <c r="H345" s="146"/>
      <c r="I345" s="146"/>
      <c r="J345" s="146"/>
      <c r="K345" s="146"/>
      <c r="L345" s="146"/>
      <c r="M345" s="146"/>
      <c r="N345" s="147"/>
      <c r="O345" s="147"/>
    </row>
    <row r="346" spans="5:15" x14ac:dyDescent="0.2">
      <c r="E346" s="147"/>
      <c r="F346" s="146"/>
      <c r="G346" s="146"/>
      <c r="H346" s="146"/>
      <c r="I346" s="146"/>
      <c r="J346" s="146"/>
      <c r="K346" s="146"/>
      <c r="L346" s="146"/>
      <c r="M346" s="146"/>
      <c r="N346" s="147"/>
      <c r="O346" s="147"/>
    </row>
    <row r="347" spans="5:15" x14ac:dyDescent="0.2">
      <c r="E347" s="147"/>
      <c r="F347" s="146"/>
      <c r="G347" s="146"/>
      <c r="H347" s="146"/>
      <c r="I347" s="146"/>
      <c r="J347" s="146"/>
      <c r="K347" s="146"/>
      <c r="L347" s="146"/>
      <c r="M347" s="146"/>
      <c r="N347" s="147"/>
      <c r="O347" s="147"/>
    </row>
    <row r="348" spans="5:15" x14ac:dyDescent="0.2">
      <c r="E348" s="147"/>
      <c r="F348" s="146"/>
      <c r="G348" s="146"/>
      <c r="H348" s="146"/>
      <c r="I348" s="146"/>
      <c r="J348" s="146"/>
      <c r="K348" s="146"/>
      <c r="L348" s="146"/>
      <c r="M348" s="146"/>
      <c r="N348" s="147"/>
      <c r="O348" s="147"/>
    </row>
    <row r="349" spans="5:15" x14ac:dyDescent="0.2">
      <c r="E349" s="147"/>
      <c r="F349" s="146"/>
      <c r="G349" s="146"/>
      <c r="H349" s="146"/>
      <c r="I349" s="146"/>
      <c r="J349" s="146"/>
      <c r="K349" s="146"/>
      <c r="L349" s="146"/>
      <c r="M349" s="146"/>
      <c r="N349" s="147"/>
      <c r="O349" s="147"/>
    </row>
    <row r="350" spans="5:15" x14ac:dyDescent="0.2">
      <c r="E350" s="147"/>
      <c r="F350" s="146"/>
      <c r="G350" s="146"/>
      <c r="H350" s="146"/>
      <c r="I350" s="146"/>
      <c r="J350" s="146"/>
      <c r="K350" s="146"/>
      <c r="L350" s="146"/>
      <c r="M350" s="146"/>
      <c r="N350" s="147"/>
      <c r="O350" s="147"/>
    </row>
    <row r="351" spans="5:15" x14ac:dyDescent="0.2">
      <c r="E351" s="147"/>
      <c r="F351" s="146"/>
      <c r="G351" s="146"/>
      <c r="H351" s="146"/>
      <c r="I351" s="146"/>
      <c r="J351" s="146"/>
      <c r="K351" s="146"/>
      <c r="L351" s="146"/>
      <c r="M351" s="146"/>
      <c r="N351" s="147"/>
      <c r="O351" s="147"/>
    </row>
    <row r="352" spans="5:15" x14ac:dyDescent="0.2">
      <c r="E352" s="147"/>
      <c r="F352" s="146"/>
      <c r="G352" s="146"/>
      <c r="H352" s="146"/>
      <c r="I352" s="146"/>
      <c r="J352" s="146"/>
      <c r="K352" s="146"/>
      <c r="L352" s="146"/>
      <c r="M352" s="146"/>
      <c r="N352" s="147"/>
      <c r="O352" s="147"/>
    </row>
    <row r="353" spans="5:15" x14ac:dyDescent="0.2">
      <c r="E353" s="147"/>
      <c r="F353" s="146"/>
      <c r="G353" s="146"/>
      <c r="H353" s="146"/>
      <c r="I353" s="146"/>
      <c r="J353" s="146"/>
      <c r="K353" s="146"/>
      <c r="L353" s="146"/>
      <c r="M353" s="146"/>
      <c r="N353" s="147"/>
      <c r="O353" s="147"/>
    </row>
    <row r="354" spans="5:15" x14ac:dyDescent="0.2">
      <c r="E354" s="147"/>
      <c r="F354" s="146"/>
      <c r="G354" s="146"/>
      <c r="H354" s="146"/>
      <c r="I354" s="146"/>
      <c r="J354" s="146"/>
      <c r="K354" s="146"/>
      <c r="L354" s="146"/>
      <c r="M354" s="146"/>
      <c r="N354" s="147"/>
      <c r="O354" s="147"/>
    </row>
    <row r="355" spans="5:15" x14ac:dyDescent="0.2">
      <c r="E355" s="147"/>
      <c r="F355" s="146"/>
      <c r="G355" s="146"/>
      <c r="H355" s="146"/>
      <c r="I355" s="146"/>
      <c r="J355" s="146"/>
      <c r="K355" s="146"/>
      <c r="L355" s="146"/>
      <c r="M355" s="146"/>
      <c r="N355" s="147"/>
      <c r="O355" s="147"/>
    </row>
    <row r="356" spans="5:15" x14ac:dyDescent="0.2">
      <c r="E356" s="147"/>
      <c r="F356" s="146"/>
      <c r="G356" s="146"/>
      <c r="H356" s="146"/>
      <c r="I356" s="146"/>
      <c r="J356" s="146"/>
      <c r="K356" s="146"/>
      <c r="L356" s="146"/>
      <c r="M356" s="146"/>
      <c r="N356" s="147"/>
      <c r="O356" s="147"/>
    </row>
    <row r="357" spans="5:15" x14ac:dyDescent="0.2">
      <c r="E357" s="147"/>
      <c r="F357" s="146"/>
      <c r="G357" s="146"/>
      <c r="H357" s="146"/>
      <c r="I357" s="146"/>
      <c r="J357" s="146"/>
      <c r="K357" s="146"/>
      <c r="L357" s="146"/>
      <c r="M357" s="146"/>
      <c r="N357" s="147"/>
      <c r="O357" s="147"/>
    </row>
    <row r="358" spans="5:15" x14ac:dyDescent="0.2">
      <c r="E358" s="147"/>
      <c r="F358" s="146"/>
      <c r="G358" s="146"/>
      <c r="H358" s="146"/>
      <c r="I358" s="146"/>
      <c r="J358" s="146"/>
      <c r="K358" s="146"/>
      <c r="L358" s="146"/>
      <c r="M358" s="146"/>
      <c r="N358" s="147"/>
      <c r="O358" s="147"/>
    </row>
    <row r="359" spans="5:15" x14ac:dyDescent="0.2">
      <c r="E359" s="147"/>
      <c r="F359" s="146"/>
      <c r="G359" s="146"/>
      <c r="H359" s="146"/>
      <c r="I359" s="146"/>
      <c r="J359" s="146"/>
      <c r="K359" s="146"/>
      <c r="L359" s="146"/>
      <c r="M359" s="146"/>
      <c r="N359" s="147"/>
      <c r="O359" s="147"/>
    </row>
    <row r="360" spans="5:15" x14ac:dyDescent="0.2">
      <c r="E360" s="147"/>
      <c r="F360" s="146"/>
      <c r="G360" s="146"/>
      <c r="H360" s="146"/>
      <c r="I360" s="146"/>
      <c r="J360" s="146"/>
      <c r="K360" s="146"/>
      <c r="L360" s="146"/>
      <c r="M360" s="146"/>
      <c r="N360" s="147"/>
      <c r="O360" s="147"/>
    </row>
    <row r="361" spans="5:15" x14ac:dyDescent="0.2">
      <c r="E361" s="147"/>
      <c r="F361" s="146"/>
      <c r="G361" s="146"/>
      <c r="H361" s="146"/>
      <c r="I361" s="146"/>
      <c r="J361" s="146"/>
      <c r="K361" s="146"/>
      <c r="L361" s="146"/>
      <c r="M361" s="146"/>
      <c r="N361" s="147"/>
      <c r="O361" s="147"/>
    </row>
    <row r="362" spans="5:15" x14ac:dyDescent="0.2">
      <c r="E362" s="147"/>
      <c r="F362" s="146"/>
      <c r="G362" s="146"/>
      <c r="H362" s="146"/>
      <c r="I362" s="146"/>
      <c r="J362" s="146"/>
      <c r="K362" s="146"/>
      <c r="L362" s="146"/>
      <c r="M362" s="146"/>
      <c r="N362" s="147"/>
      <c r="O362" s="147"/>
    </row>
    <row r="363" spans="5:15" x14ac:dyDescent="0.2">
      <c r="E363" s="147"/>
      <c r="F363" s="146"/>
      <c r="G363" s="146"/>
      <c r="H363" s="146"/>
      <c r="I363" s="146"/>
      <c r="J363" s="146"/>
      <c r="K363" s="146"/>
      <c r="L363" s="146"/>
      <c r="M363" s="146"/>
      <c r="N363" s="147"/>
      <c r="O363" s="147"/>
    </row>
    <row r="364" spans="5:15" x14ac:dyDescent="0.2">
      <c r="E364" s="147"/>
      <c r="F364" s="146"/>
      <c r="G364" s="146"/>
      <c r="H364" s="146"/>
      <c r="I364" s="146"/>
      <c r="J364" s="146"/>
      <c r="K364" s="146"/>
      <c r="L364" s="146"/>
      <c r="M364" s="146"/>
      <c r="N364" s="147"/>
      <c r="O364" s="147"/>
    </row>
    <row r="365" spans="5:15" x14ac:dyDescent="0.2">
      <c r="E365" s="147"/>
      <c r="F365" s="146"/>
      <c r="G365" s="146"/>
      <c r="H365" s="146"/>
      <c r="I365" s="146"/>
      <c r="J365" s="146"/>
      <c r="K365" s="146"/>
      <c r="L365" s="146"/>
      <c r="M365" s="146"/>
      <c r="N365" s="147"/>
      <c r="O365" s="147"/>
    </row>
    <row r="366" spans="5:15" x14ac:dyDescent="0.2">
      <c r="E366" s="147"/>
      <c r="F366" s="146"/>
      <c r="G366" s="146"/>
      <c r="H366" s="146"/>
      <c r="I366" s="146"/>
      <c r="J366" s="146"/>
      <c r="K366" s="146"/>
      <c r="L366" s="146"/>
      <c r="M366" s="146"/>
      <c r="N366" s="147"/>
      <c r="O366" s="147"/>
    </row>
    <row r="367" spans="5:15" x14ac:dyDescent="0.2">
      <c r="E367" s="147"/>
      <c r="F367" s="146"/>
      <c r="G367" s="146"/>
      <c r="H367" s="146"/>
      <c r="I367" s="146"/>
      <c r="J367" s="146"/>
      <c r="K367" s="146"/>
      <c r="L367" s="146"/>
      <c r="M367" s="146"/>
      <c r="N367" s="147"/>
      <c r="O367" s="147"/>
    </row>
    <row r="368" spans="5:15" x14ac:dyDescent="0.2">
      <c r="E368" s="147"/>
      <c r="F368" s="146"/>
      <c r="G368" s="146"/>
      <c r="H368" s="146"/>
      <c r="I368" s="146"/>
      <c r="J368" s="146"/>
      <c r="K368" s="146"/>
      <c r="L368" s="146"/>
      <c r="M368" s="146"/>
      <c r="N368" s="147"/>
      <c r="O368" s="147"/>
    </row>
    <row r="369" spans="5:15" x14ac:dyDescent="0.2">
      <c r="E369" s="147"/>
      <c r="F369" s="146"/>
      <c r="G369" s="146"/>
      <c r="H369" s="146"/>
      <c r="I369" s="146"/>
      <c r="J369" s="146"/>
      <c r="K369" s="146"/>
      <c r="L369" s="146"/>
      <c r="M369" s="146"/>
      <c r="N369" s="147"/>
      <c r="O369" s="147"/>
    </row>
    <row r="370" spans="5:15" x14ac:dyDescent="0.2">
      <c r="E370" s="147"/>
      <c r="F370" s="146"/>
      <c r="G370" s="146"/>
      <c r="H370" s="146"/>
      <c r="I370" s="146"/>
      <c r="J370" s="146"/>
      <c r="K370" s="146"/>
      <c r="L370" s="146"/>
      <c r="M370" s="146"/>
      <c r="N370" s="147"/>
      <c r="O370" s="147"/>
    </row>
    <row r="371" spans="5:15" x14ac:dyDescent="0.2">
      <c r="E371" s="147"/>
      <c r="F371" s="146"/>
      <c r="G371" s="146"/>
      <c r="H371" s="146"/>
      <c r="I371" s="146"/>
      <c r="J371" s="146"/>
      <c r="K371" s="146"/>
      <c r="L371" s="146"/>
      <c r="M371" s="146"/>
      <c r="N371" s="147"/>
      <c r="O371" s="147"/>
    </row>
    <row r="372" spans="5:15" x14ac:dyDescent="0.2">
      <c r="E372" s="147"/>
      <c r="F372" s="146"/>
      <c r="G372" s="146"/>
      <c r="H372" s="146"/>
      <c r="I372" s="146"/>
      <c r="J372" s="146"/>
      <c r="K372" s="146"/>
      <c r="L372" s="146"/>
      <c r="M372" s="146"/>
      <c r="N372" s="147"/>
      <c r="O372" s="147"/>
    </row>
    <row r="373" spans="5:15" x14ac:dyDescent="0.2">
      <c r="E373" s="147"/>
      <c r="F373" s="146"/>
      <c r="G373" s="146"/>
      <c r="H373" s="146"/>
      <c r="I373" s="146"/>
      <c r="J373" s="146"/>
      <c r="K373" s="146"/>
      <c r="L373" s="146"/>
      <c r="M373" s="146"/>
      <c r="N373" s="147"/>
      <c r="O373" s="147"/>
    </row>
    <row r="374" spans="5:15" x14ac:dyDescent="0.2">
      <c r="E374" s="147"/>
      <c r="F374" s="146"/>
      <c r="G374" s="146"/>
      <c r="H374" s="146"/>
      <c r="I374" s="146"/>
      <c r="J374" s="146"/>
      <c r="K374" s="146"/>
      <c r="L374" s="146"/>
      <c r="M374" s="146"/>
      <c r="N374" s="147"/>
      <c r="O374" s="147"/>
    </row>
    <row r="375" spans="5:15" x14ac:dyDescent="0.2">
      <c r="E375" s="147"/>
      <c r="F375" s="146"/>
      <c r="G375" s="146"/>
      <c r="H375" s="146"/>
      <c r="I375" s="146"/>
      <c r="J375" s="146"/>
      <c r="K375" s="146"/>
      <c r="L375" s="146"/>
      <c r="M375" s="146"/>
      <c r="N375" s="147"/>
      <c r="O375" s="147"/>
    </row>
    <row r="376" spans="5:15" x14ac:dyDescent="0.2">
      <c r="E376" s="147"/>
      <c r="F376" s="146"/>
      <c r="G376" s="146"/>
      <c r="H376" s="146"/>
      <c r="I376" s="146"/>
      <c r="J376" s="146"/>
      <c r="K376" s="146"/>
      <c r="L376" s="146"/>
      <c r="M376" s="146"/>
      <c r="N376" s="147"/>
      <c r="O376" s="147"/>
    </row>
    <row r="377" spans="5:15" x14ac:dyDescent="0.2">
      <c r="E377" s="147"/>
      <c r="F377" s="146"/>
      <c r="G377" s="146"/>
      <c r="H377" s="146"/>
      <c r="I377" s="146"/>
      <c r="J377" s="146"/>
      <c r="K377" s="146"/>
      <c r="L377" s="146"/>
      <c r="M377" s="146"/>
      <c r="N377" s="147"/>
      <c r="O377" s="147"/>
    </row>
    <row r="378" spans="5:15" x14ac:dyDescent="0.2">
      <c r="E378" s="147"/>
      <c r="F378" s="146"/>
      <c r="G378" s="146"/>
      <c r="H378" s="146"/>
      <c r="I378" s="146"/>
      <c r="J378" s="146"/>
      <c r="K378" s="146"/>
      <c r="L378" s="146"/>
      <c r="M378" s="146"/>
      <c r="N378" s="147"/>
      <c r="O378" s="147"/>
    </row>
    <row r="379" spans="5:15" x14ac:dyDescent="0.2">
      <c r="E379" s="147"/>
      <c r="F379" s="146"/>
      <c r="G379" s="146"/>
      <c r="H379" s="146"/>
      <c r="I379" s="146"/>
      <c r="J379" s="146"/>
      <c r="K379" s="146"/>
      <c r="L379" s="146"/>
      <c r="M379" s="146"/>
      <c r="N379" s="147"/>
      <c r="O379" s="147"/>
    </row>
    <row r="380" spans="5:15" x14ac:dyDescent="0.2">
      <c r="E380" s="147"/>
      <c r="F380" s="146"/>
      <c r="G380" s="146"/>
      <c r="H380" s="146"/>
      <c r="I380" s="146"/>
      <c r="J380" s="146"/>
      <c r="K380" s="146"/>
      <c r="L380" s="146"/>
      <c r="M380" s="146"/>
      <c r="N380" s="147"/>
      <c r="O380" s="147"/>
    </row>
    <row r="381" spans="5:15" x14ac:dyDescent="0.2">
      <c r="E381" s="147"/>
      <c r="F381" s="146"/>
      <c r="G381" s="146"/>
      <c r="H381" s="146"/>
      <c r="I381" s="146"/>
      <c r="J381" s="146"/>
      <c r="K381" s="146"/>
      <c r="L381" s="146"/>
      <c r="M381" s="146"/>
      <c r="N381" s="147"/>
      <c r="O381" s="147"/>
    </row>
    <row r="382" spans="5:15" x14ac:dyDescent="0.2">
      <c r="E382" s="147"/>
      <c r="F382" s="146"/>
      <c r="G382" s="146"/>
      <c r="H382" s="146"/>
      <c r="I382" s="146"/>
      <c r="J382" s="146"/>
      <c r="K382" s="146"/>
      <c r="L382" s="146"/>
      <c r="M382" s="146"/>
      <c r="N382" s="147"/>
      <c r="O382" s="147"/>
    </row>
    <row r="383" spans="5:15" x14ac:dyDescent="0.2">
      <c r="E383" s="147"/>
      <c r="F383" s="146"/>
      <c r="G383" s="146"/>
      <c r="H383" s="146"/>
      <c r="I383" s="146"/>
      <c r="J383" s="146"/>
      <c r="K383" s="146"/>
      <c r="L383" s="146"/>
      <c r="M383" s="146"/>
      <c r="N383" s="147"/>
      <c r="O383" s="147"/>
    </row>
    <row r="384" spans="5:15" x14ac:dyDescent="0.2">
      <c r="E384" s="147"/>
      <c r="F384" s="146"/>
      <c r="G384" s="146"/>
      <c r="H384" s="146"/>
      <c r="I384" s="146"/>
      <c r="J384" s="146"/>
      <c r="K384" s="146"/>
      <c r="L384" s="146"/>
      <c r="M384" s="146"/>
      <c r="N384" s="147"/>
      <c r="O384" s="147"/>
    </row>
    <row r="385" spans="5:15" x14ac:dyDescent="0.2">
      <c r="E385" s="147"/>
      <c r="F385" s="146"/>
      <c r="G385" s="146"/>
      <c r="H385" s="146"/>
      <c r="I385" s="146"/>
      <c r="J385" s="146"/>
      <c r="K385" s="146"/>
      <c r="L385" s="146"/>
      <c r="M385" s="146"/>
      <c r="N385" s="147"/>
      <c r="O385" s="147"/>
    </row>
    <row r="386" spans="5:15" x14ac:dyDescent="0.2">
      <c r="E386" s="147"/>
      <c r="F386" s="146"/>
      <c r="G386" s="146"/>
      <c r="H386" s="146"/>
      <c r="I386" s="146"/>
      <c r="J386" s="146"/>
      <c r="K386" s="146"/>
      <c r="L386" s="146"/>
      <c r="M386" s="146"/>
      <c r="N386" s="147"/>
      <c r="O386" s="147"/>
    </row>
    <row r="387" spans="5:15" x14ac:dyDescent="0.2">
      <c r="E387" s="147"/>
      <c r="F387" s="146"/>
      <c r="G387" s="146"/>
      <c r="H387" s="146"/>
      <c r="I387" s="146"/>
      <c r="J387" s="146"/>
      <c r="K387" s="146"/>
      <c r="L387" s="146"/>
      <c r="M387" s="146"/>
      <c r="N387" s="147"/>
      <c r="O387" s="147"/>
    </row>
    <row r="388" spans="5:15" x14ac:dyDescent="0.2">
      <c r="E388" s="147"/>
      <c r="F388" s="146"/>
      <c r="G388" s="146"/>
      <c r="H388" s="146"/>
      <c r="I388" s="146"/>
      <c r="J388" s="146"/>
      <c r="K388" s="146"/>
      <c r="L388" s="146"/>
      <c r="M388" s="146"/>
      <c r="N388" s="147"/>
      <c r="O388" s="147"/>
    </row>
    <row r="389" spans="5:15" x14ac:dyDescent="0.2">
      <c r="E389" s="147"/>
      <c r="F389" s="146"/>
      <c r="G389" s="146"/>
      <c r="H389" s="146"/>
      <c r="I389" s="146"/>
      <c r="J389" s="146"/>
      <c r="K389" s="146"/>
      <c r="L389" s="146"/>
      <c r="M389" s="146"/>
      <c r="N389" s="147"/>
      <c r="O389" s="147"/>
    </row>
    <row r="390" spans="5:15" x14ac:dyDescent="0.2">
      <c r="E390" s="147"/>
      <c r="F390" s="146"/>
      <c r="G390" s="146"/>
      <c r="H390" s="146"/>
      <c r="I390" s="146"/>
      <c r="J390" s="146"/>
      <c r="K390" s="146"/>
      <c r="L390" s="146"/>
      <c r="M390" s="146"/>
      <c r="N390" s="147"/>
      <c r="O390" s="147"/>
    </row>
    <row r="391" spans="5:15" x14ac:dyDescent="0.2">
      <c r="E391" s="147"/>
      <c r="F391" s="146"/>
      <c r="G391" s="146"/>
      <c r="H391" s="146"/>
      <c r="I391" s="146"/>
      <c r="J391" s="146"/>
      <c r="K391" s="146"/>
      <c r="L391" s="146"/>
      <c r="M391" s="146"/>
      <c r="N391" s="147"/>
      <c r="O391" s="147"/>
    </row>
    <row r="392" spans="5:15" x14ac:dyDescent="0.2">
      <c r="E392" s="147"/>
      <c r="F392" s="146"/>
      <c r="G392" s="146"/>
      <c r="H392" s="146"/>
      <c r="I392" s="146"/>
      <c r="J392" s="146"/>
      <c r="K392" s="146"/>
      <c r="L392" s="146"/>
      <c r="M392" s="146"/>
      <c r="N392" s="147"/>
      <c r="O392" s="147"/>
    </row>
    <row r="393" spans="5:15" x14ac:dyDescent="0.2">
      <c r="E393" s="147"/>
      <c r="F393" s="146"/>
      <c r="G393" s="146"/>
      <c r="H393" s="146"/>
      <c r="I393" s="146"/>
      <c r="J393" s="146"/>
      <c r="K393" s="146"/>
      <c r="L393" s="146"/>
      <c r="M393" s="146"/>
      <c r="N393" s="147"/>
      <c r="O393" s="147"/>
    </row>
    <row r="394" spans="5:15" x14ac:dyDescent="0.2">
      <c r="E394" s="147"/>
      <c r="F394" s="146"/>
      <c r="G394" s="146"/>
      <c r="H394" s="146"/>
      <c r="I394" s="146"/>
      <c r="J394" s="146"/>
      <c r="K394" s="146"/>
      <c r="L394" s="146"/>
      <c r="M394" s="146"/>
      <c r="N394" s="147"/>
      <c r="O394" s="147"/>
    </row>
    <row r="395" spans="5:15" x14ac:dyDescent="0.2">
      <c r="E395" s="147"/>
      <c r="F395" s="146"/>
      <c r="G395" s="146"/>
      <c r="H395" s="146"/>
      <c r="I395" s="146"/>
      <c r="J395" s="146"/>
      <c r="K395" s="146"/>
      <c r="L395" s="146"/>
      <c r="M395" s="146"/>
      <c r="N395" s="147"/>
      <c r="O395" s="147"/>
    </row>
    <row r="396" spans="5:15" x14ac:dyDescent="0.2">
      <c r="E396" s="147"/>
      <c r="F396" s="146"/>
      <c r="G396" s="146"/>
      <c r="H396" s="146"/>
      <c r="I396" s="146"/>
      <c r="J396" s="146"/>
      <c r="K396" s="146"/>
      <c r="L396" s="146"/>
      <c r="M396" s="146"/>
      <c r="N396" s="147"/>
      <c r="O396" s="147"/>
    </row>
    <row r="397" spans="5:15" x14ac:dyDescent="0.2">
      <c r="E397" s="147"/>
      <c r="F397" s="146"/>
      <c r="G397" s="146"/>
      <c r="H397" s="146"/>
      <c r="I397" s="146"/>
      <c r="J397" s="146"/>
      <c r="K397" s="146"/>
      <c r="L397" s="146"/>
      <c r="M397" s="146"/>
      <c r="N397" s="147"/>
      <c r="O397" s="147"/>
    </row>
    <row r="398" spans="5:15" x14ac:dyDescent="0.2">
      <c r="E398" s="147"/>
      <c r="F398" s="146"/>
      <c r="G398" s="146"/>
      <c r="H398" s="146"/>
      <c r="I398" s="146"/>
      <c r="J398" s="146"/>
      <c r="K398" s="146"/>
      <c r="L398" s="146"/>
      <c r="M398" s="146"/>
      <c r="N398" s="147"/>
      <c r="O398" s="147"/>
    </row>
    <row r="399" spans="5:15" x14ac:dyDescent="0.2">
      <c r="E399" s="147"/>
      <c r="F399" s="146"/>
      <c r="G399" s="146"/>
      <c r="H399" s="146"/>
      <c r="I399" s="146"/>
      <c r="J399" s="146"/>
      <c r="K399" s="146"/>
      <c r="L399" s="146"/>
      <c r="M399" s="146"/>
      <c r="N399" s="147"/>
      <c r="O399" s="147"/>
    </row>
    <row r="400" spans="5:15" x14ac:dyDescent="0.2">
      <c r="E400" s="147"/>
      <c r="F400" s="146"/>
      <c r="G400" s="146"/>
      <c r="H400" s="146"/>
      <c r="I400" s="146"/>
      <c r="J400" s="146"/>
      <c r="K400" s="146"/>
      <c r="L400" s="146"/>
      <c r="M400" s="146"/>
      <c r="N400" s="147"/>
      <c r="O400" s="147"/>
    </row>
    <row r="401" spans="5:15" x14ac:dyDescent="0.2">
      <c r="E401" s="147"/>
      <c r="F401" s="146"/>
      <c r="G401" s="146"/>
      <c r="H401" s="146"/>
      <c r="I401" s="146"/>
      <c r="J401" s="146"/>
      <c r="K401" s="146"/>
      <c r="L401" s="146"/>
      <c r="M401" s="146"/>
      <c r="N401" s="147"/>
      <c r="O401" s="147"/>
    </row>
    <row r="402" spans="5:15" x14ac:dyDescent="0.2">
      <c r="E402" s="147"/>
      <c r="F402" s="146"/>
      <c r="G402" s="146"/>
      <c r="H402" s="146"/>
      <c r="I402" s="146"/>
      <c r="J402" s="146"/>
      <c r="K402" s="146"/>
      <c r="L402" s="146"/>
      <c r="M402" s="146"/>
      <c r="N402" s="147"/>
      <c r="O402" s="147"/>
    </row>
    <row r="403" spans="5:15" x14ac:dyDescent="0.2">
      <c r="E403" s="147"/>
      <c r="F403" s="146"/>
      <c r="G403" s="146"/>
      <c r="H403" s="146"/>
      <c r="I403" s="146"/>
      <c r="J403" s="146"/>
      <c r="K403" s="146"/>
      <c r="L403" s="146"/>
      <c r="M403" s="146"/>
      <c r="N403" s="147"/>
      <c r="O403" s="147"/>
    </row>
    <row r="404" spans="5:15" x14ac:dyDescent="0.2">
      <c r="E404" s="147"/>
      <c r="F404" s="146"/>
      <c r="G404" s="146"/>
      <c r="H404" s="146"/>
      <c r="I404" s="146"/>
      <c r="J404" s="146"/>
      <c r="K404" s="146"/>
      <c r="L404" s="146"/>
      <c r="M404" s="146"/>
      <c r="N404" s="147"/>
      <c r="O404" s="147"/>
    </row>
    <row r="405" spans="5:15" x14ac:dyDescent="0.2">
      <c r="E405" s="147"/>
      <c r="F405" s="146"/>
      <c r="G405" s="146"/>
      <c r="H405" s="146"/>
      <c r="I405" s="146"/>
      <c r="J405" s="146"/>
      <c r="K405" s="146"/>
      <c r="L405" s="146"/>
      <c r="M405" s="146"/>
      <c r="N405" s="147"/>
      <c r="O405" s="147"/>
    </row>
    <row r="406" spans="5:15" x14ac:dyDescent="0.2">
      <c r="E406" s="147"/>
      <c r="F406" s="146"/>
      <c r="G406" s="146"/>
      <c r="H406" s="146"/>
      <c r="I406" s="146"/>
      <c r="J406" s="146"/>
      <c r="K406" s="146"/>
      <c r="L406" s="146"/>
      <c r="M406" s="146"/>
      <c r="N406" s="147"/>
      <c r="O406" s="147"/>
    </row>
    <row r="407" spans="5:15" x14ac:dyDescent="0.2">
      <c r="E407" s="147"/>
      <c r="F407" s="146"/>
      <c r="G407" s="146"/>
      <c r="H407" s="146"/>
      <c r="I407" s="146"/>
      <c r="J407" s="146"/>
      <c r="K407" s="146"/>
      <c r="L407" s="146"/>
      <c r="M407" s="146"/>
      <c r="N407" s="147"/>
      <c r="O407" s="147"/>
    </row>
    <row r="408" spans="5:15" x14ac:dyDescent="0.2">
      <c r="E408" s="147"/>
      <c r="F408" s="146"/>
      <c r="G408" s="146"/>
      <c r="H408" s="146"/>
      <c r="I408" s="146"/>
      <c r="J408" s="146"/>
      <c r="K408" s="146"/>
      <c r="L408" s="146"/>
      <c r="M408" s="146"/>
      <c r="N408" s="147"/>
      <c r="O408" s="147"/>
    </row>
    <row r="409" spans="5:15" x14ac:dyDescent="0.2">
      <c r="E409" s="147"/>
      <c r="F409" s="146"/>
      <c r="G409" s="146"/>
      <c r="H409" s="146"/>
      <c r="I409" s="146"/>
      <c r="J409" s="146"/>
      <c r="K409" s="146"/>
      <c r="L409" s="146"/>
      <c r="M409" s="146"/>
      <c r="N409" s="147"/>
      <c r="O409" s="147"/>
    </row>
    <row r="410" spans="5:15" x14ac:dyDescent="0.2">
      <c r="E410" s="147"/>
      <c r="F410" s="146"/>
      <c r="G410" s="146"/>
      <c r="H410" s="146"/>
      <c r="I410" s="146"/>
      <c r="J410" s="146"/>
      <c r="K410" s="146"/>
      <c r="L410" s="146"/>
      <c r="M410" s="146"/>
      <c r="N410" s="147"/>
      <c r="O410" s="147"/>
    </row>
    <row r="411" spans="5:15" x14ac:dyDescent="0.2">
      <c r="E411" s="147"/>
      <c r="F411" s="146"/>
      <c r="G411" s="146"/>
      <c r="H411" s="146"/>
      <c r="I411" s="146"/>
      <c r="J411" s="146"/>
      <c r="K411" s="146"/>
      <c r="L411" s="146"/>
      <c r="M411" s="146"/>
      <c r="N411" s="147"/>
      <c r="O411" s="147"/>
    </row>
    <row r="412" spans="5:15" x14ac:dyDescent="0.2">
      <c r="E412" s="147"/>
      <c r="F412" s="146"/>
      <c r="G412" s="146"/>
      <c r="H412" s="146"/>
      <c r="I412" s="146"/>
      <c r="J412" s="146"/>
      <c r="K412" s="146"/>
      <c r="L412" s="146"/>
      <c r="M412" s="146"/>
      <c r="N412" s="147"/>
      <c r="O412" s="147"/>
    </row>
    <row r="413" spans="5:15" x14ac:dyDescent="0.2">
      <c r="E413" s="147"/>
      <c r="F413" s="146"/>
      <c r="G413" s="146"/>
      <c r="H413" s="146"/>
      <c r="I413" s="146"/>
      <c r="J413" s="146"/>
      <c r="K413" s="146"/>
      <c r="L413" s="146"/>
      <c r="M413" s="146"/>
      <c r="N413" s="147"/>
      <c r="O413" s="147"/>
    </row>
    <row r="414" spans="5:15" x14ac:dyDescent="0.2">
      <c r="E414" s="147"/>
      <c r="F414" s="146"/>
      <c r="G414" s="146"/>
      <c r="H414" s="146"/>
      <c r="I414" s="146"/>
      <c r="J414" s="146"/>
      <c r="K414" s="146"/>
      <c r="L414" s="146"/>
      <c r="M414" s="146"/>
      <c r="N414" s="147"/>
      <c r="O414" s="147"/>
    </row>
    <row r="415" spans="5:15" x14ac:dyDescent="0.2">
      <c r="E415" s="147"/>
      <c r="F415" s="146"/>
      <c r="G415" s="146"/>
      <c r="H415" s="146"/>
      <c r="I415" s="146"/>
      <c r="J415" s="146"/>
      <c r="K415" s="146"/>
      <c r="L415" s="146"/>
      <c r="M415" s="146"/>
      <c r="N415" s="147"/>
      <c r="O415" s="147"/>
    </row>
    <row r="416" spans="5:15" x14ac:dyDescent="0.2">
      <c r="E416" s="147"/>
      <c r="F416" s="146"/>
      <c r="G416" s="146"/>
      <c r="H416" s="146"/>
      <c r="I416" s="146"/>
      <c r="J416" s="146"/>
      <c r="K416" s="146"/>
      <c r="L416" s="146"/>
      <c r="M416" s="146"/>
      <c r="N416" s="147"/>
      <c r="O416" s="147"/>
    </row>
    <row r="417" spans="5:15" x14ac:dyDescent="0.2">
      <c r="E417" s="147"/>
      <c r="F417" s="146"/>
      <c r="G417" s="146"/>
      <c r="H417" s="146"/>
      <c r="I417" s="146"/>
      <c r="J417" s="146"/>
      <c r="K417" s="146"/>
      <c r="L417" s="146"/>
      <c r="M417" s="146"/>
      <c r="N417" s="147"/>
      <c r="O417" s="147"/>
    </row>
    <row r="418" spans="5:15" x14ac:dyDescent="0.2">
      <c r="E418" s="147"/>
      <c r="F418" s="146"/>
      <c r="G418" s="146"/>
      <c r="H418" s="146"/>
      <c r="I418" s="146"/>
      <c r="J418" s="146"/>
      <c r="K418" s="146"/>
      <c r="L418" s="146"/>
      <c r="M418" s="146"/>
      <c r="N418" s="147"/>
      <c r="O418" s="147"/>
    </row>
    <row r="419" spans="5:15" x14ac:dyDescent="0.2">
      <c r="E419" s="147"/>
      <c r="F419" s="146"/>
      <c r="G419" s="146"/>
      <c r="H419" s="146"/>
      <c r="I419" s="146"/>
      <c r="J419" s="146"/>
      <c r="K419" s="146"/>
      <c r="L419" s="146"/>
      <c r="M419" s="146"/>
      <c r="N419" s="147"/>
      <c r="O419" s="147"/>
    </row>
    <row r="420" spans="5:15" x14ac:dyDescent="0.2">
      <c r="E420" s="147"/>
      <c r="F420" s="146"/>
      <c r="G420" s="146"/>
      <c r="H420" s="146"/>
      <c r="I420" s="146"/>
      <c r="J420" s="146"/>
      <c r="K420" s="146"/>
      <c r="L420" s="146"/>
      <c r="M420" s="146"/>
      <c r="N420" s="147"/>
      <c r="O420" s="147"/>
    </row>
    <row r="421" spans="5:15" x14ac:dyDescent="0.2">
      <c r="E421" s="147"/>
      <c r="F421" s="146"/>
      <c r="G421" s="146"/>
      <c r="H421" s="146"/>
      <c r="I421" s="146"/>
      <c r="J421" s="146"/>
      <c r="K421" s="146"/>
      <c r="L421" s="146"/>
      <c r="M421" s="146"/>
      <c r="N421" s="147"/>
      <c r="O421" s="147"/>
    </row>
    <row r="422" spans="5:15" x14ac:dyDescent="0.2">
      <c r="E422" s="147"/>
      <c r="F422" s="146"/>
      <c r="G422" s="146"/>
      <c r="H422" s="146"/>
      <c r="I422" s="146"/>
      <c r="J422" s="146"/>
      <c r="K422" s="146"/>
      <c r="L422" s="146"/>
      <c r="M422" s="146"/>
      <c r="N422" s="147"/>
      <c r="O422" s="147"/>
    </row>
    <row r="423" spans="5:15" x14ac:dyDescent="0.2">
      <c r="E423" s="147"/>
      <c r="F423" s="146"/>
      <c r="G423" s="146"/>
      <c r="H423" s="146"/>
      <c r="I423" s="146"/>
      <c r="J423" s="146"/>
      <c r="K423" s="146"/>
      <c r="L423" s="146"/>
      <c r="M423" s="146"/>
      <c r="N423" s="147"/>
      <c r="O423" s="147"/>
    </row>
    <row r="424" spans="5:15" x14ac:dyDescent="0.2">
      <c r="E424" s="147"/>
      <c r="F424" s="146"/>
      <c r="G424" s="146"/>
      <c r="H424" s="146"/>
      <c r="I424" s="146"/>
      <c r="J424" s="146"/>
      <c r="K424" s="146"/>
      <c r="L424" s="146"/>
      <c r="M424" s="146"/>
      <c r="N424" s="147"/>
      <c r="O424" s="147"/>
    </row>
    <row r="425" spans="5:15" x14ac:dyDescent="0.2">
      <c r="E425" s="147"/>
      <c r="F425" s="146"/>
      <c r="G425" s="146"/>
      <c r="H425" s="146"/>
      <c r="I425" s="146"/>
      <c r="J425" s="146"/>
      <c r="K425" s="146"/>
      <c r="L425" s="146"/>
      <c r="M425" s="146"/>
      <c r="N425" s="147"/>
      <c r="O425" s="147"/>
    </row>
    <row r="426" spans="5:15" x14ac:dyDescent="0.2">
      <c r="E426" s="147"/>
      <c r="F426" s="146"/>
      <c r="G426" s="146"/>
      <c r="H426" s="146"/>
      <c r="I426" s="146"/>
      <c r="J426" s="146"/>
      <c r="K426" s="146"/>
      <c r="L426" s="146"/>
      <c r="M426" s="146"/>
      <c r="N426" s="147"/>
      <c r="O426" s="147"/>
    </row>
    <row r="427" spans="5:15" x14ac:dyDescent="0.2">
      <c r="E427" s="147"/>
      <c r="F427" s="146"/>
      <c r="G427" s="146"/>
      <c r="H427" s="146"/>
      <c r="I427" s="146"/>
      <c r="J427" s="146"/>
      <c r="K427" s="146"/>
      <c r="L427" s="146"/>
      <c r="M427" s="146"/>
      <c r="N427" s="147"/>
      <c r="O427" s="147"/>
    </row>
    <row r="428" spans="5:15" x14ac:dyDescent="0.2">
      <c r="E428" s="147"/>
      <c r="F428" s="146"/>
      <c r="G428" s="146"/>
      <c r="H428" s="146"/>
      <c r="I428" s="146"/>
      <c r="J428" s="146"/>
      <c r="K428" s="146"/>
      <c r="L428" s="146"/>
      <c r="M428" s="146"/>
      <c r="N428" s="147"/>
      <c r="O428" s="147"/>
    </row>
    <row r="429" spans="5:15" x14ac:dyDescent="0.2">
      <c r="E429" s="147"/>
      <c r="F429" s="146"/>
      <c r="G429" s="146"/>
      <c r="H429" s="146"/>
      <c r="I429" s="146"/>
      <c r="J429" s="146"/>
      <c r="K429" s="146"/>
      <c r="L429" s="146"/>
      <c r="M429" s="146"/>
      <c r="N429" s="147"/>
      <c r="O429" s="147"/>
    </row>
    <row r="430" spans="5:15" x14ac:dyDescent="0.2">
      <c r="E430" s="147"/>
      <c r="F430" s="146"/>
      <c r="G430" s="146"/>
      <c r="H430" s="146"/>
      <c r="I430" s="146"/>
      <c r="J430" s="146"/>
      <c r="K430" s="146"/>
      <c r="L430" s="146"/>
      <c r="M430" s="146"/>
      <c r="N430" s="147"/>
      <c r="O430" s="147"/>
    </row>
    <row r="431" spans="5:15" x14ac:dyDescent="0.2">
      <c r="E431" s="147"/>
      <c r="F431" s="146"/>
      <c r="G431" s="146"/>
      <c r="H431" s="146"/>
      <c r="I431" s="146"/>
      <c r="J431" s="146"/>
      <c r="K431" s="146"/>
      <c r="L431" s="146"/>
      <c r="M431" s="146"/>
      <c r="N431" s="147"/>
      <c r="O431" s="147"/>
    </row>
    <row r="432" spans="5:15" x14ac:dyDescent="0.2">
      <c r="E432" s="147"/>
      <c r="F432" s="146"/>
      <c r="G432" s="146"/>
      <c r="H432" s="146"/>
      <c r="I432" s="146"/>
      <c r="J432" s="146"/>
      <c r="K432" s="146"/>
      <c r="L432" s="146"/>
      <c r="M432" s="146"/>
      <c r="N432" s="147"/>
      <c r="O432" s="147"/>
    </row>
    <row r="433" spans="5:15" x14ac:dyDescent="0.2">
      <c r="E433" s="147"/>
      <c r="F433" s="146"/>
      <c r="G433" s="146"/>
      <c r="H433" s="146"/>
      <c r="I433" s="146"/>
      <c r="J433" s="146"/>
      <c r="K433" s="146"/>
      <c r="L433" s="146"/>
      <c r="M433" s="146"/>
      <c r="N433" s="147"/>
      <c r="O433" s="147"/>
    </row>
    <row r="434" spans="5:15" x14ac:dyDescent="0.2">
      <c r="E434" s="147"/>
      <c r="F434" s="146"/>
      <c r="G434" s="146"/>
      <c r="H434" s="146"/>
      <c r="I434" s="146"/>
      <c r="J434" s="146"/>
      <c r="K434" s="146"/>
      <c r="L434" s="146"/>
      <c r="M434" s="146"/>
      <c r="N434" s="147"/>
      <c r="O434" s="147"/>
    </row>
    <row r="435" spans="5:15" x14ac:dyDescent="0.2">
      <c r="E435" s="147"/>
      <c r="F435" s="146"/>
      <c r="G435" s="146"/>
      <c r="H435" s="146"/>
      <c r="I435" s="146"/>
      <c r="J435" s="146"/>
      <c r="K435" s="146"/>
      <c r="L435" s="146"/>
      <c r="M435" s="146"/>
      <c r="N435" s="147"/>
      <c r="O435" s="147"/>
    </row>
    <row r="436" spans="5:15" x14ac:dyDescent="0.2">
      <c r="E436" s="147"/>
      <c r="F436" s="146"/>
      <c r="G436" s="146"/>
      <c r="H436" s="146"/>
      <c r="I436" s="146"/>
      <c r="J436" s="146"/>
      <c r="K436" s="146"/>
      <c r="L436" s="146"/>
      <c r="M436" s="146"/>
      <c r="N436" s="147"/>
      <c r="O436" s="147"/>
    </row>
    <row r="437" spans="5:15" x14ac:dyDescent="0.2">
      <c r="E437" s="147"/>
      <c r="F437" s="146"/>
      <c r="G437" s="146"/>
      <c r="H437" s="146"/>
      <c r="I437" s="146"/>
      <c r="J437" s="146"/>
      <c r="K437" s="146"/>
      <c r="L437" s="146"/>
      <c r="M437" s="146"/>
      <c r="N437" s="147"/>
      <c r="O437" s="147"/>
    </row>
    <row r="438" spans="5:15" x14ac:dyDescent="0.2">
      <c r="E438" s="147"/>
      <c r="F438" s="146"/>
      <c r="G438" s="146"/>
      <c r="H438" s="146"/>
      <c r="I438" s="146"/>
      <c r="J438" s="146"/>
      <c r="K438" s="146"/>
      <c r="L438" s="146"/>
      <c r="M438" s="146"/>
      <c r="N438" s="147"/>
      <c r="O438" s="147"/>
    </row>
    <row r="439" spans="5:15" x14ac:dyDescent="0.2">
      <c r="E439" s="147"/>
      <c r="F439" s="146"/>
      <c r="G439" s="146"/>
      <c r="H439" s="146"/>
      <c r="I439" s="146"/>
      <c r="J439" s="146"/>
      <c r="K439" s="146"/>
      <c r="L439" s="146"/>
      <c r="M439" s="146"/>
      <c r="N439" s="147"/>
      <c r="O439" s="147"/>
    </row>
    <row r="440" spans="5:15" x14ac:dyDescent="0.2">
      <c r="E440" s="147"/>
      <c r="F440" s="146"/>
      <c r="G440" s="146"/>
      <c r="H440" s="146"/>
      <c r="I440" s="146"/>
      <c r="J440" s="146"/>
      <c r="K440" s="146"/>
      <c r="L440" s="146"/>
      <c r="M440" s="146"/>
      <c r="N440" s="147"/>
      <c r="O440" s="147"/>
    </row>
    <row r="441" spans="5:15" x14ac:dyDescent="0.2">
      <c r="E441" s="147"/>
      <c r="F441" s="146"/>
      <c r="G441" s="146"/>
      <c r="H441" s="146"/>
      <c r="I441" s="146"/>
      <c r="J441" s="146"/>
      <c r="K441" s="146"/>
      <c r="L441" s="146"/>
      <c r="M441" s="146"/>
      <c r="N441" s="147"/>
      <c r="O441" s="147"/>
    </row>
    <row r="442" spans="5:15" x14ac:dyDescent="0.2">
      <c r="E442" s="147"/>
      <c r="F442" s="146"/>
      <c r="G442" s="146"/>
      <c r="H442" s="146"/>
      <c r="I442" s="146"/>
      <c r="J442" s="146"/>
      <c r="K442" s="146"/>
      <c r="L442" s="146"/>
      <c r="M442" s="146"/>
      <c r="N442" s="147"/>
      <c r="O442" s="147"/>
    </row>
    <row r="443" spans="5:15" x14ac:dyDescent="0.2">
      <c r="E443" s="147"/>
      <c r="F443" s="146"/>
      <c r="G443" s="146"/>
      <c r="H443" s="146"/>
      <c r="I443" s="146"/>
      <c r="J443" s="146"/>
      <c r="K443" s="146"/>
      <c r="L443" s="146"/>
      <c r="M443" s="146"/>
      <c r="N443" s="147"/>
      <c r="O443" s="147"/>
    </row>
    <row r="444" spans="5:15" x14ac:dyDescent="0.2">
      <c r="E444" s="147"/>
      <c r="F444" s="146"/>
      <c r="G444" s="146"/>
      <c r="H444" s="146"/>
      <c r="I444" s="146"/>
      <c r="J444" s="146"/>
      <c r="K444" s="146"/>
      <c r="L444" s="146"/>
      <c r="M444" s="146"/>
      <c r="N444" s="147"/>
      <c r="O444" s="147"/>
    </row>
    <row r="445" spans="5:15" x14ac:dyDescent="0.2">
      <c r="E445" s="147"/>
      <c r="F445" s="146"/>
      <c r="G445" s="146"/>
      <c r="H445" s="146"/>
      <c r="I445" s="146"/>
      <c r="J445" s="146"/>
      <c r="K445" s="146"/>
      <c r="L445" s="146"/>
      <c r="M445" s="146"/>
      <c r="N445" s="147"/>
      <c r="O445" s="147"/>
    </row>
    <row r="446" spans="5:15" x14ac:dyDescent="0.2">
      <c r="E446" s="147"/>
      <c r="F446" s="146"/>
      <c r="G446" s="146"/>
      <c r="H446" s="146"/>
      <c r="I446" s="146"/>
      <c r="J446" s="146"/>
      <c r="K446" s="146"/>
      <c r="L446" s="146"/>
      <c r="M446" s="146"/>
      <c r="N446" s="147"/>
      <c r="O446" s="147"/>
    </row>
    <row r="447" spans="5:15" x14ac:dyDescent="0.2">
      <c r="E447" s="147"/>
      <c r="F447" s="146"/>
      <c r="G447" s="146"/>
      <c r="H447" s="146"/>
      <c r="I447" s="146"/>
      <c r="J447" s="146"/>
      <c r="K447" s="146"/>
      <c r="L447" s="146"/>
      <c r="M447" s="146"/>
      <c r="N447" s="147"/>
      <c r="O447" s="147"/>
    </row>
    <row r="448" spans="5:15" x14ac:dyDescent="0.2">
      <c r="E448" s="147"/>
      <c r="F448" s="146"/>
      <c r="G448" s="146"/>
      <c r="H448" s="146"/>
      <c r="I448" s="146"/>
      <c r="J448" s="146"/>
      <c r="K448" s="146"/>
      <c r="L448" s="146"/>
      <c r="M448" s="146"/>
      <c r="N448" s="147"/>
      <c r="O448" s="147"/>
    </row>
    <row r="449" spans="5:15" x14ac:dyDescent="0.2">
      <c r="E449" s="147"/>
      <c r="F449" s="146"/>
      <c r="G449" s="146"/>
      <c r="H449" s="146"/>
      <c r="I449" s="146"/>
      <c r="J449" s="146"/>
      <c r="K449" s="146"/>
      <c r="L449" s="146"/>
      <c r="M449" s="146"/>
      <c r="N449" s="147"/>
      <c r="O449" s="147"/>
    </row>
    <row r="450" spans="5:15" x14ac:dyDescent="0.2">
      <c r="E450" s="147"/>
      <c r="F450" s="146"/>
      <c r="G450" s="146"/>
      <c r="H450" s="146"/>
      <c r="I450" s="146"/>
      <c r="J450" s="146"/>
      <c r="K450" s="146"/>
      <c r="L450" s="146"/>
      <c r="M450" s="146"/>
      <c r="N450" s="147"/>
      <c r="O450" s="147"/>
    </row>
    <row r="451" spans="5:15" x14ac:dyDescent="0.2">
      <c r="E451" s="147"/>
      <c r="F451" s="146"/>
      <c r="G451" s="146"/>
      <c r="H451" s="146"/>
      <c r="I451" s="146"/>
      <c r="J451" s="146"/>
      <c r="K451" s="146"/>
      <c r="L451" s="146"/>
      <c r="M451" s="146"/>
      <c r="N451" s="147"/>
      <c r="O451" s="147"/>
    </row>
    <row r="452" spans="5:15" x14ac:dyDescent="0.2">
      <c r="E452" s="147"/>
      <c r="F452" s="146"/>
      <c r="G452" s="146"/>
      <c r="H452" s="146"/>
      <c r="I452" s="146"/>
      <c r="J452" s="146"/>
      <c r="K452" s="146"/>
      <c r="L452" s="146"/>
      <c r="M452" s="146"/>
      <c r="N452" s="147"/>
      <c r="O452" s="147"/>
    </row>
    <row r="453" spans="5:15" x14ac:dyDescent="0.2">
      <c r="E453" s="147"/>
      <c r="F453" s="146"/>
      <c r="G453" s="146"/>
      <c r="H453" s="146"/>
      <c r="I453" s="146"/>
      <c r="J453" s="146"/>
      <c r="K453" s="146"/>
      <c r="L453" s="146"/>
      <c r="M453" s="146"/>
      <c r="N453" s="147"/>
      <c r="O453" s="147"/>
    </row>
    <row r="454" spans="5:15" x14ac:dyDescent="0.2">
      <c r="E454" s="147"/>
      <c r="F454" s="146"/>
      <c r="G454" s="146"/>
      <c r="H454" s="146"/>
      <c r="I454" s="146"/>
      <c r="J454" s="146"/>
      <c r="K454" s="146"/>
      <c r="L454" s="146"/>
      <c r="M454" s="146"/>
      <c r="N454" s="147"/>
      <c r="O454" s="147"/>
    </row>
    <row r="455" spans="5:15" x14ac:dyDescent="0.2">
      <c r="E455" s="147"/>
      <c r="F455" s="146"/>
      <c r="G455" s="146"/>
      <c r="H455" s="146"/>
      <c r="I455" s="146"/>
      <c r="J455" s="146"/>
      <c r="K455" s="146"/>
      <c r="L455" s="146"/>
      <c r="M455" s="146"/>
      <c r="N455" s="147"/>
      <c r="O455" s="147"/>
    </row>
    <row r="456" spans="5:15" x14ac:dyDescent="0.2">
      <c r="E456" s="147"/>
      <c r="F456" s="146"/>
      <c r="G456" s="146"/>
      <c r="H456" s="146"/>
      <c r="I456" s="146"/>
      <c r="J456" s="146"/>
      <c r="K456" s="146"/>
      <c r="L456" s="146"/>
      <c r="M456" s="146"/>
      <c r="N456" s="147"/>
      <c r="O456" s="147"/>
    </row>
    <row r="457" spans="5:15" x14ac:dyDescent="0.2">
      <c r="E457" s="147"/>
      <c r="F457" s="146"/>
      <c r="G457" s="146"/>
      <c r="H457" s="146"/>
      <c r="I457" s="146"/>
      <c r="J457" s="146"/>
      <c r="K457" s="146"/>
      <c r="L457" s="146"/>
      <c r="M457" s="146"/>
      <c r="N457" s="147"/>
      <c r="O457" s="147"/>
    </row>
    <row r="458" spans="5:15" x14ac:dyDescent="0.2">
      <c r="E458" s="147"/>
      <c r="F458" s="146"/>
      <c r="G458" s="146"/>
      <c r="H458" s="146"/>
      <c r="I458" s="146"/>
      <c r="J458" s="146"/>
      <c r="K458" s="146"/>
      <c r="L458" s="146"/>
      <c r="M458" s="146"/>
      <c r="N458" s="147"/>
      <c r="O458" s="147"/>
    </row>
    <row r="459" spans="5:15" x14ac:dyDescent="0.2">
      <c r="E459" s="147"/>
      <c r="F459" s="146"/>
      <c r="G459" s="146"/>
      <c r="H459" s="146"/>
      <c r="I459" s="146"/>
      <c r="J459" s="146"/>
      <c r="K459" s="146"/>
      <c r="L459" s="146"/>
      <c r="M459" s="146"/>
      <c r="N459" s="147"/>
      <c r="O459" s="147"/>
    </row>
    <row r="460" spans="5:15" x14ac:dyDescent="0.2">
      <c r="E460" s="147"/>
      <c r="F460" s="146"/>
      <c r="G460" s="146"/>
      <c r="H460" s="146"/>
      <c r="I460" s="146"/>
      <c r="J460" s="146"/>
      <c r="K460" s="146"/>
      <c r="L460" s="146"/>
      <c r="M460" s="146"/>
      <c r="N460" s="147"/>
      <c r="O460" s="147"/>
    </row>
    <row r="461" spans="5:15" x14ac:dyDescent="0.2">
      <c r="E461" s="147"/>
      <c r="F461" s="146"/>
      <c r="G461" s="146"/>
      <c r="H461" s="146"/>
      <c r="I461" s="146"/>
      <c r="J461" s="146"/>
      <c r="K461" s="146"/>
      <c r="L461" s="146"/>
      <c r="M461" s="146"/>
      <c r="N461" s="147"/>
      <c r="O461" s="147"/>
    </row>
    <row r="462" spans="5:15" x14ac:dyDescent="0.2">
      <c r="E462" s="147"/>
      <c r="F462" s="146"/>
      <c r="G462" s="146"/>
      <c r="H462" s="146"/>
      <c r="I462" s="146"/>
      <c r="J462" s="146"/>
      <c r="K462" s="146"/>
      <c r="L462" s="146"/>
      <c r="M462" s="146"/>
      <c r="N462" s="147"/>
      <c r="O462" s="147"/>
    </row>
    <row r="463" spans="5:15" x14ac:dyDescent="0.2">
      <c r="E463" s="147"/>
      <c r="F463" s="146"/>
      <c r="G463" s="146"/>
      <c r="H463" s="146"/>
      <c r="I463" s="146"/>
      <c r="J463" s="146"/>
      <c r="K463" s="146"/>
      <c r="L463" s="146"/>
      <c r="M463" s="146"/>
      <c r="N463" s="147"/>
      <c r="O463" s="147"/>
    </row>
    <row r="464" spans="5:15" x14ac:dyDescent="0.2">
      <c r="E464" s="147"/>
      <c r="F464" s="146"/>
      <c r="G464" s="146"/>
      <c r="H464" s="146"/>
      <c r="I464" s="146"/>
      <c r="J464" s="146"/>
      <c r="K464" s="146"/>
      <c r="L464" s="146"/>
      <c r="M464" s="146"/>
      <c r="N464" s="147"/>
      <c r="O464" s="147"/>
    </row>
    <row r="465" spans="5:15" x14ac:dyDescent="0.2">
      <c r="E465" s="147"/>
      <c r="F465" s="146"/>
      <c r="G465" s="146"/>
      <c r="H465" s="146"/>
      <c r="I465" s="146"/>
      <c r="J465" s="146"/>
      <c r="K465" s="146"/>
      <c r="L465" s="146"/>
      <c r="M465" s="146"/>
      <c r="N465" s="147"/>
      <c r="O465" s="147"/>
    </row>
    <row r="466" spans="5:15" x14ac:dyDescent="0.2">
      <c r="E466" s="147"/>
      <c r="F466" s="146"/>
      <c r="G466" s="146"/>
      <c r="H466" s="146"/>
      <c r="I466" s="146"/>
      <c r="J466" s="146"/>
      <c r="K466" s="146"/>
      <c r="L466" s="146"/>
      <c r="M466" s="146"/>
      <c r="N466" s="147"/>
      <c r="O466" s="147"/>
    </row>
    <row r="467" spans="5:15" x14ac:dyDescent="0.2">
      <c r="E467" s="147"/>
      <c r="F467" s="146"/>
      <c r="G467" s="146"/>
      <c r="H467" s="146"/>
      <c r="I467" s="146"/>
      <c r="J467" s="146"/>
      <c r="K467" s="146"/>
      <c r="L467" s="146"/>
      <c r="M467" s="146"/>
      <c r="N467" s="147"/>
      <c r="O467" s="147"/>
    </row>
    <row r="468" spans="5:15" x14ac:dyDescent="0.2">
      <c r="E468" s="147"/>
      <c r="F468" s="146"/>
      <c r="G468" s="146"/>
      <c r="H468" s="146"/>
      <c r="I468" s="146"/>
      <c r="J468" s="146"/>
      <c r="K468" s="146"/>
      <c r="L468" s="146"/>
      <c r="M468" s="146"/>
      <c r="N468" s="147"/>
      <c r="O468" s="147"/>
    </row>
    <row r="469" spans="5:15" x14ac:dyDescent="0.2">
      <c r="E469" s="147"/>
      <c r="F469" s="146"/>
      <c r="G469" s="146"/>
      <c r="H469" s="146"/>
      <c r="I469" s="146"/>
      <c r="J469" s="146"/>
      <c r="K469" s="146"/>
      <c r="L469" s="146"/>
      <c r="M469" s="146"/>
      <c r="N469" s="147"/>
      <c r="O469" s="147"/>
    </row>
    <row r="470" spans="5:15" x14ac:dyDescent="0.2">
      <c r="E470" s="147"/>
      <c r="F470" s="146"/>
      <c r="G470" s="146"/>
      <c r="H470" s="146"/>
      <c r="I470" s="146"/>
      <c r="J470" s="146"/>
      <c r="K470" s="146"/>
      <c r="L470" s="146"/>
      <c r="M470" s="146"/>
      <c r="N470" s="147"/>
      <c r="O470" s="147"/>
    </row>
    <row r="471" spans="5:15" x14ac:dyDescent="0.2">
      <c r="E471" s="147"/>
      <c r="F471" s="146"/>
      <c r="G471" s="146"/>
      <c r="H471" s="146"/>
      <c r="I471" s="146"/>
      <c r="J471" s="146"/>
      <c r="K471" s="146"/>
      <c r="L471" s="146"/>
      <c r="M471" s="146"/>
      <c r="N471" s="147"/>
      <c r="O471" s="147"/>
    </row>
    <row r="472" spans="5:15" x14ac:dyDescent="0.2">
      <c r="E472" s="147"/>
      <c r="F472" s="146"/>
      <c r="G472" s="146"/>
      <c r="H472" s="146"/>
      <c r="I472" s="146"/>
      <c r="J472" s="146"/>
      <c r="K472" s="146"/>
      <c r="L472" s="146"/>
      <c r="M472" s="146"/>
      <c r="N472" s="147"/>
      <c r="O472" s="147"/>
    </row>
    <row r="473" spans="5:15" x14ac:dyDescent="0.2">
      <c r="E473" s="147"/>
      <c r="F473" s="146"/>
      <c r="G473" s="146"/>
      <c r="H473" s="146"/>
      <c r="I473" s="146"/>
      <c r="J473" s="146"/>
      <c r="K473" s="146"/>
      <c r="L473" s="146"/>
      <c r="M473" s="146"/>
      <c r="N473" s="147"/>
      <c r="O473" s="147"/>
    </row>
    <row r="474" spans="5:15" x14ac:dyDescent="0.2">
      <c r="E474" s="147"/>
      <c r="F474" s="146"/>
      <c r="G474" s="146"/>
      <c r="H474" s="146"/>
      <c r="I474" s="146"/>
      <c r="J474" s="146"/>
      <c r="K474" s="146"/>
      <c r="L474" s="146"/>
      <c r="M474" s="146"/>
      <c r="N474" s="147"/>
      <c r="O474" s="147"/>
    </row>
    <row r="475" spans="5:15" x14ac:dyDescent="0.2">
      <c r="E475" s="147"/>
      <c r="F475" s="146"/>
      <c r="G475" s="146"/>
      <c r="H475" s="146"/>
      <c r="I475" s="146"/>
      <c r="J475" s="146"/>
      <c r="K475" s="146"/>
      <c r="L475" s="146"/>
      <c r="M475" s="146"/>
      <c r="N475" s="147"/>
      <c r="O475" s="147"/>
    </row>
    <row r="476" spans="5:15" x14ac:dyDescent="0.2">
      <c r="E476" s="147"/>
      <c r="F476" s="146"/>
      <c r="G476" s="146"/>
      <c r="H476" s="146"/>
      <c r="I476" s="146"/>
      <c r="J476" s="146"/>
      <c r="K476" s="146"/>
      <c r="L476" s="146"/>
      <c r="M476" s="146"/>
      <c r="N476" s="147"/>
      <c r="O476" s="147"/>
    </row>
    <row r="477" spans="5:15" x14ac:dyDescent="0.2">
      <c r="E477" s="147"/>
      <c r="F477" s="146"/>
      <c r="G477" s="146"/>
      <c r="H477" s="146"/>
      <c r="I477" s="146"/>
      <c r="J477" s="146"/>
      <c r="K477" s="146"/>
      <c r="L477" s="146"/>
      <c r="M477" s="146"/>
      <c r="N477" s="147"/>
      <c r="O477" s="147"/>
    </row>
    <row r="478" spans="5:15" x14ac:dyDescent="0.2">
      <c r="E478" s="147"/>
      <c r="F478" s="146"/>
      <c r="G478" s="146"/>
      <c r="H478" s="146"/>
      <c r="I478" s="146"/>
      <c r="J478" s="146"/>
      <c r="K478" s="146"/>
      <c r="L478" s="146"/>
      <c r="M478" s="146"/>
      <c r="N478" s="147"/>
      <c r="O478" s="147"/>
    </row>
    <row r="479" spans="5:15" x14ac:dyDescent="0.2">
      <c r="E479" s="147"/>
      <c r="F479" s="146"/>
      <c r="G479" s="146"/>
      <c r="H479" s="146"/>
      <c r="I479" s="146"/>
      <c r="J479" s="146"/>
      <c r="K479" s="146"/>
      <c r="L479" s="146"/>
      <c r="M479" s="146"/>
      <c r="N479" s="147"/>
      <c r="O479" s="147"/>
    </row>
    <row r="480" spans="5:15" x14ac:dyDescent="0.2">
      <c r="E480" s="147"/>
      <c r="F480" s="146"/>
      <c r="G480" s="146"/>
      <c r="H480" s="146"/>
      <c r="I480" s="146"/>
      <c r="J480" s="146"/>
      <c r="K480" s="146"/>
      <c r="L480" s="146"/>
      <c r="M480" s="146"/>
      <c r="N480" s="147"/>
      <c r="O480" s="147"/>
    </row>
    <row r="481" spans="5:15" x14ac:dyDescent="0.2">
      <c r="E481" s="147"/>
      <c r="F481" s="146"/>
      <c r="G481" s="146"/>
      <c r="H481" s="146"/>
      <c r="I481" s="146"/>
      <c r="J481" s="146"/>
      <c r="K481" s="146"/>
      <c r="L481" s="146"/>
      <c r="M481" s="146"/>
      <c r="N481" s="147"/>
      <c r="O481" s="147"/>
    </row>
    <row r="482" spans="5:15" x14ac:dyDescent="0.2">
      <c r="E482" s="147"/>
      <c r="F482" s="146"/>
      <c r="G482" s="146"/>
      <c r="H482" s="146"/>
      <c r="I482" s="146"/>
      <c r="J482" s="146"/>
      <c r="K482" s="146"/>
      <c r="L482" s="146"/>
      <c r="M482" s="146"/>
      <c r="N482" s="147"/>
      <c r="O482" s="147"/>
    </row>
    <row r="483" spans="5:15" x14ac:dyDescent="0.2">
      <c r="E483" s="147"/>
      <c r="F483" s="146"/>
      <c r="G483" s="146"/>
      <c r="H483" s="146"/>
      <c r="I483" s="146"/>
      <c r="J483" s="146"/>
      <c r="K483" s="146"/>
      <c r="L483" s="146"/>
      <c r="M483" s="146"/>
      <c r="N483" s="147"/>
      <c r="O483" s="147"/>
    </row>
    <row r="484" spans="5:15" x14ac:dyDescent="0.2">
      <c r="E484" s="147"/>
      <c r="F484" s="146"/>
      <c r="G484" s="146"/>
      <c r="H484" s="146"/>
      <c r="I484" s="146"/>
      <c r="J484" s="146"/>
      <c r="K484" s="146"/>
      <c r="L484" s="146"/>
      <c r="M484" s="146"/>
      <c r="N484" s="147"/>
      <c r="O484" s="147"/>
    </row>
    <row r="485" spans="5:15" x14ac:dyDescent="0.2">
      <c r="E485" s="147"/>
      <c r="F485" s="146"/>
      <c r="G485" s="146"/>
      <c r="H485" s="146"/>
      <c r="I485" s="146"/>
      <c r="J485" s="146"/>
      <c r="K485" s="146"/>
      <c r="L485" s="146"/>
      <c r="M485" s="146"/>
      <c r="N485" s="147"/>
      <c r="O485" s="147"/>
    </row>
    <row r="486" spans="5:15" x14ac:dyDescent="0.2">
      <c r="E486" s="147"/>
      <c r="F486" s="146"/>
      <c r="G486" s="146"/>
      <c r="H486" s="146"/>
      <c r="I486" s="146"/>
      <c r="J486" s="146"/>
      <c r="K486" s="146"/>
      <c r="L486" s="146"/>
      <c r="M486" s="146"/>
      <c r="N486" s="147"/>
      <c r="O486" s="147"/>
    </row>
    <row r="487" spans="5:15" x14ac:dyDescent="0.2">
      <c r="E487" s="147"/>
      <c r="F487" s="146"/>
      <c r="G487" s="146"/>
      <c r="H487" s="146"/>
      <c r="I487" s="146"/>
      <c r="J487" s="146"/>
      <c r="K487" s="146"/>
      <c r="L487" s="146"/>
      <c r="M487" s="146"/>
      <c r="N487" s="147"/>
      <c r="O487" s="147"/>
    </row>
    <row r="488" spans="5:15" x14ac:dyDescent="0.2">
      <c r="E488" s="147"/>
      <c r="F488" s="146"/>
      <c r="G488" s="146"/>
      <c r="H488" s="146"/>
      <c r="I488" s="146"/>
      <c r="J488" s="146"/>
      <c r="K488" s="146"/>
      <c r="L488" s="146"/>
      <c r="M488" s="146"/>
      <c r="N488" s="147"/>
      <c r="O488" s="147"/>
    </row>
    <row r="489" spans="5:15" x14ac:dyDescent="0.2">
      <c r="E489" s="147"/>
      <c r="F489" s="146"/>
      <c r="G489" s="146"/>
      <c r="H489" s="146"/>
      <c r="I489" s="146"/>
      <c r="J489" s="146"/>
      <c r="K489" s="146"/>
      <c r="L489" s="146"/>
      <c r="M489" s="146"/>
      <c r="N489" s="147"/>
      <c r="O489" s="147"/>
    </row>
    <row r="490" spans="5:15" x14ac:dyDescent="0.2">
      <c r="E490" s="147"/>
      <c r="F490" s="146"/>
      <c r="G490" s="146"/>
      <c r="H490" s="146"/>
      <c r="I490" s="146"/>
      <c r="J490" s="146"/>
      <c r="K490" s="146"/>
      <c r="L490" s="146"/>
      <c r="M490" s="146"/>
      <c r="N490" s="147"/>
      <c r="O490" s="147"/>
    </row>
    <row r="491" spans="5:15" x14ac:dyDescent="0.2">
      <c r="E491" s="147"/>
      <c r="F491" s="146"/>
      <c r="G491" s="146"/>
      <c r="H491" s="146"/>
      <c r="I491" s="146"/>
      <c r="J491" s="146"/>
      <c r="K491" s="146"/>
      <c r="L491" s="146"/>
      <c r="M491" s="146"/>
      <c r="N491" s="147"/>
      <c r="O491" s="147"/>
    </row>
    <row r="492" spans="5:15" x14ac:dyDescent="0.2">
      <c r="E492" s="147"/>
      <c r="F492" s="146"/>
      <c r="G492" s="146"/>
      <c r="H492" s="146"/>
      <c r="I492" s="146"/>
      <c r="J492" s="146"/>
      <c r="K492" s="146"/>
      <c r="L492" s="146"/>
      <c r="M492" s="146"/>
      <c r="N492" s="147"/>
      <c r="O492" s="147"/>
    </row>
    <row r="493" spans="5:15" x14ac:dyDescent="0.2">
      <c r="E493" s="147"/>
      <c r="F493" s="146"/>
      <c r="G493" s="146"/>
      <c r="H493" s="146"/>
      <c r="I493" s="146"/>
      <c r="J493" s="146"/>
      <c r="K493" s="146"/>
      <c r="L493" s="146"/>
      <c r="M493" s="146"/>
      <c r="N493" s="147"/>
      <c r="O493" s="147"/>
    </row>
    <row r="494" spans="5:15" x14ac:dyDescent="0.2">
      <c r="E494" s="147"/>
      <c r="F494" s="146"/>
      <c r="G494" s="146"/>
      <c r="H494" s="146"/>
      <c r="I494" s="146"/>
      <c r="J494" s="146"/>
      <c r="K494" s="146"/>
      <c r="L494" s="146"/>
      <c r="M494" s="146"/>
      <c r="N494" s="147"/>
      <c r="O494" s="147"/>
    </row>
    <row r="495" spans="5:15" x14ac:dyDescent="0.2">
      <c r="E495" s="147"/>
      <c r="F495" s="146"/>
      <c r="G495" s="146"/>
      <c r="H495" s="146"/>
      <c r="I495" s="146"/>
      <c r="J495" s="146"/>
      <c r="K495" s="146"/>
      <c r="L495" s="146"/>
      <c r="M495" s="146"/>
      <c r="N495" s="147"/>
      <c r="O495" s="147"/>
    </row>
    <row r="496" spans="5:15" x14ac:dyDescent="0.2">
      <c r="E496" s="147"/>
      <c r="F496" s="146"/>
      <c r="G496" s="146"/>
      <c r="H496" s="146"/>
      <c r="I496" s="146"/>
      <c r="J496" s="146"/>
      <c r="K496" s="146"/>
      <c r="L496" s="146"/>
      <c r="M496" s="146"/>
      <c r="N496" s="147"/>
      <c r="O496" s="147"/>
    </row>
    <row r="497" spans="5:15" x14ac:dyDescent="0.2">
      <c r="E497" s="147"/>
      <c r="F497" s="146"/>
      <c r="G497" s="146"/>
      <c r="H497" s="146"/>
      <c r="I497" s="146"/>
      <c r="J497" s="146"/>
      <c r="K497" s="146"/>
      <c r="L497" s="146"/>
      <c r="M497" s="146"/>
      <c r="N497" s="147"/>
      <c r="O497" s="147"/>
    </row>
    <row r="498" spans="5:15" x14ac:dyDescent="0.2">
      <c r="E498" s="147"/>
      <c r="F498" s="146"/>
      <c r="G498" s="146"/>
      <c r="H498" s="146"/>
      <c r="I498" s="146"/>
      <c r="J498" s="146"/>
      <c r="K498" s="146"/>
      <c r="L498" s="146"/>
      <c r="M498" s="146"/>
      <c r="N498" s="147"/>
      <c r="O498" s="147"/>
    </row>
    <row r="499" spans="5:15" x14ac:dyDescent="0.2">
      <c r="E499" s="147"/>
      <c r="F499" s="146"/>
      <c r="G499" s="146"/>
      <c r="H499" s="146"/>
      <c r="I499" s="146"/>
      <c r="J499" s="146"/>
      <c r="K499" s="146"/>
      <c r="L499" s="146"/>
      <c r="M499" s="146"/>
      <c r="N499" s="147"/>
      <c r="O499" s="147"/>
    </row>
    <row r="500" spans="5:15" x14ac:dyDescent="0.2">
      <c r="E500" s="147"/>
      <c r="F500" s="146"/>
      <c r="G500" s="146"/>
      <c r="H500" s="146"/>
      <c r="I500" s="146"/>
      <c r="J500" s="146"/>
      <c r="K500" s="146"/>
      <c r="L500" s="146"/>
      <c r="M500" s="146"/>
      <c r="N500" s="147"/>
      <c r="O500" s="147"/>
    </row>
    <row r="501" spans="5:15" x14ac:dyDescent="0.2">
      <c r="E501" s="147"/>
      <c r="F501" s="146"/>
      <c r="G501" s="146"/>
      <c r="H501" s="146"/>
      <c r="I501" s="146"/>
      <c r="J501" s="146"/>
      <c r="K501" s="146"/>
      <c r="L501" s="146"/>
      <c r="M501" s="146"/>
      <c r="N501" s="147"/>
      <c r="O501" s="147"/>
    </row>
    <row r="502" spans="5:15" x14ac:dyDescent="0.2">
      <c r="E502" s="147"/>
      <c r="F502" s="146"/>
      <c r="G502" s="146"/>
      <c r="H502" s="146"/>
      <c r="I502" s="146"/>
      <c r="J502" s="146"/>
      <c r="K502" s="146"/>
      <c r="L502" s="146"/>
      <c r="M502" s="146"/>
      <c r="N502" s="147"/>
      <c r="O502" s="147"/>
    </row>
    <row r="503" spans="5:15" x14ac:dyDescent="0.2">
      <c r="E503" s="147"/>
      <c r="F503" s="146"/>
      <c r="G503" s="146"/>
      <c r="H503" s="146"/>
      <c r="I503" s="146"/>
      <c r="J503" s="146"/>
      <c r="K503" s="146"/>
      <c r="L503" s="146"/>
      <c r="M503" s="146"/>
      <c r="N503" s="147"/>
      <c r="O503" s="147"/>
    </row>
    <row r="504" spans="5:15" x14ac:dyDescent="0.2">
      <c r="E504" s="147"/>
      <c r="F504" s="146"/>
      <c r="G504" s="146"/>
      <c r="H504" s="146"/>
      <c r="I504" s="146"/>
      <c r="J504" s="146"/>
      <c r="K504" s="146"/>
      <c r="L504" s="146"/>
      <c r="M504" s="146"/>
      <c r="N504" s="147"/>
      <c r="O504" s="147"/>
    </row>
    <row r="505" spans="5:15" x14ac:dyDescent="0.2">
      <c r="E505" s="147"/>
      <c r="F505" s="146"/>
      <c r="G505" s="146"/>
      <c r="H505" s="146"/>
      <c r="I505" s="146"/>
      <c r="J505" s="146"/>
      <c r="K505" s="146"/>
      <c r="L505" s="146"/>
      <c r="M505" s="146"/>
      <c r="N505" s="147"/>
      <c r="O505" s="147"/>
    </row>
    <row r="506" spans="5:15" x14ac:dyDescent="0.2">
      <c r="E506" s="147"/>
      <c r="F506" s="146"/>
      <c r="G506" s="146"/>
      <c r="H506" s="146"/>
      <c r="I506" s="146"/>
      <c r="J506" s="146"/>
      <c r="K506" s="146"/>
      <c r="L506" s="146"/>
      <c r="M506" s="146"/>
      <c r="N506" s="147"/>
      <c r="O506" s="147"/>
    </row>
    <row r="507" spans="5:15" x14ac:dyDescent="0.2">
      <c r="E507" s="147"/>
      <c r="F507" s="146"/>
      <c r="G507" s="146"/>
      <c r="H507" s="146"/>
      <c r="I507" s="146"/>
      <c r="J507" s="146"/>
      <c r="K507" s="146"/>
      <c r="L507" s="146"/>
      <c r="M507" s="146"/>
      <c r="N507" s="147"/>
      <c r="O507" s="147"/>
    </row>
    <row r="508" spans="5:15" x14ac:dyDescent="0.2">
      <c r="E508" s="147"/>
      <c r="F508" s="146"/>
      <c r="G508" s="146"/>
      <c r="H508" s="146"/>
      <c r="I508" s="146"/>
      <c r="J508" s="146"/>
      <c r="K508" s="146"/>
      <c r="L508" s="146"/>
      <c r="M508" s="146"/>
      <c r="N508" s="147"/>
      <c r="O508" s="147"/>
    </row>
    <row r="509" spans="5:15" x14ac:dyDescent="0.2">
      <c r="E509" s="147"/>
      <c r="F509" s="146"/>
      <c r="G509" s="146"/>
      <c r="H509" s="146"/>
      <c r="I509" s="146"/>
      <c r="J509" s="146"/>
      <c r="K509" s="146"/>
      <c r="L509" s="146"/>
      <c r="M509" s="146"/>
      <c r="N509" s="147"/>
      <c r="O509" s="147"/>
    </row>
    <row r="510" spans="5:15" x14ac:dyDescent="0.2">
      <c r="E510" s="147"/>
      <c r="F510" s="146"/>
      <c r="G510" s="146"/>
      <c r="H510" s="146"/>
      <c r="I510" s="146"/>
      <c r="J510" s="146"/>
      <c r="K510" s="146"/>
      <c r="L510" s="146"/>
      <c r="M510" s="146"/>
      <c r="N510" s="147"/>
      <c r="O510" s="147"/>
    </row>
    <row r="511" spans="5:15" x14ac:dyDescent="0.2">
      <c r="E511" s="147"/>
      <c r="F511" s="146"/>
      <c r="G511" s="146"/>
      <c r="H511" s="146"/>
      <c r="I511" s="146"/>
      <c r="J511" s="146"/>
      <c r="K511" s="146"/>
      <c r="L511" s="146"/>
      <c r="M511" s="146"/>
      <c r="N511" s="147"/>
      <c r="O511" s="147"/>
    </row>
    <row r="512" spans="5:15" x14ac:dyDescent="0.2">
      <c r="E512" s="147"/>
      <c r="F512" s="146"/>
      <c r="G512" s="146"/>
      <c r="H512" s="146"/>
      <c r="I512" s="146"/>
      <c r="J512" s="146"/>
      <c r="K512" s="146"/>
      <c r="L512" s="146"/>
      <c r="M512" s="146"/>
      <c r="N512" s="147"/>
      <c r="O512" s="147"/>
    </row>
    <row r="513" spans="5:15" x14ac:dyDescent="0.2">
      <c r="E513" s="147"/>
      <c r="F513" s="146"/>
      <c r="G513" s="146"/>
      <c r="H513" s="146"/>
      <c r="I513" s="146"/>
      <c r="J513" s="146"/>
      <c r="K513" s="146"/>
      <c r="L513" s="146"/>
      <c r="M513" s="146"/>
      <c r="N513" s="147"/>
      <c r="O513" s="147"/>
    </row>
    <row r="514" spans="5:15" x14ac:dyDescent="0.2">
      <c r="E514" s="147"/>
      <c r="F514" s="146"/>
      <c r="G514" s="146"/>
      <c r="H514" s="146"/>
      <c r="I514" s="146"/>
      <c r="J514" s="146"/>
      <c r="K514" s="146"/>
      <c r="L514" s="146"/>
      <c r="M514" s="146"/>
      <c r="N514" s="147"/>
      <c r="O514" s="147"/>
    </row>
    <row r="515" spans="5:15" x14ac:dyDescent="0.2">
      <c r="E515" s="147"/>
      <c r="F515" s="146"/>
      <c r="G515" s="146"/>
      <c r="H515" s="146"/>
      <c r="I515" s="146"/>
      <c r="J515" s="146"/>
      <c r="K515" s="146"/>
      <c r="L515" s="146"/>
      <c r="M515" s="146"/>
      <c r="N515" s="147"/>
      <c r="O515" s="147"/>
    </row>
    <row r="516" spans="5:15" x14ac:dyDescent="0.2">
      <c r="E516" s="147"/>
      <c r="F516" s="146"/>
      <c r="G516" s="146"/>
      <c r="H516" s="146"/>
      <c r="I516" s="146"/>
      <c r="J516" s="146"/>
      <c r="K516" s="146"/>
      <c r="L516" s="146"/>
      <c r="M516" s="146"/>
      <c r="N516" s="147"/>
      <c r="O516" s="147"/>
    </row>
    <row r="517" spans="5:15" x14ac:dyDescent="0.2">
      <c r="E517" s="147"/>
      <c r="F517" s="146"/>
      <c r="G517" s="146"/>
      <c r="H517" s="146"/>
      <c r="I517" s="146"/>
      <c r="J517" s="146"/>
      <c r="K517" s="146"/>
      <c r="L517" s="146"/>
      <c r="M517" s="146"/>
      <c r="N517" s="147"/>
      <c r="O517" s="147"/>
    </row>
    <row r="518" spans="5:15" x14ac:dyDescent="0.2">
      <c r="E518" s="147"/>
      <c r="F518" s="146"/>
      <c r="G518" s="146"/>
      <c r="H518" s="146"/>
      <c r="I518" s="146"/>
      <c r="J518" s="146"/>
      <c r="K518" s="146"/>
      <c r="L518" s="146"/>
      <c r="M518" s="146"/>
      <c r="N518" s="147"/>
      <c r="O518" s="147"/>
    </row>
    <row r="519" spans="5:15" x14ac:dyDescent="0.2">
      <c r="E519" s="147"/>
      <c r="F519" s="146"/>
      <c r="G519" s="146"/>
      <c r="H519" s="146"/>
      <c r="I519" s="146"/>
      <c r="J519" s="146"/>
      <c r="K519" s="146"/>
      <c r="L519" s="146"/>
      <c r="M519" s="146"/>
      <c r="N519" s="147"/>
      <c r="O519" s="147"/>
    </row>
    <row r="520" spans="5:15" x14ac:dyDescent="0.2">
      <c r="E520" s="147"/>
      <c r="F520" s="146"/>
      <c r="G520" s="146"/>
      <c r="H520" s="146"/>
      <c r="I520" s="146"/>
      <c r="J520" s="146"/>
      <c r="K520" s="146"/>
      <c r="L520" s="146"/>
      <c r="M520" s="146"/>
      <c r="N520" s="147"/>
      <c r="O520" s="147"/>
    </row>
    <row r="521" spans="5:15" x14ac:dyDescent="0.2">
      <c r="E521" s="147"/>
      <c r="F521" s="146"/>
      <c r="G521" s="146"/>
      <c r="H521" s="146"/>
      <c r="I521" s="146"/>
      <c r="J521" s="146"/>
      <c r="K521" s="146"/>
      <c r="L521" s="146"/>
      <c r="M521" s="146"/>
      <c r="N521" s="147"/>
      <c r="O521" s="147"/>
    </row>
    <row r="522" spans="5:15" x14ac:dyDescent="0.2">
      <c r="E522" s="147"/>
      <c r="F522" s="146"/>
      <c r="G522" s="146"/>
      <c r="H522" s="146"/>
      <c r="I522" s="146"/>
      <c r="J522" s="146"/>
      <c r="K522" s="146"/>
      <c r="L522" s="146"/>
      <c r="M522" s="146"/>
      <c r="N522" s="147"/>
      <c r="O522" s="147"/>
    </row>
    <row r="523" spans="5:15" x14ac:dyDescent="0.2">
      <c r="E523" s="147"/>
      <c r="F523" s="146"/>
      <c r="G523" s="146"/>
      <c r="H523" s="146"/>
      <c r="I523" s="146"/>
      <c r="J523" s="146"/>
      <c r="K523" s="146"/>
      <c r="L523" s="146"/>
      <c r="M523" s="146"/>
      <c r="N523" s="147"/>
      <c r="O523" s="147"/>
    </row>
    <row r="524" spans="5:15" x14ac:dyDescent="0.2">
      <c r="E524" s="147"/>
      <c r="F524" s="146"/>
      <c r="G524" s="146"/>
      <c r="H524" s="146"/>
      <c r="I524" s="146"/>
      <c r="J524" s="146"/>
      <c r="K524" s="146"/>
      <c r="L524" s="146"/>
      <c r="M524" s="146"/>
      <c r="N524" s="147"/>
      <c r="O524" s="147"/>
    </row>
    <row r="525" spans="5:15" x14ac:dyDescent="0.2">
      <c r="E525" s="147"/>
      <c r="F525" s="146"/>
      <c r="G525" s="146"/>
      <c r="H525" s="146"/>
      <c r="I525" s="146"/>
      <c r="J525" s="146"/>
      <c r="K525" s="146"/>
      <c r="L525" s="146"/>
      <c r="M525" s="146"/>
      <c r="N525" s="147"/>
      <c r="O525" s="147"/>
    </row>
    <row r="526" spans="5:15" x14ac:dyDescent="0.2">
      <c r="E526" s="147"/>
      <c r="F526" s="146"/>
      <c r="G526" s="146"/>
      <c r="H526" s="146"/>
      <c r="I526" s="146"/>
      <c r="J526" s="146"/>
      <c r="K526" s="146"/>
      <c r="L526" s="146"/>
      <c r="M526" s="146"/>
      <c r="N526" s="147"/>
      <c r="O526" s="147"/>
    </row>
    <row r="527" spans="5:15" x14ac:dyDescent="0.2">
      <c r="E527" s="147"/>
      <c r="F527" s="146"/>
      <c r="G527" s="146"/>
      <c r="H527" s="146"/>
      <c r="I527" s="146"/>
      <c r="J527" s="146"/>
      <c r="K527" s="146"/>
      <c r="L527" s="146"/>
      <c r="M527" s="146"/>
      <c r="N527" s="147"/>
      <c r="O527" s="147"/>
    </row>
    <row r="528" spans="5:15" x14ac:dyDescent="0.2">
      <c r="E528" s="147"/>
      <c r="F528" s="146"/>
      <c r="G528" s="146"/>
      <c r="H528" s="146"/>
      <c r="I528" s="146"/>
      <c r="J528" s="146"/>
      <c r="K528" s="146"/>
      <c r="L528" s="146"/>
      <c r="M528" s="146"/>
      <c r="N528" s="147"/>
      <c r="O528" s="147"/>
    </row>
    <row r="529" spans="5:15" x14ac:dyDescent="0.2">
      <c r="E529" s="147"/>
      <c r="F529" s="146"/>
      <c r="G529" s="146"/>
      <c r="H529" s="146"/>
      <c r="I529" s="146"/>
      <c r="J529" s="146"/>
      <c r="K529" s="146"/>
      <c r="L529" s="146"/>
      <c r="M529" s="146"/>
      <c r="N529" s="147"/>
      <c r="O529" s="147"/>
    </row>
    <row r="530" spans="5:15" x14ac:dyDescent="0.2">
      <c r="E530" s="147"/>
      <c r="F530" s="146"/>
      <c r="G530" s="146"/>
      <c r="H530" s="146"/>
      <c r="I530" s="146"/>
      <c r="J530" s="146"/>
      <c r="K530" s="146"/>
      <c r="L530" s="146"/>
      <c r="M530" s="146"/>
      <c r="N530" s="147"/>
      <c r="O530" s="147"/>
    </row>
    <row r="531" spans="5:15" x14ac:dyDescent="0.2">
      <c r="E531" s="147"/>
      <c r="F531" s="146"/>
      <c r="G531" s="146"/>
      <c r="H531" s="146"/>
      <c r="I531" s="146"/>
      <c r="J531" s="146"/>
      <c r="K531" s="146"/>
      <c r="L531" s="146"/>
      <c r="M531" s="146"/>
      <c r="N531" s="147"/>
      <c r="O531" s="147"/>
    </row>
    <row r="532" spans="5:15" x14ac:dyDescent="0.2">
      <c r="E532" s="147"/>
      <c r="F532" s="146"/>
      <c r="G532" s="146"/>
      <c r="H532" s="146"/>
      <c r="I532" s="146"/>
      <c r="J532" s="146"/>
      <c r="K532" s="146"/>
      <c r="L532" s="146"/>
      <c r="M532" s="146"/>
      <c r="N532" s="147"/>
      <c r="O532" s="147"/>
    </row>
    <row r="533" spans="5:15" x14ac:dyDescent="0.2">
      <c r="E533" s="147"/>
      <c r="F533" s="146"/>
      <c r="G533" s="146"/>
      <c r="H533" s="146"/>
      <c r="I533" s="146"/>
      <c r="J533" s="146"/>
      <c r="K533" s="146"/>
      <c r="L533" s="146"/>
      <c r="M533" s="146"/>
      <c r="N533" s="147"/>
      <c r="O533" s="147"/>
    </row>
    <row r="534" spans="5:15" x14ac:dyDescent="0.2">
      <c r="E534" s="147"/>
      <c r="F534" s="146"/>
      <c r="G534" s="146"/>
      <c r="H534" s="146"/>
      <c r="I534" s="146"/>
      <c r="J534" s="146"/>
      <c r="K534" s="146"/>
      <c r="L534" s="146"/>
      <c r="M534" s="146"/>
      <c r="N534" s="147"/>
      <c r="O534" s="147"/>
    </row>
    <row r="535" spans="5:15" x14ac:dyDescent="0.2">
      <c r="E535" s="147"/>
      <c r="F535" s="146"/>
      <c r="G535" s="146"/>
      <c r="H535" s="146"/>
      <c r="I535" s="146"/>
      <c r="J535" s="146"/>
      <c r="K535" s="146"/>
      <c r="L535" s="146"/>
      <c r="M535" s="146"/>
      <c r="N535" s="147"/>
      <c r="O535" s="147"/>
    </row>
    <row r="536" spans="5:15" x14ac:dyDescent="0.2">
      <c r="E536" s="147"/>
      <c r="F536" s="146"/>
      <c r="G536" s="146"/>
      <c r="H536" s="146"/>
      <c r="I536" s="146"/>
      <c r="J536" s="146"/>
      <c r="K536" s="146"/>
      <c r="L536" s="146"/>
      <c r="M536" s="146"/>
      <c r="N536" s="147"/>
      <c r="O536" s="147"/>
    </row>
    <row r="537" spans="5:15" x14ac:dyDescent="0.2">
      <c r="E537" s="147"/>
      <c r="F537" s="146"/>
      <c r="G537" s="146"/>
      <c r="H537" s="146"/>
      <c r="I537" s="146"/>
      <c r="J537" s="146"/>
      <c r="K537" s="146"/>
      <c r="L537" s="146"/>
      <c r="M537" s="146"/>
      <c r="N537" s="147"/>
      <c r="O537" s="147"/>
    </row>
    <row r="538" spans="5:15" x14ac:dyDescent="0.2">
      <c r="E538" s="147"/>
      <c r="F538" s="146"/>
      <c r="G538" s="146"/>
      <c r="H538" s="146"/>
      <c r="I538" s="146"/>
      <c r="J538" s="146"/>
      <c r="K538" s="146"/>
      <c r="L538" s="146"/>
      <c r="M538" s="146"/>
      <c r="N538" s="147"/>
      <c r="O538" s="147"/>
    </row>
    <row r="539" spans="5:15" x14ac:dyDescent="0.2">
      <c r="E539" s="147"/>
      <c r="F539" s="146"/>
      <c r="G539" s="146"/>
      <c r="H539" s="146"/>
      <c r="I539" s="146"/>
      <c r="J539" s="146"/>
      <c r="K539" s="146"/>
      <c r="L539" s="146"/>
      <c r="M539" s="146"/>
      <c r="N539" s="147"/>
      <c r="O539" s="147"/>
    </row>
    <row r="540" spans="5:15" x14ac:dyDescent="0.2">
      <c r="E540" s="147"/>
      <c r="F540" s="146"/>
      <c r="G540" s="146"/>
      <c r="H540" s="146"/>
      <c r="I540" s="146"/>
      <c r="J540" s="146"/>
      <c r="K540" s="146"/>
      <c r="L540" s="146"/>
      <c r="M540" s="146"/>
      <c r="N540" s="147"/>
      <c r="O540" s="147"/>
    </row>
    <row r="541" spans="5:15" x14ac:dyDescent="0.2">
      <c r="E541" s="147"/>
      <c r="F541" s="146"/>
      <c r="G541" s="146"/>
      <c r="H541" s="146"/>
      <c r="I541" s="146"/>
      <c r="J541" s="146"/>
      <c r="K541" s="146"/>
      <c r="L541" s="146"/>
      <c r="M541" s="146"/>
      <c r="N541" s="147"/>
      <c r="O541" s="147"/>
    </row>
    <row r="542" spans="5:15" x14ac:dyDescent="0.2">
      <c r="E542" s="147"/>
      <c r="F542" s="146"/>
      <c r="G542" s="146"/>
      <c r="H542" s="146"/>
      <c r="I542" s="146"/>
      <c r="J542" s="146"/>
      <c r="K542" s="146"/>
      <c r="L542" s="146"/>
      <c r="M542" s="146"/>
      <c r="N542" s="147"/>
      <c r="O542" s="147"/>
    </row>
    <row r="543" spans="5:15" x14ac:dyDescent="0.2">
      <c r="E543" s="147"/>
      <c r="F543" s="146"/>
      <c r="G543" s="146"/>
      <c r="H543" s="146"/>
      <c r="I543" s="146"/>
      <c r="J543" s="146"/>
      <c r="K543" s="146"/>
      <c r="L543" s="146"/>
      <c r="M543" s="146"/>
      <c r="N543" s="147"/>
      <c r="O543" s="147"/>
    </row>
    <row r="544" spans="5:15" x14ac:dyDescent="0.2">
      <c r="E544" s="147"/>
      <c r="F544" s="146"/>
      <c r="G544" s="146"/>
      <c r="H544" s="146"/>
      <c r="I544" s="146"/>
      <c r="J544" s="146"/>
      <c r="K544" s="146"/>
      <c r="L544" s="146"/>
      <c r="M544" s="146"/>
      <c r="N544" s="147"/>
      <c r="O544" s="147"/>
    </row>
    <row r="545" spans="5:15" x14ac:dyDescent="0.2">
      <c r="E545" s="147"/>
      <c r="F545" s="146"/>
      <c r="G545" s="146"/>
      <c r="H545" s="146"/>
      <c r="I545" s="146"/>
      <c r="J545" s="146"/>
      <c r="K545" s="146"/>
      <c r="L545" s="146"/>
      <c r="M545" s="146"/>
      <c r="N545" s="147"/>
      <c r="O545" s="147"/>
    </row>
    <row r="546" spans="5:15" x14ac:dyDescent="0.2">
      <c r="E546" s="147"/>
      <c r="F546" s="146"/>
      <c r="G546" s="146"/>
      <c r="H546" s="146"/>
      <c r="I546" s="146"/>
      <c r="J546" s="146"/>
      <c r="K546" s="146"/>
      <c r="L546" s="146"/>
      <c r="M546" s="146"/>
      <c r="N546" s="147"/>
      <c r="O546" s="147"/>
    </row>
    <row r="547" spans="5:15" x14ac:dyDescent="0.2">
      <c r="E547" s="147"/>
      <c r="F547" s="146"/>
      <c r="G547" s="146"/>
      <c r="H547" s="146"/>
      <c r="I547" s="146"/>
      <c r="J547" s="146"/>
      <c r="K547" s="146"/>
      <c r="L547" s="146"/>
      <c r="M547" s="146"/>
      <c r="N547" s="147"/>
      <c r="O547" s="147"/>
    </row>
    <row r="548" spans="5:15" x14ac:dyDescent="0.2">
      <c r="E548" s="147"/>
      <c r="F548" s="146"/>
      <c r="G548" s="146"/>
      <c r="H548" s="146"/>
      <c r="I548" s="146"/>
      <c r="J548" s="146"/>
      <c r="K548" s="146"/>
      <c r="L548" s="146"/>
      <c r="M548" s="146"/>
      <c r="N548" s="147"/>
      <c r="O548" s="147"/>
    </row>
    <row r="549" spans="5:15" x14ac:dyDescent="0.2">
      <c r="E549" s="147"/>
      <c r="F549" s="146"/>
      <c r="G549" s="146"/>
      <c r="H549" s="146"/>
      <c r="I549" s="146"/>
      <c r="J549" s="146"/>
      <c r="K549" s="146"/>
      <c r="L549" s="146"/>
      <c r="M549" s="146"/>
      <c r="N549" s="147"/>
      <c r="O549" s="147"/>
    </row>
    <row r="550" spans="5:15" x14ac:dyDescent="0.2">
      <c r="E550" s="147"/>
      <c r="F550" s="146"/>
      <c r="G550" s="146"/>
      <c r="H550" s="146"/>
      <c r="I550" s="146"/>
      <c r="J550" s="146"/>
      <c r="K550" s="146"/>
      <c r="L550" s="146"/>
      <c r="M550" s="146"/>
      <c r="N550" s="147"/>
      <c r="O550" s="147"/>
    </row>
    <row r="551" spans="5:15" x14ac:dyDescent="0.2">
      <c r="E551" s="147"/>
      <c r="F551" s="146"/>
      <c r="G551" s="146"/>
      <c r="H551" s="146"/>
      <c r="I551" s="146"/>
      <c r="J551" s="146"/>
      <c r="K551" s="146"/>
      <c r="L551" s="146"/>
      <c r="M551" s="146"/>
      <c r="N551" s="147"/>
      <c r="O551" s="147"/>
    </row>
    <row r="552" spans="5:15" x14ac:dyDescent="0.2">
      <c r="E552" s="147"/>
      <c r="F552" s="146"/>
      <c r="G552" s="146"/>
      <c r="H552" s="146"/>
      <c r="I552" s="146"/>
      <c r="J552" s="146"/>
      <c r="K552" s="146"/>
      <c r="L552" s="146"/>
      <c r="M552" s="146"/>
      <c r="N552" s="147"/>
      <c r="O552" s="147"/>
    </row>
    <row r="553" spans="5:15" x14ac:dyDescent="0.2">
      <c r="E553" s="147"/>
      <c r="F553" s="146"/>
      <c r="G553" s="146"/>
      <c r="H553" s="146"/>
      <c r="I553" s="146"/>
      <c r="J553" s="146"/>
      <c r="K553" s="146"/>
      <c r="L553" s="146"/>
      <c r="M553" s="146"/>
      <c r="N553" s="147"/>
      <c r="O553" s="147"/>
    </row>
    <row r="554" spans="5:15" x14ac:dyDescent="0.2">
      <c r="E554" s="147"/>
      <c r="F554" s="146"/>
      <c r="G554" s="146"/>
      <c r="H554" s="146"/>
      <c r="I554" s="146"/>
      <c r="J554" s="146"/>
      <c r="K554" s="146"/>
      <c r="L554" s="146"/>
      <c r="M554" s="146"/>
      <c r="N554" s="147"/>
      <c r="O554" s="147"/>
    </row>
    <row r="555" spans="5:15" x14ac:dyDescent="0.2">
      <c r="E555" s="147"/>
      <c r="F555" s="146"/>
      <c r="G555" s="146"/>
      <c r="H555" s="146"/>
      <c r="I555" s="146"/>
      <c r="J555" s="146"/>
      <c r="K555" s="146"/>
      <c r="L555" s="146"/>
      <c r="M555" s="146"/>
      <c r="N555" s="147"/>
      <c r="O555" s="147"/>
    </row>
    <row r="556" spans="5:15" x14ac:dyDescent="0.2">
      <c r="E556" s="147"/>
      <c r="F556" s="146"/>
      <c r="G556" s="146"/>
      <c r="H556" s="146"/>
      <c r="I556" s="146"/>
      <c r="J556" s="146"/>
      <c r="K556" s="146"/>
      <c r="L556" s="146"/>
      <c r="M556" s="146"/>
      <c r="N556" s="147"/>
      <c r="O556" s="147"/>
    </row>
    <row r="557" spans="5:15" x14ac:dyDescent="0.2">
      <c r="E557" s="147"/>
      <c r="F557" s="146"/>
      <c r="G557" s="146"/>
      <c r="H557" s="146"/>
      <c r="I557" s="146"/>
      <c r="J557" s="146"/>
      <c r="K557" s="146"/>
      <c r="L557" s="146"/>
      <c r="M557" s="146"/>
      <c r="N557" s="147"/>
      <c r="O557" s="147"/>
    </row>
    <row r="558" spans="5:15" x14ac:dyDescent="0.2">
      <c r="E558" s="147"/>
      <c r="F558" s="146"/>
      <c r="G558" s="146"/>
      <c r="H558" s="146"/>
      <c r="I558" s="146"/>
      <c r="J558" s="146"/>
      <c r="K558" s="146"/>
      <c r="L558" s="146"/>
      <c r="M558" s="146"/>
      <c r="N558" s="147"/>
      <c r="O558" s="147"/>
    </row>
    <row r="559" spans="5:15" x14ac:dyDescent="0.2">
      <c r="E559" s="147"/>
      <c r="F559" s="146"/>
      <c r="G559" s="146"/>
      <c r="H559" s="146"/>
      <c r="I559" s="146"/>
      <c r="J559" s="146"/>
      <c r="K559" s="146"/>
      <c r="L559" s="146"/>
      <c r="M559" s="146"/>
      <c r="N559" s="147"/>
      <c r="O559" s="147"/>
    </row>
    <row r="560" spans="5:15" x14ac:dyDescent="0.2">
      <c r="E560" s="147"/>
      <c r="F560" s="146"/>
      <c r="G560" s="146"/>
      <c r="H560" s="146"/>
      <c r="I560" s="146"/>
      <c r="J560" s="146"/>
      <c r="K560" s="146"/>
      <c r="L560" s="146"/>
      <c r="M560" s="146"/>
      <c r="N560" s="147"/>
      <c r="O560" s="147"/>
    </row>
    <row r="561" spans="5:15" x14ac:dyDescent="0.2">
      <c r="E561" s="147"/>
      <c r="F561" s="146"/>
      <c r="G561" s="146"/>
      <c r="H561" s="146"/>
      <c r="I561" s="146"/>
      <c r="J561" s="146"/>
      <c r="K561" s="146"/>
      <c r="L561" s="146"/>
      <c r="M561" s="146"/>
      <c r="N561" s="147"/>
      <c r="O561" s="147"/>
    </row>
    <row r="562" spans="5:15" x14ac:dyDescent="0.2">
      <c r="E562" s="147"/>
      <c r="F562" s="146"/>
      <c r="G562" s="146"/>
      <c r="H562" s="146"/>
      <c r="I562" s="146"/>
      <c r="J562" s="146"/>
      <c r="K562" s="146"/>
      <c r="L562" s="146"/>
      <c r="M562" s="146"/>
      <c r="N562" s="147"/>
      <c r="O562" s="147"/>
    </row>
    <row r="563" spans="5:15" x14ac:dyDescent="0.2">
      <c r="E563" s="147"/>
      <c r="F563" s="146"/>
      <c r="G563" s="146"/>
      <c r="H563" s="146"/>
      <c r="I563" s="146"/>
      <c r="J563" s="146"/>
      <c r="K563" s="146"/>
      <c r="L563" s="146"/>
      <c r="M563" s="146"/>
      <c r="N563" s="147"/>
      <c r="O563" s="147"/>
    </row>
    <row r="564" spans="5:15" x14ac:dyDescent="0.2">
      <c r="E564" s="147"/>
      <c r="F564" s="146"/>
      <c r="G564" s="146"/>
      <c r="H564" s="146"/>
      <c r="I564" s="146"/>
      <c r="J564" s="146"/>
      <c r="K564" s="146"/>
      <c r="L564" s="146"/>
      <c r="M564" s="146"/>
      <c r="N564" s="147"/>
      <c r="O564" s="147"/>
    </row>
    <row r="565" spans="5:15" x14ac:dyDescent="0.2">
      <c r="E565" s="147"/>
      <c r="F565" s="146"/>
      <c r="G565" s="146"/>
      <c r="H565" s="146"/>
      <c r="I565" s="146"/>
      <c r="J565" s="146"/>
      <c r="K565" s="146"/>
      <c r="L565" s="146"/>
      <c r="M565" s="146"/>
      <c r="N565" s="147"/>
      <c r="O565" s="147"/>
    </row>
    <row r="566" spans="5:15" x14ac:dyDescent="0.2">
      <c r="E566" s="147"/>
      <c r="F566" s="146"/>
      <c r="G566" s="146"/>
      <c r="H566" s="146"/>
      <c r="I566" s="146"/>
      <c r="J566" s="146"/>
      <c r="K566" s="146"/>
      <c r="L566" s="146"/>
      <c r="M566" s="146"/>
      <c r="N566" s="147"/>
      <c r="O566" s="147"/>
    </row>
    <row r="567" spans="5:15" x14ac:dyDescent="0.2">
      <c r="E567" s="147"/>
      <c r="F567" s="146"/>
      <c r="G567" s="146"/>
      <c r="H567" s="146"/>
      <c r="I567" s="146"/>
      <c r="J567" s="146"/>
      <c r="K567" s="146"/>
      <c r="L567" s="146"/>
      <c r="M567" s="146"/>
      <c r="N567" s="147"/>
      <c r="O567" s="147"/>
    </row>
    <row r="568" spans="5:15" x14ac:dyDescent="0.2">
      <c r="E568" s="147"/>
      <c r="F568" s="146"/>
      <c r="G568" s="146"/>
      <c r="H568" s="146"/>
      <c r="I568" s="146"/>
      <c r="J568" s="146"/>
      <c r="K568" s="146"/>
      <c r="L568" s="146"/>
      <c r="M568" s="146"/>
      <c r="N568" s="147"/>
      <c r="O568" s="147"/>
    </row>
    <row r="569" spans="5:15" x14ac:dyDescent="0.2">
      <c r="E569" s="147"/>
      <c r="F569" s="146"/>
      <c r="G569" s="146"/>
      <c r="H569" s="146"/>
      <c r="I569" s="146"/>
      <c r="J569" s="146"/>
      <c r="K569" s="146"/>
      <c r="L569" s="146"/>
      <c r="M569" s="146"/>
      <c r="N569" s="147"/>
      <c r="O569" s="147"/>
    </row>
    <row r="570" spans="5:15" x14ac:dyDescent="0.2">
      <c r="E570" s="147"/>
      <c r="F570" s="146"/>
      <c r="G570" s="146"/>
      <c r="H570" s="146"/>
      <c r="I570" s="146"/>
      <c r="J570" s="146"/>
      <c r="K570" s="146"/>
      <c r="L570" s="146"/>
      <c r="M570" s="146"/>
      <c r="N570" s="147"/>
      <c r="O570" s="147"/>
    </row>
    <row r="571" spans="5:15" x14ac:dyDescent="0.2">
      <c r="E571" s="147"/>
      <c r="F571" s="146"/>
      <c r="G571" s="146"/>
      <c r="H571" s="146"/>
      <c r="I571" s="146"/>
      <c r="J571" s="146"/>
      <c r="K571" s="146"/>
      <c r="L571" s="146"/>
      <c r="M571" s="146"/>
      <c r="N571" s="147"/>
      <c r="O571" s="147"/>
    </row>
    <row r="572" spans="5:15" x14ac:dyDescent="0.2">
      <c r="E572" s="147"/>
      <c r="F572" s="146"/>
      <c r="G572" s="146"/>
      <c r="H572" s="146"/>
      <c r="I572" s="146"/>
      <c r="J572" s="146"/>
      <c r="K572" s="146"/>
      <c r="L572" s="146"/>
      <c r="M572" s="146"/>
      <c r="N572" s="147"/>
      <c r="O572" s="147"/>
    </row>
    <row r="573" spans="5:15" x14ac:dyDescent="0.2">
      <c r="E573" s="147"/>
      <c r="F573" s="146"/>
      <c r="G573" s="146"/>
      <c r="H573" s="146"/>
      <c r="I573" s="146"/>
      <c r="J573" s="146"/>
      <c r="K573" s="146"/>
      <c r="L573" s="146"/>
      <c r="M573" s="146"/>
      <c r="N573" s="147"/>
      <c r="O573" s="147"/>
    </row>
    <row r="574" spans="5:15" x14ac:dyDescent="0.2">
      <c r="E574" s="147"/>
      <c r="F574" s="146"/>
      <c r="G574" s="146"/>
      <c r="H574" s="146"/>
      <c r="I574" s="146"/>
      <c r="J574" s="146"/>
      <c r="K574" s="146"/>
      <c r="L574" s="146"/>
      <c r="M574" s="146"/>
      <c r="N574" s="147"/>
      <c r="O574" s="147"/>
    </row>
    <row r="575" spans="5:15" x14ac:dyDescent="0.2">
      <c r="E575" s="147"/>
      <c r="F575" s="146"/>
      <c r="G575" s="146"/>
      <c r="H575" s="146"/>
      <c r="I575" s="146"/>
      <c r="J575" s="146"/>
      <c r="K575" s="146"/>
      <c r="L575" s="146"/>
      <c r="M575" s="146"/>
      <c r="N575" s="147"/>
      <c r="O575" s="147"/>
    </row>
    <row r="576" spans="5:15" x14ac:dyDescent="0.2">
      <c r="E576" s="147"/>
      <c r="F576" s="146"/>
      <c r="G576" s="146"/>
      <c r="H576" s="146"/>
      <c r="I576" s="146"/>
      <c r="J576" s="146"/>
      <c r="K576" s="146"/>
      <c r="L576" s="146"/>
      <c r="M576" s="146"/>
      <c r="N576" s="147"/>
      <c r="O576" s="147"/>
    </row>
    <row r="577" spans="5:15" x14ac:dyDescent="0.2">
      <c r="E577" s="147"/>
      <c r="F577" s="146"/>
      <c r="G577" s="146"/>
      <c r="H577" s="146"/>
      <c r="I577" s="146"/>
      <c r="J577" s="146"/>
      <c r="K577" s="146"/>
      <c r="L577" s="146"/>
      <c r="M577" s="146"/>
      <c r="N577" s="147"/>
      <c r="O577" s="147"/>
    </row>
    <row r="578" spans="5:15" x14ac:dyDescent="0.2">
      <c r="E578" s="147"/>
      <c r="F578" s="146"/>
      <c r="G578" s="146"/>
      <c r="H578" s="146"/>
      <c r="I578" s="146"/>
      <c r="J578" s="146"/>
      <c r="K578" s="146"/>
      <c r="L578" s="146"/>
      <c r="M578" s="146"/>
      <c r="N578" s="147"/>
      <c r="O578" s="147"/>
    </row>
    <row r="579" spans="5:15" x14ac:dyDescent="0.2">
      <c r="E579" s="147"/>
      <c r="F579" s="146"/>
      <c r="G579" s="146"/>
      <c r="H579" s="146"/>
      <c r="I579" s="146"/>
      <c r="J579" s="146"/>
      <c r="K579" s="146"/>
      <c r="L579" s="146"/>
      <c r="M579" s="146"/>
      <c r="N579" s="147"/>
      <c r="O579" s="147"/>
    </row>
    <row r="580" spans="5:15" x14ac:dyDescent="0.2">
      <c r="E580" s="147"/>
      <c r="F580" s="146"/>
      <c r="G580" s="146"/>
      <c r="H580" s="146"/>
      <c r="I580" s="146"/>
      <c r="J580" s="146"/>
      <c r="K580" s="146"/>
      <c r="L580" s="146"/>
      <c r="M580" s="146"/>
      <c r="N580" s="147"/>
      <c r="O580" s="147"/>
    </row>
    <row r="581" spans="5:15" x14ac:dyDescent="0.2">
      <c r="E581" s="147"/>
      <c r="F581" s="146"/>
      <c r="G581" s="146"/>
      <c r="H581" s="146"/>
      <c r="I581" s="146"/>
      <c r="J581" s="146"/>
      <c r="K581" s="146"/>
      <c r="L581" s="146"/>
      <c r="M581" s="146"/>
      <c r="N581" s="147"/>
      <c r="O581" s="147"/>
    </row>
    <row r="582" spans="5:15" x14ac:dyDescent="0.2">
      <c r="E582" s="147"/>
      <c r="F582" s="146"/>
      <c r="G582" s="146"/>
      <c r="H582" s="146"/>
      <c r="I582" s="146"/>
      <c r="J582" s="146"/>
      <c r="K582" s="146"/>
      <c r="L582" s="146"/>
      <c r="M582" s="146"/>
      <c r="N582" s="147"/>
      <c r="O582" s="147"/>
    </row>
    <row r="583" spans="5:15" x14ac:dyDescent="0.2">
      <c r="E583" s="147"/>
      <c r="F583" s="146"/>
      <c r="G583" s="146"/>
      <c r="H583" s="146"/>
      <c r="I583" s="146"/>
      <c r="J583" s="146"/>
      <c r="K583" s="146"/>
      <c r="L583" s="146"/>
      <c r="M583" s="146"/>
      <c r="N583" s="147"/>
      <c r="O583" s="147"/>
    </row>
    <row r="584" spans="5:15" x14ac:dyDescent="0.2">
      <c r="E584" s="147"/>
      <c r="F584" s="146"/>
      <c r="G584" s="146"/>
      <c r="H584" s="146"/>
      <c r="I584" s="146"/>
      <c r="J584" s="146"/>
      <c r="K584" s="146"/>
      <c r="L584" s="146"/>
      <c r="M584" s="146"/>
      <c r="N584" s="147"/>
      <c r="O584" s="147"/>
    </row>
    <row r="585" spans="5:15" x14ac:dyDescent="0.2">
      <c r="E585" s="147"/>
      <c r="F585" s="146"/>
      <c r="G585" s="146"/>
      <c r="H585" s="146"/>
      <c r="I585" s="146"/>
      <c r="J585" s="146"/>
      <c r="K585" s="146"/>
      <c r="L585" s="146"/>
      <c r="M585" s="146"/>
      <c r="N585" s="147"/>
      <c r="O585" s="147"/>
    </row>
    <row r="586" spans="5:15" x14ac:dyDescent="0.2">
      <c r="E586" s="147"/>
      <c r="F586" s="146"/>
      <c r="G586" s="146"/>
      <c r="H586" s="146"/>
      <c r="I586" s="146"/>
      <c r="J586" s="146"/>
      <c r="K586" s="146"/>
      <c r="L586" s="146"/>
      <c r="M586" s="146"/>
      <c r="N586" s="147"/>
      <c r="O586" s="147"/>
    </row>
    <row r="587" spans="5:15" x14ac:dyDescent="0.2">
      <c r="E587" s="147"/>
      <c r="F587" s="146"/>
      <c r="G587" s="146"/>
      <c r="H587" s="146"/>
      <c r="I587" s="146"/>
      <c r="J587" s="146"/>
      <c r="K587" s="146"/>
      <c r="L587" s="146"/>
      <c r="M587" s="146"/>
      <c r="N587" s="147"/>
      <c r="O587" s="147"/>
    </row>
    <row r="588" spans="5:15" x14ac:dyDescent="0.2">
      <c r="E588" s="147"/>
      <c r="F588" s="146"/>
      <c r="G588" s="146"/>
      <c r="H588" s="146"/>
      <c r="I588" s="146"/>
      <c r="J588" s="146"/>
      <c r="K588" s="146"/>
      <c r="L588" s="146"/>
      <c r="M588" s="146"/>
      <c r="N588" s="147"/>
      <c r="O588" s="147"/>
    </row>
    <row r="589" spans="5:15" x14ac:dyDescent="0.2">
      <c r="E589" s="147"/>
      <c r="F589" s="146"/>
      <c r="G589" s="146"/>
      <c r="H589" s="146"/>
      <c r="I589" s="146"/>
      <c r="J589" s="146"/>
      <c r="K589" s="146"/>
      <c r="L589" s="146"/>
      <c r="M589" s="146"/>
      <c r="N589" s="147"/>
      <c r="O589" s="147"/>
    </row>
    <row r="590" spans="5:15" x14ac:dyDescent="0.2">
      <c r="E590" s="147"/>
      <c r="F590" s="146"/>
      <c r="G590" s="146"/>
      <c r="H590" s="146"/>
      <c r="I590" s="146"/>
      <c r="J590" s="146"/>
      <c r="K590" s="146"/>
      <c r="L590" s="146"/>
      <c r="M590" s="146"/>
      <c r="N590" s="147"/>
      <c r="O590" s="147"/>
    </row>
    <row r="591" spans="5:15" x14ac:dyDescent="0.2">
      <c r="E591" s="147"/>
      <c r="F591" s="146"/>
      <c r="G591" s="146"/>
      <c r="H591" s="146"/>
      <c r="I591" s="146"/>
      <c r="J591" s="146"/>
      <c r="K591" s="146"/>
      <c r="L591" s="146"/>
      <c r="M591" s="146"/>
      <c r="N591" s="147"/>
      <c r="O591" s="147"/>
    </row>
    <row r="592" spans="5:15" x14ac:dyDescent="0.2">
      <c r="E592" s="147"/>
      <c r="F592" s="146"/>
      <c r="G592" s="146"/>
      <c r="H592" s="146"/>
      <c r="I592" s="146"/>
      <c r="J592" s="146"/>
      <c r="K592" s="146"/>
      <c r="L592" s="146"/>
      <c r="M592" s="146"/>
      <c r="N592" s="147"/>
      <c r="O592" s="147"/>
    </row>
    <row r="593" spans="5:15" x14ac:dyDescent="0.2">
      <c r="E593" s="147"/>
      <c r="F593" s="146"/>
      <c r="G593" s="146"/>
      <c r="H593" s="146"/>
      <c r="I593" s="146"/>
      <c r="J593" s="146"/>
      <c r="K593" s="146"/>
      <c r="L593" s="146"/>
      <c r="M593" s="146"/>
      <c r="N593" s="147"/>
      <c r="O593" s="147"/>
    </row>
    <row r="594" spans="5:15" x14ac:dyDescent="0.2">
      <c r="E594" s="147"/>
      <c r="F594" s="146"/>
      <c r="G594" s="146"/>
      <c r="H594" s="146"/>
      <c r="I594" s="146"/>
      <c r="J594" s="146"/>
      <c r="K594" s="146"/>
      <c r="L594" s="146"/>
      <c r="M594" s="146"/>
      <c r="N594" s="147"/>
      <c r="O594" s="147"/>
    </row>
    <row r="595" spans="5:15" x14ac:dyDescent="0.2">
      <c r="E595" s="147"/>
      <c r="F595" s="146"/>
      <c r="G595" s="146"/>
      <c r="H595" s="146"/>
      <c r="I595" s="146"/>
      <c r="J595" s="146"/>
      <c r="K595" s="146"/>
      <c r="L595" s="146"/>
      <c r="M595" s="146"/>
      <c r="N595" s="147"/>
      <c r="O595" s="147"/>
    </row>
    <row r="596" spans="5:15" x14ac:dyDescent="0.2">
      <c r="E596" s="147"/>
      <c r="F596" s="146"/>
      <c r="G596" s="146"/>
      <c r="H596" s="146"/>
      <c r="I596" s="146"/>
      <c r="J596" s="146"/>
      <c r="K596" s="146"/>
      <c r="L596" s="146"/>
      <c r="M596" s="146"/>
      <c r="N596" s="147"/>
      <c r="O596" s="147"/>
    </row>
    <row r="597" spans="5:15" x14ac:dyDescent="0.2">
      <c r="E597" s="147"/>
      <c r="F597" s="146"/>
      <c r="G597" s="146"/>
      <c r="H597" s="146"/>
      <c r="I597" s="146"/>
      <c r="J597" s="146"/>
      <c r="K597" s="146"/>
      <c r="L597" s="146"/>
      <c r="M597" s="146"/>
      <c r="N597" s="147"/>
      <c r="O597" s="147"/>
    </row>
    <row r="598" spans="5:15" x14ac:dyDescent="0.2">
      <c r="E598" s="147"/>
      <c r="F598" s="146"/>
      <c r="G598" s="146"/>
      <c r="H598" s="146"/>
      <c r="I598" s="146"/>
      <c r="J598" s="146"/>
      <c r="K598" s="146"/>
      <c r="L598" s="146"/>
      <c r="M598" s="146"/>
      <c r="N598" s="147"/>
      <c r="O598" s="147"/>
    </row>
    <row r="599" spans="5:15" x14ac:dyDescent="0.2">
      <c r="E599" s="147"/>
      <c r="F599" s="146"/>
      <c r="G599" s="146"/>
      <c r="H599" s="146"/>
      <c r="I599" s="146"/>
      <c r="J599" s="146"/>
      <c r="K599" s="146"/>
      <c r="L599" s="146"/>
      <c r="M599" s="146"/>
      <c r="N599" s="147"/>
      <c r="O599" s="147"/>
    </row>
    <row r="600" spans="5:15" x14ac:dyDescent="0.2">
      <c r="E600" s="147"/>
      <c r="F600" s="146"/>
      <c r="G600" s="146"/>
      <c r="H600" s="146"/>
      <c r="I600" s="146"/>
      <c r="J600" s="146"/>
      <c r="K600" s="146"/>
      <c r="L600" s="146"/>
      <c r="M600" s="146"/>
      <c r="N600" s="147"/>
      <c r="O600" s="147"/>
    </row>
    <row r="601" spans="5:15" x14ac:dyDescent="0.2">
      <c r="E601" s="147"/>
      <c r="F601" s="146"/>
      <c r="G601" s="146"/>
      <c r="H601" s="146"/>
      <c r="I601" s="146"/>
      <c r="J601" s="146"/>
      <c r="K601" s="146"/>
      <c r="L601" s="146"/>
      <c r="M601" s="146"/>
      <c r="N601" s="147"/>
      <c r="O601" s="147"/>
    </row>
    <row r="602" spans="5:15" x14ac:dyDescent="0.2">
      <c r="E602" s="147"/>
      <c r="F602" s="146"/>
      <c r="G602" s="146"/>
      <c r="H602" s="146"/>
      <c r="I602" s="146"/>
      <c r="J602" s="146"/>
      <c r="K602" s="146"/>
      <c r="L602" s="146"/>
      <c r="M602" s="146"/>
      <c r="N602" s="147"/>
      <c r="O602" s="147"/>
    </row>
    <row r="603" spans="5:15" x14ac:dyDescent="0.2">
      <c r="E603" s="147"/>
      <c r="F603" s="146"/>
      <c r="G603" s="146"/>
      <c r="H603" s="146"/>
      <c r="I603" s="146"/>
      <c r="J603" s="146"/>
      <c r="K603" s="146"/>
      <c r="L603" s="146"/>
      <c r="M603" s="146"/>
      <c r="N603" s="147"/>
      <c r="O603" s="147"/>
    </row>
    <row r="604" spans="5:15" x14ac:dyDescent="0.2">
      <c r="E604" s="147"/>
      <c r="F604" s="146"/>
      <c r="G604" s="146"/>
      <c r="H604" s="146"/>
      <c r="I604" s="146"/>
      <c r="J604" s="146"/>
      <c r="K604" s="146"/>
      <c r="L604" s="146"/>
      <c r="M604" s="146"/>
      <c r="N604" s="147"/>
      <c r="O604" s="147"/>
    </row>
    <row r="605" spans="5:15" x14ac:dyDescent="0.2">
      <c r="E605" s="147"/>
      <c r="F605" s="146"/>
      <c r="G605" s="146"/>
      <c r="H605" s="146"/>
      <c r="I605" s="146"/>
      <c r="J605" s="146"/>
      <c r="K605" s="146"/>
      <c r="L605" s="146"/>
      <c r="M605" s="146"/>
      <c r="N605" s="147"/>
      <c r="O605" s="147"/>
    </row>
    <row r="606" spans="5:15" x14ac:dyDescent="0.2">
      <c r="E606" s="147"/>
      <c r="F606" s="146"/>
      <c r="G606" s="146"/>
      <c r="H606" s="146"/>
      <c r="I606" s="146"/>
      <c r="J606" s="146"/>
      <c r="K606" s="146"/>
      <c r="L606" s="146"/>
      <c r="M606" s="146"/>
      <c r="N606" s="147"/>
      <c r="O606" s="147"/>
    </row>
    <row r="607" spans="5:15" x14ac:dyDescent="0.2">
      <c r="E607" s="147"/>
      <c r="F607" s="146"/>
      <c r="G607" s="146"/>
      <c r="H607" s="146"/>
      <c r="I607" s="146"/>
      <c r="J607" s="146"/>
      <c r="K607" s="146"/>
      <c r="L607" s="146"/>
      <c r="M607" s="146"/>
      <c r="N607" s="147"/>
      <c r="O607" s="147"/>
    </row>
    <row r="608" spans="5:15" x14ac:dyDescent="0.2">
      <c r="E608" s="147"/>
      <c r="F608" s="146"/>
      <c r="G608" s="146"/>
      <c r="H608" s="146"/>
      <c r="I608" s="146"/>
      <c r="J608" s="146"/>
      <c r="K608" s="146"/>
      <c r="L608" s="146"/>
      <c r="M608" s="146"/>
      <c r="N608" s="147"/>
      <c r="O608" s="147"/>
    </row>
    <row r="609" spans="5:15" x14ac:dyDescent="0.2">
      <c r="E609" s="147"/>
      <c r="F609" s="146"/>
      <c r="G609" s="146"/>
      <c r="H609" s="146"/>
      <c r="I609" s="146"/>
      <c r="J609" s="146"/>
      <c r="K609" s="146"/>
      <c r="L609" s="146"/>
      <c r="M609" s="146"/>
      <c r="N609" s="147"/>
      <c r="O609" s="147"/>
    </row>
    <row r="610" spans="5:15" x14ac:dyDescent="0.2">
      <c r="E610" s="147"/>
      <c r="F610" s="146"/>
      <c r="G610" s="146"/>
      <c r="H610" s="146"/>
      <c r="I610" s="146"/>
      <c r="J610" s="146"/>
      <c r="K610" s="146"/>
      <c r="L610" s="146"/>
      <c r="M610" s="146"/>
      <c r="N610" s="147"/>
      <c r="O610" s="147"/>
    </row>
    <row r="611" spans="5:15" x14ac:dyDescent="0.2">
      <c r="E611" s="147"/>
      <c r="F611" s="146"/>
      <c r="G611" s="146"/>
      <c r="H611" s="146"/>
      <c r="I611" s="146"/>
      <c r="J611" s="146"/>
      <c r="K611" s="146"/>
      <c r="L611" s="146"/>
      <c r="M611" s="146"/>
      <c r="N611" s="147"/>
      <c r="O611" s="147"/>
    </row>
    <row r="612" spans="5:15" x14ac:dyDescent="0.2">
      <c r="E612" s="147"/>
      <c r="F612" s="146"/>
      <c r="G612" s="146"/>
      <c r="H612" s="146"/>
      <c r="I612" s="146"/>
      <c r="J612" s="146"/>
      <c r="K612" s="146"/>
      <c r="L612" s="146"/>
      <c r="M612" s="146"/>
      <c r="N612" s="147"/>
      <c r="O612" s="147"/>
    </row>
    <row r="613" spans="5:15" x14ac:dyDescent="0.2">
      <c r="E613" s="147"/>
      <c r="F613" s="146"/>
      <c r="G613" s="146"/>
      <c r="H613" s="146"/>
      <c r="I613" s="146"/>
      <c r="J613" s="146"/>
      <c r="K613" s="146"/>
      <c r="L613" s="146"/>
      <c r="M613" s="146"/>
      <c r="N613" s="147"/>
      <c r="O613" s="147"/>
    </row>
    <row r="614" spans="5:15" x14ac:dyDescent="0.2">
      <c r="E614" s="147"/>
      <c r="F614" s="146"/>
      <c r="G614" s="146"/>
      <c r="H614" s="146"/>
      <c r="I614" s="146"/>
      <c r="J614" s="146"/>
      <c r="K614" s="146"/>
      <c r="L614" s="146"/>
      <c r="M614" s="146"/>
      <c r="N614" s="147"/>
      <c r="O614" s="147"/>
    </row>
    <row r="615" spans="5:15" x14ac:dyDescent="0.2">
      <c r="E615" s="147"/>
      <c r="F615" s="146"/>
      <c r="G615" s="146"/>
      <c r="H615" s="146"/>
      <c r="I615" s="146"/>
      <c r="J615" s="146"/>
      <c r="K615" s="146"/>
      <c r="L615" s="146"/>
      <c r="M615" s="146"/>
      <c r="N615" s="147"/>
      <c r="O615" s="147"/>
    </row>
    <row r="616" spans="5:15" x14ac:dyDescent="0.2">
      <c r="E616" s="147"/>
      <c r="F616" s="146"/>
      <c r="G616" s="146"/>
      <c r="H616" s="146"/>
      <c r="I616" s="146"/>
      <c r="J616" s="146"/>
      <c r="K616" s="146"/>
      <c r="L616" s="146"/>
      <c r="M616" s="146"/>
      <c r="N616" s="147"/>
      <c r="O616" s="147"/>
    </row>
    <row r="617" spans="5:15" x14ac:dyDescent="0.2">
      <c r="E617" s="147"/>
      <c r="F617" s="146"/>
      <c r="G617" s="146"/>
      <c r="H617" s="146"/>
      <c r="I617" s="146"/>
      <c r="J617" s="146"/>
      <c r="K617" s="146"/>
      <c r="L617" s="146"/>
      <c r="M617" s="146"/>
      <c r="N617" s="147"/>
      <c r="O617" s="147"/>
    </row>
    <row r="618" spans="5:15" x14ac:dyDescent="0.2">
      <c r="E618" s="147"/>
      <c r="F618" s="146"/>
      <c r="G618" s="146"/>
      <c r="H618" s="146"/>
      <c r="I618" s="146"/>
      <c r="J618" s="146"/>
      <c r="K618" s="146"/>
      <c r="L618" s="146"/>
      <c r="M618" s="146"/>
      <c r="N618" s="147"/>
      <c r="O618" s="147"/>
    </row>
    <row r="619" spans="5:15" x14ac:dyDescent="0.2">
      <c r="E619" s="147"/>
      <c r="F619" s="146"/>
      <c r="G619" s="146"/>
      <c r="H619" s="146"/>
      <c r="I619" s="146"/>
      <c r="J619" s="146"/>
      <c r="K619" s="146"/>
      <c r="L619" s="146"/>
      <c r="M619" s="146"/>
      <c r="N619" s="147"/>
      <c r="O619" s="147"/>
    </row>
    <row r="620" spans="5:15" x14ac:dyDescent="0.2">
      <c r="E620" s="147"/>
      <c r="F620" s="146"/>
      <c r="G620" s="146"/>
      <c r="H620" s="146"/>
      <c r="I620" s="146"/>
      <c r="J620" s="146"/>
      <c r="K620" s="146"/>
      <c r="L620" s="146"/>
      <c r="M620" s="146"/>
      <c r="N620" s="147"/>
      <c r="O620" s="147"/>
    </row>
    <row r="621" spans="5:15" x14ac:dyDescent="0.2">
      <c r="E621" s="147"/>
      <c r="F621" s="146"/>
      <c r="G621" s="146"/>
      <c r="H621" s="146"/>
      <c r="I621" s="146"/>
      <c r="J621" s="146"/>
      <c r="K621" s="146"/>
      <c r="L621" s="146"/>
      <c r="M621" s="146"/>
      <c r="N621" s="147"/>
      <c r="O621" s="147"/>
    </row>
    <row r="622" spans="5:15" x14ac:dyDescent="0.2">
      <c r="E622" s="147"/>
      <c r="F622" s="146"/>
      <c r="G622" s="146"/>
      <c r="H622" s="146"/>
      <c r="I622" s="146"/>
      <c r="J622" s="146"/>
      <c r="K622" s="146"/>
      <c r="L622" s="146"/>
      <c r="M622" s="146"/>
      <c r="N622" s="147"/>
      <c r="O622" s="147"/>
    </row>
    <row r="623" spans="5:15" x14ac:dyDescent="0.2">
      <c r="E623" s="147"/>
      <c r="F623" s="146"/>
      <c r="G623" s="146"/>
      <c r="H623" s="146"/>
      <c r="I623" s="146"/>
      <c r="J623" s="146"/>
      <c r="K623" s="146"/>
      <c r="L623" s="146"/>
      <c r="M623" s="146"/>
      <c r="N623" s="147"/>
      <c r="O623" s="147"/>
    </row>
    <row r="624" spans="5:15" x14ac:dyDescent="0.2">
      <c r="E624" s="147"/>
      <c r="F624" s="146"/>
      <c r="G624" s="146"/>
      <c r="H624" s="146"/>
      <c r="I624" s="146"/>
      <c r="J624" s="146"/>
      <c r="K624" s="146"/>
      <c r="L624" s="146"/>
      <c r="M624" s="146"/>
      <c r="N624" s="147"/>
      <c r="O624" s="147"/>
    </row>
    <row r="625" spans="5:15" x14ac:dyDescent="0.2">
      <c r="E625" s="147"/>
      <c r="F625" s="146"/>
      <c r="G625" s="146"/>
      <c r="H625" s="146"/>
      <c r="I625" s="146"/>
      <c r="J625" s="146"/>
      <c r="K625" s="146"/>
      <c r="L625" s="146"/>
      <c r="M625" s="146"/>
      <c r="N625" s="147"/>
      <c r="O625" s="147"/>
    </row>
    <row r="626" spans="5:15" x14ac:dyDescent="0.2">
      <c r="E626" s="147"/>
      <c r="F626" s="146"/>
      <c r="G626" s="146"/>
      <c r="H626" s="146"/>
      <c r="I626" s="146"/>
      <c r="J626" s="146"/>
      <c r="K626" s="146"/>
      <c r="L626" s="146"/>
      <c r="M626" s="146"/>
      <c r="N626" s="147"/>
      <c r="O626" s="147"/>
    </row>
    <row r="627" spans="5:15" x14ac:dyDescent="0.2">
      <c r="E627" s="147"/>
      <c r="F627" s="146"/>
      <c r="G627" s="146"/>
      <c r="H627" s="146"/>
      <c r="I627" s="146"/>
      <c r="J627" s="146"/>
      <c r="K627" s="146"/>
      <c r="L627" s="146"/>
      <c r="M627" s="146"/>
      <c r="N627" s="147"/>
      <c r="O627" s="147"/>
    </row>
    <row r="628" spans="5:15" x14ac:dyDescent="0.2">
      <c r="E628" s="147"/>
      <c r="F628" s="146"/>
      <c r="G628" s="146"/>
      <c r="H628" s="146"/>
      <c r="I628" s="146"/>
      <c r="J628" s="146"/>
      <c r="K628" s="146"/>
      <c r="L628" s="146"/>
      <c r="M628" s="146"/>
      <c r="N628" s="147"/>
      <c r="O628" s="147"/>
    </row>
    <row r="629" spans="5:15" x14ac:dyDescent="0.2">
      <c r="E629" s="147"/>
      <c r="F629" s="146"/>
      <c r="G629" s="146"/>
      <c r="H629" s="146"/>
      <c r="I629" s="146"/>
      <c r="J629" s="146"/>
      <c r="K629" s="146"/>
      <c r="L629" s="146"/>
      <c r="M629" s="146"/>
      <c r="N629" s="147"/>
      <c r="O629" s="147"/>
    </row>
    <row r="630" spans="5:15" x14ac:dyDescent="0.2">
      <c r="E630" s="147"/>
      <c r="F630" s="146"/>
      <c r="G630" s="146"/>
      <c r="H630" s="146"/>
      <c r="I630" s="146"/>
      <c r="J630" s="146"/>
      <c r="K630" s="146"/>
      <c r="L630" s="146"/>
      <c r="M630" s="146"/>
      <c r="N630" s="147"/>
      <c r="O630" s="147"/>
    </row>
    <row r="631" spans="5:15" x14ac:dyDescent="0.2">
      <c r="E631" s="147"/>
      <c r="F631" s="146"/>
      <c r="G631" s="146"/>
      <c r="H631" s="146"/>
      <c r="I631" s="146"/>
      <c r="J631" s="146"/>
      <c r="K631" s="146"/>
      <c r="L631" s="146"/>
      <c r="M631" s="146"/>
      <c r="N631" s="147"/>
      <c r="O631" s="147"/>
    </row>
    <row r="632" spans="5:15" x14ac:dyDescent="0.2">
      <c r="E632" s="147"/>
      <c r="F632" s="146"/>
      <c r="G632" s="146"/>
      <c r="H632" s="146"/>
      <c r="I632" s="146"/>
      <c r="J632" s="146"/>
      <c r="K632" s="146"/>
      <c r="L632" s="146"/>
      <c r="M632" s="146"/>
      <c r="N632" s="147"/>
      <c r="O632" s="147"/>
    </row>
    <row r="633" spans="5:15" x14ac:dyDescent="0.2">
      <c r="E633" s="147"/>
      <c r="F633" s="146"/>
      <c r="G633" s="146"/>
      <c r="H633" s="146"/>
      <c r="I633" s="146"/>
      <c r="J633" s="146"/>
      <c r="K633" s="146"/>
      <c r="L633" s="146"/>
      <c r="M633" s="146"/>
      <c r="N633" s="147"/>
      <c r="O633" s="147"/>
    </row>
    <row r="634" spans="5:15" x14ac:dyDescent="0.2">
      <c r="E634" s="147"/>
      <c r="F634" s="146"/>
      <c r="G634" s="146"/>
      <c r="H634" s="146"/>
      <c r="I634" s="146"/>
      <c r="J634" s="146"/>
      <c r="K634" s="146"/>
      <c r="L634" s="146"/>
      <c r="M634" s="146"/>
      <c r="N634" s="147"/>
      <c r="O634" s="147"/>
    </row>
    <row r="635" spans="5:15" x14ac:dyDescent="0.2">
      <c r="E635" s="147"/>
      <c r="F635" s="146"/>
      <c r="G635" s="146"/>
      <c r="H635" s="146"/>
      <c r="I635" s="146"/>
      <c r="J635" s="146"/>
      <c r="K635" s="146"/>
      <c r="L635" s="146"/>
      <c r="M635" s="146"/>
      <c r="N635" s="147"/>
      <c r="O635" s="147"/>
    </row>
    <row r="636" spans="5:15" x14ac:dyDescent="0.2">
      <c r="E636" s="147"/>
      <c r="F636" s="146"/>
      <c r="G636" s="146"/>
      <c r="H636" s="146"/>
      <c r="I636" s="146"/>
      <c r="J636" s="146"/>
      <c r="K636" s="146"/>
      <c r="L636" s="146"/>
      <c r="M636" s="146"/>
      <c r="N636" s="147"/>
      <c r="O636" s="147"/>
    </row>
    <row r="637" spans="5:15" x14ac:dyDescent="0.2">
      <c r="E637" s="147"/>
      <c r="F637" s="146"/>
      <c r="G637" s="146"/>
      <c r="H637" s="146"/>
      <c r="I637" s="146"/>
      <c r="J637" s="146"/>
      <c r="K637" s="146"/>
      <c r="L637" s="146"/>
      <c r="M637" s="146"/>
      <c r="N637" s="147"/>
      <c r="O637" s="147"/>
    </row>
    <row r="638" spans="5:15" x14ac:dyDescent="0.2">
      <c r="E638" s="147"/>
      <c r="F638" s="146"/>
      <c r="G638" s="146"/>
      <c r="H638" s="146"/>
      <c r="I638" s="146"/>
      <c r="J638" s="146"/>
      <c r="K638" s="146"/>
      <c r="L638" s="146"/>
      <c r="M638" s="146"/>
      <c r="N638" s="147"/>
      <c r="O638" s="147"/>
    </row>
    <row r="639" spans="5:15" x14ac:dyDescent="0.2">
      <c r="E639" s="147"/>
      <c r="F639" s="146"/>
      <c r="G639" s="146"/>
      <c r="H639" s="146"/>
      <c r="I639" s="146"/>
      <c r="J639" s="146"/>
      <c r="K639" s="146"/>
      <c r="L639" s="146"/>
      <c r="M639" s="146"/>
      <c r="N639" s="147"/>
      <c r="O639" s="147"/>
    </row>
    <row r="640" spans="5:15" x14ac:dyDescent="0.2">
      <c r="E640" s="147"/>
      <c r="F640" s="146"/>
      <c r="G640" s="146"/>
      <c r="H640" s="146"/>
      <c r="I640" s="146"/>
      <c r="J640" s="146"/>
      <c r="K640" s="146"/>
      <c r="L640" s="146"/>
      <c r="M640" s="146"/>
      <c r="N640" s="147"/>
      <c r="O640" s="147"/>
    </row>
    <row r="641" spans="5:15" x14ac:dyDescent="0.2">
      <c r="E641" s="147"/>
      <c r="F641" s="146"/>
      <c r="G641" s="146"/>
      <c r="H641" s="146"/>
      <c r="I641" s="146"/>
      <c r="J641" s="146"/>
      <c r="K641" s="146"/>
      <c r="L641" s="146"/>
      <c r="M641" s="146"/>
      <c r="N641" s="147"/>
      <c r="O641" s="147"/>
    </row>
    <row r="642" spans="5:15" x14ac:dyDescent="0.2">
      <c r="E642" s="147"/>
      <c r="F642" s="146"/>
      <c r="G642" s="146"/>
      <c r="H642" s="146"/>
      <c r="I642" s="146"/>
      <c r="J642" s="146"/>
      <c r="K642" s="146"/>
      <c r="L642" s="146"/>
      <c r="M642" s="146"/>
      <c r="N642" s="147"/>
      <c r="O642" s="147"/>
    </row>
    <row r="643" spans="5:15" x14ac:dyDescent="0.2">
      <c r="E643" s="147"/>
      <c r="F643" s="146"/>
      <c r="G643" s="146"/>
      <c r="H643" s="146"/>
      <c r="I643" s="146"/>
      <c r="J643" s="146"/>
      <c r="K643" s="146"/>
      <c r="L643" s="146"/>
      <c r="M643" s="146"/>
      <c r="N643" s="147"/>
      <c r="O643" s="147"/>
    </row>
    <row r="644" spans="5:15" x14ac:dyDescent="0.2">
      <c r="E644" s="147"/>
      <c r="F644" s="146"/>
      <c r="G644" s="146"/>
      <c r="H644" s="146"/>
      <c r="I644" s="146"/>
      <c r="J644" s="146"/>
      <c r="K644" s="146"/>
      <c r="L644" s="146"/>
      <c r="M644" s="146"/>
      <c r="N644" s="147"/>
      <c r="O644" s="147"/>
    </row>
    <row r="645" spans="5:15" x14ac:dyDescent="0.2">
      <c r="E645" s="147"/>
      <c r="F645" s="146"/>
      <c r="G645" s="146"/>
      <c r="H645" s="146"/>
      <c r="I645" s="146"/>
      <c r="J645" s="146"/>
      <c r="K645" s="146"/>
      <c r="L645" s="146"/>
      <c r="M645" s="146"/>
      <c r="N645" s="147"/>
      <c r="O645" s="147"/>
    </row>
    <row r="646" spans="5:15" x14ac:dyDescent="0.2">
      <c r="E646" s="147"/>
      <c r="F646" s="146"/>
      <c r="G646" s="146"/>
      <c r="H646" s="146"/>
      <c r="I646" s="146"/>
      <c r="J646" s="146"/>
      <c r="K646" s="146"/>
      <c r="L646" s="146"/>
      <c r="M646" s="146"/>
      <c r="N646" s="147"/>
      <c r="O646" s="147"/>
    </row>
    <row r="647" spans="5:15" x14ac:dyDescent="0.2">
      <c r="E647" s="147"/>
      <c r="F647" s="146"/>
      <c r="G647" s="146"/>
      <c r="H647" s="146"/>
      <c r="I647" s="146"/>
      <c r="J647" s="146"/>
      <c r="K647" s="146"/>
      <c r="L647" s="146"/>
      <c r="M647" s="146"/>
      <c r="N647" s="147"/>
      <c r="O647" s="147"/>
    </row>
    <row r="648" spans="5:15" x14ac:dyDescent="0.2">
      <c r="E648" s="147"/>
      <c r="F648" s="146"/>
      <c r="G648" s="146"/>
      <c r="H648" s="146"/>
      <c r="I648" s="146"/>
      <c r="J648" s="146"/>
      <c r="K648" s="146"/>
      <c r="L648" s="146"/>
      <c r="M648" s="146"/>
      <c r="N648" s="147"/>
      <c r="O648" s="147"/>
    </row>
    <row r="649" spans="5:15" x14ac:dyDescent="0.2">
      <c r="E649" s="147"/>
      <c r="F649" s="146"/>
      <c r="G649" s="146"/>
      <c r="H649" s="146"/>
      <c r="I649" s="146"/>
      <c r="J649" s="146"/>
      <c r="K649" s="146"/>
      <c r="L649" s="146"/>
      <c r="M649" s="146"/>
      <c r="N649" s="147"/>
      <c r="O649" s="147"/>
    </row>
    <row r="650" spans="5:15" x14ac:dyDescent="0.2">
      <c r="E650" s="147"/>
      <c r="F650" s="146"/>
      <c r="G650" s="146"/>
      <c r="H650" s="146"/>
      <c r="I650" s="146"/>
      <c r="J650" s="146"/>
      <c r="K650" s="146"/>
      <c r="L650" s="146"/>
      <c r="M650" s="146"/>
      <c r="N650" s="147"/>
      <c r="O650" s="147"/>
    </row>
    <row r="651" spans="5:15" x14ac:dyDescent="0.2">
      <c r="E651" s="147"/>
      <c r="F651" s="146"/>
      <c r="G651" s="146"/>
      <c r="H651" s="146"/>
      <c r="I651" s="146"/>
      <c r="J651" s="146"/>
      <c r="K651" s="146"/>
      <c r="L651" s="146"/>
      <c r="M651" s="146"/>
      <c r="N651" s="147"/>
      <c r="O651" s="147"/>
    </row>
    <row r="652" spans="5:15" x14ac:dyDescent="0.2">
      <c r="E652" s="147"/>
      <c r="F652" s="146"/>
      <c r="G652" s="146"/>
      <c r="H652" s="146"/>
      <c r="I652" s="146"/>
      <c r="J652" s="146"/>
      <c r="K652" s="146"/>
      <c r="L652" s="146"/>
      <c r="M652" s="146"/>
      <c r="N652" s="147"/>
      <c r="O652" s="147"/>
    </row>
    <row r="653" spans="5:15" x14ac:dyDescent="0.2">
      <c r="E653" s="147"/>
      <c r="F653" s="146"/>
      <c r="G653" s="146"/>
      <c r="H653" s="146"/>
      <c r="I653" s="146"/>
      <c r="J653" s="146"/>
      <c r="K653" s="146"/>
      <c r="L653" s="146"/>
      <c r="M653" s="146"/>
      <c r="N653" s="147"/>
      <c r="O653" s="147"/>
    </row>
    <row r="654" spans="5:15" x14ac:dyDescent="0.2">
      <c r="E654" s="147"/>
      <c r="F654" s="146"/>
      <c r="G654" s="146"/>
      <c r="H654" s="146"/>
      <c r="I654" s="146"/>
      <c r="J654" s="146"/>
      <c r="K654" s="146"/>
      <c r="L654" s="146"/>
      <c r="M654" s="146"/>
      <c r="N654" s="147"/>
      <c r="O654" s="147"/>
    </row>
    <row r="655" spans="5:15" x14ac:dyDescent="0.2">
      <c r="E655" s="147"/>
      <c r="F655" s="146"/>
      <c r="G655" s="146"/>
      <c r="H655" s="146"/>
      <c r="I655" s="146"/>
      <c r="J655" s="146"/>
      <c r="K655" s="146"/>
      <c r="L655" s="146"/>
      <c r="M655" s="146"/>
      <c r="N655" s="147"/>
      <c r="O655" s="147"/>
    </row>
    <row r="656" spans="5:15" x14ac:dyDescent="0.2">
      <c r="E656" s="147"/>
      <c r="F656" s="146"/>
      <c r="G656" s="146"/>
      <c r="H656" s="146"/>
      <c r="I656" s="146"/>
      <c r="J656" s="146"/>
      <c r="K656" s="146"/>
      <c r="L656" s="146"/>
      <c r="M656" s="146"/>
      <c r="N656" s="147"/>
      <c r="O656" s="147"/>
    </row>
    <row r="657" spans="5:15" x14ac:dyDescent="0.2">
      <c r="E657" s="147"/>
      <c r="F657" s="146"/>
      <c r="G657" s="146"/>
      <c r="H657" s="146"/>
      <c r="I657" s="146"/>
      <c r="J657" s="146"/>
      <c r="K657" s="146"/>
      <c r="L657" s="146"/>
      <c r="M657" s="146"/>
      <c r="N657" s="147"/>
      <c r="O657" s="147"/>
    </row>
    <row r="658" spans="5:15" x14ac:dyDescent="0.2">
      <c r="E658" s="147"/>
      <c r="F658" s="146"/>
      <c r="G658" s="146"/>
      <c r="H658" s="146"/>
      <c r="I658" s="146"/>
      <c r="J658" s="146"/>
      <c r="K658" s="146"/>
      <c r="L658" s="146"/>
      <c r="M658" s="146"/>
      <c r="N658" s="147"/>
      <c r="O658" s="147"/>
    </row>
    <row r="659" spans="5:15" x14ac:dyDescent="0.2">
      <c r="E659" s="147"/>
      <c r="F659" s="146"/>
      <c r="G659" s="146"/>
      <c r="H659" s="146"/>
      <c r="I659" s="146"/>
      <c r="J659" s="146"/>
      <c r="K659" s="146"/>
      <c r="L659" s="146"/>
      <c r="M659" s="146"/>
      <c r="N659" s="147"/>
      <c r="O659" s="147"/>
    </row>
    <row r="660" spans="5:15" x14ac:dyDescent="0.2">
      <c r="E660" s="147"/>
      <c r="F660" s="146"/>
      <c r="G660" s="146"/>
      <c r="H660" s="146"/>
      <c r="I660" s="146"/>
      <c r="J660" s="146"/>
      <c r="K660" s="146"/>
      <c r="L660" s="146"/>
      <c r="M660" s="146"/>
      <c r="N660" s="147"/>
      <c r="O660" s="147"/>
    </row>
    <row r="661" spans="5:15" x14ac:dyDescent="0.2">
      <c r="E661" s="147"/>
      <c r="F661" s="146"/>
      <c r="G661" s="146"/>
      <c r="H661" s="146"/>
      <c r="I661" s="146"/>
      <c r="J661" s="146"/>
      <c r="K661" s="146"/>
      <c r="L661" s="146"/>
      <c r="M661" s="146"/>
      <c r="N661" s="147"/>
      <c r="O661" s="147"/>
    </row>
    <row r="662" spans="5:15" x14ac:dyDescent="0.2">
      <c r="E662" s="147"/>
      <c r="F662" s="146"/>
      <c r="G662" s="146"/>
      <c r="H662" s="146"/>
      <c r="I662" s="146"/>
      <c r="J662" s="146"/>
      <c r="K662" s="146"/>
      <c r="L662" s="146"/>
      <c r="M662" s="146"/>
      <c r="N662" s="147"/>
      <c r="O662" s="147"/>
    </row>
    <row r="663" spans="5:15" x14ac:dyDescent="0.2">
      <c r="E663" s="147"/>
      <c r="F663" s="146"/>
      <c r="G663" s="146"/>
      <c r="H663" s="146"/>
      <c r="I663" s="146"/>
      <c r="J663" s="146"/>
      <c r="K663" s="146"/>
      <c r="L663" s="146"/>
      <c r="M663" s="146"/>
      <c r="N663" s="147"/>
      <c r="O663" s="147"/>
    </row>
    <row r="664" spans="5:15" x14ac:dyDescent="0.2">
      <c r="E664" s="147"/>
      <c r="F664" s="146"/>
      <c r="G664" s="146"/>
      <c r="H664" s="146"/>
      <c r="I664" s="146"/>
      <c r="J664" s="146"/>
      <c r="K664" s="146"/>
      <c r="L664" s="146"/>
      <c r="M664" s="146"/>
      <c r="N664" s="147"/>
      <c r="O664" s="147"/>
    </row>
    <row r="665" spans="5:15" x14ac:dyDescent="0.2">
      <c r="E665" s="147"/>
      <c r="F665" s="146"/>
      <c r="G665" s="146"/>
      <c r="H665" s="146"/>
      <c r="I665" s="146"/>
      <c r="J665" s="146"/>
      <c r="K665" s="146"/>
      <c r="L665" s="146"/>
      <c r="M665" s="146"/>
      <c r="N665" s="147"/>
      <c r="O665" s="147"/>
    </row>
    <row r="666" spans="5:15" x14ac:dyDescent="0.2">
      <c r="E666" s="147"/>
      <c r="F666" s="146"/>
      <c r="G666" s="146"/>
      <c r="H666" s="146"/>
      <c r="I666" s="146"/>
      <c r="J666" s="146"/>
      <c r="K666" s="146"/>
      <c r="L666" s="146"/>
      <c r="M666" s="146"/>
      <c r="N666" s="147"/>
      <c r="O666" s="147"/>
    </row>
    <row r="667" spans="5:15" x14ac:dyDescent="0.2">
      <c r="E667" s="147"/>
      <c r="F667" s="146"/>
      <c r="G667" s="146"/>
      <c r="H667" s="146"/>
      <c r="I667" s="146"/>
      <c r="J667" s="146"/>
      <c r="K667" s="146"/>
      <c r="L667" s="146"/>
      <c r="M667" s="146"/>
      <c r="N667" s="147"/>
      <c r="O667" s="147"/>
    </row>
    <row r="668" spans="5:15" x14ac:dyDescent="0.2">
      <c r="E668" s="147"/>
      <c r="F668" s="146"/>
      <c r="G668" s="146"/>
      <c r="H668" s="146"/>
      <c r="I668" s="146"/>
      <c r="J668" s="146"/>
      <c r="K668" s="146"/>
      <c r="L668" s="146"/>
      <c r="M668" s="146"/>
      <c r="N668" s="147"/>
      <c r="O668" s="147"/>
    </row>
    <row r="669" spans="5:15" x14ac:dyDescent="0.2">
      <c r="E669" s="147"/>
      <c r="F669" s="146"/>
      <c r="G669" s="146"/>
      <c r="H669" s="146"/>
      <c r="I669" s="146"/>
      <c r="J669" s="146"/>
      <c r="K669" s="146"/>
      <c r="L669" s="146"/>
      <c r="M669" s="146"/>
      <c r="N669" s="147"/>
      <c r="O669" s="147"/>
    </row>
    <row r="670" spans="5:15" x14ac:dyDescent="0.2">
      <c r="E670" s="147"/>
      <c r="F670" s="146"/>
      <c r="G670" s="146"/>
      <c r="H670" s="146"/>
      <c r="I670" s="146"/>
      <c r="J670" s="146"/>
      <c r="K670" s="146"/>
      <c r="L670" s="146"/>
      <c r="M670" s="146"/>
      <c r="N670" s="147"/>
      <c r="O670" s="147"/>
    </row>
    <row r="671" spans="5:15" x14ac:dyDescent="0.2">
      <c r="E671" s="147"/>
      <c r="F671" s="146"/>
      <c r="G671" s="146"/>
      <c r="H671" s="146"/>
      <c r="I671" s="146"/>
      <c r="J671" s="146"/>
      <c r="K671" s="146"/>
      <c r="L671" s="146"/>
      <c r="M671" s="146"/>
      <c r="N671" s="147"/>
      <c r="O671" s="147"/>
    </row>
    <row r="672" spans="5:15" x14ac:dyDescent="0.2">
      <c r="E672" s="147"/>
      <c r="F672" s="146"/>
      <c r="G672" s="146"/>
      <c r="H672" s="146"/>
      <c r="I672" s="146"/>
      <c r="J672" s="146"/>
      <c r="K672" s="146"/>
      <c r="L672" s="146"/>
      <c r="M672" s="146"/>
      <c r="N672" s="147"/>
      <c r="O672" s="147"/>
    </row>
    <row r="673" spans="5:15" x14ac:dyDescent="0.2">
      <c r="E673" s="147"/>
      <c r="F673" s="146"/>
      <c r="G673" s="146"/>
      <c r="H673" s="146"/>
      <c r="I673" s="146"/>
      <c r="J673" s="146"/>
      <c r="K673" s="146"/>
      <c r="L673" s="146"/>
      <c r="M673" s="146"/>
      <c r="N673" s="147"/>
      <c r="O673" s="147"/>
    </row>
    <row r="674" spans="5:15" x14ac:dyDescent="0.2">
      <c r="E674" s="147"/>
      <c r="F674" s="146"/>
      <c r="G674" s="146"/>
      <c r="H674" s="146"/>
      <c r="I674" s="146"/>
      <c r="J674" s="146"/>
      <c r="K674" s="146"/>
      <c r="L674" s="146"/>
      <c r="M674" s="146"/>
      <c r="N674" s="147"/>
      <c r="O674" s="147"/>
    </row>
    <row r="675" spans="5:15" x14ac:dyDescent="0.2">
      <c r="E675" s="147"/>
      <c r="F675" s="146"/>
      <c r="G675" s="146"/>
      <c r="H675" s="146"/>
      <c r="I675" s="146"/>
      <c r="J675" s="146"/>
      <c r="K675" s="146"/>
      <c r="L675" s="146"/>
      <c r="M675" s="146"/>
      <c r="N675" s="147"/>
      <c r="O675" s="147"/>
    </row>
    <row r="676" spans="5:15" x14ac:dyDescent="0.2">
      <c r="E676" s="147"/>
      <c r="F676" s="146"/>
      <c r="G676" s="146"/>
      <c r="H676" s="146"/>
      <c r="I676" s="146"/>
      <c r="J676" s="146"/>
      <c r="K676" s="146"/>
      <c r="L676" s="146"/>
      <c r="M676" s="146"/>
      <c r="N676" s="147"/>
      <c r="O676" s="147"/>
    </row>
    <row r="677" spans="5:15" x14ac:dyDescent="0.2">
      <c r="E677" s="147"/>
      <c r="F677" s="146"/>
      <c r="G677" s="146"/>
      <c r="H677" s="146"/>
      <c r="I677" s="146"/>
      <c r="J677" s="146"/>
      <c r="K677" s="146"/>
      <c r="L677" s="146"/>
      <c r="M677" s="146"/>
      <c r="N677" s="147"/>
      <c r="O677" s="147"/>
    </row>
    <row r="678" spans="5:15" x14ac:dyDescent="0.2">
      <c r="E678" s="147"/>
      <c r="F678" s="146"/>
      <c r="G678" s="146"/>
      <c r="H678" s="146"/>
      <c r="I678" s="146"/>
      <c r="J678" s="146"/>
      <c r="K678" s="146"/>
      <c r="L678" s="146"/>
      <c r="M678" s="146"/>
      <c r="N678" s="147"/>
      <c r="O678" s="147"/>
    </row>
    <row r="679" spans="5:15" x14ac:dyDescent="0.2">
      <c r="E679" s="147"/>
      <c r="F679" s="146"/>
      <c r="G679" s="146"/>
      <c r="H679" s="146"/>
      <c r="I679" s="146"/>
      <c r="J679" s="146"/>
      <c r="K679" s="146"/>
      <c r="L679" s="146"/>
      <c r="M679" s="146"/>
      <c r="N679" s="147"/>
      <c r="O679" s="147"/>
    </row>
    <row r="680" spans="5:15" x14ac:dyDescent="0.2">
      <c r="E680" s="147"/>
      <c r="F680" s="146"/>
      <c r="G680" s="146"/>
      <c r="H680" s="146"/>
      <c r="I680" s="146"/>
      <c r="J680" s="146"/>
      <c r="K680" s="146"/>
      <c r="L680" s="146"/>
      <c r="M680" s="146"/>
      <c r="N680" s="147"/>
      <c r="O680" s="147"/>
    </row>
    <row r="681" spans="5:15" x14ac:dyDescent="0.2">
      <c r="E681" s="147"/>
      <c r="F681" s="146"/>
      <c r="G681" s="146"/>
      <c r="H681" s="146"/>
      <c r="I681" s="146"/>
      <c r="J681" s="146"/>
      <c r="K681" s="146"/>
      <c r="L681" s="146"/>
      <c r="M681" s="146"/>
      <c r="N681" s="147"/>
      <c r="O681" s="147"/>
    </row>
    <row r="682" spans="5:15" x14ac:dyDescent="0.2">
      <c r="E682" s="147"/>
      <c r="F682" s="146"/>
      <c r="G682" s="146"/>
      <c r="H682" s="146"/>
      <c r="I682" s="146"/>
      <c r="J682" s="146"/>
      <c r="K682" s="146"/>
      <c r="L682" s="146"/>
      <c r="M682" s="146"/>
      <c r="N682" s="147"/>
      <c r="O682" s="147"/>
    </row>
    <row r="683" spans="5:15" x14ac:dyDescent="0.2">
      <c r="E683" s="147"/>
      <c r="F683" s="146"/>
      <c r="G683" s="146"/>
      <c r="H683" s="146"/>
      <c r="I683" s="146"/>
      <c r="J683" s="146"/>
      <c r="K683" s="146"/>
      <c r="L683" s="146"/>
      <c r="M683" s="146"/>
      <c r="N683" s="147"/>
      <c r="O683" s="147"/>
    </row>
    <row r="684" spans="5:15" x14ac:dyDescent="0.2">
      <c r="E684" s="147"/>
      <c r="F684" s="146"/>
      <c r="G684" s="146"/>
      <c r="H684" s="146"/>
      <c r="I684" s="146"/>
      <c r="J684" s="146"/>
      <c r="K684" s="146"/>
      <c r="L684" s="146"/>
      <c r="M684" s="146"/>
      <c r="N684" s="147"/>
      <c r="O684" s="147"/>
    </row>
    <row r="685" spans="5:15" x14ac:dyDescent="0.2">
      <c r="E685" s="147"/>
      <c r="F685" s="146"/>
      <c r="G685" s="146"/>
      <c r="H685" s="146"/>
      <c r="I685" s="146"/>
      <c r="J685" s="146"/>
      <c r="K685" s="146"/>
      <c r="L685" s="146"/>
      <c r="M685" s="146"/>
      <c r="N685" s="147"/>
      <c r="O685" s="147"/>
    </row>
    <row r="686" spans="5:15" x14ac:dyDescent="0.2">
      <c r="E686" s="147"/>
      <c r="F686" s="146"/>
      <c r="G686" s="146"/>
      <c r="H686" s="146"/>
      <c r="I686" s="146"/>
      <c r="J686" s="146"/>
      <c r="K686" s="146"/>
      <c r="L686" s="146"/>
      <c r="M686" s="146"/>
      <c r="N686" s="147"/>
      <c r="O686" s="147"/>
    </row>
    <row r="687" spans="5:15" x14ac:dyDescent="0.2">
      <c r="E687" s="147"/>
      <c r="F687" s="146"/>
      <c r="G687" s="146"/>
      <c r="H687" s="146"/>
      <c r="I687" s="146"/>
      <c r="J687" s="146"/>
      <c r="K687" s="146"/>
      <c r="L687" s="146"/>
      <c r="M687" s="146"/>
      <c r="N687" s="147"/>
      <c r="O687" s="147"/>
    </row>
    <row r="688" spans="5:15" x14ac:dyDescent="0.2">
      <c r="E688" s="147"/>
      <c r="F688" s="146"/>
      <c r="G688" s="146"/>
      <c r="H688" s="146"/>
      <c r="I688" s="146"/>
      <c r="J688" s="146"/>
      <c r="K688" s="146"/>
      <c r="L688" s="146"/>
      <c r="M688" s="146"/>
      <c r="N688" s="147"/>
      <c r="O688" s="147"/>
    </row>
    <row r="689" spans="5:15" x14ac:dyDescent="0.2">
      <c r="E689" s="147"/>
      <c r="F689" s="146"/>
      <c r="G689" s="146"/>
      <c r="H689" s="146"/>
      <c r="I689" s="146"/>
      <c r="J689" s="146"/>
      <c r="K689" s="146"/>
      <c r="L689" s="146"/>
      <c r="M689" s="146"/>
      <c r="N689" s="147"/>
      <c r="O689" s="147"/>
    </row>
    <row r="690" spans="5:15" x14ac:dyDescent="0.2">
      <c r="E690" s="147"/>
      <c r="F690" s="146"/>
      <c r="G690" s="146"/>
      <c r="H690" s="146"/>
      <c r="I690" s="146"/>
      <c r="J690" s="146"/>
      <c r="K690" s="146"/>
      <c r="L690" s="146"/>
      <c r="M690" s="146"/>
      <c r="N690" s="147"/>
      <c r="O690" s="147"/>
    </row>
    <row r="691" spans="5:15" x14ac:dyDescent="0.2">
      <c r="E691" s="147"/>
      <c r="F691" s="146"/>
      <c r="G691" s="146"/>
      <c r="H691" s="146"/>
      <c r="I691" s="146"/>
      <c r="J691" s="146"/>
      <c r="K691" s="146"/>
      <c r="L691" s="146"/>
      <c r="M691" s="146"/>
      <c r="N691" s="147"/>
      <c r="O691" s="147"/>
    </row>
    <row r="692" spans="5:15" x14ac:dyDescent="0.2">
      <c r="E692" s="147"/>
      <c r="F692" s="146"/>
      <c r="G692" s="146"/>
      <c r="H692" s="146"/>
      <c r="I692" s="146"/>
      <c r="J692" s="146"/>
      <c r="K692" s="146"/>
      <c r="L692" s="146"/>
      <c r="M692" s="146"/>
      <c r="N692" s="147"/>
      <c r="O692" s="147"/>
    </row>
    <row r="693" spans="5:15" x14ac:dyDescent="0.2">
      <c r="E693" s="147"/>
      <c r="F693" s="146"/>
      <c r="G693" s="146"/>
      <c r="H693" s="146"/>
      <c r="I693" s="146"/>
      <c r="J693" s="146"/>
      <c r="K693" s="146"/>
      <c r="L693" s="146"/>
      <c r="M693" s="146"/>
      <c r="N693" s="147"/>
      <c r="O693" s="147"/>
    </row>
    <row r="694" spans="5:15" x14ac:dyDescent="0.2">
      <c r="E694" s="147"/>
      <c r="F694" s="146"/>
      <c r="G694" s="146"/>
      <c r="H694" s="146"/>
      <c r="I694" s="146"/>
      <c r="J694" s="146"/>
      <c r="K694" s="146"/>
      <c r="L694" s="146"/>
      <c r="M694" s="146"/>
      <c r="N694" s="147"/>
      <c r="O694" s="147"/>
    </row>
    <row r="695" spans="5:15" x14ac:dyDescent="0.2">
      <c r="E695" s="147"/>
      <c r="F695" s="146"/>
      <c r="G695" s="146"/>
      <c r="H695" s="146"/>
      <c r="I695" s="146"/>
      <c r="J695" s="146"/>
      <c r="K695" s="146"/>
      <c r="L695" s="146"/>
      <c r="M695" s="146"/>
      <c r="N695" s="147"/>
      <c r="O695" s="147"/>
    </row>
    <row r="696" spans="5:15" x14ac:dyDescent="0.2">
      <c r="E696" s="147"/>
      <c r="F696" s="146"/>
      <c r="G696" s="146"/>
      <c r="H696" s="146"/>
      <c r="I696" s="146"/>
      <c r="J696" s="146"/>
      <c r="K696" s="146"/>
      <c r="L696" s="146"/>
      <c r="M696" s="146"/>
      <c r="N696" s="147"/>
      <c r="O696" s="147"/>
    </row>
    <row r="697" spans="5:15" x14ac:dyDescent="0.2">
      <c r="E697" s="147"/>
      <c r="F697" s="146"/>
      <c r="G697" s="146"/>
      <c r="H697" s="146"/>
      <c r="I697" s="146"/>
      <c r="J697" s="146"/>
      <c r="K697" s="146"/>
      <c r="L697" s="146"/>
      <c r="M697" s="146"/>
      <c r="N697" s="147"/>
      <c r="O697" s="147"/>
    </row>
    <row r="698" spans="5:15" x14ac:dyDescent="0.2">
      <c r="E698" s="147"/>
      <c r="F698" s="146"/>
      <c r="G698" s="146"/>
      <c r="H698" s="146"/>
      <c r="I698" s="146"/>
      <c r="J698" s="146"/>
      <c r="K698" s="146"/>
      <c r="L698" s="146"/>
      <c r="M698" s="146"/>
      <c r="N698" s="147"/>
      <c r="O698" s="147"/>
    </row>
    <row r="699" spans="5:15" x14ac:dyDescent="0.2">
      <c r="E699" s="147"/>
      <c r="F699" s="146"/>
      <c r="G699" s="146"/>
      <c r="H699" s="146"/>
      <c r="I699" s="146"/>
      <c r="J699" s="146"/>
      <c r="K699" s="146"/>
      <c r="L699" s="146"/>
      <c r="M699" s="146"/>
      <c r="N699" s="147"/>
      <c r="O699" s="147"/>
    </row>
    <row r="700" spans="5:15" x14ac:dyDescent="0.2">
      <c r="E700" s="147"/>
      <c r="F700" s="146"/>
      <c r="G700" s="146"/>
      <c r="H700" s="146"/>
      <c r="I700" s="146"/>
      <c r="J700" s="146"/>
      <c r="K700" s="146"/>
      <c r="L700" s="146"/>
      <c r="M700" s="146"/>
      <c r="N700" s="147"/>
      <c r="O700" s="147"/>
    </row>
    <row r="701" spans="5:15" x14ac:dyDescent="0.2">
      <c r="E701" s="147"/>
      <c r="F701" s="146"/>
      <c r="G701" s="146"/>
      <c r="H701" s="146"/>
      <c r="I701" s="146"/>
      <c r="J701" s="146"/>
      <c r="K701" s="146"/>
      <c r="L701" s="146"/>
      <c r="M701" s="146"/>
      <c r="N701" s="147"/>
      <c r="O701" s="147"/>
    </row>
    <row r="702" spans="5:15" x14ac:dyDescent="0.2">
      <c r="E702" s="147"/>
      <c r="F702" s="146"/>
      <c r="G702" s="146"/>
      <c r="H702" s="146"/>
      <c r="I702" s="146"/>
      <c r="J702" s="146"/>
      <c r="K702" s="146"/>
      <c r="L702" s="146"/>
      <c r="M702" s="146"/>
      <c r="N702" s="147"/>
      <c r="O702" s="147"/>
    </row>
    <row r="703" spans="5:15" x14ac:dyDescent="0.2">
      <c r="E703" s="147"/>
      <c r="F703" s="146"/>
      <c r="G703" s="146"/>
      <c r="H703" s="146"/>
      <c r="I703" s="146"/>
      <c r="J703" s="146"/>
      <c r="K703" s="146"/>
      <c r="L703" s="146"/>
      <c r="M703" s="146"/>
      <c r="N703" s="147"/>
      <c r="O703" s="147"/>
    </row>
    <row r="704" spans="5:15" x14ac:dyDescent="0.2">
      <c r="E704" s="147"/>
      <c r="F704" s="146"/>
      <c r="G704" s="146"/>
      <c r="H704" s="146"/>
      <c r="I704" s="146"/>
      <c r="J704" s="146"/>
      <c r="K704" s="146"/>
      <c r="L704" s="146"/>
      <c r="M704" s="146"/>
      <c r="N704" s="147"/>
      <c r="O704" s="147"/>
    </row>
    <row r="705" spans="5:15" x14ac:dyDescent="0.2">
      <c r="E705" s="147"/>
      <c r="F705" s="146"/>
      <c r="G705" s="146"/>
      <c r="H705" s="146"/>
      <c r="I705" s="146"/>
      <c r="J705" s="146"/>
      <c r="K705" s="146"/>
      <c r="L705" s="146"/>
      <c r="M705" s="146"/>
      <c r="N705" s="147"/>
      <c r="O705" s="147"/>
    </row>
    <row r="706" spans="5:15" x14ac:dyDescent="0.2">
      <c r="E706" s="147"/>
      <c r="F706" s="146"/>
      <c r="G706" s="146"/>
      <c r="H706" s="146"/>
      <c r="I706" s="146"/>
      <c r="J706" s="146"/>
      <c r="K706" s="146"/>
      <c r="L706" s="146"/>
      <c r="M706" s="146"/>
      <c r="N706" s="147"/>
      <c r="O706" s="147"/>
    </row>
    <row r="707" spans="5:15" x14ac:dyDescent="0.2">
      <c r="E707" s="147"/>
      <c r="F707" s="146"/>
      <c r="G707" s="146"/>
      <c r="H707" s="146"/>
      <c r="I707" s="146"/>
      <c r="J707" s="146"/>
      <c r="K707" s="146"/>
      <c r="L707" s="146"/>
      <c r="M707" s="146"/>
      <c r="N707" s="147"/>
      <c r="O707" s="147"/>
    </row>
    <row r="708" spans="5:15" x14ac:dyDescent="0.2">
      <c r="E708" s="147"/>
      <c r="F708" s="146"/>
      <c r="G708" s="146"/>
      <c r="H708" s="146"/>
      <c r="I708" s="146"/>
      <c r="J708" s="146"/>
      <c r="K708" s="146"/>
      <c r="L708" s="146"/>
      <c r="M708" s="146"/>
      <c r="N708" s="147"/>
      <c r="O708" s="147"/>
    </row>
    <row r="709" spans="5:15" x14ac:dyDescent="0.2">
      <c r="E709" s="147"/>
      <c r="F709" s="146"/>
      <c r="G709" s="146"/>
      <c r="H709" s="146"/>
      <c r="I709" s="146"/>
      <c r="J709" s="146"/>
      <c r="K709" s="146"/>
      <c r="L709" s="146"/>
      <c r="M709" s="146"/>
      <c r="N709" s="147"/>
      <c r="O709" s="147"/>
    </row>
    <row r="710" spans="5:15" x14ac:dyDescent="0.2">
      <c r="E710" s="147"/>
      <c r="F710" s="146"/>
      <c r="G710" s="146"/>
      <c r="H710" s="146"/>
      <c r="I710" s="146"/>
      <c r="J710" s="146"/>
      <c r="K710" s="146"/>
      <c r="L710" s="146"/>
      <c r="M710" s="146"/>
      <c r="N710" s="147"/>
      <c r="O710" s="147"/>
    </row>
    <row r="711" spans="5:15" x14ac:dyDescent="0.2">
      <c r="E711" s="147"/>
      <c r="F711" s="146"/>
      <c r="G711" s="146"/>
      <c r="H711" s="146"/>
      <c r="I711" s="146"/>
      <c r="J711" s="146"/>
      <c r="K711" s="146"/>
      <c r="L711" s="146"/>
      <c r="M711" s="146"/>
      <c r="N711" s="147"/>
      <c r="O711" s="147"/>
    </row>
    <row r="712" spans="5:15" x14ac:dyDescent="0.2">
      <c r="E712" s="147"/>
      <c r="F712" s="146"/>
      <c r="G712" s="146"/>
      <c r="H712" s="146"/>
      <c r="I712" s="146"/>
      <c r="J712" s="146"/>
      <c r="K712" s="146"/>
      <c r="L712" s="146"/>
      <c r="M712" s="146"/>
      <c r="N712" s="147"/>
      <c r="O712" s="147"/>
    </row>
    <row r="713" spans="5:15" x14ac:dyDescent="0.2">
      <c r="E713" s="147"/>
      <c r="F713" s="146"/>
      <c r="G713" s="146"/>
      <c r="H713" s="146"/>
      <c r="I713" s="146"/>
      <c r="J713" s="146"/>
      <c r="K713" s="146"/>
      <c r="L713" s="146"/>
      <c r="M713" s="146"/>
      <c r="N713" s="147"/>
      <c r="O713" s="147"/>
    </row>
    <row r="714" spans="5:15" x14ac:dyDescent="0.2">
      <c r="E714" s="147"/>
      <c r="F714" s="146"/>
      <c r="G714" s="146"/>
      <c r="H714" s="146"/>
      <c r="I714" s="146"/>
      <c r="J714" s="146"/>
      <c r="K714" s="146"/>
      <c r="L714" s="146"/>
      <c r="M714" s="146"/>
      <c r="N714" s="147"/>
      <c r="O714" s="147"/>
    </row>
    <row r="715" spans="5:15" x14ac:dyDescent="0.2">
      <c r="E715" s="147"/>
      <c r="F715" s="146"/>
      <c r="G715" s="146"/>
      <c r="H715" s="146"/>
      <c r="I715" s="146"/>
      <c r="J715" s="146"/>
      <c r="K715" s="146"/>
      <c r="L715" s="146"/>
      <c r="M715" s="146"/>
      <c r="N715" s="147"/>
      <c r="O715" s="147"/>
    </row>
    <row r="716" spans="5:15" x14ac:dyDescent="0.2">
      <c r="E716" s="147"/>
      <c r="F716" s="146"/>
      <c r="G716" s="146"/>
      <c r="H716" s="146"/>
      <c r="I716" s="146"/>
      <c r="J716" s="146"/>
      <c r="K716" s="146"/>
      <c r="L716" s="146"/>
      <c r="M716" s="146"/>
      <c r="N716" s="147"/>
      <c r="O716" s="147"/>
    </row>
    <row r="717" spans="5:15" x14ac:dyDescent="0.2">
      <c r="E717" s="147"/>
      <c r="F717" s="146"/>
      <c r="G717" s="146"/>
      <c r="H717" s="146"/>
      <c r="I717" s="146"/>
      <c r="J717" s="146"/>
      <c r="K717" s="146"/>
      <c r="L717" s="146"/>
      <c r="M717" s="146"/>
      <c r="N717" s="147"/>
      <c r="O717" s="147"/>
    </row>
    <row r="718" spans="5:15" x14ac:dyDescent="0.2">
      <c r="E718" s="147"/>
      <c r="F718" s="146"/>
      <c r="G718" s="146"/>
      <c r="H718" s="146"/>
      <c r="I718" s="146"/>
      <c r="J718" s="146"/>
      <c r="K718" s="146"/>
      <c r="L718" s="146"/>
      <c r="M718" s="146"/>
      <c r="N718" s="147"/>
      <c r="O718" s="147"/>
    </row>
    <row r="719" spans="5:15" x14ac:dyDescent="0.2">
      <c r="E719" s="147"/>
      <c r="F719" s="146"/>
      <c r="G719" s="146"/>
      <c r="H719" s="146"/>
      <c r="I719" s="146"/>
      <c r="J719" s="146"/>
      <c r="K719" s="146"/>
      <c r="L719" s="146"/>
      <c r="M719" s="146"/>
      <c r="N719" s="147"/>
      <c r="O719" s="147"/>
    </row>
    <row r="720" spans="5:15" x14ac:dyDescent="0.2">
      <c r="E720" s="147"/>
      <c r="F720" s="146"/>
      <c r="G720" s="146"/>
      <c r="H720" s="146"/>
      <c r="I720" s="146"/>
      <c r="J720" s="146"/>
      <c r="K720" s="146"/>
      <c r="L720" s="146"/>
      <c r="M720" s="146"/>
      <c r="N720" s="147"/>
      <c r="O720" s="147"/>
    </row>
    <row r="721" spans="5:15" x14ac:dyDescent="0.2">
      <c r="E721" s="147"/>
      <c r="F721" s="146"/>
      <c r="G721" s="146"/>
      <c r="H721" s="146"/>
      <c r="I721" s="146"/>
      <c r="J721" s="146"/>
      <c r="K721" s="146"/>
      <c r="L721" s="146"/>
      <c r="M721" s="146"/>
      <c r="N721" s="147"/>
      <c r="O721" s="147"/>
    </row>
    <row r="722" spans="5:15" x14ac:dyDescent="0.2">
      <c r="E722" s="147"/>
      <c r="F722" s="146"/>
      <c r="G722" s="146"/>
      <c r="H722" s="146"/>
      <c r="I722" s="146"/>
      <c r="J722" s="146"/>
      <c r="K722" s="146"/>
      <c r="L722" s="146"/>
      <c r="M722" s="146"/>
      <c r="N722" s="147"/>
      <c r="O722" s="147"/>
    </row>
    <row r="723" spans="5:15" x14ac:dyDescent="0.2">
      <c r="E723" s="147"/>
      <c r="F723" s="146"/>
      <c r="G723" s="146"/>
      <c r="H723" s="146"/>
      <c r="I723" s="146"/>
      <c r="J723" s="146"/>
      <c r="K723" s="146"/>
      <c r="L723" s="146"/>
      <c r="M723" s="146"/>
      <c r="N723" s="147"/>
      <c r="O723" s="147"/>
    </row>
    <row r="724" spans="5:15" x14ac:dyDescent="0.2">
      <c r="E724" s="147"/>
      <c r="F724" s="146"/>
      <c r="G724" s="146"/>
      <c r="H724" s="146"/>
      <c r="I724" s="146"/>
      <c r="J724" s="146"/>
      <c r="K724" s="146"/>
      <c r="L724" s="146"/>
      <c r="M724" s="146"/>
      <c r="N724" s="147"/>
      <c r="O724" s="147"/>
    </row>
    <row r="725" spans="5:15" x14ac:dyDescent="0.2">
      <c r="E725" s="147"/>
      <c r="F725" s="146"/>
      <c r="G725" s="146"/>
      <c r="H725" s="146"/>
      <c r="I725" s="146"/>
      <c r="J725" s="146"/>
      <c r="K725" s="146"/>
      <c r="L725" s="146"/>
      <c r="M725" s="146"/>
      <c r="N725" s="147"/>
      <c r="O725" s="147"/>
    </row>
    <row r="726" spans="5:15" x14ac:dyDescent="0.2">
      <c r="E726" s="147"/>
      <c r="F726" s="146"/>
      <c r="G726" s="146"/>
      <c r="H726" s="146"/>
      <c r="I726" s="146"/>
      <c r="J726" s="146"/>
      <c r="K726" s="146"/>
      <c r="L726" s="146"/>
      <c r="M726" s="146"/>
      <c r="N726" s="147"/>
      <c r="O726" s="147"/>
    </row>
    <row r="727" spans="5:15" x14ac:dyDescent="0.2">
      <c r="E727" s="147"/>
      <c r="F727" s="146"/>
      <c r="G727" s="146"/>
      <c r="H727" s="146"/>
      <c r="I727" s="146"/>
      <c r="J727" s="146"/>
      <c r="K727" s="146"/>
      <c r="L727" s="146"/>
      <c r="M727" s="146"/>
      <c r="N727" s="147"/>
      <c r="O727" s="147"/>
    </row>
    <row r="728" spans="5:15" x14ac:dyDescent="0.2">
      <c r="E728" s="147"/>
      <c r="F728" s="146"/>
      <c r="G728" s="146"/>
      <c r="H728" s="146"/>
      <c r="I728" s="146"/>
      <c r="J728" s="146"/>
      <c r="K728" s="146"/>
      <c r="L728" s="146"/>
      <c r="M728" s="146"/>
      <c r="N728" s="147"/>
      <c r="O728" s="147"/>
    </row>
    <row r="729" spans="5:15" x14ac:dyDescent="0.2">
      <c r="E729" s="147"/>
      <c r="F729" s="146"/>
      <c r="G729" s="146"/>
      <c r="H729" s="146"/>
      <c r="I729" s="146"/>
      <c r="J729" s="146"/>
      <c r="K729" s="146"/>
      <c r="L729" s="146"/>
      <c r="M729" s="146"/>
      <c r="N729" s="147"/>
      <c r="O729" s="147"/>
    </row>
    <row r="730" spans="5:15" x14ac:dyDescent="0.2">
      <c r="E730" s="147"/>
      <c r="F730" s="146"/>
      <c r="G730" s="146"/>
      <c r="H730" s="146"/>
      <c r="I730" s="146"/>
      <c r="J730" s="146"/>
      <c r="K730" s="146"/>
      <c r="L730" s="146"/>
      <c r="M730" s="146"/>
      <c r="N730" s="147"/>
      <c r="O730" s="147"/>
    </row>
    <row r="731" spans="5:15" x14ac:dyDescent="0.2">
      <c r="E731" s="147"/>
      <c r="F731" s="146"/>
      <c r="G731" s="146"/>
      <c r="H731" s="146"/>
      <c r="I731" s="146"/>
      <c r="J731" s="146"/>
      <c r="K731" s="146"/>
      <c r="L731" s="146"/>
      <c r="M731" s="146"/>
      <c r="N731" s="147"/>
      <c r="O731" s="147"/>
    </row>
    <row r="732" spans="5:15" x14ac:dyDescent="0.2">
      <c r="E732" s="147"/>
      <c r="F732" s="146"/>
      <c r="G732" s="146"/>
      <c r="H732" s="146"/>
      <c r="I732" s="146"/>
      <c r="J732" s="146"/>
      <c r="K732" s="146"/>
      <c r="L732" s="146"/>
      <c r="M732" s="146"/>
      <c r="N732" s="147"/>
      <c r="O732" s="147"/>
    </row>
    <row r="733" spans="5:15" x14ac:dyDescent="0.2">
      <c r="E733" s="147"/>
      <c r="F733" s="146"/>
      <c r="G733" s="146"/>
      <c r="H733" s="146"/>
      <c r="I733" s="146"/>
      <c r="J733" s="146"/>
      <c r="K733" s="146"/>
      <c r="L733" s="146"/>
      <c r="M733" s="146"/>
      <c r="N733" s="147"/>
      <c r="O733" s="147"/>
    </row>
    <row r="734" spans="5:15" x14ac:dyDescent="0.2">
      <c r="E734" s="147"/>
      <c r="F734" s="146"/>
      <c r="G734" s="146"/>
      <c r="H734" s="146"/>
      <c r="I734" s="146"/>
      <c r="J734" s="146"/>
      <c r="K734" s="146"/>
      <c r="L734" s="146"/>
      <c r="M734" s="146"/>
      <c r="N734" s="147"/>
      <c r="O734" s="147"/>
    </row>
    <row r="735" spans="5:15" x14ac:dyDescent="0.2">
      <c r="E735" s="147"/>
      <c r="F735" s="146"/>
      <c r="G735" s="146"/>
      <c r="H735" s="146"/>
      <c r="I735" s="146"/>
      <c r="J735" s="146"/>
      <c r="K735" s="146"/>
      <c r="L735" s="146"/>
      <c r="M735" s="146"/>
      <c r="N735" s="147"/>
      <c r="O735" s="147"/>
    </row>
    <row r="736" spans="5:15" x14ac:dyDescent="0.2">
      <c r="E736" s="147"/>
      <c r="F736" s="146"/>
      <c r="G736" s="146"/>
      <c r="H736" s="146"/>
      <c r="I736" s="146"/>
      <c r="J736" s="146"/>
      <c r="K736" s="146"/>
      <c r="L736" s="146"/>
      <c r="M736" s="146"/>
      <c r="N736" s="147"/>
      <c r="O736" s="147"/>
    </row>
    <row r="737" spans="5:15" x14ac:dyDescent="0.2">
      <c r="E737" s="147"/>
      <c r="F737" s="146"/>
      <c r="G737" s="146"/>
      <c r="H737" s="146"/>
      <c r="I737" s="146"/>
      <c r="J737" s="146"/>
      <c r="K737" s="146"/>
      <c r="L737" s="146"/>
      <c r="M737" s="146"/>
      <c r="N737" s="147"/>
      <c r="O737" s="147"/>
    </row>
    <row r="738" spans="5:15" x14ac:dyDescent="0.2">
      <c r="E738" s="147"/>
      <c r="F738" s="146"/>
      <c r="G738" s="146"/>
      <c r="H738" s="146"/>
      <c r="I738" s="146"/>
      <c r="J738" s="146"/>
      <c r="K738" s="146"/>
      <c r="L738" s="146"/>
      <c r="M738" s="146"/>
      <c r="N738" s="147"/>
      <c r="O738" s="147"/>
    </row>
    <row r="739" spans="5:15" x14ac:dyDescent="0.2">
      <c r="E739" s="147"/>
      <c r="F739" s="146"/>
      <c r="G739" s="146"/>
      <c r="H739" s="146"/>
      <c r="I739" s="146"/>
      <c r="J739" s="146"/>
      <c r="K739" s="146"/>
      <c r="L739" s="146"/>
      <c r="M739" s="146"/>
      <c r="N739" s="147"/>
      <c r="O739" s="147"/>
    </row>
    <row r="740" spans="5:15" x14ac:dyDescent="0.2">
      <c r="E740" s="147"/>
      <c r="F740" s="146"/>
      <c r="G740" s="146"/>
      <c r="H740" s="146"/>
      <c r="I740" s="146"/>
      <c r="J740" s="146"/>
      <c r="K740" s="146"/>
      <c r="L740" s="146"/>
      <c r="M740" s="146"/>
      <c r="N740" s="147"/>
      <c r="O740" s="147"/>
    </row>
    <row r="741" spans="5:15" x14ac:dyDescent="0.2">
      <c r="E741" s="147"/>
      <c r="F741" s="146"/>
      <c r="G741" s="146"/>
      <c r="H741" s="146"/>
      <c r="I741" s="146"/>
      <c r="J741" s="146"/>
      <c r="K741" s="146"/>
      <c r="L741" s="146"/>
      <c r="M741" s="146"/>
      <c r="N741" s="147"/>
      <c r="O741" s="147"/>
    </row>
    <row r="742" spans="5:15" x14ac:dyDescent="0.2">
      <c r="E742" s="147"/>
      <c r="F742" s="146"/>
      <c r="G742" s="146"/>
      <c r="H742" s="146"/>
      <c r="I742" s="146"/>
      <c r="J742" s="146"/>
      <c r="K742" s="146"/>
      <c r="L742" s="146"/>
      <c r="M742" s="146"/>
      <c r="N742" s="147"/>
      <c r="O742" s="147"/>
    </row>
    <row r="743" spans="5:15" x14ac:dyDescent="0.2">
      <c r="E743" s="147"/>
      <c r="F743" s="146"/>
      <c r="G743" s="146"/>
      <c r="H743" s="146"/>
      <c r="I743" s="146"/>
      <c r="J743" s="146"/>
      <c r="K743" s="146"/>
      <c r="L743" s="146"/>
      <c r="M743" s="146"/>
      <c r="N743" s="147"/>
      <c r="O743" s="147"/>
    </row>
    <row r="744" spans="5:15" x14ac:dyDescent="0.2">
      <c r="E744" s="147"/>
      <c r="F744" s="146"/>
      <c r="G744" s="146"/>
      <c r="H744" s="146"/>
      <c r="I744" s="146"/>
      <c r="J744" s="146"/>
      <c r="K744" s="146"/>
      <c r="L744" s="146"/>
      <c r="M744" s="146"/>
      <c r="N744" s="147"/>
      <c r="O744" s="147"/>
    </row>
    <row r="745" spans="5:15" x14ac:dyDescent="0.2">
      <c r="E745" s="147"/>
      <c r="F745" s="146"/>
      <c r="G745" s="146"/>
      <c r="H745" s="146"/>
      <c r="I745" s="146"/>
      <c r="J745" s="146"/>
      <c r="K745" s="146"/>
      <c r="L745" s="146"/>
      <c r="M745" s="146"/>
      <c r="N745" s="147"/>
      <c r="O745" s="147"/>
    </row>
    <row r="746" spans="5:15" x14ac:dyDescent="0.2">
      <c r="E746" s="147"/>
      <c r="F746" s="146"/>
      <c r="G746" s="146"/>
      <c r="H746" s="146"/>
      <c r="I746" s="146"/>
      <c r="J746" s="146"/>
      <c r="K746" s="146"/>
      <c r="L746" s="146"/>
      <c r="M746" s="146"/>
      <c r="N746" s="147"/>
      <c r="O746" s="147"/>
    </row>
    <row r="747" spans="5:15" x14ac:dyDescent="0.2">
      <c r="E747" s="147"/>
      <c r="F747" s="146"/>
      <c r="G747" s="146"/>
      <c r="H747" s="146"/>
      <c r="I747" s="146"/>
      <c r="J747" s="146"/>
      <c r="K747" s="146"/>
      <c r="L747" s="146"/>
      <c r="M747" s="146"/>
      <c r="N747" s="147"/>
      <c r="O747" s="147"/>
    </row>
    <row r="748" spans="5:15" x14ac:dyDescent="0.2">
      <c r="E748" s="147"/>
      <c r="F748" s="146"/>
      <c r="G748" s="146"/>
      <c r="H748" s="146"/>
      <c r="I748" s="146"/>
      <c r="J748" s="146"/>
      <c r="K748" s="146"/>
      <c r="L748" s="146"/>
      <c r="M748" s="146"/>
      <c r="N748" s="147"/>
      <c r="O748" s="147"/>
    </row>
    <row r="749" spans="5:15" x14ac:dyDescent="0.2">
      <c r="E749" s="147"/>
      <c r="F749" s="146"/>
      <c r="G749" s="146"/>
      <c r="H749" s="146"/>
      <c r="I749" s="146"/>
      <c r="J749" s="146"/>
      <c r="K749" s="146"/>
      <c r="L749" s="146"/>
      <c r="M749" s="146"/>
      <c r="N749" s="147"/>
      <c r="O749" s="147"/>
    </row>
    <row r="750" spans="5:15" x14ac:dyDescent="0.2">
      <c r="E750" s="147"/>
      <c r="F750" s="146"/>
      <c r="G750" s="146"/>
      <c r="H750" s="146"/>
      <c r="I750" s="146"/>
      <c r="J750" s="146"/>
      <c r="K750" s="146"/>
      <c r="L750" s="146"/>
      <c r="M750" s="146"/>
      <c r="N750" s="147"/>
      <c r="O750" s="147"/>
    </row>
    <row r="751" spans="5:15" x14ac:dyDescent="0.2">
      <c r="E751" s="147"/>
      <c r="F751" s="146"/>
      <c r="G751" s="146"/>
      <c r="H751" s="146"/>
      <c r="I751" s="146"/>
      <c r="J751" s="146"/>
      <c r="K751" s="146"/>
      <c r="L751" s="146"/>
      <c r="M751" s="146"/>
      <c r="N751" s="147"/>
      <c r="O751" s="147"/>
    </row>
    <row r="752" spans="5:15" x14ac:dyDescent="0.2">
      <c r="E752" s="147"/>
      <c r="F752" s="146"/>
      <c r="G752" s="146"/>
      <c r="H752" s="146"/>
      <c r="I752" s="146"/>
      <c r="J752" s="146"/>
      <c r="K752" s="146"/>
      <c r="L752" s="146"/>
      <c r="M752" s="146"/>
      <c r="N752" s="147"/>
      <c r="O752" s="147"/>
    </row>
    <row r="753" spans="5:15" x14ac:dyDescent="0.2">
      <c r="E753" s="147"/>
      <c r="F753" s="146"/>
      <c r="G753" s="146"/>
      <c r="H753" s="146"/>
      <c r="I753" s="146"/>
      <c r="J753" s="146"/>
      <c r="K753" s="146"/>
      <c r="L753" s="146"/>
      <c r="M753" s="146"/>
      <c r="N753" s="147"/>
      <c r="O753" s="147"/>
    </row>
    <row r="754" spans="5:15" x14ac:dyDescent="0.2">
      <c r="E754" s="147"/>
      <c r="F754" s="146"/>
      <c r="G754" s="146"/>
      <c r="H754" s="146"/>
      <c r="I754" s="146"/>
      <c r="J754" s="146"/>
      <c r="K754" s="146"/>
      <c r="L754" s="146"/>
      <c r="M754" s="146"/>
      <c r="N754" s="147"/>
      <c r="O754" s="147"/>
    </row>
    <row r="755" spans="5:15" x14ac:dyDescent="0.2">
      <c r="E755" s="147"/>
      <c r="F755" s="146"/>
      <c r="G755" s="146"/>
      <c r="H755" s="146"/>
      <c r="I755" s="146"/>
      <c r="J755" s="146"/>
      <c r="K755" s="146"/>
      <c r="L755" s="146"/>
      <c r="M755" s="146"/>
      <c r="N755" s="147"/>
      <c r="O755" s="147"/>
    </row>
    <row r="756" spans="5:15" x14ac:dyDescent="0.2">
      <c r="E756" s="147"/>
      <c r="F756" s="146"/>
      <c r="G756" s="146"/>
      <c r="H756" s="146"/>
      <c r="I756" s="146"/>
      <c r="J756" s="146"/>
      <c r="K756" s="146"/>
      <c r="L756" s="146"/>
      <c r="M756" s="146"/>
      <c r="N756" s="147"/>
      <c r="O756" s="147"/>
    </row>
    <row r="757" spans="5:15" x14ac:dyDescent="0.2">
      <c r="E757" s="147"/>
      <c r="F757" s="146"/>
      <c r="G757" s="146"/>
      <c r="H757" s="146"/>
      <c r="I757" s="146"/>
      <c r="J757" s="146"/>
      <c r="K757" s="146"/>
      <c r="L757" s="146"/>
      <c r="M757" s="146"/>
      <c r="N757" s="147"/>
      <c r="O757" s="147"/>
    </row>
    <row r="758" spans="5:15" x14ac:dyDescent="0.2">
      <c r="E758" s="147"/>
      <c r="F758" s="146"/>
      <c r="G758" s="146"/>
      <c r="H758" s="146"/>
      <c r="I758" s="146"/>
      <c r="J758" s="146"/>
      <c r="K758" s="146"/>
      <c r="L758" s="146"/>
      <c r="M758" s="146"/>
      <c r="N758" s="147"/>
      <c r="O758" s="147"/>
    </row>
    <row r="759" spans="5:15" x14ac:dyDescent="0.2">
      <c r="E759" s="147"/>
      <c r="F759" s="146"/>
      <c r="G759" s="146"/>
      <c r="H759" s="146"/>
      <c r="I759" s="146"/>
      <c r="J759" s="146"/>
      <c r="K759" s="146"/>
      <c r="L759" s="146"/>
      <c r="M759" s="146"/>
      <c r="N759" s="147"/>
      <c r="O759" s="147"/>
    </row>
    <row r="760" spans="5:15" x14ac:dyDescent="0.2">
      <c r="E760" s="147"/>
      <c r="F760" s="146"/>
      <c r="G760" s="146"/>
      <c r="H760" s="146"/>
      <c r="I760" s="146"/>
      <c r="J760" s="146"/>
      <c r="K760" s="146"/>
      <c r="L760" s="146"/>
      <c r="M760" s="146"/>
      <c r="N760" s="147"/>
      <c r="O760" s="147"/>
    </row>
    <row r="761" spans="5:15" x14ac:dyDescent="0.2">
      <c r="E761" s="147"/>
      <c r="F761" s="146"/>
      <c r="G761" s="146"/>
      <c r="H761" s="146"/>
      <c r="I761" s="146"/>
      <c r="J761" s="146"/>
      <c r="K761" s="146"/>
      <c r="L761" s="146"/>
      <c r="M761" s="146"/>
      <c r="N761" s="147"/>
      <c r="O761" s="147"/>
    </row>
    <row r="762" spans="5:15" x14ac:dyDescent="0.2">
      <c r="E762" s="147"/>
      <c r="F762" s="146"/>
      <c r="G762" s="146"/>
      <c r="H762" s="146"/>
      <c r="I762" s="146"/>
      <c r="J762" s="146"/>
      <c r="K762" s="146"/>
      <c r="L762" s="146"/>
      <c r="M762" s="146"/>
      <c r="N762" s="147"/>
      <c r="O762" s="147"/>
    </row>
    <row r="763" spans="5:15" x14ac:dyDescent="0.2">
      <c r="E763" s="147"/>
      <c r="F763" s="146"/>
      <c r="G763" s="146"/>
      <c r="H763" s="146"/>
      <c r="I763" s="146"/>
      <c r="J763" s="146"/>
      <c r="K763" s="146"/>
      <c r="L763" s="146"/>
      <c r="M763" s="146"/>
      <c r="N763" s="147"/>
      <c r="O763" s="147"/>
    </row>
    <row r="764" spans="5:15" x14ac:dyDescent="0.2">
      <c r="E764" s="147"/>
      <c r="F764" s="146"/>
      <c r="G764" s="146"/>
      <c r="H764" s="146"/>
      <c r="I764" s="146"/>
      <c r="J764" s="146"/>
      <c r="K764" s="146"/>
      <c r="L764" s="146"/>
      <c r="M764" s="146"/>
      <c r="N764" s="147"/>
      <c r="O764" s="147"/>
    </row>
    <row r="765" spans="5:15" x14ac:dyDescent="0.2">
      <c r="E765" s="147"/>
      <c r="F765" s="146"/>
      <c r="G765" s="146"/>
      <c r="H765" s="146"/>
      <c r="I765" s="146"/>
      <c r="J765" s="146"/>
      <c r="K765" s="146"/>
      <c r="L765" s="146"/>
      <c r="M765" s="146"/>
      <c r="N765" s="147"/>
      <c r="O765" s="147"/>
    </row>
    <row r="766" spans="5:15" x14ac:dyDescent="0.2">
      <c r="E766" s="147"/>
      <c r="F766" s="146"/>
      <c r="G766" s="146"/>
      <c r="H766" s="146"/>
      <c r="I766" s="146"/>
      <c r="J766" s="146"/>
      <c r="K766" s="146"/>
      <c r="L766" s="146"/>
      <c r="M766" s="146"/>
      <c r="N766" s="147"/>
      <c r="O766" s="147"/>
    </row>
    <row r="767" spans="5:15" x14ac:dyDescent="0.2">
      <c r="E767" s="147"/>
      <c r="F767" s="146"/>
      <c r="G767" s="146"/>
      <c r="H767" s="146"/>
      <c r="I767" s="146"/>
      <c r="J767" s="146"/>
      <c r="K767" s="146"/>
      <c r="L767" s="146"/>
      <c r="M767" s="146"/>
      <c r="N767" s="147"/>
      <c r="O767" s="147"/>
    </row>
    <row r="768" spans="5:15" x14ac:dyDescent="0.2">
      <c r="E768" s="147"/>
      <c r="F768" s="146"/>
      <c r="G768" s="146"/>
      <c r="H768" s="146"/>
      <c r="I768" s="146"/>
      <c r="J768" s="146"/>
      <c r="K768" s="146"/>
      <c r="L768" s="146"/>
      <c r="M768" s="146"/>
      <c r="N768" s="147"/>
      <c r="O768" s="147"/>
    </row>
    <row r="769" spans="5:15" x14ac:dyDescent="0.2">
      <c r="E769" s="147"/>
      <c r="F769" s="146"/>
      <c r="G769" s="146"/>
      <c r="H769" s="146"/>
      <c r="I769" s="146"/>
      <c r="J769" s="146"/>
      <c r="K769" s="146"/>
      <c r="L769" s="146"/>
      <c r="M769" s="146"/>
      <c r="N769" s="147"/>
      <c r="O769" s="147"/>
    </row>
    <row r="770" spans="5:15" x14ac:dyDescent="0.2">
      <c r="E770" s="147"/>
      <c r="F770" s="146"/>
      <c r="G770" s="146"/>
      <c r="H770" s="146"/>
      <c r="I770" s="146"/>
      <c r="J770" s="146"/>
      <c r="K770" s="146"/>
      <c r="L770" s="146"/>
      <c r="M770" s="146"/>
      <c r="N770" s="147"/>
      <c r="O770" s="147"/>
    </row>
    <row r="771" spans="5:15" x14ac:dyDescent="0.2">
      <c r="E771" s="147"/>
      <c r="F771" s="146"/>
      <c r="G771" s="146"/>
      <c r="H771" s="146"/>
      <c r="I771" s="146"/>
      <c r="J771" s="146"/>
      <c r="K771" s="146"/>
      <c r="L771" s="146"/>
      <c r="M771" s="146"/>
      <c r="N771" s="147"/>
      <c r="O771" s="147"/>
    </row>
    <row r="772" spans="5:15" x14ac:dyDescent="0.2">
      <c r="E772" s="147"/>
      <c r="F772" s="146"/>
      <c r="G772" s="146"/>
      <c r="H772" s="146"/>
      <c r="I772" s="146"/>
      <c r="J772" s="146"/>
      <c r="K772" s="146"/>
      <c r="L772" s="146"/>
      <c r="M772" s="146"/>
      <c r="N772" s="147"/>
      <c r="O772" s="147"/>
    </row>
    <row r="773" spans="5:15" x14ac:dyDescent="0.2">
      <c r="E773" s="147"/>
      <c r="F773" s="146"/>
      <c r="G773" s="146"/>
      <c r="H773" s="146"/>
      <c r="I773" s="146"/>
      <c r="J773" s="146"/>
      <c r="K773" s="146"/>
      <c r="L773" s="146"/>
      <c r="M773" s="146"/>
      <c r="N773" s="147"/>
      <c r="O773" s="147"/>
    </row>
    <row r="774" spans="5:15" x14ac:dyDescent="0.2">
      <c r="E774" s="147"/>
      <c r="F774" s="146"/>
      <c r="G774" s="146"/>
      <c r="H774" s="146"/>
      <c r="I774" s="146"/>
      <c r="J774" s="146"/>
      <c r="K774" s="146"/>
      <c r="L774" s="146"/>
      <c r="M774" s="146"/>
      <c r="N774" s="147"/>
      <c r="O774" s="147"/>
    </row>
    <row r="775" spans="5:15" x14ac:dyDescent="0.2">
      <c r="E775" s="147"/>
      <c r="F775" s="146"/>
      <c r="G775" s="146"/>
      <c r="H775" s="146"/>
      <c r="I775" s="146"/>
      <c r="J775" s="146"/>
      <c r="K775" s="146"/>
      <c r="L775" s="146"/>
      <c r="M775" s="146"/>
      <c r="N775" s="147"/>
      <c r="O775" s="147"/>
    </row>
    <row r="776" spans="5:15" x14ac:dyDescent="0.2">
      <c r="E776" s="147"/>
      <c r="F776" s="146"/>
      <c r="G776" s="146"/>
      <c r="H776" s="146"/>
      <c r="I776" s="146"/>
      <c r="J776" s="146"/>
      <c r="K776" s="146"/>
      <c r="L776" s="146"/>
      <c r="M776" s="146"/>
      <c r="N776" s="147"/>
      <c r="O776" s="147"/>
    </row>
    <row r="777" spans="5:15" x14ac:dyDescent="0.2">
      <c r="E777" s="147"/>
      <c r="F777" s="146"/>
      <c r="G777" s="146"/>
      <c r="H777" s="146"/>
      <c r="I777" s="146"/>
      <c r="J777" s="146"/>
      <c r="K777" s="146"/>
      <c r="L777" s="146"/>
      <c r="M777" s="146"/>
      <c r="N777" s="147"/>
      <c r="O777" s="147"/>
    </row>
    <row r="778" spans="5:15" x14ac:dyDescent="0.2">
      <c r="E778" s="147"/>
      <c r="F778" s="146"/>
      <c r="G778" s="146"/>
      <c r="H778" s="146"/>
      <c r="I778" s="146"/>
      <c r="J778" s="146"/>
      <c r="K778" s="146"/>
      <c r="L778" s="146"/>
      <c r="M778" s="146"/>
      <c r="N778" s="147"/>
      <c r="O778" s="147"/>
    </row>
    <row r="779" spans="5:15" x14ac:dyDescent="0.2">
      <c r="E779" s="147"/>
      <c r="F779" s="146"/>
      <c r="G779" s="146"/>
      <c r="H779" s="146"/>
      <c r="I779" s="146"/>
      <c r="J779" s="146"/>
      <c r="K779" s="146"/>
      <c r="L779" s="146"/>
      <c r="M779" s="146"/>
      <c r="N779" s="147"/>
      <c r="O779" s="147"/>
    </row>
    <row r="780" spans="5:15" x14ac:dyDescent="0.2">
      <c r="E780" s="147"/>
      <c r="F780" s="146"/>
      <c r="G780" s="146"/>
      <c r="H780" s="146"/>
      <c r="I780" s="146"/>
      <c r="J780" s="146"/>
      <c r="K780" s="146"/>
      <c r="L780" s="146"/>
      <c r="M780" s="146"/>
      <c r="N780" s="147"/>
      <c r="O780" s="147"/>
    </row>
    <row r="781" spans="5:15" x14ac:dyDescent="0.2">
      <c r="E781" s="147"/>
      <c r="F781" s="146"/>
      <c r="G781" s="146"/>
      <c r="H781" s="146"/>
      <c r="I781" s="146"/>
      <c r="J781" s="146"/>
      <c r="K781" s="146"/>
      <c r="L781" s="146"/>
      <c r="M781" s="146"/>
      <c r="N781" s="147"/>
      <c r="O781" s="147"/>
    </row>
    <row r="782" spans="5:15" x14ac:dyDescent="0.2">
      <c r="E782" s="147"/>
      <c r="F782" s="146"/>
      <c r="G782" s="146"/>
      <c r="H782" s="146"/>
      <c r="I782" s="146"/>
      <c r="J782" s="146"/>
      <c r="K782" s="146"/>
      <c r="L782" s="146"/>
      <c r="M782" s="146"/>
      <c r="N782" s="147"/>
      <c r="O782" s="147"/>
    </row>
    <row r="783" spans="5:15" x14ac:dyDescent="0.2">
      <c r="E783" s="147"/>
      <c r="F783" s="146"/>
      <c r="G783" s="146"/>
      <c r="H783" s="146"/>
      <c r="I783" s="146"/>
      <c r="J783" s="146"/>
      <c r="K783" s="146"/>
      <c r="L783" s="146"/>
      <c r="M783" s="146"/>
      <c r="N783" s="147"/>
      <c r="O783" s="147"/>
    </row>
    <row r="784" spans="5:15" x14ac:dyDescent="0.2">
      <c r="E784" s="147"/>
      <c r="F784" s="146"/>
      <c r="G784" s="146"/>
      <c r="H784" s="146"/>
      <c r="I784" s="146"/>
      <c r="J784" s="146"/>
      <c r="K784" s="146"/>
      <c r="L784" s="146"/>
      <c r="M784" s="146"/>
      <c r="N784" s="147"/>
      <c r="O784" s="147"/>
    </row>
    <row r="785" spans="1:15" x14ac:dyDescent="0.2">
      <c r="A785" s="146"/>
      <c r="B785" s="146"/>
      <c r="C785" s="146"/>
      <c r="D785" s="146"/>
      <c r="E785" s="147"/>
      <c r="F785" s="146"/>
      <c r="G785" s="146"/>
      <c r="H785" s="146"/>
      <c r="I785" s="146"/>
      <c r="J785" s="146"/>
      <c r="K785" s="146"/>
      <c r="L785" s="146"/>
      <c r="M785" s="146"/>
      <c r="N785" s="147"/>
      <c r="O785" s="147"/>
    </row>
    <row r="786" spans="1:15" x14ac:dyDescent="0.2">
      <c r="A786" s="146"/>
      <c r="B786" s="146"/>
      <c r="C786" s="146"/>
      <c r="D786" s="146"/>
      <c r="E786" s="147"/>
      <c r="F786" s="146"/>
      <c r="G786" s="146"/>
      <c r="H786" s="146"/>
      <c r="I786" s="146"/>
      <c r="J786" s="146"/>
      <c r="K786" s="146"/>
      <c r="L786" s="146"/>
      <c r="M786" s="146"/>
      <c r="N786" s="147"/>
      <c r="O786" s="147"/>
    </row>
    <row r="787" spans="1:15" x14ac:dyDescent="0.2">
      <c r="A787" s="146"/>
      <c r="B787" s="146"/>
      <c r="C787" s="146"/>
      <c r="D787" s="146"/>
      <c r="E787" s="147"/>
      <c r="F787" s="146"/>
      <c r="G787" s="146"/>
      <c r="H787" s="146"/>
      <c r="I787" s="146"/>
      <c r="J787" s="146"/>
      <c r="K787" s="146"/>
      <c r="L787" s="146"/>
      <c r="M787" s="146"/>
      <c r="N787" s="147"/>
      <c r="O787" s="147"/>
    </row>
    <row r="788" spans="1:15" x14ac:dyDescent="0.2">
      <c r="A788" s="146"/>
      <c r="B788" s="146"/>
      <c r="C788" s="146"/>
      <c r="D788" s="146"/>
      <c r="E788" s="147"/>
      <c r="F788" s="146"/>
      <c r="G788" s="146"/>
      <c r="H788" s="146"/>
      <c r="I788" s="146"/>
      <c r="J788" s="146"/>
      <c r="K788" s="146"/>
      <c r="L788" s="146"/>
      <c r="M788" s="146"/>
      <c r="N788" s="147"/>
      <c r="O788" s="147"/>
    </row>
    <row r="789" spans="1:15" x14ac:dyDescent="0.2">
      <c r="A789" s="146"/>
      <c r="B789" s="146"/>
      <c r="C789" s="146"/>
      <c r="D789" s="146"/>
      <c r="E789" s="147"/>
      <c r="F789" s="146"/>
      <c r="G789" s="146"/>
      <c r="H789" s="146"/>
      <c r="I789" s="146"/>
      <c r="J789" s="146"/>
      <c r="K789" s="146"/>
      <c r="L789" s="146"/>
      <c r="M789" s="146"/>
      <c r="N789" s="147"/>
      <c r="O789" s="147"/>
    </row>
    <row r="790" spans="1:15" x14ac:dyDescent="0.2">
      <c r="A790" s="146"/>
      <c r="B790" s="146"/>
      <c r="C790" s="146"/>
      <c r="D790" s="146"/>
      <c r="E790" s="147"/>
      <c r="F790" s="146"/>
      <c r="G790" s="146"/>
      <c r="H790" s="146"/>
      <c r="I790" s="146"/>
      <c r="J790" s="146"/>
      <c r="K790" s="146"/>
      <c r="L790" s="146"/>
      <c r="M790" s="146"/>
      <c r="N790" s="147"/>
      <c r="O790" s="147"/>
    </row>
    <row r="791" spans="1:15" x14ac:dyDescent="0.2">
      <c r="A791" s="146"/>
      <c r="B791" s="146"/>
      <c r="C791" s="146"/>
      <c r="D791" s="146"/>
      <c r="E791" s="147"/>
      <c r="F791" s="146"/>
      <c r="G791" s="146"/>
      <c r="H791" s="146"/>
      <c r="I791" s="146"/>
      <c r="J791" s="146"/>
      <c r="K791" s="146"/>
      <c r="L791" s="146"/>
      <c r="M791" s="146"/>
      <c r="N791" s="147"/>
      <c r="O791" s="147"/>
    </row>
    <row r="792" spans="1:15" x14ac:dyDescent="0.2">
      <c r="A792" s="146"/>
      <c r="B792" s="146"/>
      <c r="C792" s="146"/>
      <c r="D792" s="146"/>
      <c r="E792" s="147"/>
      <c r="F792" s="146"/>
      <c r="G792" s="146"/>
      <c r="H792" s="146"/>
      <c r="I792" s="146"/>
      <c r="J792" s="146"/>
      <c r="K792" s="146"/>
      <c r="L792" s="146"/>
      <c r="M792" s="146"/>
      <c r="N792" s="147"/>
      <c r="O792" s="147"/>
    </row>
    <row r="793" spans="1:15" x14ac:dyDescent="0.2">
      <c r="A793" s="146"/>
      <c r="B793" s="146"/>
      <c r="C793" s="146"/>
      <c r="D793" s="146"/>
      <c r="E793" s="147"/>
      <c r="F793" s="146"/>
      <c r="G793" s="146"/>
      <c r="H793" s="146"/>
      <c r="I793" s="146"/>
      <c r="J793" s="146"/>
      <c r="K793" s="146"/>
      <c r="L793" s="146"/>
      <c r="M793" s="146"/>
      <c r="N793" s="147"/>
      <c r="O793" s="147"/>
    </row>
    <row r="794" spans="1:15" x14ac:dyDescent="0.2">
      <c r="A794" s="148"/>
      <c r="B794" s="146"/>
      <c r="C794" s="146"/>
      <c r="D794" s="148"/>
      <c r="E794" s="146"/>
      <c r="F794" s="146"/>
      <c r="G794" s="146"/>
      <c r="H794" s="146"/>
      <c r="I794" s="146"/>
      <c r="J794" s="146"/>
      <c r="K794" s="146"/>
      <c r="L794" s="146"/>
      <c r="M794" s="146"/>
      <c r="N794" s="146"/>
      <c r="O794" s="146"/>
    </row>
  </sheetData>
  <pageMargins left="0.7" right="0.7" top="0.75" bottom="0.75" header="0.3" footer="0.3"/>
  <customProperties>
    <customPr name="_pios_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V45"/>
  <sheetViews>
    <sheetView zoomScale="87" zoomScaleNormal="87" workbookViewId="0">
      <selection activeCell="M4" sqref="M4"/>
    </sheetView>
  </sheetViews>
  <sheetFormatPr defaultRowHeight="15" x14ac:dyDescent="0.25"/>
  <cols>
    <col min="1" max="1" width="2" style="176" customWidth="1"/>
    <col min="2" max="2" width="3.42578125" style="176" bestFit="1" customWidth="1"/>
    <col min="3" max="3" width="9.5703125" style="176" customWidth="1"/>
    <col min="4" max="4" width="13.7109375" style="176" customWidth="1"/>
    <col min="5" max="5" width="12.140625" style="176" customWidth="1"/>
    <col min="6" max="6" width="10.42578125" style="176" customWidth="1"/>
    <col min="7" max="7" width="15.28515625" style="176" customWidth="1"/>
    <col min="8" max="8" width="13.85546875" style="176" customWidth="1"/>
    <col min="9" max="9" width="11.85546875" style="176" customWidth="1"/>
    <col min="10" max="10" width="16.5703125" style="176" customWidth="1"/>
    <col min="11" max="11" width="16.28515625" style="176" customWidth="1"/>
    <col min="12" max="12" width="6.7109375" style="181" customWidth="1"/>
    <col min="13" max="13" width="18.42578125" style="176" bestFit="1" customWidth="1"/>
    <col min="14" max="15" width="7.28515625" style="176" customWidth="1"/>
    <col min="16" max="16" width="8.85546875" style="176" customWidth="1"/>
    <col min="17" max="17" width="13.28515625" style="176" customWidth="1"/>
    <col min="18" max="18" width="15.85546875" style="176" customWidth="1"/>
    <col min="19" max="19" width="2" style="176" customWidth="1"/>
    <col min="20" max="20" width="14" style="176" bestFit="1" customWidth="1"/>
    <col min="21" max="24" width="9.140625" style="176"/>
    <col min="25" max="25" width="18" style="176" customWidth="1"/>
    <col min="26" max="16384" width="9.140625" style="176"/>
  </cols>
  <sheetData>
    <row r="1" spans="2:22" ht="32.25" thickBot="1" x14ac:dyDescent="0.55000000000000004">
      <c r="C1" s="289" t="s">
        <v>181</v>
      </c>
      <c r="D1" s="289"/>
      <c r="E1" s="289"/>
      <c r="F1" s="289"/>
      <c r="G1" s="289"/>
      <c r="H1" s="289"/>
      <c r="I1" s="289"/>
      <c r="J1" s="289"/>
      <c r="K1" s="289"/>
      <c r="L1" s="289"/>
      <c r="M1" s="289"/>
      <c r="N1" s="177"/>
      <c r="O1" s="177"/>
    </row>
    <row r="2" spans="2:22" ht="16.5" thickTop="1" thickBot="1" x14ac:dyDescent="0.3">
      <c r="C2" s="178" t="s">
        <v>182</v>
      </c>
      <c r="D2" s="179"/>
      <c r="E2" s="179"/>
      <c r="F2" s="180"/>
    </row>
    <row r="3" spans="2:22" s="182" customFormat="1" ht="17.25" thickTop="1" thickBot="1" x14ac:dyDescent="0.3">
      <c r="C3" s="183"/>
      <c r="D3" s="183"/>
      <c r="E3" s="183"/>
      <c r="F3" s="183"/>
      <c r="G3" s="183"/>
      <c r="H3" s="183"/>
      <c r="I3" s="183"/>
      <c r="J3" s="183"/>
      <c r="K3" s="183"/>
      <c r="L3" s="181"/>
      <c r="M3" s="176"/>
      <c r="N3" s="176"/>
      <c r="O3" s="176"/>
    </row>
    <row r="4" spans="2:22" ht="21.75" thickBot="1" x14ac:dyDescent="0.4">
      <c r="C4" s="184" t="s">
        <v>183</v>
      </c>
      <c r="L4" s="185" t="s">
        <v>184</v>
      </c>
      <c r="M4" s="186">
        <f>K10-J10</f>
        <v>2477077.2077045701</v>
      </c>
    </row>
    <row r="5" spans="2:22" ht="30" x14ac:dyDescent="0.25">
      <c r="B5" s="176" t="s">
        <v>185</v>
      </c>
      <c r="C5" s="176" t="s">
        <v>186</v>
      </c>
      <c r="D5" s="187" t="s">
        <v>187</v>
      </c>
      <c r="E5" s="181" t="s">
        <v>188</v>
      </c>
      <c r="F5" s="187" t="s">
        <v>189</v>
      </c>
      <c r="G5" s="181" t="s">
        <v>190</v>
      </c>
      <c r="H5" s="181"/>
      <c r="I5" s="181" t="s">
        <v>191</v>
      </c>
      <c r="J5" s="181" t="s">
        <v>192</v>
      </c>
      <c r="K5" s="188" t="s">
        <v>193</v>
      </c>
      <c r="M5" s="188" t="s">
        <v>194</v>
      </c>
      <c r="P5" s="189" t="s">
        <v>195</v>
      </c>
      <c r="T5" s="189" t="s">
        <v>196</v>
      </c>
    </row>
    <row r="6" spans="2:22" x14ac:dyDescent="0.25">
      <c r="B6" s="189">
        <v>1</v>
      </c>
      <c r="C6" s="190">
        <v>2022</v>
      </c>
      <c r="D6" s="191">
        <f>E6/21400*250000</f>
        <v>15276779.295470882</v>
      </c>
      <c r="E6" s="191">
        <f>G6/10</f>
        <v>1307692.3076923075</v>
      </c>
      <c r="F6" s="191">
        <f>E6/355</f>
        <v>3683.6403033586125</v>
      </c>
      <c r="G6" s="192">
        <v>13076923.076923076</v>
      </c>
      <c r="I6" s="181">
        <v>0.41</v>
      </c>
      <c r="J6" s="193">
        <f t="shared" ref="J6:J14" si="0">G6*I6</f>
        <v>5361538.461538461</v>
      </c>
      <c r="K6" s="193">
        <f>'Ordered Allocation '!K47*1000000</f>
        <v>27821735.327362694</v>
      </c>
      <c r="M6" s="194">
        <f>K6-$M$4</f>
        <v>25344658.119658124</v>
      </c>
      <c r="P6" s="290" t="s">
        <v>197</v>
      </c>
      <c r="Q6" s="291"/>
      <c r="R6" s="292"/>
      <c r="T6" s="290" t="s">
        <v>198</v>
      </c>
      <c r="U6" s="291"/>
      <c r="V6" s="292"/>
    </row>
    <row r="7" spans="2:22" x14ac:dyDescent="0.25">
      <c r="B7" s="189">
        <v>2</v>
      </c>
      <c r="C7" s="190">
        <v>2023</v>
      </c>
      <c r="D7" s="191">
        <f t="shared" ref="D7:D14" si="1">E7/21400*250000</f>
        <v>36744146.896716982</v>
      </c>
      <c r="E7" s="191">
        <f t="shared" ref="E7:E14" si="2">G7/10</f>
        <v>3145298.9743589736</v>
      </c>
      <c r="F7" s="191">
        <f t="shared" ref="F7:F25" si="3">E7/355</f>
        <v>8859.9971108703485</v>
      </c>
      <c r="G7" s="192">
        <v>31452989.743589737</v>
      </c>
      <c r="I7" s="181">
        <v>0.41</v>
      </c>
      <c r="J7" s="193">
        <f t="shared" si="0"/>
        <v>12895725.79487179</v>
      </c>
      <c r="K7" s="194">
        <f t="shared" ref="K7:K25" si="4">K6</f>
        <v>27821735.327362694</v>
      </c>
      <c r="M7" s="194">
        <f t="shared" ref="M7:M25" si="5">K7-$M$4</f>
        <v>25344658.119658124</v>
      </c>
      <c r="P7" s="293"/>
      <c r="Q7" s="294"/>
      <c r="R7" s="295"/>
      <c r="T7" s="293"/>
      <c r="U7" s="294"/>
      <c r="V7" s="295"/>
    </row>
    <row r="8" spans="2:22" x14ac:dyDescent="0.25">
      <c r="B8" s="189">
        <v>3</v>
      </c>
      <c r="C8" s="190">
        <v>2024</v>
      </c>
      <c r="D8" s="191">
        <f t="shared" si="1"/>
        <v>51995961.139068618</v>
      </c>
      <c r="E8" s="191">
        <f t="shared" si="2"/>
        <v>4450854.273504274</v>
      </c>
      <c r="F8" s="191">
        <f t="shared" si="3"/>
        <v>12537.617671843025</v>
      </c>
      <c r="G8" s="192">
        <v>44508542.735042736</v>
      </c>
      <c r="I8" s="181">
        <v>0.41</v>
      </c>
      <c r="J8" s="193">
        <f t="shared" si="0"/>
        <v>18248502.52136752</v>
      </c>
      <c r="K8" s="194">
        <f t="shared" si="4"/>
        <v>27821735.327362694</v>
      </c>
      <c r="M8" s="194">
        <f>K8-$M$4</f>
        <v>25344658.119658124</v>
      </c>
      <c r="P8" s="293"/>
      <c r="Q8" s="294"/>
      <c r="R8" s="295"/>
      <c r="T8" s="293"/>
      <c r="U8" s="294"/>
      <c r="V8" s="295"/>
    </row>
    <row r="9" spans="2:22" x14ac:dyDescent="0.25">
      <c r="B9" s="189">
        <v>4</v>
      </c>
      <c r="C9" s="190">
        <v>2025</v>
      </c>
      <c r="D9" s="191">
        <f t="shared" si="1"/>
        <v>62105599.488777049</v>
      </c>
      <c r="E9" s="191">
        <f t="shared" si="2"/>
        <v>5316239.3162393151</v>
      </c>
      <c r="F9" s="191">
        <f t="shared" si="3"/>
        <v>14975.322017575536</v>
      </c>
      <c r="G9" s="192">
        <v>53162393.162393153</v>
      </c>
      <c r="I9" s="181">
        <v>0.41</v>
      </c>
      <c r="J9" s="195">
        <f t="shared" si="0"/>
        <v>21796581.196581192</v>
      </c>
      <c r="K9" s="194">
        <f t="shared" si="4"/>
        <v>27821735.327362694</v>
      </c>
      <c r="M9" s="196">
        <f t="shared" si="5"/>
        <v>25344658.119658124</v>
      </c>
      <c r="P9" s="293"/>
      <c r="Q9" s="294"/>
      <c r="R9" s="295"/>
      <c r="T9" s="293"/>
      <c r="U9" s="294"/>
      <c r="V9" s="295"/>
    </row>
    <row r="10" spans="2:22" x14ac:dyDescent="0.25">
      <c r="B10" s="189">
        <v>5</v>
      </c>
      <c r="C10" s="190">
        <v>2026</v>
      </c>
      <c r="D10" s="191">
        <f t="shared" si="1"/>
        <v>72215232.846073985</v>
      </c>
      <c r="E10" s="191">
        <f t="shared" si="2"/>
        <v>6181623.9316239329</v>
      </c>
      <c r="F10" s="191">
        <f t="shared" si="3"/>
        <v>17413.025159504035</v>
      </c>
      <c r="G10" s="192">
        <v>61816239.316239327</v>
      </c>
      <c r="I10" s="181">
        <v>0.41</v>
      </c>
      <c r="J10" s="197">
        <f>G10*I10</f>
        <v>25344658.119658124</v>
      </c>
      <c r="K10" s="194">
        <f t="shared" si="4"/>
        <v>27821735.327362694</v>
      </c>
      <c r="M10" s="198">
        <f t="shared" si="5"/>
        <v>25344658.119658124</v>
      </c>
      <c r="P10" s="296"/>
      <c r="Q10" s="297"/>
      <c r="R10" s="298"/>
      <c r="T10" s="296"/>
      <c r="U10" s="297"/>
      <c r="V10" s="298"/>
    </row>
    <row r="11" spans="2:22" x14ac:dyDescent="0.25">
      <c r="B11" s="189">
        <v>6</v>
      </c>
      <c r="C11" s="190">
        <v>2027</v>
      </c>
      <c r="D11" s="191">
        <f t="shared" si="1"/>
        <v>82324862.209441647</v>
      </c>
      <c r="E11" s="191">
        <f t="shared" si="2"/>
        <v>7047008.205128205</v>
      </c>
      <c r="F11" s="191">
        <f t="shared" si="3"/>
        <v>19850.727338389312</v>
      </c>
      <c r="G11" s="192">
        <v>70470082.051282048</v>
      </c>
      <c r="I11" s="181">
        <v>0.41</v>
      </c>
      <c r="J11" s="197">
        <f>G11*I11</f>
        <v>28892733.641025636</v>
      </c>
      <c r="K11" s="194">
        <f t="shared" si="4"/>
        <v>27821735.327362694</v>
      </c>
      <c r="M11" s="198">
        <f t="shared" si="5"/>
        <v>25344658.119658124</v>
      </c>
    </row>
    <row r="12" spans="2:22" x14ac:dyDescent="0.25">
      <c r="B12" s="189">
        <v>7</v>
      </c>
      <c r="C12" s="190">
        <v>2028</v>
      </c>
      <c r="D12" s="191">
        <f t="shared" si="1"/>
        <v>82324862.209441647</v>
      </c>
      <c r="E12" s="191">
        <f t="shared" si="2"/>
        <v>7047008.205128205</v>
      </c>
      <c r="F12" s="191">
        <f t="shared" si="3"/>
        <v>19850.727338389312</v>
      </c>
      <c r="G12" s="192">
        <v>70470082.051282048</v>
      </c>
      <c r="I12" s="181">
        <v>0.41</v>
      </c>
      <c r="J12" s="197">
        <f t="shared" si="0"/>
        <v>28892733.641025636</v>
      </c>
      <c r="K12" s="194">
        <f t="shared" si="4"/>
        <v>27821735.327362694</v>
      </c>
      <c r="M12" s="198">
        <f t="shared" si="5"/>
        <v>25344658.119658124</v>
      </c>
    </row>
    <row r="13" spans="2:22" ht="14.45" customHeight="1" x14ac:dyDescent="0.25">
      <c r="B13" s="189">
        <v>8</v>
      </c>
      <c r="C13" s="190">
        <v>2029</v>
      </c>
      <c r="D13" s="191">
        <f t="shared" si="1"/>
        <v>82324862.209441647</v>
      </c>
      <c r="E13" s="191">
        <f t="shared" si="2"/>
        <v>7047008.205128205</v>
      </c>
      <c r="F13" s="191">
        <f t="shared" si="3"/>
        <v>19850.727338389312</v>
      </c>
      <c r="G13" s="192">
        <v>70470082.051282048</v>
      </c>
      <c r="I13" s="181">
        <v>0.41</v>
      </c>
      <c r="J13" s="197">
        <f t="shared" si="0"/>
        <v>28892733.641025636</v>
      </c>
      <c r="K13" s="194">
        <f t="shared" si="4"/>
        <v>27821735.327362694</v>
      </c>
      <c r="M13" s="198">
        <f t="shared" si="5"/>
        <v>25344658.119658124</v>
      </c>
      <c r="P13" s="290" t="s">
        <v>199</v>
      </c>
      <c r="Q13" s="291"/>
      <c r="R13" s="292"/>
      <c r="T13" s="290" t="s">
        <v>200</v>
      </c>
      <c r="U13" s="291"/>
      <c r="V13" s="292"/>
    </row>
    <row r="14" spans="2:22" x14ac:dyDescent="0.25">
      <c r="B14" s="189">
        <v>9</v>
      </c>
      <c r="C14" s="190">
        <v>2030</v>
      </c>
      <c r="D14" s="191">
        <f t="shared" si="1"/>
        <v>82324862.209441647</v>
      </c>
      <c r="E14" s="191">
        <f t="shared" si="2"/>
        <v>7047008.205128205</v>
      </c>
      <c r="F14" s="191">
        <f t="shared" si="3"/>
        <v>19850.727338389312</v>
      </c>
      <c r="G14" s="192">
        <v>70470082.051282048</v>
      </c>
      <c r="I14" s="181">
        <v>0.41</v>
      </c>
      <c r="J14" s="197">
        <f t="shared" si="0"/>
        <v>28892733.641025636</v>
      </c>
      <c r="K14" s="194">
        <f t="shared" si="4"/>
        <v>27821735.327362694</v>
      </c>
      <c r="M14" s="198">
        <f t="shared" si="5"/>
        <v>25344658.119658124</v>
      </c>
      <c r="P14" s="293"/>
      <c r="Q14" s="294"/>
      <c r="R14" s="295"/>
      <c r="T14" s="293"/>
      <c r="U14" s="294"/>
      <c r="V14" s="295"/>
    </row>
    <row r="15" spans="2:22" x14ac:dyDescent="0.25">
      <c r="B15" s="189">
        <v>10</v>
      </c>
      <c r="C15" s="190">
        <v>2031</v>
      </c>
      <c r="D15" s="191">
        <f>E15/21400*250000</f>
        <v>82324862.209441647</v>
      </c>
      <c r="E15" s="191">
        <f>G15/10</f>
        <v>7047008.205128205</v>
      </c>
      <c r="F15" s="191">
        <f t="shared" si="3"/>
        <v>19850.727338389312</v>
      </c>
      <c r="G15" s="192">
        <v>70470082.051282048</v>
      </c>
      <c r="I15" s="181">
        <v>0.41</v>
      </c>
      <c r="J15" s="197">
        <f>G15*I15</f>
        <v>28892733.641025636</v>
      </c>
      <c r="K15" s="194">
        <f t="shared" si="4"/>
        <v>27821735.327362694</v>
      </c>
      <c r="M15" s="198">
        <f t="shared" si="5"/>
        <v>25344658.119658124</v>
      </c>
      <c r="P15" s="293"/>
      <c r="Q15" s="294"/>
      <c r="R15" s="295"/>
      <c r="T15" s="293"/>
      <c r="U15" s="294"/>
      <c r="V15" s="295"/>
    </row>
    <row r="16" spans="2:22" x14ac:dyDescent="0.25">
      <c r="B16" s="189">
        <v>11</v>
      </c>
      <c r="C16" s="190">
        <v>2032</v>
      </c>
      <c r="D16" s="191">
        <f t="shared" ref="D16:D25" si="6">E16/21400*250000</f>
        <v>82324862.209441587</v>
      </c>
      <c r="E16" s="191">
        <f t="shared" ref="E16:E25" si="7">G16/10</f>
        <v>7047008.2051282004</v>
      </c>
      <c r="F16" s="191">
        <f t="shared" si="3"/>
        <v>19850.727338389297</v>
      </c>
      <c r="G16" s="192">
        <v>70470082.051282004</v>
      </c>
      <c r="I16" s="181">
        <v>0.41</v>
      </c>
      <c r="J16" s="197">
        <f t="shared" ref="J16:J25" si="8">G16*I16</f>
        <v>28892733.641025621</v>
      </c>
      <c r="K16" s="194">
        <f t="shared" si="4"/>
        <v>27821735.327362694</v>
      </c>
      <c r="M16" s="198">
        <f t="shared" si="5"/>
        <v>25344658.119658124</v>
      </c>
      <c r="P16" s="293"/>
      <c r="Q16" s="294"/>
      <c r="R16" s="295"/>
      <c r="T16" s="293"/>
      <c r="U16" s="294"/>
      <c r="V16" s="295"/>
    </row>
    <row r="17" spans="2:22" x14ac:dyDescent="0.25">
      <c r="B17" s="189">
        <v>12</v>
      </c>
      <c r="C17" s="190">
        <v>2033</v>
      </c>
      <c r="D17" s="191">
        <f t="shared" si="6"/>
        <v>82324862.209441587</v>
      </c>
      <c r="E17" s="191">
        <f t="shared" si="7"/>
        <v>7047008.2051282004</v>
      </c>
      <c r="F17" s="191">
        <f t="shared" si="3"/>
        <v>19850.727338389297</v>
      </c>
      <c r="G17" s="192">
        <v>70470082.051282004</v>
      </c>
      <c r="I17" s="181">
        <v>0.41</v>
      </c>
      <c r="J17" s="197">
        <f t="shared" si="8"/>
        <v>28892733.641025621</v>
      </c>
      <c r="K17" s="194">
        <f t="shared" si="4"/>
        <v>27821735.327362694</v>
      </c>
      <c r="M17" s="198">
        <f t="shared" si="5"/>
        <v>25344658.119658124</v>
      </c>
      <c r="P17" s="293"/>
      <c r="Q17" s="294"/>
      <c r="R17" s="295"/>
      <c r="T17" s="293"/>
      <c r="U17" s="294"/>
      <c r="V17" s="295"/>
    </row>
    <row r="18" spans="2:22" x14ac:dyDescent="0.25">
      <c r="B18" s="189">
        <v>13</v>
      </c>
      <c r="C18" s="190">
        <v>2034</v>
      </c>
      <c r="D18" s="191">
        <f t="shared" si="6"/>
        <v>82324862.209441587</v>
      </c>
      <c r="E18" s="191">
        <f t="shared" si="7"/>
        <v>7047008.2051282004</v>
      </c>
      <c r="F18" s="191">
        <f t="shared" si="3"/>
        <v>19850.727338389297</v>
      </c>
      <c r="G18" s="192">
        <v>70470082.051282004</v>
      </c>
      <c r="I18" s="181">
        <v>0.41</v>
      </c>
      <c r="J18" s="197">
        <f t="shared" si="8"/>
        <v>28892733.641025621</v>
      </c>
      <c r="K18" s="194">
        <f t="shared" si="4"/>
        <v>27821735.327362694</v>
      </c>
      <c r="M18" s="198">
        <f t="shared" si="5"/>
        <v>25344658.119658124</v>
      </c>
      <c r="P18" s="293"/>
      <c r="Q18" s="294"/>
      <c r="R18" s="295"/>
      <c r="T18" s="293"/>
      <c r="U18" s="294"/>
      <c r="V18" s="295"/>
    </row>
    <row r="19" spans="2:22" x14ac:dyDescent="0.25">
      <c r="B19" s="189">
        <v>14</v>
      </c>
      <c r="C19" s="190">
        <v>2035</v>
      </c>
      <c r="D19" s="191">
        <f t="shared" si="6"/>
        <v>82324862.209441587</v>
      </c>
      <c r="E19" s="191">
        <f t="shared" si="7"/>
        <v>7047008.2051282004</v>
      </c>
      <c r="F19" s="191">
        <f t="shared" si="3"/>
        <v>19850.727338389297</v>
      </c>
      <c r="G19" s="192">
        <v>70470082.051282004</v>
      </c>
      <c r="I19" s="181">
        <v>0.41</v>
      </c>
      <c r="J19" s="197">
        <f t="shared" si="8"/>
        <v>28892733.641025621</v>
      </c>
      <c r="K19" s="194">
        <f t="shared" si="4"/>
        <v>27821735.327362694</v>
      </c>
      <c r="M19" s="198">
        <f t="shared" si="5"/>
        <v>25344658.119658124</v>
      </c>
      <c r="P19" s="293"/>
      <c r="Q19" s="294"/>
      <c r="R19" s="295"/>
      <c r="T19" s="293"/>
      <c r="U19" s="294"/>
      <c r="V19" s="295"/>
    </row>
    <row r="20" spans="2:22" x14ac:dyDescent="0.25">
      <c r="B20" s="189">
        <v>15</v>
      </c>
      <c r="C20" s="190">
        <v>2036</v>
      </c>
      <c r="D20" s="191">
        <f t="shared" si="6"/>
        <v>82324862.209441587</v>
      </c>
      <c r="E20" s="191">
        <f t="shared" si="7"/>
        <v>7047008.2051282004</v>
      </c>
      <c r="F20" s="191">
        <f t="shared" si="3"/>
        <v>19850.727338389297</v>
      </c>
      <c r="G20" s="192">
        <v>70470082.051282004</v>
      </c>
      <c r="I20" s="181">
        <v>0.41</v>
      </c>
      <c r="J20" s="197">
        <f t="shared" si="8"/>
        <v>28892733.641025621</v>
      </c>
      <c r="K20" s="194">
        <f t="shared" si="4"/>
        <v>27821735.327362694</v>
      </c>
      <c r="M20" s="198">
        <f t="shared" si="5"/>
        <v>25344658.119658124</v>
      </c>
      <c r="P20" s="293"/>
      <c r="Q20" s="294"/>
      <c r="R20" s="295"/>
      <c r="T20" s="293"/>
      <c r="U20" s="294"/>
      <c r="V20" s="295"/>
    </row>
    <row r="21" spans="2:22" x14ac:dyDescent="0.25">
      <c r="B21" s="189">
        <v>16</v>
      </c>
      <c r="C21" s="190">
        <v>2037</v>
      </c>
      <c r="D21" s="191">
        <f t="shared" si="6"/>
        <v>82324862.209441587</v>
      </c>
      <c r="E21" s="191">
        <f t="shared" si="7"/>
        <v>7047008.2051282004</v>
      </c>
      <c r="F21" s="191">
        <f t="shared" si="3"/>
        <v>19850.727338389297</v>
      </c>
      <c r="G21" s="192">
        <v>70470082.051282004</v>
      </c>
      <c r="I21" s="181">
        <v>0.41</v>
      </c>
      <c r="J21" s="197">
        <f t="shared" si="8"/>
        <v>28892733.641025621</v>
      </c>
      <c r="K21" s="194">
        <f t="shared" si="4"/>
        <v>27821735.327362694</v>
      </c>
      <c r="M21" s="198">
        <f t="shared" si="5"/>
        <v>25344658.119658124</v>
      </c>
      <c r="P21" s="293"/>
      <c r="Q21" s="294"/>
      <c r="R21" s="295"/>
      <c r="T21" s="293"/>
      <c r="U21" s="294"/>
      <c r="V21" s="295"/>
    </row>
    <row r="22" spans="2:22" x14ac:dyDescent="0.25">
      <c r="B22" s="189">
        <v>17</v>
      </c>
      <c r="C22" s="190">
        <v>2038</v>
      </c>
      <c r="D22" s="191">
        <f t="shared" si="6"/>
        <v>82324862.209441587</v>
      </c>
      <c r="E22" s="191">
        <f t="shared" si="7"/>
        <v>7047008.2051282004</v>
      </c>
      <c r="F22" s="191">
        <f t="shared" si="3"/>
        <v>19850.727338389297</v>
      </c>
      <c r="G22" s="192">
        <v>70470082.051282004</v>
      </c>
      <c r="I22" s="181">
        <v>0.41</v>
      </c>
      <c r="J22" s="197">
        <f t="shared" si="8"/>
        <v>28892733.641025621</v>
      </c>
      <c r="K22" s="194">
        <f t="shared" si="4"/>
        <v>27821735.327362694</v>
      </c>
      <c r="M22" s="198">
        <f t="shared" si="5"/>
        <v>25344658.119658124</v>
      </c>
      <c r="P22" s="293"/>
      <c r="Q22" s="294"/>
      <c r="R22" s="295"/>
      <c r="T22" s="293"/>
      <c r="U22" s="294"/>
      <c r="V22" s="295"/>
    </row>
    <row r="23" spans="2:22" x14ac:dyDescent="0.25">
      <c r="B23" s="189">
        <v>18</v>
      </c>
      <c r="C23" s="190">
        <v>2039</v>
      </c>
      <c r="D23" s="191">
        <f t="shared" si="6"/>
        <v>82324862.209441587</v>
      </c>
      <c r="E23" s="191">
        <f t="shared" si="7"/>
        <v>7047008.2051282004</v>
      </c>
      <c r="F23" s="191">
        <f t="shared" si="3"/>
        <v>19850.727338389297</v>
      </c>
      <c r="G23" s="192">
        <v>70470082.051282004</v>
      </c>
      <c r="I23" s="181">
        <v>0.41</v>
      </c>
      <c r="J23" s="197">
        <f t="shared" si="8"/>
        <v>28892733.641025621</v>
      </c>
      <c r="K23" s="194">
        <f t="shared" si="4"/>
        <v>27821735.327362694</v>
      </c>
      <c r="M23" s="198">
        <f t="shared" si="5"/>
        <v>25344658.119658124</v>
      </c>
      <c r="P23" s="296"/>
      <c r="Q23" s="297"/>
      <c r="R23" s="298"/>
      <c r="T23" s="296"/>
      <c r="U23" s="297"/>
      <c r="V23" s="298"/>
    </row>
    <row r="24" spans="2:22" x14ac:dyDescent="0.25">
      <c r="B24" s="189">
        <v>19</v>
      </c>
      <c r="C24" s="190">
        <v>2040</v>
      </c>
      <c r="D24" s="191">
        <f t="shared" si="6"/>
        <v>82324862.209441587</v>
      </c>
      <c r="E24" s="191">
        <f t="shared" si="7"/>
        <v>7047008.2051282004</v>
      </c>
      <c r="F24" s="191">
        <f t="shared" si="3"/>
        <v>19850.727338389297</v>
      </c>
      <c r="G24" s="192">
        <v>70470082.051282004</v>
      </c>
      <c r="I24" s="181">
        <v>0.41</v>
      </c>
      <c r="J24" s="197">
        <f t="shared" si="8"/>
        <v>28892733.641025621</v>
      </c>
      <c r="K24" s="194">
        <f t="shared" si="4"/>
        <v>27821735.327362694</v>
      </c>
      <c r="M24" s="198">
        <f t="shared" si="5"/>
        <v>25344658.119658124</v>
      </c>
    </row>
    <row r="25" spans="2:22" x14ac:dyDescent="0.25">
      <c r="B25" s="189">
        <v>20</v>
      </c>
      <c r="C25" s="190">
        <v>2041</v>
      </c>
      <c r="D25" s="191">
        <f t="shared" si="6"/>
        <v>82324862.209441587</v>
      </c>
      <c r="E25" s="191">
        <f t="shared" si="7"/>
        <v>7047008.2051282004</v>
      </c>
      <c r="F25" s="191">
        <f t="shared" si="3"/>
        <v>19850.727338389297</v>
      </c>
      <c r="G25" s="192">
        <v>70470082.051282004</v>
      </c>
      <c r="I25" s="181">
        <v>0.41</v>
      </c>
      <c r="J25" s="197">
        <f t="shared" si="8"/>
        <v>28892733.641025621</v>
      </c>
      <c r="K25" s="194">
        <f t="shared" si="4"/>
        <v>27821735.327362694</v>
      </c>
      <c r="M25" s="198">
        <f t="shared" si="5"/>
        <v>25344658.119658124</v>
      </c>
    </row>
    <row r="26" spans="2:22" x14ac:dyDescent="0.25">
      <c r="C26" s="190"/>
      <c r="D26" s="199"/>
      <c r="E26" s="199"/>
      <c r="F26" s="199"/>
      <c r="G26" s="192"/>
      <c r="L26" s="176"/>
    </row>
    <row r="27" spans="2:22" s="181" customFormat="1" ht="15.75" thickBot="1" x14ac:dyDescent="0.3">
      <c r="C27" s="176"/>
      <c r="D27" s="176"/>
      <c r="E27" s="176"/>
      <c r="F27" s="176"/>
      <c r="G27" s="181" t="s">
        <v>190</v>
      </c>
      <c r="H27" s="181" t="s">
        <v>201</v>
      </c>
      <c r="I27" s="181" t="s">
        <v>191</v>
      </c>
      <c r="J27" s="181" t="s">
        <v>192</v>
      </c>
      <c r="K27" s="181" t="s">
        <v>202</v>
      </c>
      <c r="M27" s="176"/>
      <c r="N27" s="176"/>
      <c r="O27" s="176"/>
    </row>
    <row r="28" spans="2:22" s="181" customFormat="1" x14ac:dyDescent="0.25">
      <c r="C28" s="176"/>
      <c r="D28" s="176"/>
      <c r="E28" s="176"/>
      <c r="F28" s="200" t="s">
        <v>203</v>
      </c>
      <c r="G28" s="201">
        <f>SUM($G$6:G10)</f>
        <v>204017088.03418803</v>
      </c>
      <c r="H28" s="201">
        <f>G28/B10</f>
        <v>40803417.606837608</v>
      </c>
      <c r="I28" s="181">
        <v>0.41</v>
      </c>
      <c r="J28" s="193">
        <f t="shared" ref="J28:J43" si="9">H28*I28</f>
        <v>16729401.218803419</v>
      </c>
      <c r="K28" s="193">
        <f>K6</f>
        <v>27821735.327362694</v>
      </c>
      <c r="M28" s="194">
        <f t="shared" ref="M28:M43" si="10">K28-$M$4</f>
        <v>25344658.119658124</v>
      </c>
      <c r="N28" s="176"/>
      <c r="O28" s="176"/>
    </row>
    <row r="29" spans="2:22" s="181" customFormat="1" x14ac:dyDescent="0.25">
      <c r="C29" s="176"/>
      <c r="D29" s="176"/>
      <c r="E29" s="176"/>
      <c r="F29" s="202" t="s">
        <v>204</v>
      </c>
      <c r="G29" s="201">
        <f>SUM($G$6:G11)</f>
        <v>274487170.08547008</v>
      </c>
      <c r="H29" s="201">
        <f t="shared" ref="H29:H43" si="11">G29/B11</f>
        <v>45747861.680911683</v>
      </c>
      <c r="I29" s="181">
        <v>0.41</v>
      </c>
      <c r="J29" s="193">
        <f t="shared" si="9"/>
        <v>18756623.289173789</v>
      </c>
      <c r="K29" s="194">
        <f>K28</f>
        <v>27821735.327362694</v>
      </c>
      <c r="M29" s="194">
        <f t="shared" si="10"/>
        <v>25344658.119658124</v>
      </c>
      <c r="N29" s="176"/>
      <c r="O29" s="176"/>
    </row>
    <row r="30" spans="2:22" s="181" customFormat="1" x14ac:dyDescent="0.25">
      <c r="C30" s="176"/>
      <c r="D30" s="176"/>
      <c r="E30" s="176"/>
      <c r="F30" s="202" t="s">
        <v>205</v>
      </c>
      <c r="G30" s="201">
        <f>SUM($G$6:G12)</f>
        <v>344957252.13675213</v>
      </c>
      <c r="H30" s="201">
        <f t="shared" si="11"/>
        <v>49279607.448107444</v>
      </c>
      <c r="I30" s="181">
        <v>0.41</v>
      </c>
      <c r="J30" s="193">
        <f t="shared" si="9"/>
        <v>20204639.053724051</v>
      </c>
      <c r="K30" s="194">
        <f>K29</f>
        <v>27821735.327362694</v>
      </c>
      <c r="M30" s="194">
        <f t="shared" si="10"/>
        <v>25344658.119658124</v>
      </c>
      <c r="N30" s="176"/>
      <c r="O30" s="176"/>
    </row>
    <row r="31" spans="2:22" s="181" customFormat="1" x14ac:dyDescent="0.25">
      <c r="C31" s="176"/>
      <c r="D31" s="176"/>
      <c r="E31" s="176"/>
      <c r="F31" s="202" t="s">
        <v>206</v>
      </c>
      <c r="G31" s="201">
        <f>SUM($G$6:G13)</f>
        <v>415427334.18803418</v>
      </c>
      <c r="H31" s="201">
        <f t="shared" si="11"/>
        <v>51928416.773504272</v>
      </c>
      <c r="I31" s="181">
        <v>0.41</v>
      </c>
      <c r="J31" s="193">
        <f t="shared" si="9"/>
        <v>21290650.877136752</v>
      </c>
      <c r="K31" s="194">
        <f>K30</f>
        <v>27821735.327362694</v>
      </c>
      <c r="M31" s="194">
        <f t="shared" si="10"/>
        <v>25344658.119658124</v>
      </c>
      <c r="N31" s="176"/>
      <c r="O31" s="176"/>
    </row>
    <row r="32" spans="2:22" s="181" customFormat="1" x14ac:dyDescent="0.25">
      <c r="C32" s="176"/>
      <c r="D32" s="176"/>
      <c r="E32" s="176"/>
      <c r="F32" s="202" t="s">
        <v>207</v>
      </c>
      <c r="G32" s="201">
        <f>SUM($G$6:G14)</f>
        <v>485897416.23931623</v>
      </c>
      <c r="H32" s="201">
        <f t="shared" si="11"/>
        <v>53988601.804368466</v>
      </c>
      <c r="I32" s="181">
        <v>0.41</v>
      </c>
      <c r="J32" s="193">
        <f t="shared" si="9"/>
        <v>22135326.739791069</v>
      </c>
      <c r="K32" s="194">
        <f>K31</f>
        <v>27821735.327362694</v>
      </c>
      <c r="M32" s="194">
        <f t="shared" si="10"/>
        <v>25344658.119658124</v>
      </c>
      <c r="N32" s="176"/>
      <c r="O32" s="176"/>
    </row>
    <row r="33" spans="3:15" s="181" customFormat="1" x14ac:dyDescent="0.25">
      <c r="C33" s="176"/>
      <c r="D33" s="176"/>
      <c r="E33" s="176"/>
      <c r="F33" s="202" t="s">
        <v>208</v>
      </c>
      <c r="G33" s="201">
        <f>SUM($G$6:G15)</f>
        <v>556367498.29059827</v>
      </c>
      <c r="H33" s="201">
        <f t="shared" si="11"/>
        <v>55636749.829059824</v>
      </c>
      <c r="I33" s="181">
        <v>0.41</v>
      </c>
      <c r="J33" s="193">
        <f t="shared" si="9"/>
        <v>22811067.429914527</v>
      </c>
      <c r="K33" s="196">
        <f>K32</f>
        <v>27821735.327362694</v>
      </c>
      <c r="L33" s="203"/>
      <c r="M33" s="196">
        <f t="shared" si="10"/>
        <v>25344658.119658124</v>
      </c>
      <c r="N33" s="176"/>
      <c r="O33" s="176"/>
    </row>
    <row r="34" spans="3:15" s="181" customFormat="1" x14ac:dyDescent="0.25">
      <c r="C34" s="176"/>
      <c r="D34" s="176"/>
      <c r="E34" s="176"/>
      <c r="F34" s="202" t="s">
        <v>209</v>
      </c>
      <c r="G34" s="201">
        <f>SUM($G$6:G16)</f>
        <v>626837580.34188032</v>
      </c>
      <c r="H34" s="201">
        <f t="shared" si="11"/>
        <v>56985234.576534577</v>
      </c>
      <c r="I34" s="181">
        <v>0.41</v>
      </c>
      <c r="J34" s="193">
        <f t="shared" si="9"/>
        <v>23363946.176379174</v>
      </c>
      <c r="K34" s="196">
        <f t="shared" ref="K34:K43" si="12">K33</f>
        <v>27821735.327362694</v>
      </c>
      <c r="L34" s="203"/>
      <c r="M34" s="196">
        <f t="shared" si="10"/>
        <v>25344658.119658124</v>
      </c>
      <c r="N34" s="176"/>
      <c r="O34" s="176"/>
    </row>
    <row r="35" spans="3:15" s="181" customFormat="1" x14ac:dyDescent="0.25">
      <c r="C35" s="176"/>
      <c r="D35" s="176"/>
      <c r="E35" s="176"/>
      <c r="F35" s="202" t="s">
        <v>210</v>
      </c>
      <c r="G35" s="201">
        <f>SUM($G$6:G17)</f>
        <v>697307662.39316237</v>
      </c>
      <c r="H35" s="201">
        <f t="shared" si="11"/>
        <v>58108971.866096862</v>
      </c>
      <c r="I35" s="181">
        <v>0.41</v>
      </c>
      <c r="J35" s="193">
        <f t="shared" si="9"/>
        <v>23824678.465099711</v>
      </c>
      <c r="K35" s="196">
        <f t="shared" si="12"/>
        <v>27821735.327362694</v>
      </c>
      <c r="L35" s="203"/>
      <c r="M35" s="196">
        <f t="shared" si="10"/>
        <v>25344658.119658124</v>
      </c>
      <c r="N35" s="176"/>
      <c r="O35" s="176"/>
    </row>
    <row r="36" spans="3:15" s="181" customFormat="1" x14ac:dyDescent="0.25">
      <c r="C36" s="176"/>
      <c r="D36" s="176"/>
      <c r="E36" s="176"/>
      <c r="F36" s="202" t="s">
        <v>211</v>
      </c>
      <c r="G36" s="201">
        <f>SUM($G$6:G18)</f>
        <v>767777744.44444442</v>
      </c>
      <c r="H36" s="201">
        <f t="shared" si="11"/>
        <v>59059826.495726496</v>
      </c>
      <c r="I36" s="181">
        <v>0.41</v>
      </c>
      <c r="J36" s="193">
        <f t="shared" si="9"/>
        <v>24214528.86324786</v>
      </c>
      <c r="K36" s="196">
        <f t="shared" si="12"/>
        <v>27821735.327362694</v>
      </c>
      <c r="L36" s="203"/>
      <c r="M36" s="196">
        <f t="shared" si="10"/>
        <v>25344658.119658124</v>
      </c>
      <c r="N36" s="176"/>
      <c r="O36" s="176"/>
    </row>
    <row r="37" spans="3:15" s="181" customFormat="1" x14ac:dyDescent="0.25">
      <c r="C37" s="176"/>
      <c r="D37" s="176"/>
      <c r="E37" s="176"/>
      <c r="F37" s="202" t="s">
        <v>212</v>
      </c>
      <c r="G37" s="201">
        <f>SUM($G$6:G19)</f>
        <v>838247826.49572647</v>
      </c>
      <c r="H37" s="201">
        <f t="shared" si="11"/>
        <v>59874844.74969475</v>
      </c>
      <c r="I37" s="181">
        <v>0.41</v>
      </c>
      <c r="J37" s="193">
        <f t="shared" si="9"/>
        <v>24548686.347374845</v>
      </c>
      <c r="K37" s="196">
        <f t="shared" si="12"/>
        <v>27821735.327362694</v>
      </c>
      <c r="L37" s="203"/>
      <c r="M37" s="196">
        <f t="shared" si="10"/>
        <v>25344658.119658124</v>
      </c>
      <c r="N37" s="176"/>
      <c r="O37" s="176"/>
    </row>
    <row r="38" spans="3:15" s="181" customFormat="1" x14ac:dyDescent="0.25">
      <c r="C38" s="176"/>
      <c r="D38" s="176"/>
      <c r="E38" s="176"/>
      <c r="F38" s="202" t="s">
        <v>213</v>
      </c>
      <c r="G38" s="201">
        <f>SUM($G$6:G20)</f>
        <v>908717908.54700851</v>
      </c>
      <c r="H38" s="201">
        <f t="shared" si="11"/>
        <v>60581193.903133899</v>
      </c>
      <c r="I38" s="181">
        <v>0.41</v>
      </c>
      <c r="J38" s="193">
        <f t="shared" si="9"/>
        <v>24838289.500284895</v>
      </c>
      <c r="K38" s="196">
        <f t="shared" si="12"/>
        <v>27821735.327362694</v>
      </c>
      <c r="L38" s="203"/>
      <c r="M38" s="196">
        <f t="shared" si="10"/>
        <v>25344658.119658124</v>
      </c>
      <c r="N38" s="176"/>
      <c r="O38" s="176"/>
    </row>
    <row r="39" spans="3:15" s="181" customFormat="1" x14ac:dyDescent="0.25">
      <c r="C39" s="176"/>
      <c r="D39" s="176"/>
      <c r="E39" s="176"/>
      <c r="F39" s="202" t="s">
        <v>214</v>
      </c>
      <c r="G39" s="201">
        <f>SUM($G$6:G21)</f>
        <v>979187990.59829056</v>
      </c>
      <c r="H39" s="201">
        <f t="shared" si="11"/>
        <v>61199249.41239316</v>
      </c>
      <c r="I39" s="181">
        <v>0.41</v>
      </c>
      <c r="J39" s="193">
        <f t="shared" si="9"/>
        <v>25091692.259081192</v>
      </c>
      <c r="K39" s="196">
        <f t="shared" si="12"/>
        <v>27821735.327362694</v>
      </c>
      <c r="L39" s="203"/>
      <c r="M39" s="196">
        <f t="shared" si="10"/>
        <v>25344658.119658124</v>
      </c>
      <c r="N39" s="176"/>
      <c r="O39" s="176"/>
    </row>
    <row r="40" spans="3:15" s="181" customFormat="1" x14ac:dyDescent="0.25">
      <c r="C40" s="176"/>
      <c r="D40" s="176"/>
      <c r="E40" s="176"/>
      <c r="F40" s="202" t="s">
        <v>215</v>
      </c>
      <c r="G40" s="201">
        <f>SUM($G$6:G22)</f>
        <v>1049658072.6495726</v>
      </c>
      <c r="H40" s="201">
        <f t="shared" si="11"/>
        <v>61744592.508798391</v>
      </c>
      <c r="I40" s="181">
        <v>0.41</v>
      </c>
      <c r="J40" s="193">
        <f t="shared" si="9"/>
        <v>25315282.928607337</v>
      </c>
      <c r="K40" s="196">
        <f t="shared" si="12"/>
        <v>27821735.327362694</v>
      </c>
      <c r="L40" s="203"/>
      <c r="M40" s="196">
        <f t="shared" si="10"/>
        <v>25344658.119658124</v>
      </c>
      <c r="N40" s="176"/>
      <c r="O40" s="176"/>
    </row>
    <row r="41" spans="3:15" s="181" customFormat="1" x14ac:dyDescent="0.25">
      <c r="C41" s="176"/>
      <c r="D41" s="176"/>
      <c r="E41" s="176"/>
      <c r="F41" s="202" t="s">
        <v>216</v>
      </c>
      <c r="G41" s="201">
        <f>SUM($G$6:G23)</f>
        <v>1120128154.7008545</v>
      </c>
      <c r="H41" s="201">
        <f t="shared" si="11"/>
        <v>62229341.92782525</v>
      </c>
      <c r="I41" s="181">
        <v>0.41</v>
      </c>
      <c r="J41" s="197">
        <f t="shared" si="9"/>
        <v>25514030.190408349</v>
      </c>
      <c r="K41" s="196">
        <f t="shared" si="12"/>
        <v>27821735.327362694</v>
      </c>
      <c r="L41" s="203"/>
      <c r="M41" s="198">
        <f t="shared" si="10"/>
        <v>25344658.119658124</v>
      </c>
      <c r="N41" s="176"/>
      <c r="O41" s="176"/>
    </row>
    <row r="42" spans="3:15" s="181" customFormat="1" x14ac:dyDescent="0.25">
      <c r="C42" s="176"/>
      <c r="D42" s="176"/>
      <c r="E42" s="176"/>
      <c r="F42" s="202" t="s">
        <v>217</v>
      </c>
      <c r="G42" s="201">
        <f>SUM($G$6:G24)</f>
        <v>1190598236.7521365</v>
      </c>
      <c r="H42" s="201">
        <f t="shared" si="11"/>
        <v>62663065.092217706</v>
      </c>
      <c r="I42" s="181">
        <v>0.41</v>
      </c>
      <c r="J42" s="197">
        <f t="shared" si="9"/>
        <v>25691856.687809259</v>
      </c>
      <c r="K42" s="196">
        <f t="shared" si="12"/>
        <v>27821735.327362694</v>
      </c>
      <c r="L42" s="203"/>
      <c r="M42" s="198">
        <f t="shared" si="10"/>
        <v>25344658.119658124</v>
      </c>
      <c r="N42" s="176"/>
      <c r="O42" s="176"/>
    </row>
    <row r="43" spans="3:15" s="181" customFormat="1" x14ac:dyDescent="0.25">
      <c r="C43" s="176"/>
      <c r="D43" s="176"/>
      <c r="E43" s="176"/>
      <c r="F43" s="202" t="s">
        <v>218</v>
      </c>
      <c r="G43" s="201">
        <f>SUM($G$6:G25)</f>
        <v>1261068318.8034184</v>
      </c>
      <c r="H43" s="201">
        <f t="shared" si="11"/>
        <v>63053415.940170921</v>
      </c>
      <c r="I43" s="181">
        <v>0.41</v>
      </c>
      <c r="J43" s="197">
        <f t="shared" si="9"/>
        <v>25851900.535470076</v>
      </c>
      <c r="K43" s="196">
        <f t="shared" si="12"/>
        <v>27821735.327362694</v>
      </c>
      <c r="L43" s="203"/>
      <c r="M43" s="198">
        <f t="shared" si="10"/>
        <v>25344658.119658124</v>
      </c>
      <c r="N43" s="176"/>
      <c r="O43" s="176"/>
    </row>
    <row r="45" spans="3:15" s="181" customFormat="1" ht="36.6" customHeight="1" x14ac:dyDescent="0.25">
      <c r="C45" s="288" t="s">
        <v>219</v>
      </c>
      <c r="D45" s="288"/>
      <c r="E45" s="288"/>
      <c r="F45" s="288"/>
      <c r="G45" s="288"/>
      <c r="H45" s="288"/>
      <c r="I45" s="288"/>
      <c r="J45" s="288"/>
      <c r="K45" s="288"/>
      <c r="L45" s="288"/>
      <c r="M45" s="288"/>
      <c r="N45" s="176"/>
      <c r="O45" s="176"/>
    </row>
  </sheetData>
  <mergeCells count="6">
    <mergeCell ref="C45:M45"/>
    <mergeCell ref="C1:M1"/>
    <mergeCell ref="P6:R10"/>
    <mergeCell ref="T6:V10"/>
    <mergeCell ref="P13:R23"/>
    <mergeCell ref="T13:V23"/>
  </mergeCells>
  <pageMargins left="0.7" right="0.7" top="0.75" bottom="0.75" header="0.3" footer="0.3"/>
  <pageSetup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R55"/>
  <sheetViews>
    <sheetView topLeftCell="A6" zoomScaleNormal="163" workbookViewId="0">
      <pane xSplit="2" ySplit="6" topLeftCell="C12" activePane="bottomRight" state="frozen"/>
      <selection activeCell="F17" sqref="F17"/>
      <selection pane="topRight" activeCell="F17" sqref="F17"/>
      <selection pane="bottomLeft" activeCell="F17" sqref="F17"/>
      <selection pane="bottomRight" activeCell="B12" sqref="B12"/>
    </sheetView>
  </sheetViews>
  <sheetFormatPr defaultRowHeight="15" x14ac:dyDescent="0.25"/>
  <cols>
    <col min="1" max="1" width="3.7109375" style="176" customWidth="1"/>
    <col min="2" max="2" width="56.42578125" style="176" customWidth="1"/>
    <col min="3" max="3" width="10" style="204" customWidth="1"/>
    <col min="4" max="4" width="9.140625" style="176" customWidth="1"/>
    <col min="5" max="7" width="8.42578125" style="176" customWidth="1"/>
    <col min="8" max="8" width="3.85546875" style="176" customWidth="1"/>
    <col min="9" max="12" width="9.140625" style="176"/>
    <col min="13" max="13" width="3.28515625" style="176" customWidth="1"/>
    <col min="14" max="14" width="9.140625" style="176"/>
    <col min="15" max="15" width="11.140625" style="176" customWidth="1"/>
    <col min="16" max="18" width="10.5703125" style="176" bestFit="1" customWidth="1"/>
    <col min="19" max="16384" width="9.140625" style="176"/>
  </cols>
  <sheetData>
    <row r="2" spans="2:18" ht="21.4" customHeight="1" x14ac:dyDescent="0.35">
      <c r="B2" s="299" t="s">
        <v>220</v>
      </c>
      <c r="C2" s="299"/>
      <c r="D2" s="299"/>
      <c r="E2" s="299"/>
      <c r="F2" s="299"/>
      <c r="G2" s="299"/>
      <c r="H2" s="299"/>
      <c r="I2" s="299"/>
      <c r="J2" s="299"/>
      <c r="K2" s="299"/>
      <c r="L2" s="299"/>
    </row>
    <row r="3" spans="2:18" ht="9.4" customHeight="1" x14ac:dyDescent="0.35">
      <c r="B3" s="184"/>
    </row>
    <row r="4" spans="2:18" ht="20.25" customHeight="1" x14ac:dyDescent="0.25">
      <c r="B4" s="300" t="s">
        <v>221</v>
      </c>
      <c r="C4" s="205" t="s">
        <v>222</v>
      </c>
      <c r="D4" s="206"/>
      <c r="E4" s="206"/>
      <c r="F4" s="206"/>
      <c r="G4" s="206"/>
      <c r="H4" s="206"/>
      <c r="I4" s="206"/>
      <c r="J4" s="206"/>
    </row>
    <row r="5" spans="2:18" x14ac:dyDescent="0.25">
      <c r="B5" s="301"/>
      <c r="C5" s="205" t="s">
        <v>223</v>
      </c>
      <c r="D5" s="206"/>
      <c r="E5" s="206"/>
      <c r="F5" s="206"/>
      <c r="G5" s="206"/>
      <c r="H5" s="206"/>
      <c r="I5" s="206"/>
      <c r="J5" s="206"/>
    </row>
    <row r="6" spans="2:18" x14ac:dyDescent="0.25">
      <c r="B6" s="301"/>
      <c r="C6" s="207"/>
    </row>
    <row r="7" spans="2:18" x14ac:dyDescent="0.25">
      <c r="B7" s="301"/>
      <c r="C7" s="207"/>
    </row>
    <row r="8" spans="2:18" x14ac:dyDescent="0.25">
      <c r="B8" s="302"/>
      <c r="C8" s="207"/>
    </row>
    <row r="9" spans="2:18" ht="15.75" thickBot="1" x14ac:dyDescent="0.3">
      <c r="B9" s="208"/>
      <c r="C9" s="207"/>
      <c r="D9" s="207"/>
      <c r="E9" s="207"/>
      <c r="F9" s="207"/>
      <c r="G9" s="207"/>
      <c r="H9" s="207"/>
      <c r="I9" s="207"/>
      <c r="J9" s="207"/>
      <c r="K9" s="207"/>
      <c r="L9" s="207"/>
      <c r="M9" s="207"/>
      <c r="N9" s="207"/>
    </row>
    <row r="10" spans="2:18" ht="14.45" customHeight="1" thickTop="1" thickBot="1" x14ac:dyDescent="0.3">
      <c r="B10" s="209" t="s">
        <v>224</v>
      </c>
      <c r="E10" s="303" t="s">
        <v>225</v>
      </c>
      <c r="F10" s="304"/>
      <c r="G10" s="305"/>
      <c r="I10" s="303" t="s">
        <v>226</v>
      </c>
      <c r="J10" s="304"/>
      <c r="K10" s="304"/>
      <c r="L10" s="305"/>
    </row>
    <row r="11" spans="2:18" ht="45.75" thickTop="1" x14ac:dyDescent="0.25">
      <c r="B11" s="210" t="s">
        <v>227</v>
      </c>
      <c r="C11" s="211" t="s">
        <v>228</v>
      </c>
      <c r="D11" s="212" t="s">
        <v>229</v>
      </c>
      <c r="E11" s="212" t="s">
        <v>230</v>
      </c>
      <c r="F11" s="212" t="s">
        <v>231</v>
      </c>
      <c r="G11" s="212" t="s">
        <v>232</v>
      </c>
      <c r="I11" s="212" t="s">
        <v>230</v>
      </c>
      <c r="J11" s="212" t="s">
        <v>231</v>
      </c>
      <c r="K11" s="213" t="s">
        <v>232</v>
      </c>
      <c r="L11" s="212" t="s">
        <v>22</v>
      </c>
    </row>
    <row r="12" spans="2:18" x14ac:dyDescent="0.25">
      <c r="B12" s="189" t="s">
        <v>51</v>
      </c>
      <c r="O12" s="306" t="s">
        <v>233</v>
      </c>
      <c r="P12" s="307"/>
      <c r="Q12" s="307"/>
      <c r="R12" s="308"/>
    </row>
    <row r="13" spans="2:18" x14ac:dyDescent="0.25">
      <c r="B13" s="176" t="s">
        <v>234</v>
      </c>
      <c r="C13" s="214"/>
      <c r="Q13" s="176" t="s">
        <v>235</v>
      </c>
      <c r="R13" s="176" t="s">
        <v>236</v>
      </c>
    </row>
    <row r="14" spans="2:18" x14ac:dyDescent="0.25">
      <c r="B14" s="215" t="s">
        <v>237</v>
      </c>
      <c r="C14" s="214">
        <f>0.85*C17</f>
        <v>23.29</v>
      </c>
      <c r="D14" s="216" t="s">
        <v>238</v>
      </c>
      <c r="E14" s="217">
        <v>0</v>
      </c>
      <c r="F14" s="218">
        <f>Q17</f>
        <v>0.17193896088167615</v>
      </c>
      <c r="G14" s="218">
        <f>R17</f>
        <v>0.82806103911832385</v>
      </c>
      <c r="I14" s="219">
        <f>$C14*E14</f>
        <v>0</v>
      </c>
      <c r="J14" s="219">
        <f t="shared" ref="J14:K16" si="0">$C14*F14</f>
        <v>4.0044583989342373</v>
      </c>
      <c r="K14" s="219">
        <f>$C14*G14</f>
        <v>19.285541601065763</v>
      </c>
      <c r="O14" s="176" t="s">
        <v>239</v>
      </c>
      <c r="P14" s="201">
        <f>10*66000</f>
        <v>660000</v>
      </c>
      <c r="Q14" s="201">
        <f>P14</f>
        <v>660000</v>
      </c>
      <c r="R14" s="201">
        <v>0</v>
      </c>
    </row>
    <row r="15" spans="2:18" ht="14.45" customHeight="1" x14ac:dyDescent="0.25">
      <c r="B15" s="215"/>
      <c r="C15" s="214"/>
      <c r="D15" s="216"/>
      <c r="E15" s="217"/>
      <c r="F15" s="217"/>
      <c r="G15" s="217"/>
      <c r="I15" s="219"/>
      <c r="J15" s="219"/>
      <c r="K15" s="219"/>
      <c r="O15" s="176" t="s">
        <v>240</v>
      </c>
      <c r="P15" s="201">
        <f>21400*355</f>
        <v>7597000</v>
      </c>
      <c r="Q15" s="201">
        <f>0.1*P15</f>
        <v>759700</v>
      </c>
      <c r="R15" s="201">
        <f>0.9*P15</f>
        <v>6837300</v>
      </c>
    </row>
    <row r="16" spans="2:18" ht="15.75" thickBot="1" x14ac:dyDescent="0.3">
      <c r="B16" s="215" t="s">
        <v>241</v>
      </c>
      <c r="C16" s="214">
        <f>C17-C14-C15</f>
        <v>4.1099999999999994</v>
      </c>
      <c r="D16" s="216" t="s">
        <v>238</v>
      </c>
      <c r="E16" s="217">
        <v>0</v>
      </c>
      <c r="F16" s="217">
        <v>1</v>
      </c>
      <c r="G16" s="217">
        <v>0</v>
      </c>
      <c r="I16" s="219">
        <f>$C16*E16</f>
        <v>0</v>
      </c>
      <c r="J16" s="219">
        <f t="shared" si="0"/>
        <v>4.1099999999999994</v>
      </c>
      <c r="K16" s="219">
        <f t="shared" si="0"/>
        <v>0</v>
      </c>
      <c r="P16" s="220">
        <f>SUM(P14:P15)</f>
        <v>8257000</v>
      </c>
      <c r="Q16" s="220">
        <f>SUM(Q14:Q15)</f>
        <v>1419700</v>
      </c>
      <c r="R16" s="220">
        <f>SUM(R14:R15)</f>
        <v>6837300</v>
      </c>
    </row>
    <row r="17" spans="2:18" x14ac:dyDescent="0.25">
      <c r="B17" s="309" t="s">
        <v>242</v>
      </c>
      <c r="C17" s="221">
        <v>27.4</v>
      </c>
      <c r="D17" s="181"/>
      <c r="I17" s="222">
        <f>SUM(I14:I16)</f>
        <v>0</v>
      </c>
      <c r="J17" s="222">
        <f>SUM(J14:J16)</f>
        <v>8.1144583989342358</v>
      </c>
      <c r="K17" s="223">
        <f>SUM(K14:K16)</f>
        <v>19.285541601065763</v>
      </c>
      <c r="L17" s="222">
        <f>SUM(I17:K17)</f>
        <v>27.4</v>
      </c>
      <c r="O17" s="176" t="s">
        <v>243</v>
      </c>
      <c r="Q17" s="224">
        <f>Q16/P16</f>
        <v>0.17193896088167615</v>
      </c>
      <c r="R17" s="224">
        <f>R16/P16</f>
        <v>0.82806103911832385</v>
      </c>
    </row>
    <row r="18" spans="2:18" ht="15.75" thickBot="1" x14ac:dyDescent="0.3">
      <c r="B18" s="310"/>
      <c r="C18" s="225"/>
      <c r="D18" s="181"/>
      <c r="I18" s="226">
        <f>I17/L17</f>
        <v>0</v>
      </c>
      <c r="J18" s="227">
        <f>J17/L17</f>
        <v>0.29614811674942471</v>
      </c>
      <c r="K18" s="228">
        <f>K17/L17</f>
        <v>0.70385188325057535</v>
      </c>
      <c r="L18" s="229"/>
    </row>
    <row r="19" spans="2:18" ht="15" customHeight="1" thickBot="1" x14ac:dyDescent="0.3">
      <c r="B19" s="230"/>
      <c r="C19" s="225"/>
      <c r="D19" s="231"/>
      <c r="E19" s="231"/>
      <c r="F19" s="231"/>
      <c r="G19" s="231"/>
      <c r="I19" s="232" t="s">
        <v>244</v>
      </c>
      <c r="J19" s="233">
        <f>I18+J18</f>
        <v>0.29614811674942471</v>
      </c>
      <c r="K19" s="234"/>
      <c r="L19" s="229"/>
    </row>
    <row r="20" spans="2:18" x14ac:dyDescent="0.25">
      <c r="B20" s="189" t="s">
        <v>52</v>
      </c>
      <c r="C20" s="214"/>
      <c r="D20" s="231"/>
      <c r="E20" s="231"/>
      <c r="F20" s="231"/>
      <c r="G20" s="231"/>
      <c r="K20" s="219"/>
    </row>
    <row r="21" spans="2:18" x14ac:dyDescent="0.25">
      <c r="B21" s="176" t="s">
        <v>245</v>
      </c>
      <c r="C21" s="176"/>
    </row>
    <row r="22" spans="2:18" x14ac:dyDescent="0.25">
      <c r="B22" s="176" t="s">
        <v>246</v>
      </c>
      <c r="C22" s="214"/>
      <c r="D22" s="181"/>
    </row>
    <row r="23" spans="2:18" x14ac:dyDescent="0.25">
      <c r="B23" s="182" t="s">
        <v>247</v>
      </c>
      <c r="C23" s="214"/>
      <c r="D23" s="181"/>
    </row>
    <row r="24" spans="2:18" x14ac:dyDescent="0.25">
      <c r="B24" s="182" t="s">
        <v>248</v>
      </c>
      <c r="C24" s="214">
        <v>4.0999999999999996</v>
      </c>
      <c r="D24" s="216" t="s">
        <v>249</v>
      </c>
      <c r="E24" s="235">
        <f>(3.644-0.892)/3.644</f>
        <v>0.75521405049396273</v>
      </c>
      <c r="F24" s="235">
        <f>0.1*(1-E24)</f>
        <v>2.4478594950603727E-2</v>
      </c>
      <c r="G24" s="235">
        <f>0.9*(1-E24)</f>
        <v>0.22030735455543354</v>
      </c>
      <c r="I24" s="219">
        <f>$C24*E24</f>
        <v>3.0963776070252469</v>
      </c>
      <c r="J24" s="219">
        <f>$C24*F24</f>
        <v>0.10036223929747527</v>
      </c>
      <c r="K24" s="219">
        <f>$C24*G24</f>
        <v>0.90326015367727741</v>
      </c>
      <c r="L24" s="219">
        <f>SUM(I24:K24)</f>
        <v>4.0999999999999996</v>
      </c>
    </row>
    <row r="25" spans="2:18" ht="15.75" thickBot="1" x14ac:dyDescent="0.3">
      <c r="B25" s="309" t="s">
        <v>250</v>
      </c>
      <c r="C25" s="214"/>
      <c r="D25" s="216"/>
      <c r="E25" s="217"/>
      <c r="F25" s="217"/>
      <c r="G25" s="217"/>
      <c r="I25" s="226">
        <f>I24/L24</f>
        <v>0.75521405049396273</v>
      </c>
      <c r="J25" s="236">
        <f>J24/L24</f>
        <v>2.4478594950603727E-2</v>
      </c>
      <c r="K25" s="237">
        <f>K24/L24</f>
        <v>0.22030735455543354</v>
      </c>
    </row>
    <row r="26" spans="2:18" ht="15.75" thickBot="1" x14ac:dyDescent="0.3">
      <c r="B26" s="309"/>
      <c r="C26" s="214"/>
      <c r="D26" s="216"/>
      <c r="E26" s="217"/>
      <c r="F26" s="217"/>
      <c r="G26" s="217"/>
      <c r="I26" s="238" t="s">
        <v>244</v>
      </c>
      <c r="J26" s="239">
        <f>I25+J25</f>
        <v>0.77969264544456651</v>
      </c>
      <c r="K26" s="240"/>
    </row>
    <row r="27" spans="2:18" x14ac:dyDescent="0.25">
      <c r="C27" s="214"/>
      <c r="D27" s="216"/>
      <c r="E27" s="217"/>
      <c r="F27" s="217"/>
      <c r="G27" s="217"/>
      <c r="H27" s="217"/>
      <c r="I27" s="217"/>
      <c r="J27" s="217"/>
      <c r="K27" s="217"/>
    </row>
    <row r="28" spans="2:18" ht="15.75" thickBot="1" x14ac:dyDescent="0.3">
      <c r="B28" s="189" t="s">
        <v>251</v>
      </c>
      <c r="C28" s="241">
        <f>SUM(C17+C24)</f>
        <v>31.5</v>
      </c>
      <c r="D28" s="242"/>
      <c r="E28" s="218"/>
      <c r="F28" s="218"/>
      <c r="G28" s="218"/>
      <c r="H28" s="189"/>
      <c r="I28" s="241">
        <f>SUM(I17,I24)</f>
        <v>3.0963776070252469</v>
      </c>
      <c r="J28" s="241">
        <f>SUM(J17,J24)</f>
        <v>8.2148206382317106</v>
      </c>
      <c r="K28" s="241">
        <f>SUM(K17,K24)</f>
        <v>20.188801754743039</v>
      </c>
      <c r="L28" s="241">
        <f>SUM(L17,L24)</f>
        <v>31.5</v>
      </c>
      <c r="M28" s="189"/>
    </row>
    <row r="29" spans="2:18" ht="16.5" thickTop="1" thickBot="1" x14ac:dyDescent="0.3">
      <c r="C29" s="214"/>
      <c r="D29" s="216"/>
      <c r="E29" s="217"/>
      <c r="F29" s="217"/>
      <c r="G29" s="217"/>
      <c r="I29" s="243">
        <f>I28/L28</f>
        <v>9.8297701810325294E-2</v>
      </c>
      <c r="J29" s="244">
        <f>J28/L28</f>
        <v>0.26078795676926064</v>
      </c>
      <c r="K29" s="237">
        <f>K28/L28</f>
        <v>0.64091434142041392</v>
      </c>
    </row>
    <row r="30" spans="2:18" ht="15.75" thickBot="1" x14ac:dyDescent="0.3">
      <c r="C30" s="214"/>
      <c r="D30" s="216"/>
      <c r="E30" s="217"/>
      <c r="F30" s="217"/>
      <c r="G30" s="217"/>
      <c r="I30" s="238" t="s">
        <v>244</v>
      </c>
      <c r="J30" s="239">
        <f>I29+J29</f>
        <v>0.35908565857958596</v>
      </c>
      <c r="K30" s="240"/>
    </row>
    <row r="31" spans="2:18" x14ac:dyDescent="0.25">
      <c r="B31" s="189" t="s">
        <v>252</v>
      </c>
      <c r="C31" s="214"/>
      <c r="D31" s="181"/>
    </row>
    <row r="32" spans="2:18" x14ac:dyDescent="0.25">
      <c r="B32" s="176" t="s">
        <v>253</v>
      </c>
      <c r="C32" s="214"/>
      <c r="D32" s="181"/>
    </row>
    <row r="33" spans="2:12" x14ac:dyDescent="0.25">
      <c r="B33" s="176" t="s">
        <v>254</v>
      </c>
      <c r="C33" s="214"/>
      <c r="D33" s="181"/>
    </row>
    <row r="34" spans="2:12" x14ac:dyDescent="0.25">
      <c r="B34" s="309" t="s">
        <v>255</v>
      </c>
      <c r="C34" s="245">
        <v>12.800217</v>
      </c>
      <c r="D34" s="203" t="s">
        <v>256</v>
      </c>
      <c r="E34" s="246">
        <v>0.39844424142534673</v>
      </c>
      <c r="F34" s="235">
        <f>(1-E34)*0.1</f>
        <v>6.0155575857465331E-2</v>
      </c>
      <c r="G34" s="235">
        <f>(1-E34)*0.9</f>
        <v>0.54140018271718793</v>
      </c>
      <c r="I34" s="219">
        <f>$C34*E34</f>
        <v>5.1001727526448271</v>
      </c>
      <c r="J34" s="219">
        <f>$C34*F34</f>
        <v>0.77000442473551733</v>
      </c>
      <c r="K34" s="219">
        <f>$C34*G34</f>
        <v>6.9300398226196549</v>
      </c>
      <c r="L34" s="219">
        <f>SUM(I34:K34)</f>
        <v>12.800217</v>
      </c>
    </row>
    <row r="35" spans="2:12" ht="15.75" thickBot="1" x14ac:dyDescent="0.3">
      <c r="B35" s="309"/>
      <c r="C35" s="214"/>
      <c r="D35" s="181"/>
      <c r="E35" s="247"/>
      <c r="F35" s="217"/>
      <c r="G35" s="217"/>
      <c r="I35" s="226">
        <f>I34/L34</f>
        <v>0.39844424142534668</v>
      </c>
      <c r="J35" s="236">
        <f>J34/L34</f>
        <v>6.0155575857465331E-2</v>
      </c>
      <c r="K35" s="237">
        <f>K34/L34</f>
        <v>0.54140018271718793</v>
      </c>
      <c r="L35" s="219"/>
    </row>
    <row r="36" spans="2:12" ht="15.75" thickBot="1" x14ac:dyDescent="0.3">
      <c r="C36" s="214"/>
      <c r="F36" s="201"/>
      <c r="I36" s="238" t="s">
        <v>244</v>
      </c>
      <c r="J36" s="239">
        <f>I35+J35</f>
        <v>0.45859981728281202</v>
      </c>
      <c r="K36" s="240"/>
    </row>
    <row r="37" spans="2:12" s="189" customFormat="1" ht="15.75" thickBot="1" x14ac:dyDescent="0.3">
      <c r="B37" s="189" t="s">
        <v>257</v>
      </c>
      <c r="C37" s="248">
        <f>C28+C34</f>
        <v>44.300217000000004</v>
      </c>
      <c r="I37" s="241">
        <f>I34+I28</f>
        <v>8.1965503596700735</v>
      </c>
      <c r="J37" s="241">
        <f>J34+J28</f>
        <v>8.9848250629672286</v>
      </c>
      <c r="K37" s="241">
        <f>K34+K28</f>
        <v>27.118841577362694</v>
      </c>
      <c r="L37" s="241">
        <f>L34+L28</f>
        <v>44.300217000000004</v>
      </c>
    </row>
    <row r="38" spans="2:12" s="189" customFormat="1" ht="15.75" thickTop="1" x14ac:dyDescent="0.25">
      <c r="C38" s="249"/>
      <c r="L38" s="250"/>
    </row>
    <row r="39" spans="2:12" s="189" customFormat="1" x14ac:dyDescent="0.25">
      <c r="B39" s="189" t="s">
        <v>258</v>
      </c>
      <c r="C39" s="249"/>
      <c r="L39" s="250"/>
    </row>
    <row r="40" spans="2:12" s="189" customFormat="1" x14ac:dyDescent="0.25">
      <c r="B40" s="251" t="s">
        <v>259</v>
      </c>
      <c r="C40" s="252">
        <f>0.33*C44</f>
        <v>0.69630000000000003</v>
      </c>
      <c r="D40" s="181" t="s">
        <v>256</v>
      </c>
      <c r="E40" s="217">
        <v>0</v>
      </c>
      <c r="F40" s="217">
        <f>0.1*(1-E40)</f>
        <v>0.1</v>
      </c>
      <c r="G40" s="217">
        <f>0.9*(1-E40)</f>
        <v>0.9</v>
      </c>
      <c r="I40" s="253">
        <f t="shared" ref="I40:K42" si="1">$C40*E40</f>
        <v>0</v>
      </c>
      <c r="J40" s="253">
        <f t="shared" si="1"/>
        <v>6.9630000000000011E-2</v>
      </c>
      <c r="K40" s="253">
        <f t="shared" si="1"/>
        <v>0.62667000000000006</v>
      </c>
      <c r="L40" s="254">
        <f>SUM(I40:K40)</f>
        <v>0.69630000000000003</v>
      </c>
    </row>
    <row r="41" spans="2:12" s="189" customFormat="1" x14ac:dyDescent="0.25">
      <c r="B41" s="251" t="s">
        <v>260</v>
      </c>
      <c r="C41" s="252">
        <f>0.5*C44</f>
        <v>1.0549999999999999</v>
      </c>
      <c r="D41" s="181" t="s">
        <v>256</v>
      </c>
      <c r="E41" s="217">
        <v>0</v>
      </c>
      <c r="F41" s="217">
        <v>1</v>
      </c>
      <c r="G41" s="217">
        <v>0</v>
      </c>
      <c r="I41" s="253">
        <f t="shared" si="1"/>
        <v>0</v>
      </c>
      <c r="J41" s="253">
        <f t="shared" si="1"/>
        <v>1.0549999999999999</v>
      </c>
      <c r="K41" s="253">
        <f t="shared" si="1"/>
        <v>0</v>
      </c>
      <c r="L41" s="254">
        <f>SUM(I41:K41)</f>
        <v>1.0549999999999999</v>
      </c>
    </row>
    <row r="42" spans="2:12" s="189" customFormat="1" x14ac:dyDescent="0.25">
      <c r="B42" s="251" t="s">
        <v>261</v>
      </c>
      <c r="C42" s="225">
        <f>0.17*C44</f>
        <v>0.35870000000000002</v>
      </c>
      <c r="D42" s="181" t="s">
        <v>256</v>
      </c>
      <c r="E42" s="217">
        <v>0</v>
      </c>
      <c r="F42" s="217">
        <f>6.3/8</f>
        <v>0.78749999999999998</v>
      </c>
      <c r="G42" s="217">
        <f>1.7/8</f>
        <v>0.21249999999999999</v>
      </c>
      <c r="I42" s="253">
        <f t="shared" si="1"/>
        <v>0</v>
      </c>
      <c r="J42" s="253">
        <f t="shared" si="1"/>
        <v>0.28247624999999998</v>
      </c>
      <c r="K42" s="253">
        <f t="shared" si="1"/>
        <v>7.6223750000000007E-2</v>
      </c>
      <c r="L42" s="254">
        <f>SUM(I42:K42)</f>
        <v>0.35870000000000002</v>
      </c>
    </row>
    <row r="43" spans="2:12" s="189" customFormat="1" x14ac:dyDescent="0.25">
      <c r="B43" s="189" t="s">
        <v>262</v>
      </c>
      <c r="C43" s="255">
        <f>SUM(C40:C42)</f>
        <v>2.1100000000000003</v>
      </c>
      <c r="D43" s="181"/>
      <c r="I43" s="256">
        <f>SUM(I40:I42)</f>
        <v>0</v>
      </c>
      <c r="J43" s="256">
        <f>SUM(J40:J42)</f>
        <v>1.40710625</v>
      </c>
      <c r="K43" s="256">
        <f>SUM(K40:K42)</f>
        <v>0.70289375000000009</v>
      </c>
      <c r="L43" s="256">
        <f>SUM(L40:L42)</f>
        <v>2.1100000000000003</v>
      </c>
    </row>
    <row r="44" spans="2:12" s="189" customFormat="1" ht="15.75" thickBot="1" x14ac:dyDescent="0.3">
      <c r="B44" s="257" t="s">
        <v>263</v>
      </c>
      <c r="C44" s="249">
        <v>2.11</v>
      </c>
      <c r="D44" s="181"/>
      <c r="I44" s="226">
        <f>I43/L43</f>
        <v>0</v>
      </c>
      <c r="J44" s="236">
        <f>J43/L43</f>
        <v>0.66687499999999988</v>
      </c>
      <c r="K44" s="237">
        <f>K43/L43</f>
        <v>0.333125</v>
      </c>
      <c r="L44" s="250"/>
    </row>
    <row r="45" spans="2:12" s="189" customFormat="1" ht="15.75" thickBot="1" x14ac:dyDescent="0.3">
      <c r="C45" s="249"/>
      <c r="I45" s="238" t="s">
        <v>244</v>
      </c>
      <c r="J45" s="239">
        <f>I44+J44</f>
        <v>0.66687499999999988</v>
      </c>
      <c r="K45" s="240"/>
      <c r="L45" s="250"/>
    </row>
    <row r="46" spans="2:12" s="189" customFormat="1" x14ac:dyDescent="0.25">
      <c r="C46" s="249"/>
      <c r="L46" s="250"/>
    </row>
    <row r="47" spans="2:12" s="189" customFormat="1" ht="15.75" thickBot="1" x14ac:dyDescent="0.3">
      <c r="B47" s="189" t="s">
        <v>264</v>
      </c>
      <c r="C47" s="248">
        <f>C37+C43</f>
        <v>46.410217000000003</v>
      </c>
      <c r="F47" s="176" t="s">
        <v>265</v>
      </c>
      <c r="I47" s="248">
        <f>I37+I43</f>
        <v>8.1965503596700735</v>
      </c>
      <c r="J47" s="248">
        <f>J37+J43</f>
        <v>10.391931312967229</v>
      </c>
      <c r="K47" s="258">
        <f>K37+K43</f>
        <v>27.821735327362696</v>
      </c>
      <c r="L47" s="259">
        <f>L37+L43</f>
        <v>46.410217000000003</v>
      </c>
    </row>
    <row r="48" spans="2:12" s="189" customFormat="1" ht="15.75" thickTop="1" x14ac:dyDescent="0.25">
      <c r="B48" s="189" t="s">
        <v>266</v>
      </c>
      <c r="C48" s="260"/>
      <c r="I48" s="260"/>
      <c r="J48" s="260"/>
      <c r="K48" s="260"/>
      <c r="L48" s="260"/>
    </row>
    <row r="49" spans="2:12" ht="15.75" thickBot="1" x14ac:dyDescent="0.3">
      <c r="F49" s="176" t="s">
        <v>265</v>
      </c>
      <c r="I49" s="261">
        <f>I47/$L$47</f>
        <v>0.17661090357905615</v>
      </c>
      <c r="J49" s="261">
        <f>J47/$L$47</f>
        <v>0.22391473224456648</v>
      </c>
      <c r="K49" s="237">
        <f>K47/$L$47</f>
        <v>0.59947436417637723</v>
      </c>
    </row>
    <row r="50" spans="2:12" ht="15.75" thickBot="1" x14ac:dyDescent="0.3">
      <c r="I50" s="238" t="s">
        <v>244</v>
      </c>
      <c r="J50" s="262">
        <f>I49+J49</f>
        <v>0.40052563582362266</v>
      </c>
      <c r="K50" s="240"/>
    </row>
    <row r="51" spans="2:12" ht="15.75" thickBot="1" x14ac:dyDescent="0.3">
      <c r="I51" s="263"/>
      <c r="J51" s="264"/>
    </row>
    <row r="52" spans="2:12" ht="14.45" customHeight="1" x14ac:dyDescent="0.25">
      <c r="B52" s="311" t="s">
        <v>267</v>
      </c>
      <c r="C52" s="312"/>
      <c r="D52" s="312"/>
      <c r="E52" s="312"/>
      <c r="F52" s="312"/>
      <c r="G52" s="312"/>
      <c r="H52" s="312"/>
      <c r="I52" s="312"/>
      <c r="J52" s="312"/>
      <c r="K52" s="312"/>
      <c r="L52" s="313"/>
    </row>
    <row r="53" spans="2:12" x14ac:dyDescent="0.25">
      <c r="B53" s="314"/>
      <c r="C53" s="315"/>
      <c r="D53" s="315"/>
      <c r="E53" s="315"/>
      <c r="F53" s="315"/>
      <c r="G53" s="315"/>
      <c r="H53" s="315"/>
      <c r="I53" s="315"/>
      <c r="J53" s="315"/>
      <c r="K53" s="315"/>
      <c r="L53" s="316"/>
    </row>
    <row r="54" spans="2:12" x14ac:dyDescent="0.25">
      <c r="B54" s="314"/>
      <c r="C54" s="315"/>
      <c r="D54" s="315"/>
      <c r="E54" s="315"/>
      <c r="F54" s="315"/>
      <c r="G54" s="315"/>
      <c r="H54" s="315"/>
      <c r="I54" s="315"/>
      <c r="J54" s="315"/>
      <c r="K54" s="315"/>
      <c r="L54" s="316"/>
    </row>
    <row r="55" spans="2:12" ht="15.75" thickBot="1" x14ac:dyDescent="0.3">
      <c r="B55" s="317"/>
      <c r="C55" s="318"/>
      <c r="D55" s="318"/>
      <c r="E55" s="318"/>
      <c r="F55" s="318"/>
      <c r="G55" s="318"/>
      <c r="H55" s="318"/>
      <c r="I55" s="318"/>
      <c r="J55" s="318"/>
      <c r="K55" s="318"/>
      <c r="L55" s="319"/>
    </row>
  </sheetData>
  <mergeCells count="9">
    <mergeCell ref="B17:B18"/>
    <mergeCell ref="B25:B26"/>
    <mergeCell ref="B34:B35"/>
    <mergeCell ref="B52:L55"/>
    <mergeCell ref="B2:L2"/>
    <mergeCell ref="B4:B8"/>
    <mergeCell ref="E10:G10"/>
    <mergeCell ref="I10:L10"/>
    <mergeCell ref="O12:R12"/>
  </mergeCells>
  <printOptions horizontalCentered="1" verticalCentered="1"/>
  <pageMargins left="0.25" right="0.25" top="0.75" bottom="0.75" header="0.3" footer="0.3"/>
  <pageSetup scale="73"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F25"/>
  <sheetViews>
    <sheetView workbookViewId="0">
      <selection activeCell="I20" sqref="I20"/>
    </sheetView>
  </sheetViews>
  <sheetFormatPr defaultRowHeight="15" x14ac:dyDescent="0.25"/>
  <cols>
    <col min="1" max="1" width="9.140625" style="268"/>
    <col min="2" max="2" width="5" style="268" bestFit="1" customWidth="1"/>
    <col min="3" max="3" width="62.5703125" style="268" bestFit="1" customWidth="1"/>
    <col min="4" max="4" width="9.140625" style="268"/>
    <col min="5" max="5" width="7.42578125" style="268" bestFit="1" customWidth="1"/>
    <col min="6" max="6" width="8.42578125" style="268" bestFit="1" customWidth="1"/>
    <col min="7" max="16384" width="9.140625" style="268"/>
  </cols>
  <sheetData>
    <row r="4" spans="2:6" x14ac:dyDescent="0.25">
      <c r="B4" s="267"/>
      <c r="C4" s="267"/>
    </row>
    <row r="5" spans="2:6" x14ac:dyDescent="0.25">
      <c r="B5" s="269" t="s">
        <v>268</v>
      </c>
      <c r="C5" s="269"/>
      <c r="D5" s="270"/>
      <c r="E5" s="270"/>
      <c r="F5" s="270"/>
    </row>
    <row r="6" spans="2:6" x14ac:dyDescent="0.25">
      <c r="B6" s="269" t="s">
        <v>269</v>
      </c>
      <c r="C6" s="269"/>
      <c r="D6" s="270"/>
      <c r="E6" s="270"/>
      <c r="F6" s="270"/>
    </row>
    <row r="7" spans="2:6" x14ac:dyDescent="0.25">
      <c r="B7" s="269" t="s">
        <v>270</v>
      </c>
      <c r="C7" s="269"/>
      <c r="D7" s="270"/>
      <c r="E7" s="270"/>
      <c r="F7" s="270"/>
    </row>
    <row r="8" spans="2:6" x14ac:dyDescent="0.25">
      <c r="B8" s="269" t="s">
        <v>271</v>
      </c>
      <c r="C8" s="269"/>
      <c r="D8" s="270"/>
      <c r="E8" s="270"/>
      <c r="F8" s="270"/>
    </row>
    <row r="9" spans="2:6" x14ac:dyDescent="0.25">
      <c r="B9" s="269" t="s">
        <v>272</v>
      </c>
      <c r="C9" s="269"/>
      <c r="D9" s="270"/>
      <c r="E9" s="270"/>
      <c r="F9" s="270"/>
    </row>
    <row r="10" spans="2:6" x14ac:dyDescent="0.25">
      <c r="B10" s="271" t="s">
        <v>273</v>
      </c>
      <c r="C10" s="271"/>
      <c r="D10" s="271"/>
      <c r="E10" s="271"/>
      <c r="F10" s="271"/>
    </row>
    <row r="11" spans="2:6" x14ac:dyDescent="0.25">
      <c r="B11" s="270"/>
      <c r="C11" s="270"/>
      <c r="D11" s="270"/>
      <c r="E11" s="270"/>
      <c r="F11" s="270"/>
    </row>
    <row r="12" spans="2:6" x14ac:dyDescent="0.25">
      <c r="B12" s="270"/>
      <c r="C12" s="270"/>
      <c r="D12" s="270"/>
      <c r="E12" s="270"/>
      <c r="F12" s="267"/>
    </row>
    <row r="13" spans="2:6" x14ac:dyDescent="0.25">
      <c r="B13" s="272" t="s">
        <v>274</v>
      </c>
      <c r="C13" s="272"/>
      <c r="D13" s="272"/>
      <c r="E13" s="267"/>
      <c r="F13" s="267"/>
    </row>
    <row r="14" spans="2:6" x14ac:dyDescent="0.25">
      <c r="B14" s="273" t="s">
        <v>275</v>
      </c>
      <c r="C14" s="273" t="s">
        <v>276</v>
      </c>
      <c r="D14" s="273"/>
      <c r="E14" s="274"/>
      <c r="F14" s="274"/>
    </row>
    <row r="15" spans="2:6" x14ac:dyDescent="0.25">
      <c r="B15" s="267"/>
      <c r="C15" s="267"/>
      <c r="D15" s="267"/>
      <c r="E15" s="267"/>
      <c r="F15" s="267"/>
    </row>
    <row r="16" spans="2:6" x14ac:dyDescent="0.25">
      <c r="B16" s="275">
        <f>ROW()</f>
        <v>16</v>
      </c>
      <c r="C16" s="276" t="s">
        <v>277</v>
      </c>
      <c r="D16" s="277"/>
      <c r="E16" s="277"/>
      <c r="F16" s="278">
        <v>4.1980000000000003E-3</v>
      </c>
    </row>
    <row r="17" spans="2:6" x14ac:dyDescent="0.25">
      <c r="B17" s="275">
        <f>ROW()</f>
        <v>17</v>
      </c>
      <c r="C17" s="279" t="s">
        <v>278</v>
      </c>
      <c r="D17" s="277"/>
      <c r="E17" s="277"/>
      <c r="F17" s="280">
        <v>5.0000000000000001E-3</v>
      </c>
    </row>
    <row r="18" spans="2:6" x14ac:dyDescent="0.25">
      <c r="B18" s="275">
        <f>ROW()</f>
        <v>18</v>
      </c>
      <c r="C18" s="276" t="s">
        <v>279</v>
      </c>
      <c r="D18" s="267"/>
      <c r="E18" s="278">
        <v>3.8519999999999999E-2</v>
      </c>
      <c r="F18" s="281">
        <f>ROUND(E18-(E18*F16),6)</f>
        <v>3.8358000000000003E-2</v>
      </c>
    </row>
    <row r="19" spans="2:6" x14ac:dyDescent="0.25">
      <c r="B19" s="275">
        <f>ROW()</f>
        <v>19</v>
      </c>
      <c r="C19" s="276"/>
      <c r="D19" s="277"/>
      <c r="E19" s="277"/>
      <c r="F19" s="282"/>
    </row>
    <row r="20" spans="2:6" x14ac:dyDescent="0.25">
      <c r="B20" s="275">
        <f>ROW()</f>
        <v>20</v>
      </c>
      <c r="C20" s="276" t="s">
        <v>280</v>
      </c>
      <c r="D20" s="277"/>
      <c r="E20" s="277"/>
      <c r="F20" s="278">
        <f>ROUND(SUM(F16:F18),6)</f>
        <v>4.7556000000000001E-2</v>
      </c>
    </row>
    <row r="21" spans="2:6" x14ac:dyDescent="0.25">
      <c r="B21" s="275">
        <f>ROW()</f>
        <v>21</v>
      </c>
      <c r="C21" s="277"/>
      <c r="D21" s="277"/>
      <c r="E21" s="277"/>
      <c r="F21" s="278"/>
    </row>
    <row r="22" spans="2:6" x14ac:dyDescent="0.25">
      <c r="B22" s="275">
        <f>ROW()</f>
        <v>22</v>
      </c>
      <c r="C22" s="277" t="s">
        <v>281</v>
      </c>
      <c r="D22" s="277"/>
      <c r="E22" s="277"/>
      <c r="F22" s="278">
        <f>ROUND(1-F20,6)</f>
        <v>0.95244399999999996</v>
      </c>
    </row>
    <row r="23" spans="2:6" x14ac:dyDescent="0.25">
      <c r="B23" s="275">
        <f>ROW()</f>
        <v>23</v>
      </c>
      <c r="C23" s="276" t="s">
        <v>282</v>
      </c>
      <c r="D23" s="277"/>
      <c r="E23" s="283">
        <v>0.21</v>
      </c>
      <c r="F23" s="278">
        <f>ROUND((F22)*E23,6)</f>
        <v>0.200013</v>
      </c>
    </row>
    <row r="24" spans="2:6" ht="15.75" thickBot="1" x14ac:dyDescent="0.3">
      <c r="B24" s="275">
        <f>ROW()</f>
        <v>24</v>
      </c>
      <c r="C24" s="276" t="s">
        <v>283</v>
      </c>
      <c r="D24" s="277"/>
      <c r="E24" s="277"/>
      <c r="F24" s="284">
        <f>ROUND(1-F23-F20,6)</f>
        <v>0.75243099999999996</v>
      </c>
    </row>
    <row r="25" spans="2:6" ht="15.75" thickTop="1" x14ac:dyDescent="0.25"/>
  </sheetData>
  <printOptions horizontalCentered="1"/>
  <pageMargins left="0.7" right="0.7" top="0.75" bottom="0.75" header="0.3" footer="0.3"/>
  <pageSetup scale="99" orientation="portrait" horizontalDpi="1200" verticalDpi="1200" r:id="rId1"/>
  <headerFooter>
    <oddFooter>&amp;R&amp;"Times New Roman,Regular"Exh. SEF-3 page 16 of 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C12" sqref="C12"/>
    </sheetView>
  </sheetViews>
  <sheetFormatPr defaultRowHeight="12.75" x14ac:dyDescent="0.2"/>
  <cols>
    <col min="1" max="1" width="2.5703125" customWidth="1"/>
    <col min="2" max="2" width="41.28515625" customWidth="1"/>
    <col min="3" max="3" width="16.7109375" bestFit="1" customWidth="1"/>
    <col min="4" max="4" width="15.140625" bestFit="1" customWidth="1"/>
    <col min="5" max="5" width="15.140625" customWidth="1"/>
    <col min="6" max="6" width="15.140625" bestFit="1" customWidth="1"/>
    <col min="7" max="7" width="18.7109375" bestFit="1" customWidth="1"/>
    <col min="8" max="9" width="15.140625" bestFit="1" customWidth="1"/>
    <col min="10" max="10" width="15.140625" customWidth="1"/>
    <col min="11" max="11" width="15.140625" bestFit="1" customWidth="1"/>
    <col min="12" max="12" width="18.7109375" bestFit="1" customWidth="1"/>
    <col min="13" max="56" width="15.140625" bestFit="1" customWidth="1"/>
    <col min="16366" max="16366" width="11.28515625" bestFit="1" customWidth="1"/>
  </cols>
  <sheetData>
    <row r="1" spans="1:12" ht="15.75" x14ac:dyDescent="0.25">
      <c r="A1" s="57" t="s">
        <v>73</v>
      </c>
      <c r="B1" s="9"/>
      <c r="C1" s="53">
        <v>45291</v>
      </c>
      <c r="D1" s="51"/>
      <c r="E1" s="51"/>
      <c r="F1" s="51"/>
      <c r="G1" s="66"/>
      <c r="H1" s="63">
        <v>45657</v>
      </c>
      <c r="I1" s="51"/>
      <c r="J1" s="51"/>
      <c r="K1" s="51"/>
      <c r="L1" s="66"/>
    </row>
    <row r="2" spans="1:12" x14ac:dyDescent="0.2">
      <c r="B2" s="9"/>
      <c r="C2" s="54" t="s">
        <v>66</v>
      </c>
      <c r="D2" s="51"/>
      <c r="E2" s="51"/>
      <c r="F2" s="52"/>
      <c r="G2" s="67" t="s">
        <v>75</v>
      </c>
      <c r="H2" s="64" t="s">
        <v>66</v>
      </c>
      <c r="I2" s="51"/>
      <c r="J2" s="51"/>
      <c r="K2" s="52"/>
      <c r="L2" s="67" t="s">
        <v>76</v>
      </c>
    </row>
    <row r="3" spans="1:12" x14ac:dyDescent="0.2">
      <c r="B3" s="9"/>
      <c r="C3" s="55" t="s">
        <v>21</v>
      </c>
      <c r="D3" s="108" t="s">
        <v>67</v>
      </c>
      <c r="E3" s="108" t="s">
        <v>74</v>
      </c>
      <c r="F3" s="109" t="s">
        <v>26</v>
      </c>
      <c r="G3" s="110" t="s">
        <v>68</v>
      </c>
      <c r="H3" s="45" t="s">
        <v>21</v>
      </c>
      <c r="I3" s="108" t="s">
        <v>67</v>
      </c>
      <c r="J3" s="108" t="s">
        <v>74</v>
      </c>
      <c r="K3" s="109" t="s">
        <v>26</v>
      </c>
      <c r="L3" s="110" t="s">
        <v>68</v>
      </c>
    </row>
    <row r="4" spans="1:12" x14ac:dyDescent="0.2">
      <c r="B4" s="9"/>
      <c r="C4" s="30"/>
      <c r="F4" s="36"/>
      <c r="G4" s="68"/>
      <c r="H4" s="9"/>
      <c r="K4" s="36"/>
      <c r="L4" s="68"/>
    </row>
    <row r="5" spans="1:12" x14ac:dyDescent="0.2">
      <c r="A5" s="56" t="s">
        <v>70</v>
      </c>
      <c r="C5" s="30"/>
      <c r="F5" s="36"/>
      <c r="G5" s="68"/>
      <c r="H5" s="9"/>
      <c r="K5" s="36"/>
      <c r="L5" s="68"/>
    </row>
    <row r="6" spans="1:12" x14ac:dyDescent="0.2">
      <c r="A6" s="56"/>
      <c r="C6" s="30"/>
      <c r="D6" s="111" t="s">
        <v>107</v>
      </c>
      <c r="E6" s="112" t="s">
        <v>108</v>
      </c>
      <c r="F6" s="36"/>
      <c r="G6" s="113" t="s">
        <v>109</v>
      </c>
      <c r="H6" s="9"/>
      <c r="I6" s="111" t="s">
        <v>107</v>
      </c>
      <c r="J6" s="112" t="s">
        <v>108</v>
      </c>
      <c r="K6" s="36"/>
      <c r="L6" s="113" t="s">
        <v>109</v>
      </c>
    </row>
    <row r="7" spans="1:12" x14ac:dyDescent="0.2">
      <c r="B7" s="9" t="s">
        <v>41</v>
      </c>
      <c r="C7" s="31">
        <f>(('Plant in Service no CIAC'!X10+'Plant in Service no CIAC'!AJ10)+(2*SUM('Plant in Service no CIAC'!Y10:AI10)))/24</f>
        <v>746243.11000000022</v>
      </c>
      <c r="D7" s="117">
        <f>-(('Accum Depr no CIAC'!AW10+'Accum Depr no CIAC'!CG10)+(2*SUM('Accum Depr no CIAC'!AZ10:'Accum Depr no CIAC'!CD10)))/24</f>
        <v>-362330.08114927221</v>
      </c>
      <c r="E7" s="118">
        <f>(('Plant in Service no CIAC'!X137+'Plant in Service no CIAC'!AJ137)+2*SUM('Plant in Service no CIAC'!Y137:AI137))/24</f>
        <v>43596.063736327655</v>
      </c>
      <c r="F7" s="33">
        <f>C7+D7+E7</f>
        <v>427509.09258705564</v>
      </c>
      <c r="G7" s="119">
        <f>'Accum Depr no CIAC'!CG10-'Accum Depr no CIAC'!AW10</f>
        <v>149248.62199999974</v>
      </c>
      <c r="H7" s="65">
        <f>(('Plant in Service no CIAC'!AJ10+'Plant in Service no CIAC'!AV10)+(2*SUM('Plant in Service no CIAC'!AK10:AU10)))/24</f>
        <v>746243.11000000022</v>
      </c>
      <c r="I7" s="117">
        <f>-(('Accum Depr no CIAC'!CG10+'Accum Depr no CIAC'!DQ10)+(2*SUM('Accum Depr no CIAC'!CH10:'Accum Depr no CIAC'!DN10)))/24</f>
        <v>-511578.70314927207</v>
      </c>
      <c r="J7" s="118">
        <f>(('Plant in Service no CIAC'!AJ137+'Plant in Service no CIAC'!AV137)+2*SUM('Plant in Service no CIAC'!AK137:AU137))/24</f>
        <v>65621.802249532571</v>
      </c>
      <c r="K7" s="33">
        <f>H7+I7+J7</f>
        <v>300286.20910026075</v>
      </c>
      <c r="L7" s="119">
        <f>'Accum Depr no CIAC'!DQ10-'Accum Depr no CIAC'!CG10</f>
        <v>149248.62200000003</v>
      </c>
    </row>
    <row r="8" spans="1:12" x14ac:dyDescent="0.2">
      <c r="B8" s="9"/>
      <c r="C8" s="31"/>
      <c r="D8" s="1"/>
      <c r="E8" s="1"/>
      <c r="F8" s="33"/>
      <c r="G8" s="69"/>
      <c r="H8" s="65"/>
      <c r="I8" s="1"/>
      <c r="J8" s="1"/>
      <c r="K8" s="33"/>
      <c r="L8" s="69"/>
    </row>
    <row r="9" spans="1:12" x14ac:dyDescent="0.2">
      <c r="B9" s="9"/>
      <c r="C9" s="31"/>
      <c r="D9" s="114" t="s">
        <v>110</v>
      </c>
      <c r="E9" s="115" t="s">
        <v>108</v>
      </c>
      <c r="F9" s="33"/>
      <c r="G9" s="116" t="s">
        <v>111</v>
      </c>
      <c r="H9" s="65"/>
      <c r="I9" s="114" t="s">
        <v>110</v>
      </c>
      <c r="J9" s="115" t="s">
        <v>108</v>
      </c>
      <c r="K9" s="33"/>
      <c r="L9" s="116" t="s">
        <v>111</v>
      </c>
    </row>
    <row r="10" spans="1:12" x14ac:dyDescent="0.2">
      <c r="B10" s="9" t="s">
        <v>47</v>
      </c>
      <c r="C10" s="31">
        <f>(('Plant in Service no CIAC'!X11+'Plant in Service no CIAC'!AJ11)+(2*SUM('Plant in Service no CIAC'!Y11:AI11)))/24</f>
        <v>0.48000000000000015</v>
      </c>
      <c r="D10" s="120">
        <f>-(('Accum Depr no CIAC'!AW11+'Accum Depr no CIAC'!CG11)+(2*SUM('Accum Depr no CIAC'!AZ11:'Accum Depr no CIAC'!CD11)))/24</f>
        <v>-2.4408062399999982E-2</v>
      </c>
      <c r="E10" s="122">
        <f>(('Plant in Service no CIAC'!X138+'Plant in Service no CIAC'!AJ138)+2*SUM('Plant in Service no CIAC'!Y138:AI138))/24</f>
        <v>-1.5774682895999998E-2</v>
      </c>
      <c r="F10" s="33">
        <f t="shared" ref="F10:F15" si="0">C10+D10+E10</f>
        <v>0.43981725470400018</v>
      </c>
      <c r="G10" s="116">
        <f>'Accum Depr no CIAC'!CG11-'Accum Depr no CIAC'!AW11</f>
        <v>1.0223999999999983E-2</v>
      </c>
      <c r="H10" s="65">
        <f>(('Plant in Service no CIAC'!AJ11+'Plant in Service no CIAC'!AV11)+(2*SUM('Plant in Service no CIAC'!AK11:AU11)))/24</f>
        <v>0.48000000000000015</v>
      </c>
      <c r="I10" s="120">
        <f>-(('Accum Depr no CIAC'!CG11+'Accum Depr no CIAC'!DQ11)+(2*SUM('Accum Depr no CIAC'!CH11:'Accum Depr no CIAC'!DN11)))/24</f>
        <v>-3.4632062399999969E-2</v>
      </c>
      <c r="J10" s="122">
        <f>(('Plant in Service no CIAC'!AJ138+'Plant in Service no CIAC'!AV138)+2*SUM('Plant in Service no CIAC'!AK138:AU138))/24</f>
        <v>-1.9620202895999996E-2</v>
      </c>
      <c r="K10" s="33">
        <f t="shared" ref="K10:K15" si="1">H10+I10+J10</f>
        <v>0.42574773470400018</v>
      </c>
      <c r="L10" s="116">
        <f>'Accum Depr no CIAC'!DQ11-'Accum Depr no CIAC'!CG11</f>
        <v>1.0223999999999987E-2</v>
      </c>
    </row>
    <row r="11" spans="1:12" x14ac:dyDescent="0.2">
      <c r="B11" s="9" t="s">
        <v>44</v>
      </c>
      <c r="C11" s="31">
        <f>(('Plant in Service no CIAC'!X12+'Plant in Service no CIAC'!AJ12)+(2*SUM('Plant in Service no CIAC'!Y12:AI12)))/24</f>
        <v>-193.34</v>
      </c>
      <c r="D11" s="120">
        <f>-(('Accum Depr no CIAC'!AW12+'Accum Depr no CIAC'!CG12)+(2*SUM('Accum Depr no CIAC'!AZ12:'Accum Depr no CIAC'!CD12)))/24</f>
        <v>24.150412610799979</v>
      </c>
      <c r="E11" s="122">
        <f>(('Plant in Service no CIAC'!X139+'Plant in Service no CIAC'!AJ139)+2*SUM('Plant in Service no CIAC'!Y139:AI139))/24</f>
        <v>3.3469106347320032</v>
      </c>
      <c r="F11" s="33">
        <f t="shared" si="0"/>
        <v>-165.84267675446802</v>
      </c>
      <c r="G11" s="116">
        <f>'Accum Depr no CIAC'!CG12-'Accum Depr no CIAC'!AW12</f>
        <v>-5.3361840000000029</v>
      </c>
      <c r="H11" s="65">
        <f>(('Plant in Service no CIAC'!AJ12+'Plant in Service no CIAC'!AV12)+(2*SUM('Plant in Service no CIAC'!AK12:AU12)))/24</f>
        <v>-193.34</v>
      </c>
      <c r="I11" s="120">
        <f>-(('Accum Depr no CIAC'!CG12+'Accum Depr no CIAC'!DQ12)+(2*SUM('Accum Depr no CIAC'!CH12:'Accum Depr no CIAC'!DN12)))/24</f>
        <v>29.486596610799989</v>
      </c>
      <c r="J11" s="122">
        <f>(('Plant in Service no CIAC'!AJ139+'Plant in Service no CIAC'!AV139)+2*SUM('Plant in Service no CIAC'!AK139:AU139))/24</f>
        <v>4.6400652247320018</v>
      </c>
      <c r="K11" s="33">
        <f t="shared" si="1"/>
        <v>-159.21333816446801</v>
      </c>
      <c r="L11" s="116">
        <f>'Accum Depr no CIAC'!DQ12-'Accum Depr no CIAC'!CG12</f>
        <v>-5.3361840000000029</v>
      </c>
    </row>
    <row r="12" spans="1:12" x14ac:dyDescent="0.2">
      <c r="B12" s="9" t="s">
        <v>45</v>
      </c>
      <c r="C12" s="31">
        <f>(('Plant in Service no CIAC'!X13+'Plant in Service no CIAC'!AJ13)+(2*SUM('Plant in Service no CIAC'!Y13:AI13)))/24</f>
        <v>27457432.680000003</v>
      </c>
      <c r="D12" s="120">
        <f>-(('Accum Depr no CIAC'!AW13+'Accum Depr no CIAC'!CG13)+(2*SUM('Accum Depr no CIAC'!AZ13:'Accum Depr no CIAC'!CD13)))/24</f>
        <v>-3843556.4060877245</v>
      </c>
      <c r="E12" s="122">
        <f>(('Plant in Service no CIAC'!X140+'Plant in Service no CIAC'!AJ140)+2*SUM('Plant in Service no CIAC'!Y140:AI140))/24</f>
        <v>-1466451.9124944045</v>
      </c>
      <c r="F12" s="33">
        <f t="shared" si="0"/>
        <v>22147424.361417875</v>
      </c>
      <c r="G12" s="116">
        <f>'Accum Depr no CIAC'!CG13-'Accum Depr no CIAC'!AW13</f>
        <v>617792.23530000262</v>
      </c>
      <c r="H12" s="65">
        <f>(('Plant in Service no CIAC'!AJ13+'Plant in Service no CIAC'!AV13)+(2*SUM('Plant in Service no CIAC'!AK13:AU13)))/24</f>
        <v>27457432.680000003</v>
      </c>
      <c r="I12" s="120">
        <f>-(('Accum Depr no CIAC'!CG13+'Accum Depr no CIAC'!DQ13)+(2*SUM('Accum Depr no CIAC'!CH13:'Accum Depr no CIAC'!DN13)))/24</f>
        <v>-4461348.6413877252</v>
      </c>
      <c r="J12" s="122">
        <f>(('Plant in Service no CIAC'!AJ140+'Plant in Service no CIAC'!AV140)+2*SUM('Plant in Service no CIAC'!AK140:AU140))/24</f>
        <v>-1608008.7066761444</v>
      </c>
      <c r="K12" s="33">
        <f t="shared" si="1"/>
        <v>21388075.331936132</v>
      </c>
      <c r="L12" s="116">
        <f>'Accum Depr no CIAC'!DQ13-'Accum Depr no CIAC'!CG13</f>
        <v>617792.2352999975</v>
      </c>
    </row>
    <row r="13" spans="1:12" x14ac:dyDescent="0.2">
      <c r="B13" s="9" t="s">
        <v>42</v>
      </c>
      <c r="C13" s="31">
        <f>(('Plant in Service no CIAC'!X14+'Plant in Service no CIAC'!AJ14)+(2*SUM('Plant in Service no CIAC'!Y14:AI14)))/24</f>
        <v>1642390.9399999997</v>
      </c>
      <c r="D13" s="120">
        <f>-(('Accum Depr no CIAC'!AW14+'Accum Depr no CIAC'!CG14)+(2*SUM('Accum Depr no CIAC'!AZ14:'Accum Depr no CIAC'!CD14)))/24</f>
        <v>-185151.09885371281</v>
      </c>
      <c r="E13" s="122">
        <f>(('Plant in Service no CIAC'!X141+'Plant in Service no CIAC'!AJ141)+2*SUM('Plant in Service no CIAC'!Y141:AI141))/24</f>
        <v>-32631.994626123302</v>
      </c>
      <c r="F13" s="33">
        <f t="shared" si="0"/>
        <v>1424607.8465201636</v>
      </c>
      <c r="G13" s="116">
        <f>'Accum Depr no CIAC'!CG14-'Accum Depr no CIAC'!AW14</f>
        <v>56498.248336000135</v>
      </c>
      <c r="H13" s="65">
        <f>(('Plant in Service no CIAC'!AJ14+'Plant in Service no CIAC'!AV14)+(2*SUM('Plant in Service no CIAC'!AK14:AU14)))/24</f>
        <v>1642390.9399999997</v>
      </c>
      <c r="I13" s="120">
        <f>-(('Accum Depr no CIAC'!CG14+'Accum Depr no CIAC'!DQ14)+(2*SUM('Accum Depr no CIAC'!CH14:'Accum Depr no CIAC'!DN14)))/24</f>
        <v>-241649.34718971292</v>
      </c>
      <c r="J13" s="122">
        <f>(('Plant in Service no CIAC'!AJ141+'Plant in Service no CIAC'!AV141)+2*SUM('Plant in Service no CIAC'!AK141:AU141))/24</f>
        <v>-41271.792165993298</v>
      </c>
      <c r="K13" s="33">
        <f t="shared" si="1"/>
        <v>1359469.8006442934</v>
      </c>
      <c r="L13" s="116">
        <f>'Accum Depr no CIAC'!DQ14-'Accum Depr no CIAC'!CG14</f>
        <v>56498.248336000106</v>
      </c>
    </row>
    <row r="14" spans="1:12" x14ac:dyDescent="0.2">
      <c r="B14" s="9" t="s">
        <v>46</v>
      </c>
      <c r="C14" s="31">
        <f>(('Plant in Service no CIAC'!X15+'Plant in Service no CIAC'!AJ15)+(2*SUM('Plant in Service no CIAC'!Y15:AI15)))/24</f>
        <v>233963.74000000008</v>
      </c>
      <c r="D14" s="120">
        <f>-(('Accum Depr no CIAC'!AW15+'Accum Depr no CIAC'!CG15)+(2*SUM('Accum Depr no CIAC'!AZ15:'Accum Depr no CIAC'!CD15)))/24</f>
        <v>-33734.426835334387</v>
      </c>
      <c r="E14" s="122">
        <f>(('Plant in Service no CIAC'!X142+'Plant in Service no CIAC'!AJ142)+2*SUM('Plant in Service no CIAC'!Y142:AI142))/24</f>
        <v>-3103.124815342775</v>
      </c>
      <c r="F14" s="33">
        <f t="shared" si="0"/>
        <v>197126.18834932291</v>
      </c>
      <c r="G14" s="116">
        <f>'Accum Depr no CIAC'!CG15-'Accum Depr no CIAC'!AW15</f>
        <v>11978.943487999994</v>
      </c>
      <c r="H14" s="65">
        <f>(('Plant in Service no CIAC'!AJ15+'Plant in Service no CIAC'!AV15)+(2*SUM('Plant in Service no CIAC'!AK15:AU15)))/24</f>
        <v>233963.74000000008</v>
      </c>
      <c r="I14" s="120">
        <f>-(('Accum Depr no CIAC'!CG15+'Accum Depr no CIAC'!DQ15)+(2*SUM('Accum Depr no CIAC'!CH15:'Accum Depr no CIAC'!DN15)))/24</f>
        <v>-45713.370323334384</v>
      </c>
      <c r="J14" s="122">
        <f>(('Plant in Service no CIAC'!AJ142+'Plant in Service no CIAC'!AV142)+2*SUM('Plant in Service no CIAC'!AK142:AU142))/24</f>
        <v>-3508.4669948927772</v>
      </c>
      <c r="K14" s="33">
        <f t="shared" si="1"/>
        <v>184741.90268177292</v>
      </c>
      <c r="L14" s="116">
        <f>'Accum Depr no CIAC'!DQ15-'Accum Depr no CIAC'!CG15</f>
        <v>11978.94348799999</v>
      </c>
    </row>
    <row r="15" spans="1:12" x14ac:dyDescent="0.2">
      <c r="B15" s="9" t="s">
        <v>48</v>
      </c>
      <c r="C15" s="31">
        <f>(('Plant in Service no CIAC'!X16+'Plant in Service no CIAC'!AJ16)+(2*SUM('Plant in Service no CIAC'!Y16:AI16)))/24</f>
        <v>5221.2299999999987</v>
      </c>
      <c r="D15" s="120">
        <f>-(('Accum Depr no CIAC'!AW16+'Accum Depr no CIAC'!CG16)+(2*SUM('Accum Depr no CIAC'!AZ16:'Accum Depr no CIAC'!CD16)))/24</f>
        <v>-2213.579826574201</v>
      </c>
      <c r="E15" s="122">
        <f>(('Plant in Service no CIAC'!X143+'Plant in Service no CIAC'!AJ143)+2*SUM('Plant in Service no CIAC'!Y143:AI143))/24</f>
        <v>237.5066173670823</v>
      </c>
      <c r="F15" s="33">
        <f t="shared" si="0"/>
        <v>3245.1567907928802</v>
      </c>
      <c r="G15" s="116">
        <f>'Accum Depr no CIAC'!CG16-'Accum Depr no CIAC'!AW16</f>
        <v>1044.246000000001</v>
      </c>
      <c r="H15" s="65">
        <f>(('Plant in Service no CIAC'!AJ16+'Plant in Service no CIAC'!AV16)+(2*SUM('Plant in Service no CIAC'!AK16:AU16)))/24</f>
        <v>5221.2299999999987</v>
      </c>
      <c r="I15" s="120">
        <f>-(('Accum Depr no CIAC'!CG16+'Accum Depr no CIAC'!DQ16)+(2*SUM('Accum Depr no CIAC'!CH16:'Accum Depr no CIAC'!DN16)))/24</f>
        <v>-3257.8258265742024</v>
      </c>
      <c r="J15" s="122">
        <f>(('Plant in Service no CIAC'!AJ143+'Plant in Service no CIAC'!AV143)+2*SUM('Plant in Service no CIAC'!AK143:AU143))/24</f>
        <v>391.61383143208241</v>
      </c>
      <c r="K15" s="33">
        <f t="shared" si="1"/>
        <v>2355.0180048578786</v>
      </c>
      <c r="L15" s="116">
        <f>'Accum Depr no CIAC'!DQ16-'Accum Depr no CIAC'!CG16</f>
        <v>1044.246000000001</v>
      </c>
    </row>
    <row r="16" spans="1:12" x14ac:dyDescent="0.2">
      <c r="B16" s="9"/>
      <c r="C16" s="30"/>
      <c r="D16" s="121"/>
      <c r="E16" s="115"/>
      <c r="F16" s="36"/>
      <c r="G16" s="123"/>
      <c r="H16" s="9"/>
      <c r="I16" s="121"/>
      <c r="J16" s="115"/>
      <c r="K16" s="36"/>
      <c r="L16" s="123"/>
    </row>
    <row r="17" spans="1:12" x14ac:dyDescent="0.2">
      <c r="A17" s="56" t="s">
        <v>71</v>
      </c>
      <c r="C17" s="30"/>
      <c r="D17" s="121"/>
      <c r="E17" s="115"/>
      <c r="F17" s="36"/>
      <c r="G17" s="123"/>
      <c r="H17" s="9"/>
      <c r="I17" s="121"/>
      <c r="J17" s="115"/>
      <c r="K17" s="36"/>
      <c r="L17" s="123"/>
    </row>
    <row r="18" spans="1:12" x14ac:dyDescent="0.2">
      <c r="A18" s="56"/>
      <c r="C18" s="30"/>
      <c r="D18" s="121"/>
      <c r="E18" s="115"/>
      <c r="F18" s="36"/>
      <c r="G18" s="123"/>
      <c r="H18" s="9"/>
      <c r="I18" s="121"/>
      <c r="J18" s="115"/>
      <c r="K18" s="36"/>
      <c r="L18" s="123"/>
    </row>
    <row r="19" spans="1:12" x14ac:dyDescent="0.2">
      <c r="B19" s="9" t="s">
        <v>43</v>
      </c>
      <c r="C19" s="31">
        <f>(('Plant in Service no CIAC'!X5+'Plant in Service no CIAC'!AJ5)+(2*SUM('Plant in Service no CIAC'!Y5:AI5)))/24</f>
        <v>0</v>
      </c>
      <c r="D19" s="120">
        <f>-(('Accum Depr no CIAC'!AW5+'Accum Depr no CIAC'!CG5)+(2*SUM('Accum Depr no CIAC'!AZ5:'Accum Depr no CIAC'!CD5)))/24</f>
        <v>0</v>
      </c>
      <c r="E19" s="122">
        <f>(('Plant in Service no CIAC'!X132+'Plant in Service no CIAC'!AJ132)+2*SUM('Plant in Service no CIAC'!Y132:AI132))/24</f>
        <v>0</v>
      </c>
      <c r="F19" s="33">
        <f t="shared" ref="F19:F23" si="2">C19+D19+E19</f>
        <v>0</v>
      </c>
      <c r="G19" s="116">
        <f>'Accum Depr no CIAC'!CG5-'Accum Depr no CIAC'!AW5</f>
        <v>0</v>
      </c>
      <c r="H19" s="65">
        <f>(('Plant in Service no CIAC'!AJ5+'Plant in Service no CIAC'!AV5)+(2*SUM('Plant in Service no CIAC'!AK5:AU5)))/24</f>
        <v>0</v>
      </c>
      <c r="I19" s="120">
        <f>-(('Accum Depr no CIAC'!CG5+'Accum Depr no CIAC'!DQ5)+(2*SUM('Accum Depr no CIAC'!CH5:'Accum Depr no CIAC'!DN5)))/24</f>
        <v>0</v>
      </c>
      <c r="J19" s="122">
        <f>(('Plant in Service no CIAC'!AJ132+'Plant in Service no CIAC'!AV132)+2*SUM('Plant in Service no CIAC'!AK132:AU132))/24</f>
        <v>0</v>
      </c>
      <c r="K19" s="33">
        <f t="shared" ref="K19:K23" si="3">H19+I19+J19</f>
        <v>0</v>
      </c>
      <c r="L19" s="116">
        <f>'Accum Depr no CIAC'!DQ5-'Accum Depr no CIAC'!CG5</f>
        <v>0</v>
      </c>
    </row>
    <row r="20" spans="1:12" x14ac:dyDescent="0.2">
      <c r="B20" s="9" t="s">
        <v>44</v>
      </c>
      <c r="C20" s="31">
        <f>(('Plant in Service no CIAC'!X6+'Plant in Service no CIAC'!AJ6)+(2*SUM('Plant in Service no CIAC'!Y6:AI6)))/24</f>
        <v>0</v>
      </c>
      <c r="D20" s="120">
        <f>-(('Accum Depr no CIAC'!AW6+'Accum Depr no CIAC'!CG6)+(2*SUM('Accum Depr no CIAC'!AZ6:'Accum Depr no CIAC'!CD6)))/24</f>
        <v>0</v>
      </c>
      <c r="E20" s="122">
        <f>(('Plant in Service no CIAC'!X133+'Plant in Service no CIAC'!AJ133)+2*SUM('Plant in Service no CIAC'!Y133:AI133))/24</f>
        <v>0</v>
      </c>
      <c r="F20" s="33">
        <f t="shared" si="2"/>
        <v>0</v>
      </c>
      <c r="G20" s="116">
        <f>'Accum Depr no CIAC'!CG6-'Accum Depr no CIAC'!AW6</f>
        <v>0</v>
      </c>
      <c r="H20" s="65">
        <f>(('Plant in Service no CIAC'!AJ6+'Plant in Service no CIAC'!AV6)+(2*SUM('Plant in Service no CIAC'!AK6:AU6)))/24</f>
        <v>0</v>
      </c>
      <c r="I20" s="120">
        <f>-(('Accum Depr no CIAC'!CG6+'Accum Depr no CIAC'!DQ6)+(2*SUM('Accum Depr no CIAC'!CH6:'Accum Depr no CIAC'!DN6)))/24</f>
        <v>0</v>
      </c>
      <c r="J20" s="122">
        <f>(('Plant in Service no CIAC'!AJ133+'Plant in Service no CIAC'!AV133)+2*SUM('Plant in Service no CIAC'!AK133:AU133))/24</f>
        <v>0</v>
      </c>
      <c r="K20" s="33">
        <f t="shared" si="3"/>
        <v>0</v>
      </c>
      <c r="L20" s="116">
        <f>'Accum Depr no CIAC'!DQ6-'Accum Depr no CIAC'!CG6</f>
        <v>0</v>
      </c>
    </row>
    <row r="21" spans="1:12" x14ac:dyDescent="0.2">
      <c r="B21" s="9" t="s">
        <v>45</v>
      </c>
      <c r="C21" s="31">
        <f>(('Plant in Service no CIAC'!X7+'Plant in Service no CIAC'!AJ7)+(2*SUM('Plant in Service no CIAC'!Y7:AI7)))/24</f>
        <v>0</v>
      </c>
      <c r="D21" s="120">
        <f>-(('Accum Depr no CIAC'!AW7+'Accum Depr no CIAC'!CG7)+(2*SUM('Accum Depr no CIAC'!AZ7:'Accum Depr no CIAC'!CD7)))/24</f>
        <v>0</v>
      </c>
      <c r="E21" s="122">
        <f>(('Plant in Service no CIAC'!X134+'Plant in Service no CIAC'!AJ134)+2*SUM('Plant in Service no CIAC'!Y134:AI134))/24</f>
        <v>0</v>
      </c>
      <c r="F21" s="33">
        <f t="shared" si="2"/>
        <v>0</v>
      </c>
      <c r="G21" s="116">
        <f>'Accum Depr no CIAC'!CG7-'Accum Depr no CIAC'!AW7</f>
        <v>0</v>
      </c>
      <c r="H21" s="65">
        <f>(('Plant in Service no CIAC'!AJ7+'Plant in Service no CIAC'!AV7)+(2*SUM('Plant in Service no CIAC'!AK7:AU7)))/24</f>
        <v>0</v>
      </c>
      <c r="I21" s="120">
        <f>-(('Accum Depr no CIAC'!CG7+'Accum Depr no CIAC'!DQ7)+(2*SUM('Accum Depr no CIAC'!CH7:'Accum Depr no CIAC'!DN7)))/24</f>
        <v>0</v>
      </c>
      <c r="J21" s="122">
        <f>(('Plant in Service no CIAC'!AJ134+'Plant in Service no CIAC'!AV134)+2*SUM('Plant in Service no CIAC'!AK134:AU134))/24</f>
        <v>0</v>
      </c>
      <c r="K21" s="33">
        <f t="shared" si="3"/>
        <v>0</v>
      </c>
      <c r="L21" s="116">
        <f>'Accum Depr no CIAC'!DQ7-'Accum Depr no CIAC'!CG7</f>
        <v>0</v>
      </c>
    </row>
    <row r="22" spans="1:12" x14ac:dyDescent="0.2">
      <c r="B22" s="9" t="s">
        <v>42</v>
      </c>
      <c r="C22" s="31">
        <f>(('Plant in Service no CIAC'!X8+'Plant in Service no CIAC'!AJ8)+(2*SUM('Plant in Service no CIAC'!Y8:AI8)))/24</f>
        <v>0</v>
      </c>
      <c r="D22" s="120">
        <f>-(('Accum Depr no CIAC'!AW8+'Accum Depr no CIAC'!CG8)+(2*SUM('Accum Depr no CIAC'!AZ8:'Accum Depr no CIAC'!CD8)))/24</f>
        <v>0</v>
      </c>
      <c r="E22" s="122">
        <f>(('Plant in Service no CIAC'!X135+'Plant in Service no CIAC'!AJ135)+2*SUM('Plant in Service no CIAC'!Y135:AI135))/24</f>
        <v>0</v>
      </c>
      <c r="F22" s="33">
        <f t="shared" si="2"/>
        <v>0</v>
      </c>
      <c r="G22" s="116">
        <f>'Accum Depr no CIAC'!CG8-'Accum Depr no CIAC'!AW8</f>
        <v>0</v>
      </c>
      <c r="H22" s="65">
        <f>(('Plant in Service no CIAC'!AJ8+'Plant in Service no CIAC'!AV8)+(2*SUM('Plant in Service no CIAC'!AK8:AU8)))/24</f>
        <v>0</v>
      </c>
      <c r="I22" s="120">
        <f>-(('Accum Depr no CIAC'!CG8+'Accum Depr no CIAC'!DQ8)+(2*SUM('Accum Depr no CIAC'!CH8:'Accum Depr no CIAC'!DN8)))/24</f>
        <v>0</v>
      </c>
      <c r="J22" s="122">
        <f>(('Plant in Service no CIAC'!AJ135+'Plant in Service no CIAC'!AV135)+2*SUM('Plant in Service no CIAC'!AK135:AU135))/24</f>
        <v>0</v>
      </c>
      <c r="K22" s="33">
        <f t="shared" si="3"/>
        <v>0</v>
      </c>
      <c r="L22" s="116">
        <f>'Accum Depr no CIAC'!DQ8-'Accum Depr no CIAC'!CG8</f>
        <v>0</v>
      </c>
    </row>
    <row r="23" spans="1:12" x14ac:dyDescent="0.2">
      <c r="B23" s="9" t="s">
        <v>49</v>
      </c>
      <c r="C23" s="31">
        <f>(('Plant in Service no CIAC'!X9+'Plant in Service no CIAC'!AJ9)+(2*SUM('Plant in Service no CIAC'!Y9:AI9)))/24</f>
        <v>0</v>
      </c>
      <c r="D23" s="120">
        <f>-(('Accum Depr no CIAC'!AW9+'Accum Depr no CIAC'!CG9)+(2*SUM('Accum Depr no CIAC'!AZ9:'Accum Depr no CIAC'!CD9)))/24</f>
        <v>0</v>
      </c>
      <c r="E23" s="122">
        <f>(('Plant in Service no CIAC'!X136+'Plant in Service no CIAC'!AJ136)+2*SUM('Plant in Service no CIAC'!Y136:AI136))/24</f>
        <v>0</v>
      </c>
      <c r="F23" s="33">
        <f t="shared" si="2"/>
        <v>0</v>
      </c>
      <c r="G23" s="116">
        <f>'Accum Depr no CIAC'!CG9-'Accum Depr no CIAC'!AW9</f>
        <v>0</v>
      </c>
      <c r="H23" s="65">
        <f>(('Plant in Service no CIAC'!AJ9+'Plant in Service no CIAC'!AV9)+(2*SUM('Plant in Service no CIAC'!AK9:AU9)))/24</f>
        <v>0</v>
      </c>
      <c r="I23" s="120">
        <f>-(('Accum Depr no CIAC'!CG9+'Accum Depr no CIAC'!DQ9)+(2*SUM('Accum Depr no CIAC'!CH9:'Accum Depr no CIAC'!DN9)))/24</f>
        <v>0</v>
      </c>
      <c r="J23" s="122">
        <f>(('Plant in Service no CIAC'!AJ136+'Plant in Service no CIAC'!AV136)+2*SUM('Plant in Service no CIAC'!AK136:AU136))/24</f>
        <v>0</v>
      </c>
      <c r="K23" s="33">
        <f t="shared" si="3"/>
        <v>0</v>
      </c>
      <c r="L23" s="116">
        <f>'Accum Depr no CIAC'!DQ9-'Accum Depr no CIAC'!CG9</f>
        <v>0</v>
      </c>
    </row>
    <row r="24" spans="1:12" x14ac:dyDescent="0.2">
      <c r="B24" s="9"/>
      <c r="C24" s="30"/>
      <c r="D24" s="121"/>
      <c r="E24" s="115"/>
      <c r="F24" s="36"/>
      <c r="G24" s="123"/>
      <c r="H24" s="9"/>
      <c r="I24" s="121"/>
      <c r="J24" s="115"/>
      <c r="K24" s="36"/>
      <c r="L24" s="123"/>
    </row>
    <row r="25" spans="1:12" x14ac:dyDescent="0.2">
      <c r="A25" s="56" t="s">
        <v>72</v>
      </c>
      <c r="C25" s="30"/>
      <c r="D25" s="121"/>
      <c r="E25" s="115"/>
      <c r="F25" s="36"/>
      <c r="G25" s="123"/>
      <c r="H25" s="9"/>
      <c r="I25" s="121"/>
      <c r="J25" s="115"/>
      <c r="K25" s="36"/>
      <c r="L25" s="123"/>
    </row>
    <row r="26" spans="1:12" x14ac:dyDescent="0.2">
      <c r="A26" s="56"/>
      <c r="C26" s="30"/>
      <c r="D26" s="121"/>
      <c r="E26" s="115"/>
      <c r="F26" s="36"/>
      <c r="G26" s="123"/>
      <c r="H26" s="9"/>
      <c r="I26" s="121"/>
      <c r="J26" s="115"/>
      <c r="K26" s="36"/>
      <c r="L26" s="123"/>
    </row>
    <row r="27" spans="1:12" x14ac:dyDescent="0.2">
      <c r="B27" s="9" t="s">
        <v>45</v>
      </c>
      <c r="C27" s="31">
        <f>(('Plant in Service no CIAC'!X17+'Plant in Service no CIAC'!AJ17)+(2*SUM('Plant in Service no CIAC'!Y17:AI17)))/24</f>
        <v>0</v>
      </c>
      <c r="D27" s="120">
        <f>-(('Accum Depr no CIAC'!AW17+'Accum Depr no CIAC'!CG17)+(2*SUM('Accum Depr no CIAC'!AZ17:'Accum Depr no CIAC'!CD17)))/24</f>
        <v>0</v>
      </c>
      <c r="E27" s="122">
        <f>(('Plant in Service no CIAC'!X144+'Plant in Service no CIAC'!AJ144)+2*SUM('Plant in Service no CIAC'!Y144:AI144))/24</f>
        <v>0</v>
      </c>
      <c r="F27" s="33">
        <f t="shared" ref="F27:F28" si="4">C27+D27+E27</f>
        <v>0</v>
      </c>
      <c r="G27" s="116">
        <f>'Accum Depr no CIAC'!CG17-'Accum Depr no CIAC'!AW17</f>
        <v>0</v>
      </c>
      <c r="H27" s="65">
        <f>(('Plant in Service no CIAC'!AJ17+'Plant in Service no CIAC'!AV17)+(2*SUM('Plant in Service no CIAC'!AK17:AU17)))/24</f>
        <v>0</v>
      </c>
      <c r="I27" s="120">
        <f>-(('Accum Depr no CIAC'!CG17+'Accum Depr no CIAC'!DQ17)+(2*SUM('Accum Depr no CIAC'!CH17:'Accum Depr no CIAC'!DN17)))/24</f>
        <v>0</v>
      </c>
      <c r="J27" s="122">
        <f>(('Plant in Service no CIAC'!AJ144+'Plant in Service no CIAC'!AV144)+2*SUM('Plant in Service no CIAC'!AK144:AU144))/24</f>
        <v>0</v>
      </c>
      <c r="K27" s="33">
        <f t="shared" ref="K27:K28" si="5">H27+I27+J27</f>
        <v>0</v>
      </c>
      <c r="L27" s="116">
        <f>'Accum Depr no CIAC'!DQ17-'Accum Depr no CIAC'!CG17</f>
        <v>0</v>
      </c>
    </row>
    <row r="28" spans="1:12" x14ac:dyDescent="0.2">
      <c r="B28" s="9" t="s">
        <v>42</v>
      </c>
      <c r="C28" s="31">
        <f>(('Plant in Service no CIAC'!X18+'Plant in Service no CIAC'!AJ18)+(2*SUM('Plant in Service no CIAC'!Y18:AI18)))/24</f>
        <v>0</v>
      </c>
      <c r="D28" s="120">
        <f>-(('Accum Depr no CIAC'!AW18+'Accum Depr no CIAC'!CG18)+(2*SUM('Accum Depr no CIAC'!AZ18:'Accum Depr no CIAC'!CD18)))/24</f>
        <v>0</v>
      </c>
      <c r="E28" s="122">
        <f>(('Plant in Service no CIAC'!X145+'Plant in Service no CIAC'!AJ145)+2*SUM('Plant in Service no CIAC'!Y145:AI145))/24</f>
        <v>0</v>
      </c>
      <c r="F28" s="33">
        <f t="shared" si="4"/>
        <v>0</v>
      </c>
      <c r="G28" s="116">
        <f>'Accum Depr no CIAC'!CG18-'Accum Depr no CIAC'!AW18</f>
        <v>0</v>
      </c>
      <c r="H28" s="65">
        <f>(('Plant in Service no CIAC'!AJ18+'Plant in Service no CIAC'!AV18)+(2*SUM('Plant in Service no CIAC'!AK18:AU18)))/24</f>
        <v>0</v>
      </c>
      <c r="I28" s="120">
        <f>-(('Accum Depr no CIAC'!CG18+'Accum Depr no CIAC'!DQ18)+(2*SUM('Accum Depr no CIAC'!CH18:'Accum Depr no CIAC'!DN18)))/24</f>
        <v>0</v>
      </c>
      <c r="J28" s="122">
        <f>(('Plant in Service no CIAC'!AJ145+'Plant in Service no CIAC'!AV145)+2*SUM('Plant in Service no CIAC'!AK145:AU145))/24</f>
        <v>0</v>
      </c>
      <c r="K28" s="33">
        <f t="shared" si="5"/>
        <v>0</v>
      </c>
      <c r="L28" s="116">
        <f>'Accum Depr no CIAC'!DQ18-'Accum Depr no CIAC'!CG18</f>
        <v>0</v>
      </c>
    </row>
    <row r="29" spans="1:12" x14ac:dyDescent="0.2">
      <c r="B29" s="9"/>
      <c r="C29" s="30"/>
      <c r="F29" s="36"/>
      <c r="G29" s="68"/>
      <c r="H29" s="9"/>
      <c r="K29" s="36"/>
      <c r="L29" s="68"/>
    </row>
    <row r="30" spans="1:12" ht="13.5" thickBot="1" x14ac:dyDescent="0.25">
      <c r="A30" s="59" t="s">
        <v>69</v>
      </c>
      <c r="B30" s="58"/>
      <c r="C30" s="60">
        <f t="shared" ref="C30:L30" si="6">SUM(C7:C28)</f>
        <v>30085058.840000004</v>
      </c>
      <c r="D30" s="61">
        <f t="shared" si="6"/>
        <v>-4426961.466748069</v>
      </c>
      <c r="E30" s="61">
        <f t="shared" si="6"/>
        <v>-1458350.1304462238</v>
      </c>
      <c r="F30" s="62">
        <f t="shared" si="6"/>
        <v>24199747.242805708</v>
      </c>
      <c r="G30" s="70">
        <f t="shared" si="6"/>
        <v>836556.96916400245</v>
      </c>
      <c r="H30" s="61">
        <f t="shared" si="6"/>
        <v>30085058.840000004</v>
      </c>
      <c r="I30" s="61">
        <f t="shared" si="6"/>
        <v>-5263518.4359120708</v>
      </c>
      <c r="J30" s="61">
        <f t="shared" si="6"/>
        <v>-1586770.929311044</v>
      </c>
      <c r="K30" s="62">
        <f t="shared" si="6"/>
        <v>23234769.474776886</v>
      </c>
      <c r="L30" s="70">
        <f t="shared" si="6"/>
        <v>836556.96916399768</v>
      </c>
    </row>
    <row r="31" spans="1:12" ht="13.5" thickTop="1" x14ac:dyDescent="0.2"/>
    <row r="33" spans="2:2" x14ac:dyDescent="0.2">
      <c r="B33" s="145" t="s">
        <v>144</v>
      </c>
    </row>
  </sheetData>
  <pageMargins left="0.7" right="0.7" top="0.75" bottom="0.75" header="0.3" footer="0.3"/>
  <pageSetup orientation="portrait" horizontalDpi="300" verticalDpi="30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48"/>
  <sheetViews>
    <sheetView workbookViewId="0">
      <pane xSplit="4" ySplit="4" topLeftCell="E5" activePane="bottomRight" state="frozen"/>
      <selection activeCell="C12" sqref="C12"/>
      <selection pane="topRight" activeCell="C12" sqref="C12"/>
      <selection pane="bottomLeft" activeCell="C12" sqref="C12"/>
      <selection pane="bottomRight" activeCell="C12" sqref="C12"/>
    </sheetView>
  </sheetViews>
  <sheetFormatPr defaultRowHeight="12.75" x14ac:dyDescent="0.2"/>
  <cols>
    <col min="1" max="1" width="35.28515625" customWidth="1"/>
    <col min="2" max="2" width="16.28515625" bestFit="1" customWidth="1"/>
    <col min="3" max="3" width="6" bestFit="1" customWidth="1"/>
    <col min="4" max="4" width="9.28515625" bestFit="1" customWidth="1"/>
    <col min="5" max="8" width="14" bestFit="1" customWidth="1"/>
    <col min="9" max="63" width="15.28515625" bestFit="1" customWidth="1"/>
  </cols>
  <sheetData>
    <row r="1" spans="1:60" x14ac:dyDescent="0.2">
      <c r="A1" s="10"/>
      <c r="B1" s="10"/>
      <c r="C1" s="10"/>
      <c r="D1" s="10"/>
      <c r="E1" s="10"/>
      <c r="F1" s="10"/>
      <c r="G1" s="10"/>
      <c r="H1" s="10"/>
    </row>
    <row r="2" spans="1:60" x14ac:dyDescent="0.2">
      <c r="A2" s="10"/>
      <c r="B2" s="10"/>
      <c r="C2" s="10"/>
      <c r="D2" s="10"/>
      <c r="E2" s="10"/>
      <c r="F2" s="10"/>
      <c r="G2" s="10"/>
      <c r="H2" s="10"/>
    </row>
    <row r="3" spans="1:60" x14ac:dyDescent="0.2">
      <c r="A3" s="2"/>
      <c r="B3" s="2"/>
      <c r="C3" s="2"/>
      <c r="D3" s="2"/>
      <c r="E3" s="2"/>
      <c r="F3" s="2"/>
      <c r="G3" s="2"/>
      <c r="H3" s="2"/>
    </row>
    <row r="4" spans="1:60" s="92" customFormat="1" x14ac:dyDescent="0.2">
      <c r="A4" s="89" t="s">
        <v>23</v>
      </c>
      <c r="B4" s="89" t="s">
        <v>56</v>
      </c>
      <c r="C4" s="89" t="s">
        <v>28</v>
      </c>
      <c r="D4" s="89" t="s">
        <v>89</v>
      </c>
      <c r="E4" s="95">
        <v>2017</v>
      </c>
      <c r="F4" s="89">
        <v>2018</v>
      </c>
      <c r="G4" s="89">
        <v>2019</v>
      </c>
      <c r="H4" s="97">
        <v>2020</v>
      </c>
      <c r="I4" s="90">
        <v>44469</v>
      </c>
      <c r="J4" s="91">
        <v>44500</v>
      </c>
      <c r="K4" s="91">
        <v>44530</v>
      </c>
      <c r="L4" s="91">
        <v>44561</v>
      </c>
      <c r="M4" s="91">
        <v>44592</v>
      </c>
      <c r="N4" s="91">
        <v>44620</v>
      </c>
      <c r="O4" s="91">
        <v>44651</v>
      </c>
      <c r="P4" s="91">
        <v>44681</v>
      </c>
      <c r="Q4" s="91">
        <v>44712</v>
      </c>
      <c r="R4" s="91">
        <v>44742</v>
      </c>
      <c r="S4" s="91">
        <v>44773</v>
      </c>
      <c r="T4" s="91">
        <v>44804</v>
      </c>
      <c r="U4" s="91">
        <v>44834</v>
      </c>
      <c r="V4" s="91">
        <v>44865</v>
      </c>
      <c r="W4" s="91">
        <v>44895</v>
      </c>
      <c r="X4" s="91">
        <v>44926</v>
      </c>
      <c r="Y4" s="91">
        <v>44957</v>
      </c>
      <c r="Z4" s="91">
        <v>44985</v>
      </c>
      <c r="AA4" s="91">
        <v>45016</v>
      </c>
      <c r="AB4" s="91">
        <v>45046</v>
      </c>
      <c r="AC4" s="91">
        <v>45077</v>
      </c>
      <c r="AD4" s="91">
        <v>45107</v>
      </c>
      <c r="AE4" s="91">
        <v>45138</v>
      </c>
      <c r="AF4" s="91">
        <v>45169</v>
      </c>
      <c r="AG4" s="91">
        <v>45199</v>
      </c>
      <c r="AH4" s="91">
        <v>45230</v>
      </c>
      <c r="AI4" s="91">
        <v>45260</v>
      </c>
      <c r="AJ4" s="91">
        <v>45291</v>
      </c>
      <c r="AK4" s="91">
        <v>45322</v>
      </c>
      <c r="AL4" s="91">
        <v>45351</v>
      </c>
      <c r="AM4" s="91">
        <v>45382</v>
      </c>
      <c r="AN4" s="91">
        <v>45412</v>
      </c>
      <c r="AO4" s="91">
        <v>45443</v>
      </c>
      <c r="AP4" s="91">
        <v>45473</v>
      </c>
      <c r="AQ4" s="91">
        <v>45504</v>
      </c>
      <c r="AR4" s="91">
        <v>45535</v>
      </c>
      <c r="AS4" s="91">
        <v>45565</v>
      </c>
      <c r="AT4" s="91">
        <v>45596</v>
      </c>
      <c r="AU4" s="91">
        <v>45626</v>
      </c>
      <c r="AV4" s="91">
        <v>45657</v>
      </c>
      <c r="AW4" s="91">
        <v>45688</v>
      </c>
      <c r="AX4" s="91">
        <v>45716</v>
      </c>
      <c r="AY4" s="91">
        <v>45747</v>
      </c>
      <c r="AZ4" s="91">
        <v>45777</v>
      </c>
      <c r="BA4" s="91">
        <v>45808</v>
      </c>
      <c r="BB4" s="91">
        <v>45838</v>
      </c>
      <c r="BC4" s="91">
        <v>45869</v>
      </c>
      <c r="BD4" s="91">
        <v>45900</v>
      </c>
      <c r="BE4" s="91">
        <v>45930</v>
      </c>
      <c r="BF4" s="91">
        <v>45961</v>
      </c>
      <c r="BG4" s="91">
        <v>45991</v>
      </c>
      <c r="BH4" s="91">
        <v>46022</v>
      </c>
    </row>
    <row r="5" spans="1:60" s="92" customFormat="1" x14ac:dyDescent="0.2">
      <c r="A5" s="92" t="s">
        <v>43</v>
      </c>
      <c r="B5" s="92" t="s">
        <v>50</v>
      </c>
      <c r="C5" s="92">
        <v>23740</v>
      </c>
      <c r="D5" s="92">
        <v>2020</v>
      </c>
      <c r="H5" s="98">
        <f>I5</f>
        <v>0</v>
      </c>
      <c r="I5" s="94">
        <f>SUMIFS('Deprec Exp no CIAC'!$C$2:$C$15,'Deprec Exp no CIAC'!$B$2:$B$15,'Accum Depr no CIAC'!$A5,'Deprec Exp no CIAC'!$A$2:$A$15,'Accum Depr no CIAC'!$B5)</f>
        <v>0</v>
      </c>
      <c r="J5" s="93">
        <v>0</v>
      </c>
      <c r="K5" s="93">
        <v>0</v>
      </c>
      <c r="L5" s="93">
        <v>0</v>
      </c>
      <c r="M5" s="93">
        <v>0</v>
      </c>
      <c r="N5" s="93">
        <v>0</v>
      </c>
      <c r="O5" s="93">
        <v>0</v>
      </c>
      <c r="P5" s="93">
        <v>0</v>
      </c>
      <c r="Q5" s="93">
        <v>0</v>
      </c>
      <c r="R5" s="93">
        <v>0</v>
      </c>
      <c r="S5" s="93">
        <v>0</v>
      </c>
      <c r="T5" s="93">
        <v>0</v>
      </c>
      <c r="U5" s="93">
        <v>0</v>
      </c>
      <c r="V5" s="93">
        <v>0</v>
      </c>
      <c r="W5" s="93">
        <v>0</v>
      </c>
      <c r="X5" s="93">
        <v>0</v>
      </c>
      <c r="Y5" s="93">
        <v>0</v>
      </c>
      <c r="Z5" s="93">
        <v>0</v>
      </c>
      <c r="AA5" s="93">
        <v>0</v>
      </c>
      <c r="AB5" s="93">
        <v>0</v>
      </c>
      <c r="AC5" s="93">
        <v>0</v>
      </c>
      <c r="AD5" s="93">
        <v>0</v>
      </c>
      <c r="AE5" s="93">
        <v>0</v>
      </c>
      <c r="AF5" s="93">
        <v>0</v>
      </c>
      <c r="AG5" s="93">
        <v>0</v>
      </c>
      <c r="AH5" s="93">
        <v>0</v>
      </c>
      <c r="AI5" s="93">
        <v>0</v>
      </c>
      <c r="AJ5" s="93">
        <v>0</v>
      </c>
      <c r="AK5" s="93">
        <v>0</v>
      </c>
      <c r="AL5" s="93">
        <v>0</v>
      </c>
      <c r="AM5" s="93">
        <v>0</v>
      </c>
      <c r="AN5" s="93">
        <v>0</v>
      </c>
      <c r="AO5" s="93">
        <v>0</v>
      </c>
      <c r="AP5" s="93">
        <v>0</v>
      </c>
      <c r="AQ5" s="93">
        <v>0</v>
      </c>
      <c r="AR5" s="93">
        <v>0</v>
      </c>
      <c r="AS5" s="93">
        <v>0</v>
      </c>
      <c r="AT5" s="93">
        <v>0</v>
      </c>
      <c r="AU5" s="93">
        <v>0</v>
      </c>
      <c r="AV5" s="93">
        <v>0</v>
      </c>
      <c r="AW5" s="93">
        <v>0</v>
      </c>
      <c r="AX5" s="93">
        <v>0</v>
      </c>
      <c r="AY5" s="93">
        <v>0</v>
      </c>
      <c r="AZ5" s="93">
        <v>0</v>
      </c>
      <c r="BA5" s="93">
        <v>0</v>
      </c>
      <c r="BB5" s="93">
        <v>0</v>
      </c>
      <c r="BC5" s="93">
        <v>0</v>
      </c>
      <c r="BD5" s="93">
        <v>0</v>
      </c>
      <c r="BE5" s="93">
        <v>0</v>
      </c>
      <c r="BF5" s="93">
        <v>0</v>
      </c>
      <c r="BG5" s="93">
        <v>0</v>
      </c>
      <c r="BH5" s="93">
        <v>0</v>
      </c>
    </row>
    <row r="6" spans="1:60" s="92" customFormat="1" x14ac:dyDescent="0.2">
      <c r="A6" s="92" t="s">
        <v>44</v>
      </c>
      <c r="B6" s="92" t="s">
        <v>50</v>
      </c>
      <c r="C6" s="92">
        <v>23761</v>
      </c>
      <c r="D6" s="92">
        <v>2020</v>
      </c>
      <c r="H6" s="98">
        <f t="shared" ref="H6:H18" si="0">I6</f>
        <v>0</v>
      </c>
      <c r="I6" s="94">
        <f>SUMIFS('Deprec Exp no CIAC'!$C$2:$C$15,'Deprec Exp no CIAC'!$B$2:$B$15,'Accum Depr no CIAC'!$A6,'Deprec Exp no CIAC'!$A$2:$A$15,'Accum Depr no CIAC'!$B6)</f>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0</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row>
    <row r="7" spans="1:60" s="92" customFormat="1" x14ac:dyDescent="0.2">
      <c r="A7" s="92" t="s">
        <v>45</v>
      </c>
      <c r="B7" s="92" t="s">
        <v>50</v>
      </c>
      <c r="C7" s="92">
        <v>23762</v>
      </c>
      <c r="D7" s="92">
        <v>2020</v>
      </c>
      <c r="H7" s="98">
        <f t="shared" si="0"/>
        <v>0</v>
      </c>
      <c r="I7" s="94">
        <f>SUMIFS('Deprec Exp no CIAC'!$C$2:$C$15,'Deprec Exp no CIAC'!$B$2:$B$15,'Accum Depr no CIAC'!$A7,'Deprec Exp no CIAC'!$A$2:$A$15,'Accum Depr no CIAC'!$B7)</f>
        <v>0</v>
      </c>
      <c r="J7" s="93">
        <v>0</v>
      </c>
      <c r="K7" s="93">
        <v>0</v>
      </c>
      <c r="L7" s="93">
        <v>0</v>
      </c>
      <c r="M7" s="93">
        <v>0</v>
      </c>
      <c r="N7" s="93">
        <v>0</v>
      </c>
      <c r="O7" s="93">
        <v>0</v>
      </c>
      <c r="P7" s="93">
        <v>0</v>
      </c>
      <c r="Q7" s="93">
        <v>0</v>
      </c>
      <c r="R7" s="93">
        <v>0</v>
      </c>
      <c r="S7" s="93">
        <v>0</v>
      </c>
      <c r="T7" s="93">
        <v>0</v>
      </c>
      <c r="U7" s="93">
        <v>0</v>
      </c>
      <c r="V7" s="93">
        <v>0</v>
      </c>
      <c r="W7" s="93">
        <v>0</v>
      </c>
      <c r="X7" s="93">
        <v>0</v>
      </c>
      <c r="Y7" s="93">
        <v>0</v>
      </c>
      <c r="Z7" s="93">
        <v>0</v>
      </c>
      <c r="AA7" s="93">
        <v>0</v>
      </c>
      <c r="AB7" s="93">
        <v>0</v>
      </c>
      <c r="AC7" s="93">
        <v>0</v>
      </c>
      <c r="AD7" s="93">
        <v>0</v>
      </c>
      <c r="AE7" s="93">
        <v>0</v>
      </c>
      <c r="AF7" s="93">
        <v>0</v>
      </c>
      <c r="AG7" s="93">
        <v>0</v>
      </c>
      <c r="AH7" s="93">
        <v>0</v>
      </c>
      <c r="AI7" s="93">
        <v>0</v>
      </c>
      <c r="AJ7" s="93">
        <v>0</v>
      </c>
      <c r="AK7" s="93">
        <v>0</v>
      </c>
      <c r="AL7" s="93">
        <v>0</v>
      </c>
      <c r="AM7" s="93">
        <v>0</v>
      </c>
      <c r="AN7" s="93">
        <v>0</v>
      </c>
      <c r="AO7" s="93">
        <v>0</v>
      </c>
      <c r="AP7" s="93">
        <v>0</v>
      </c>
      <c r="AQ7" s="93">
        <v>0</v>
      </c>
      <c r="AR7" s="93">
        <v>0</v>
      </c>
      <c r="AS7" s="93">
        <v>0</v>
      </c>
      <c r="AT7" s="93">
        <v>0</v>
      </c>
      <c r="AU7" s="93">
        <v>0</v>
      </c>
      <c r="AV7" s="93">
        <v>0</v>
      </c>
      <c r="AW7" s="93">
        <v>0</v>
      </c>
      <c r="AX7" s="93">
        <v>0</v>
      </c>
      <c r="AY7" s="93">
        <v>0</v>
      </c>
      <c r="AZ7" s="93">
        <v>0</v>
      </c>
      <c r="BA7" s="93">
        <v>0</v>
      </c>
      <c r="BB7" s="93">
        <v>0</v>
      </c>
      <c r="BC7" s="93">
        <v>0</v>
      </c>
      <c r="BD7" s="93">
        <v>0</v>
      </c>
      <c r="BE7" s="93">
        <v>0</v>
      </c>
      <c r="BF7" s="93">
        <v>0</v>
      </c>
      <c r="BG7" s="93">
        <v>0</v>
      </c>
      <c r="BH7" s="93">
        <v>0</v>
      </c>
    </row>
    <row r="8" spans="1:60" s="92" customFormat="1" x14ac:dyDescent="0.2">
      <c r="A8" s="92" t="s">
        <v>42</v>
      </c>
      <c r="B8" s="92" t="s">
        <v>50</v>
      </c>
      <c r="C8" s="92">
        <v>23780</v>
      </c>
      <c r="D8" s="92">
        <v>2020</v>
      </c>
      <c r="H8" s="98">
        <f t="shared" si="0"/>
        <v>0</v>
      </c>
      <c r="I8" s="94">
        <f>SUMIFS('Deprec Exp no CIAC'!$C$2:$C$15,'Deprec Exp no CIAC'!$B$2:$B$15,'Accum Depr no CIAC'!$A8,'Deprec Exp no CIAC'!$A$2:$A$15,'Accum Depr no CIAC'!$B8)</f>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row>
    <row r="9" spans="1:60" s="92" customFormat="1" x14ac:dyDescent="0.2">
      <c r="A9" s="92" t="s">
        <v>49</v>
      </c>
      <c r="B9" s="92" t="s">
        <v>50</v>
      </c>
      <c r="C9" s="92">
        <v>23970</v>
      </c>
      <c r="D9" s="92">
        <v>2020</v>
      </c>
      <c r="H9" s="98">
        <f t="shared" si="0"/>
        <v>0</v>
      </c>
      <c r="I9" s="94">
        <f>SUMIFS('Deprec Exp no CIAC'!$C$2:$C$15,'Deprec Exp no CIAC'!$B$2:$B$15,'Accum Depr no CIAC'!$A9,'Deprec Exp no CIAC'!$A$2:$A$15,'Accum Depr no CIAC'!$B9)</f>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93">
        <v>0</v>
      </c>
      <c r="BG9" s="93">
        <v>0</v>
      </c>
      <c r="BH9" s="93">
        <v>0</v>
      </c>
    </row>
    <row r="10" spans="1:60" s="92" customFormat="1" x14ac:dyDescent="0.2">
      <c r="A10" s="92" t="s">
        <v>41</v>
      </c>
      <c r="B10" s="92" t="s">
        <v>51</v>
      </c>
      <c r="C10" s="92">
        <v>13030</v>
      </c>
      <c r="D10" s="92">
        <v>2020</v>
      </c>
      <c r="H10" s="98">
        <f t="shared" si="0"/>
        <v>746243.11</v>
      </c>
      <c r="I10" s="94">
        <f>SUMIFS('Deprec Exp no CIAC'!$C$2:$C$15,'Deprec Exp no CIAC'!$B$2:$B$15,'Accum Depr no CIAC'!$A10,'Deprec Exp no CIAC'!$A$2:$A$15,'Accum Depr no CIAC'!$B10)</f>
        <v>746243.11</v>
      </c>
      <c r="J10" s="93">
        <f>I10</f>
        <v>746243.11</v>
      </c>
      <c r="K10" s="93">
        <f t="shared" ref="K10:BH10" si="1">J10</f>
        <v>746243.11</v>
      </c>
      <c r="L10" s="93">
        <f t="shared" si="1"/>
        <v>746243.11</v>
      </c>
      <c r="M10" s="93">
        <f t="shared" si="1"/>
        <v>746243.11</v>
      </c>
      <c r="N10" s="93">
        <f t="shared" si="1"/>
        <v>746243.11</v>
      </c>
      <c r="O10" s="93">
        <f t="shared" si="1"/>
        <v>746243.11</v>
      </c>
      <c r="P10" s="93">
        <f t="shared" si="1"/>
        <v>746243.11</v>
      </c>
      <c r="Q10" s="93">
        <f t="shared" si="1"/>
        <v>746243.11</v>
      </c>
      <c r="R10" s="93">
        <f t="shared" si="1"/>
        <v>746243.11</v>
      </c>
      <c r="S10" s="93">
        <f t="shared" si="1"/>
        <v>746243.11</v>
      </c>
      <c r="T10" s="93">
        <f t="shared" si="1"/>
        <v>746243.11</v>
      </c>
      <c r="U10" s="93">
        <f t="shared" si="1"/>
        <v>746243.11</v>
      </c>
      <c r="V10" s="93">
        <f t="shared" si="1"/>
        <v>746243.11</v>
      </c>
      <c r="W10" s="93">
        <f t="shared" si="1"/>
        <v>746243.11</v>
      </c>
      <c r="X10" s="93">
        <f t="shared" si="1"/>
        <v>746243.11</v>
      </c>
      <c r="Y10" s="93">
        <f t="shared" si="1"/>
        <v>746243.11</v>
      </c>
      <c r="Z10" s="93">
        <f t="shared" si="1"/>
        <v>746243.11</v>
      </c>
      <c r="AA10" s="93">
        <f t="shared" si="1"/>
        <v>746243.11</v>
      </c>
      <c r="AB10" s="93">
        <f t="shared" si="1"/>
        <v>746243.11</v>
      </c>
      <c r="AC10" s="93">
        <f t="shared" si="1"/>
        <v>746243.11</v>
      </c>
      <c r="AD10" s="93">
        <f t="shared" si="1"/>
        <v>746243.11</v>
      </c>
      <c r="AE10" s="93">
        <f t="shared" si="1"/>
        <v>746243.11</v>
      </c>
      <c r="AF10" s="93">
        <f t="shared" si="1"/>
        <v>746243.11</v>
      </c>
      <c r="AG10" s="93">
        <f t="shared" si="1"/>
        <v>746243.11</v>
      </c>
      <c r="AH10" s="93">
        <f t="shared" si="1"/>
        <v>746243.11</v>
      </c>
      <c r="AI10" s="93">
        <f t="shared" si="1"/>
        <v>746243.11</v>
      </c>
      <c r="AJ10" s="93">
        <f t="shared" si="1"/>
        <v>746243.11</v>
      </c>
      <c r="AK10" s="93">
        <f t="shared" si="1"/>
        <v>746243.11</v>
      </c>
      <c r="AL10" s="93">
        <f t="shared" si="1"/>
        <v>746243.11</v>
      </c>
      <c r="AM10" s="93">
        <f t="shared" si="1"/>
        <v>746243.11</v>
      </c>
      <c r="AN10" s="93">
        <f t="shared" si="1"/>
        <v>746243.11</v>
      </c>
      <c r="AO10" s="93">
        <f t="shared" si="1"/>
        <v>746243.11</v>
      </c>
      <c r="AP10" s="93">
        <f t="shared" si="1"/>
        <v>746243.11</v>
      </c>
      <c r="AQ10" s="93">
        <f t="shared" si="1"/>
        <v>746243.11</v>
      </c>
      <c r="AR10" s="93">
        <f t="shared" si="1"/>
        <v>746243.11</v>
      </c>
      <c r="AS10" s="93">
        <f t="shared" si="1"/>
        <v>746243.11</v>
      </c>
      <c r="AT10" s="93">
        <f t="shared" si="1"/>
        <v>746243.11</v>
      </c>
      <c r="AU10" s="93">
        <f t="shared" si="1"/>
        <v>746243.11</v>
      </c>
      <c r="AV10" s="93">
        <f t="shared" si="1"/>
        <v>746243.11</v>
      </c>
      <c r="AW10" s="93">
        <f t="shared" si="1"/>
        <v>746243.11</v>
      </c>
      <c r="AX10" s="93">
        <f t="shared" si="1"/>
        <v>746243.11</v>
      </c>
      <c r="AY10" s="93">
        <f t="shared" si="1"/>
        <v>746243.11</v>
      </c>
      <c r="AZ10" s="93">
        <f t="shared" si="1"/>
        <v>746243.11</v>
      </c>
      <c r="BA10" s="93">
        <f t="shared" si="1"/>
        <v>746243.11</v>
      </c>
      <c r="BB10" s="93">
        <f t="shared" si="1"/>
        <v>746243.11</v>
      </c>
      <c r="BC10" s="93">
        <f t="shared" si="1"/>
        <v>746243.11</v>
      </c>
      <c r="BD10" s="93">
        <f t="shared" si="1"/>
        <v>746243.11</v>
      </c>
      <c r="BE10" s="93">
        <f t="shared" si="1"/>
        <v>746243.11</v>
      </c>
      <c r="BF10" s="93">
        <f t="shared" si="1"/>
        <v>746243.11</v>
      </c>
      <c r="BG10" s="93">
        <f t="shared" si="1"/>
        <v>746243.11</v>
      </c>
      <c r="BH10" s="93">
        <f t="shared" si="1"/>
        <v>746243.11</v>
      </c>
    </row>
    <row r="11" spans="1:60" s="92" customFormat="1" x14ac:dyDescent="0.2">
      <c r="A11" s="92" t="s">
        <v>47</v>
      </c>
      <c r="B11" s="92" t="s">
        <v>51</v>
      </c>
      <c r="C11" s="92">
        <v>13750</v>
      </c>
      <c r="D11" s="92">
        <v>2020</v>
      </c>
      <c r="H11" s="98">
        <f t="shared" si="0"/>
        <v>0.48</v>
      </c>
      <c r="I11" s="94">
        <f>SUMIFS('Deprec Exp no CIAC'!$C$2:$C$15,'Deprec Exp no CIAC'!$B$2:$B$15,'Accum Depr no CIAC'!$A11,'Deprec Exp no CIAC'!$A$2:$A$15,'Accum Depr no CIAC'!$B11)</f>
        <v>0.48</v>
      </c>
      <c r="J11" s="93">
        <f t="shared" ref="J11:BH11" si="2">I11</f>
        <v>0.48</v>
      </c>
      <c r="K11" s="93">
        <f t="shared" si="2"/>
        <v>0.48</v>
      </c>
      <c r="L11" s="93">
        <f t="shared" si="2"/>
        <v>0.48</v>
      </c>
      <c r="M11" s="93">
        <f t="shared" si="2"/>
        <v>0.48</v>
      </c>
      <c r="N11" s="93">
        <f t="shared" si="2"/>
        <v>0.48</v>
      </c>
      <c r="O11" s="93">
        <f t="shared" si="2"/>
        <v>0.48</v>
      </c>
      <c r="P11" s="93">
        <f t="shared" si="2"/>
        <v>0.48</v>
      </c>
      <c r="Q11" s="93">
        <f t="shared" si="2"/>
        <v>0.48</v>
      </c>
      <c r="R11" s="93">
        <f t="shared" si="2"/>
        <v>0.48</v>
      </c>
      <c r="S11" s="93">
        <f t="shared" si="2"/>
        <v>0.48</v>
      </c>
      <c r="T11" s="93">
        <f t="shared" si="2"/>
        <v>0.48</v>
      </c>
      <c r="U11" s="93">
        <f t="shared" si="2"/>
        <v>0.48</v>
      </c>
      <c r="V11" s="93">
        <f t="shared" si="2"/>
        <v>0.48</v>
      </c>
      <c r="W11" s="93">
        <f t="shared" si="2"/>
        <v>0.48</v>
      </c>
      <c r="X11" s="93">
        <f t="shared" si="2"/>
        <v>0.48</v>
      </c>
      <c r="Y11" s="93">
        <f t="shared" si="2"/>
        <v>0.48</v>
      </c>
      <c r="Z11" s="93">
        <f t="shared" si="2"/>
        <v>0.48</v>
      </c>
      <c r="AA11" s="93">
        <f t="shared" si="2"/>
        <v>0.48</v>
      </c>
      <c r="AB11" s="93">
        <f t="shared" si="2"/>
        <v>0.48</v>
      </c>
      <c r="AC11" s="93">
        <f t="shared" si="2"/>
        <v>0.48</v>
      </c>
      <c r="AD11" s="93">
        <f t="shared" si="2"/>
        <v>0.48</v>
      </c>
      <c r="AE11" s="93">
        <f t="shared" si="2"/>
        <v>0.48</v>
      </c>
      <c r="AF11" s="93">
        <f t="shared" si="2"/>
        <v>0.48</v>
      </c>
      <c r="AG11" s="93">
        <f t="shared" si="2"/>
        <v>0.48</v>
      </c>
      <c r="AH11" s="93">
        <f t="shared" si="2"/>
        <v>0.48</v>
      </c>
      <c r="AI11" s="93">
        <f t="shared" si="2"/>
        <v>0.48</v>
      </c>
      <c r="AJ11" s="93">
        <f t="shared" si="2"/>
        <v>0.48</v>
      </c>
      <c r="AK11" s="93">
        <f t="shared" si="2"/>
        <v>0.48</v>
      </c>
      <c r="AL11" s="93">
        <f t="shared" si="2"/>
        <v>0.48</v>
      </c>
      <c r="AM11" s="93">
        <f t="shared" si="2"/>
        <v>0.48</v>
      </c>
      <c r="AN11" s="93">
        <f t="shared" si="2"/>
        <v>0.48</v>
      </c>
      <c r="AO11" s="93">
        <f t="shared" si="2"/>
        <v>0.48</v>
      </c>
      <c r="AP11" s="93">
        <f t="shared" si="2"/>
        <v>0.48</v>
      </c>
      <c r="AQ11" s="93">
        <f t="shared" si="2"/>
        <v>0.48</v>
      </c>
      <c r="AR11" s="93">
        <f t="shared" si="2"/>
        <v>0.48</v>
      </c>
      <c r="AS11" s="93">
        <f t="shared" si="2"/>
        <v>0.48</v>
      </c>
      <c r="AT11" s="93">
        <f t="shared" si="2"/>
        <v>0.48</v>
      </c>
      <c r="AU11" s="93">
        <f t="shared" si="2"/>
        <v>0.48</v>
      </c>
      <c r="AV11" s="93">
        <f t="shared" si="2"/>
        <v>0.48</v>
      </c>
      <c r="AW11" s="93">
        <f t="shared" si="2"/>
        <v>0.48</v>
      </c>
      <c r="AX11" s="93">
        <f t="shared" si="2"/>
        <v>0.48</v>
      </c>
      <c r="AY11" s="93">
        <f t="shared" si="2"/>
        <v>0.48</v>
      </c>
      <c r="AZ11" s="93">
        <f t="shared" si="2"/>
        <v>0.48</v>
      </c>
      <c r="BA11" s="93">
        <f t="shared" si="2"/>
        <v>0.48</v>
      </c>
      <c r="BB11" s="93">
        <f t="shared" si="2"/>
        <v>0.48</v>
      </c>
      <c r="BC11" s="93">
        <f t="shared" si="2"/>
        <v>0.48</v>
      </c>
      <c r="BD11" s="93">
        <f t="shared" si="2"/>
        <v>0.48</v>
      </c>
      <c r="BE11" s="93">
        <f t="shared" si="2"/>
        <v>0.48</v>
      </c>
      <c r="BF11" s="93">
        <f t="shared" si="2"/>
        <v>0.48</v>
      </c>
      <c r="BG11" s="93">
        <f t="shared" si="2"/>
        <v>0.48</v>
      </c>
      <c r="BH11" s="93">
        <f t="shared" si="2"/>
        <v>0.48</v>
      </c>
    </row>
    <row r="12" spans="1:60" s="92" customFormat="1" x14ac:dyDescent="0.2">
      <c r="A12" s="92" t="s">
        <v>44</v>
      </c>
      <c r="B12" s="92" t="s">
        <v>51</v>
      </c>
      <c r="C12" s="92">
        <v>13761</v>
      </c>
      <c r="D12" s="92">
        <v>2020</v>
      </c>
      <c r="H12" s="98">
        <f t="shared" si="0"/>
        <v>-193.34</v>
      </c>
      <c r="I12" s="94">
        <f>SUMIFS('Deprec Exp no CIAC'!$C$2:$C$15,'Deprec Exp no CIAC'!$B$2:$B$15,'Accum Depr no CIAC'!$A12,'Deprec Exp no CIAC'!$A$2:$A$15,'Accum Depr no CIAC'!$B12)</f>
        <v>-193.34</v>
      </c>
      <c r="J12" s="93">
        <f t="shared" ref="J12:BH12" si="3">I12</f>
        <v>-193.34</v>
      </c>
      <c r="K12" s="93">
        <f t="shared" si="3"/>
        <v>-193.34</v>
      </c>
      <c r="L12" s="93">
        <f t="shared" si="3"/>
        <v>-193.34</v>
      </c>
      <c r="M12" s="93">
        <f t="shared" si="3"/>
        <v>-193.34</v>
      </c>
      <c r="N12" s="93">
        <f t="shared" si="3"/>
        <v>-193.34</v>
      </c>
      <c r="O12" s="93">
        <f t="shared" si="3"/>
        <v>-193.34</v>
      </c>
      <c r="P12" s="93">
        <f t="shared" si="3"/>
        <v>-193.34</v>
      </c>
      <c r="Q12" s="93">
        <f t="shared" si="3"/>
        <v>-193.34</v>
      </c>
      <c r="R12" s="93">
        <f t="shared" si="3"/>
        <v>-193.34</v>
      </c>
      <c r="S12" s="93">
        <f t="shared" si="3"/>
        <v>-193.34</v>
      </c>
      <c r="T12" s="93">
        <f t="shared" si="3"/>
        <v>-193.34</v>
      </c>
      <c r="U12" s="93">
        <f t="shared" si="3"/>
        <v>-193.34</v>
      </c>
      <c r="V12" s="93">
        <f t="shared" si="3"/>
        <v>-193.34</v>
      </c>
      <c r="W12" s="93">
        <f t="shared" si="3"/>
        <v>-193.34</v>
      </c>
      <c r="X12" s="93">
        <f t="shared" si="3"/>
        <v>-193.34</v>
      </c>
      <c r="Y12" s="93">
        <f t="shared" si="3"/>
        <v>-193.34</v>
      </c>
      <c r="Z12" s="93">
        <f t="shared" si="3"/>
        <v>-193.34</v>
      </c>
      <c r="AA12" s="93">
        <f t="shared" si="3"/>
        <v>-193.34</v>
      </c>
      <c r="AB12" s="93">
        <f t="shared" si="3"/>
        <v>-193.34</v>
      </c>
      <c r="AC12" s="93">
        <f t="shared" si="3"/>
        <v>-193.34</v>
      </c>
      <c r="AD12" s="93">
        <f t="shared" si="3"/>
        <v>-193.34</v>
      </c>
      <c r="AE12" s="93">
        <f t="shared" si="3"/>
        <v>-193.34</v>
      </c>
      <c r="AF12" s="93">
        <f t="shared" si="3"/>
        <v>-193.34</v>
      </c>
      <c r="AG12" s="93">
        <f t="shared" si="3"/>
        <v>-193.34</v>
      </c>
      <c r="AH12" s="93">
        <f t="shared" si="3"/>
        <v>-193.34</v>
      </c>
      <c r="AI12" s="93">
        <f t="shared" si="3"/>
        <v>-193.34</v>
      </c>
      <c r="AJ12" s="93">
        <f t="shared" si="3"/>
        <v>-193.34</v>
      </c>
      <c r="AK12" s="93">
        <f t="shared" si="3"/>
        <v>-193.34</v>
      </c>
      <c r="AL12" s="93">
        <f t="shared" si="3"/>
        <v>-193.34</v>
      </c>
      <c r="AM12" s="93">
        <f t="shared" si="3"/>
        <v>-193.34</v>
      </c>
      <c r="AN12" s="93">
        <f t="shared" si="3"/>
        <v>-193.34</v>
      </c>
      <c r="AO12" s="93">
        <f t="shared" si="3"/>
        <v>-193.34</v>
      </c>
      <c r="AP12" s="93">
        <f t="shared" si="3"/>
        <v>-193.34</v>
      </c>
      <c r="AQ12" s="93">
        <f t="shared" si="3"/>
        <v>-193.34</v>
      </c>
      <c r="AR12" s="93">
        <f t="shared" si="3"/>
        <v>-193.34</v>
      </c>
      <c r="AS12" s="93">
        <f t="shared" si="3"/>
        <v>-193.34</v>
      </c>
      <c r="AT12" s="93">
        <f t="shared" si="3"/>
        <v>-193.34</v>
      </c>
      <c r="AU12" s="93">
        <f t="shared" si="3"/>
        <v>-193.34</v>
      </c>
      <c r="AV12" s="93">
        <f t="shared" si="3"/>
        <v>-193.34</v>
      </c>
      <c r="AW12" s="93">
        <f t="shared" si="3"/>
        <v>-193.34</v>
      </c>
      <c r="AX12" s="93">
        <f t="shared" si="3"/>
        <v>-193.34</v>
      </c>
      <c r="AY12" s="93">
        <f t="shared" si="3"/>
        <v>-193.34</v>
      </c>
      <c r="AZ12" s="93">
        <f t="shared" si="3"/>
        <v>-193.34</v>
      </c>
      <c r="BA12" s="93">
        <f t="shared" si="3"/>
        <v>-193.34</v>
      </c>
      <c r="BB12" s="93">
        <f t="shared" si="3"/>
        <v>-193.34</v>
      </c>
      <c r="BC12" s="93">
        <f t="shared" si="3"/>
        <v>-193.34</v>
      </c>
      <c r="BD12" s="93">
        <f t="shared" si="3"/>
        <v>-193.34</v>
      </c>
      <c r="BE12" s="93">
        <f t="shared" si="3"/>
        <v>-193.34</v>
      </c>
      <c r="BF12" s="93">
        <f t="shared" si="3"/>
        <v>-193.34</v>
      </c>
      <c r="BG12" s="93">
        <f t="shared" si="3"/>
        <v>-193.34</v>
      </c>
      <c r="BH12" s="93">
        <f t="shared" si="3"/>
        <v>-193.34</v>
      </c>
    </row>
    <row r="13" spans="1:60" s="92" customFormat="1" x14ac:dyDescent="0.2">
      <c r="A13" s="92" t="s">
        <v>45</v>
      </c>
      <c r="B13" s="92" t="s">
        <v>51</v>
      </c>
      <c r="C13" s="92">
        <v>13762</v>
      </c>
      <c r="D13" s="92">
        <v>2017</v>
      </c>
      <c r="E13" s="96">
        <f>I13</f>
        <v>27457432.68</v>
      </c>
      <c r="F13" s="93">
        <f>E13</f>
        <v>27457432.68</v>
      </c>
      <c r="G13" s="93">
        <f t="shared" ref="G13:H13" si="4">F13</f>
        <v>27457432.68</v>
      </c>
      <c r="H13" s="93">
        <f t="shared" si="4"/>
        <v>27457432.68</v>
      </c>
      <c r="I13" s="94">
        <f>SUMIFS('Deprec Exp no CIAC'!$C$2:$C$15,'Deprec Exp no CIAC'!$B$2:$B$15,'Accum Depr no CIAC'!$A13,'Deprec Exp no CIAC'!$A$2:$A$15,'Accum Depr no CIAC'!$B13)</f>
        <v>27457432.68</v>
      </c>
      <c r="J13" s="93">
        <f t="shared" ref="J13:BH13" si="5">I13</f>
        <v>27457432.68</v>
      </c>
      <c r="K13" s="93">
        <f t="shared" si="5"/>
        <v>27457432.68</v>
      </c>
      <c r="L13" s="93">
        <f t="shared" si="5"/>
        <v>27457432.68</v>
      </c>
      <c r="M13" s="93">
        <f t="shared" si="5"/>
        <v>27457432.68</v>
      </c>
      <c r="N13" s="93">
        <f t="shared" si="5"/>
        <v>27457432.68</v>
      </c>
      <c r="O13" s="93">
        <f t="shared" si="5"/>
        <v>27457432.68</v>
      </c>
      <c r="P13" s="93">
        <f t="shared" si="5"/>
        <v>27457432.68</v>
      </c>
      <c r="Q13" s="93">
        <f t="shared" si="5"/>
        <v>27457432.68</v>
      </c>
      <c r="R13" s="93">
        <f t="shared" si="5"/>
        <v>27457432.68</v>
      </c>
      <c r="S13" s="93">
        <f t="shared" si="5"/>
        <v>27457432.68</v>
      </c>
      <c r="T13" s="93">
        <f t="shared" si="5"/>
        <v>27457432.68</v>
      </c>
      <c r="U13" s="93">
        <f t="shared" si="5"/>
        <v>27457432.68</v>
      </c>
      <c r="V13" s="93">
        <f t="shared" si="5"/>
        <v>27457432.68</v>
      </c>
      <c r="W13" s="93">
        <f t="shared" si="5"/>
        <v>27457432.68</v>
      </c>
      <c r="X13" s="93">
        <f t="shared" si="5"/>
        <v>27457432.68</v>
      </c>
      <c r="Y13" s="93">
        <f t="shared" si="5"/>
        <v>27457432.68</v>
      </c>
      <c r="Z13" s="93">
        <f t="shared" si="5"/>
        <v>27457432.68</v>
      </c>
      <c r="AA13" s="93">
        <f t="shared" si="5"/>
        <v>27457432.68</v>
      </c>
      <c r="AB13" s="93">
        <f t="shared" si="5"/>
        <v>27457432.68</v>
      </c>
      <c r="AC13" s="93">
        <f t="shared" si="5"/>
        <v>27457432.68</v>
      </c>
      <c r="AD13" s="93">
        <f t="shared" si="5"/>
        <v>27457432.68</v>
      </c>
      <c r="AE13" s="93">
        <f t="shared" si="5"/>
        <v>27457432.68</v>
      </c>
      <c r="AF13" s="93">
        <f t="shared" si="5"/>
        <v>27457432.68</v>
      </c>
      <c r="AG13" s="93">
        <f t="shared" si="5"/>
        <v>27457432.68</v>
      </c>
      <c r="AH13" s="93">
        <f t="shared" si="5"/>
        <v>27457432.68</v>
      </c>
      <c r="AI13" s="93">
        <f t="shared" si="5"/>
        <v>27457432.68</v>
      </c>
      <c r="AJ13" s="93">
        <f t="shared" si="5"/>
        <v>27457432.68</v>
      </c>
      <c r="AK13" s="93">
        <f t="shared" si="5"/>
        <v>27457432.68</v>
      </c>
      <c r="AL13" s="93">
        <f t="shared" si="5"/>
        <v>27457432.68</v>
      </c>
      <c r="AM13" s="93">
        <f t="shared" si="5"/>
        <v>27457432.68</v>
      </c>
      <c r="AN13" s="93">
        <f t="shared" si="5"/>
        <v>27457432.68</v>
      </c>
      <c r="AO13" s="93">
        <f t="shared" si="5"/>
        <v>27457432.68</v>
      </c>
      <c r="AP13" s="93">
        <f t="shared" si="5"/>
        <v>27457432.68</v>
      </c>
      <c r="AQ13" s="93">
        <f t="shared" si="5"/>
        <v>27457432.68</v>
      </c>
      <c r="AR13" s="93">
        <f t="shared" si="5"/>
        <v>27457432.68</v>
      </c>
      <c r="AS13" s="93">
        <f t="shared" si="5"/>
        <v>27457432.68</v>
      </c>
      <c r="AT13" s="93">
        <f t="shared" si="5"/>
        <v>27457432.68</v>
      </c>
      <c r="AU13" s="93">
        <f t="shared" si="5"/>
        <v>27457432.68</v>
      </c>
      <c r="AV13" s="93">
        <f t="shared" si="5"/>
        <v>27457432.68</v>
      </c>
      <c r="AW13" s="93">
        <f t="shared" si="5"/>
        <v>27457432.68</v>
      </c>
      <c r="AX13" s="93">
        <f t="shared" si="5"/>
        <v>27457432.68</v>
      </c>
      <c r="AY13" s="93">
        <f t="shared" si="5"/>
        <v>27457432.68</v>
      </c>
      <c r="AZ13" s="93">
        <f t="shared" si="5"/>
        <v>27457432.68</v>
      </c>
      <c r="BA13" s="93">
        <f t="shared" si="5"/>
        <v>27457432.68</v>
      </c>
      <c r="BB13" s="93">
        <f t="shared" si="5"/>
        <v>27457432.68</v>
      </c>
      <c r="BC13" s="93">
        <f t="shared" si="5"/>
        <v>27457432.68</v>
      </c>
      <c r="BD13" s="93">
        <f t="shared" si="5"/>
        <v>27457432.68</v>
      </c>
      <c r="BE13" s="93">
        <f t="shared" si="5"/>
        <v>27457432.68</v>
      </c>
      <c r="BF13" s="93">
        <f t="shared" si="5"/>
        <v>27457432.68</v>
      </c>
      <c r="BG13" s="93">
        <f t="shared" si="5"/>
        <v>27457432.68</v>
      </c>
      <c r="BH13" s="93">
        <f t="shared" si="5"/>
        <v>27457432.68</v>
      </c>
    </row>
    <row r="14" spans="1:60" s="92" customFormat="1" x14ac:dyDescent="0.2">
      <c r="A14" s="92" t="s">
        <v>42</v>
      </c>
      <c r="B14" s="92" t="s">
        <v>51</v>
      </c>
      <c r="C14" s="92">
        <v>13780</v>
      </c>
      <c r="D14" s="92">
        <v>2020</v>
      </c>
      <c r="H14" s="98">
        <f t="shared" si="0"/>
        <v>1642390.94</v>
      </c>
      <c r="I14" s="94">
        <f>SUMIFS('Deprec Exp no CIAC'!$C$2:$C$15,'Deprec Exp no CIAC'!$B$2:$B$15,'Accum Depr no CIAC'!$A14,'Deprec Exp no CIAC'!$A$2:$A$15,'Accum Depr no CIAC'!$B14)</f>
        <v>1642390.94</v>
      </c>
      <c r="J14" s="93">
        <f t="shared" ref="J14:BH14" si="6">I14</f>
        <v>1642390.94</v>
      </c>
      <c r="K14" s="93">
        <f t="shared" si="6"/>
        <v>1642390.94</v>
      </c>
      <c r="L14" s="93">
        <f t="shared" si="6"/>
        <v>1642390.94</v>
      </c>
      <c r="M14" s="93">
        <f t="shared" si="6"/>
        <v>1642390.94</v>
      </c>
      <c r="N14" s="93">
        <f t="shared" si="6"/>
        <v>1642390.94</v>
      </c>
      <c r="O14" s="93">
        <f t="shared" si="6"/>
        <v>1642390.94</v>
      </c>
      <c r="P14" s="93">
        <f t="shared" si="6"/>
        <v>1642390.94</v>
      </c>
      <c r="Q14" s="93">
        <f t="shared" si="6"/>
        <v>1642390.94</v>
      </c>
      <c r="R14" s="93">
        <f t="shared" si="6"/>
        <v>1642390.94</v>
      </c>
      <c r="S14" s="93">
        <f t="shared" si="6"/>
        <v>1642390.94</v>
      </c>
      <c r="T14" s="93">
        <f t="shared" si="6"/>
        <v>1642390.94</v>
      </c>
      <c r="U14" s="93">
        <f t="shared" si="6"/>
        <v>1642390.94</v>
      </c>
      <c r="V14" s="93">
        <f t="shared" si="6"/>
        <v>1642390.94</v>
      </c>
      <c r="W14" s="93">
        <f t="shared" si="6"/>
        <v>1642390.94</v>
      </c>
      <c r="X14" s="93">
        <f t="shared" si="6"/>
        <v>1642390.94</v>
      </c>
      <c r="Y14" s="93">
        <f t="shared" si="6"/>
        <v>1642390.94</v>
      </c>
      <c r="Z14" s="93">
        <f t="shared" si="6"/>
        <v>1642390.94</v>
      </c>
      <c r="AA14" s="93">
        <f t="shared" si="6"/>
        <v>1642390.94</v>
      </c>
      <c r="AB14" s="93">
        <f t="shared" si="6"/>
        <v>1642390.94</v>
      </c>
      <c r="AC14" s="93">
        <f t="shared" si="6"/>
        <v>1642390.94</v>
      </c>
      <c r="AD14" s="93">
        <f t="shared" si="6"/>
        <v>1642390.94</v>
      </c>
      <c r="AE14" s="93">
        <f t="shared" si="6"/>
        <v>1642390.94</v>
      </c>
      <c r="AF14" s="93">
        <f t="shared" si="6"/>
        <v>1642390.94</v>
      </c>
      <c r="AG14" s="93">
        <f t="shared" si="6"/>
        <v>1642390.94</v>
      </c>
      <c r="AH14" s="93">
        <f t="shared" si="6"/>
        <v>1642390.94</v>
      </c>
      <c r="AI14" s="93">
        <f t="shared" si="6"/>
        <v>1642390.94</v>
      </c>
      <c r="AJ14" s="93">
        <f t="shared" si="6"/>
        <v>1642390.94</v>
      </c>
      <c r="AK14" s="93">
        <f t="shared" si="6"/>
        <v>1642390.94</v>
      </c>
      <c r="AL14" s="93">
        <f t="shared" si="6"/>
        <v>1642390.94</v>
      </c>
      <c r="AM14" s="93">
        <f t="shared" si="6"/>
        <v>1642390.94</v>
      </c>
      <c r="AN14" s="93">
        <f t="shared" si="6"/>
        <v>1642390.94</v>
      </c>
      <c r="AO14" s="93">
        <f t="shared" si="6"/>
        <v>1642390.94</v>
      </c>
      <c r="AP14" s="93">
        <f t="shared" si="6"/>
        <v>1642390.94</v>
      </c>
      <c r="AQ14" s="93">
        <f t="shared" si="6"/>
        <v>1642390.94</v>
      </c>
      <c r="AR14" s="93">
        <f t="shared" si="6"/>
        <v>1642390.94</v>
      </c>
      <c r="AS14" s="93">
        <f t="shared" si="6"/>
        <v>1642390.94</v>
      </c>
      <c r="AT14" s="93">
        <f t="shared" si="6"/>
        <v>1642390.94</v>
      </c>
      <c r="AU14" s="93">
        <f t="shared" si="6"/>
        <v>1642390.94</v>
      </c>
      <c r="AV14" s="93">
        <f t="shared" si="6"/>
        <v>1642390.94</v>
      </c>
      <c r="AW14" s="93">
        <f t="shared" si="6"/>
        <v>1642390.94</v>
      </c>
      <c r="AX14" s="93">
        <f t="shared" si="6"/>
        <v>1642390.94</v>
      </c>
      <c r="AY14" s="93">
        <f t="shared" si="6"/>
        <v>1642390.94</v>
      </c>
      <c r="AZ14" s="93">
        <f t="shared" si="6"/>
        <v>1642390.94</v>
      </c>
      <c r="BA14" s="93">
        <f t="shared" si="6"/>
        <v>1642390.94</v>
      </c>
      <c r="BB14" s="93">
        <f t="shared" si="6"/>
        <v>1642390.94</v>
      </c>
      <c r="BC14" s="93">
        <f t="shared" si="6"/>
        <v>1642390.94</v>
      </c>
      <c r="BD14" s="93">
        <f t="shared" si="6"/>
        <v>1642390.94</v>
      </c>
      <c r="BE14" s="93">
        <f t="shared" si="6"/>
        <v>1642390.94</v>
      </c>
      <c r="BF14" s="93">
        <f t="shared" si="6"/>
        <v>1642390.94</v>
      </c>
      <c r="BG14" s="93">
        <f t="shared" si="6"/>
        <v>1642390.94</v>
      </c>
      <c r="BH14" s="93">
        <f t="shared" si="6"/>
        <v>1642390.94</v>
      </c>
    </row>
    <row r="15" spans="1:60" s="92" customFormat="1" x14ac:dyDescent="0.2">
      <c r="A15" s="92" t="s">
        <v>46</v>
      </c>
      <c r="B15" s="92" t="s">
        <v>51</v>
      </c>
      <c r="C15" s="92">
        <v>13850</v>
      </c>
      <c r="D15" s="92">
        <v>2020</v>
      </c>
      <c r="H15" s="98">
        <f t="shared" si="0"/>
        <v>233963.74</v>
      </c>
      <c r="I15" s="94">
        <f>SUMIFS('Deprec Exp no CIAC'!$C$2:$C$15,'Deprec Exp no CIAC'!$B$2:$B$15,'Accum Depr no CIAC'!$A15,'Deprec Exp no CIAC'!$A$2:$A$15,'Accum Depr no CIAC'!$B15)</f>
        <v>233963.74</v>
      </c>
      <c r="J15" s="93">
        <f t="shared" ref="J15:BH15" si="7">I15</f>
        <v>233963.74</v>
      </c>
      <c r="K15" s="93">
        <f t="shared" si="7"/>
        <v>233963.74</v>
      </c>
      <c r="L15" s="93">
        <f t="shared" si="7"/>
        <v>233963.74</v>
      </c>
      <c r="M15" s="93">
        <f t="shared" si="7"/>
        <v>233963.74</v>
      </c>
      <c r="N15" s="93">
        <f t="shared" si="7"/>
        <v>233963.74</v>
      </c>
      <c r="O15" s="93">
        <f t="shared" si="7"/>
        <v>233963.74</v>
      </c>
      <c r="P15" s="93">
        <f t="shared" si="7"/>
        <v>233963.74</v>
      </c>
      <c r="Q15" s="93">
        <f t="shared" si="7"/>
        <v>233963.74</v>
      </c>
      <c r="R15" s="93">
        <f t="shared" si="7"/>
        <v>233963.74</v>
      </c>
      <c r="S15" s="93">
        <f t="shared" si="7"/>
        <v>233963.74</v>
      </c>
      <c r="T15" s="93">
        <f t="shared" si="7"/>
        <v>233963.74</v>
      </c>
      <c r="U15" s="93">
        <f t="shared" si="7"/>
        <v>233963.74</v>
      </c>
      <c r="V15" s="93">
        <f t="shared" si="7"/>
        <v>233963.74</v>
      </c>
      <c r="W15" s="93">
        <f t="shared" si="7"/>
        <v>233963.74</v>
      </c>
      <c r="X15" s="93">
        <f t="shared" si="7"/>
        <v>233963.74</v>
      </c>
      <c r="Y15" s="93">
        <f t="shared" si="7"/>
        <v>233963.74</v>
      </c>
      <c r="Z15" s="93">
        <f t="shared" si="7"/>
        <v>233963.74</v>
      </c>
      <c r="AA15" s="93">
        <f t="shared" si="7"/>
        <v>233963.74</v>
      </c>
      <c r="AB15" s="93">
        <f t="shared" si="7"/>
        <v>233963.74</v>
      </c>
      <c r="AC15" s="93">
        <f t="shared" si="7"/>
        <v>233963.74</v>
      </c>
      <c r="AD15" s="93">
        <f t="shared" si="7"/>
        <v>233963.74</v>
      </c>
      <c r="AE15" s="93">
        <f t="shared" si="7"/>
        <v>233963.74</v>
      </c>
      <c r="AF15" s="93">
        <f t="shared" si="7"/>
        <v>233963.74</v>
      </c>
      <c r="AG15" s="93">
        <f t="shared" si="7"/>
        <v>233963.74</v>
      </c>
      <c r="AH15" s="93">
        <f t="shared" si="7"/>
        <v>233963.74</v>
      </c>
      <c r="AI15" s="93">
        <f t="shared" si="7"/>
        <v>233963.74</v>
      </c>
      <c r="AJ15" s="93">
        <f t="shared" si="7"/>
        <v>233963.74</v>
      </c>
      <c r="AK15" s="93">
        <f t="shared" si="7"/>
        <v>233963.74</v>
      </c>
      <c r="AL15" s="93">
        <f t="shared" si="7"/>
        <v>233963.74</v>
      </c>
      <c r="AM15" s="93">
        <f t="shared" si="7"/>
        <v>233963.74</v>
      </c>
      <c r="AN15" s="93">
        <f t="shared" si="7"/>
        <v>233963.74</v>
      </c>
      <c r="AO15" s="93">
        <f t="shared" si="7"/>
        <v>233963.74</v>
      </c>
      <c r="AP15" s="93">
        <f t="shared" si="7"/>
        <v>233963.74</v>
      </c>
      <c r="AQ15" s="93">
        <f t="shared" si="7"/>
        <v>233963.74</v>
      </c>
      <c r="AR15" s="93">
        <f t="shared" si="7"/>
        <v>233963.74</v>
      </c>
      <c r="AS15" s="93">
        <f t="shared" si="7"/>
        <v>233963.74</v>
      </c>
      <c r="AT15" s="93">
        <f t="shared" si="7"/>
        <v>233963.74</v>
      </c>
      <c r="AU15" s="93">
        <f t="shared" si="7"/>
        <v>233963.74</v>
      </c>
      <c r="AV15" s="93">
        <f t="shared" si="7"/>
        <v>233963.74</v>
      </c>
      <c r="AW15" s="93">
        <f t="shared" si="7"/>
        <v>233963.74</v>
      </c>
      <c r="AX15" s="93">
        <f t="shared" si="7"/>
        <v>233963.74</v>
      </c>
      <c r="AY15" s="93">
        <f t="shared" si="7"/>
        <v>233963.74</v>
      </c>
      <c r="AZ15" s="93">
        <f t="shared" si="7"/>
        <v>233963.74</v>
      </c>
      <c r="BA15" s="93">
        <f t="shared" si="7"/>
        <v>233963.74</v>
      </c>
      <c r="BB15" s="93">
        <f t="shared" si="7"/>
        <v>233963.74</v>
      </c>
      <c r="BC15" s="93">
        <f t="shared" si="7"/>
        <v>233963.74</v>
      </c>
      <c r="BD15" s="93">
        <f t="shared" si="7"/>
        <v>233963.74</v>
      </c>
      <c r="BE15" s="93">
        <f t="shared" si="7"/>
        <v>233963.74</v>
      </c>
      <c r="BF15" s="93">
        <f t="shared" si="7"/>
        <v>233963.74</v>
      </c>
      <c r="BG15" s="93">
        <f t="shared" si="7"/>
        <v>233963.74</v>
      </c>
      <c r="BH15" s="93">
        <f t="shared" si="7"/>
        <v>233963.74</v>
      </c>
    </row>
    <row r="16" spans="1:60" s="92" customFormat="1" x14ac:dyDescent="0.2">
      <c r="A16" s="92" t="s">
        <v>48</v>
      </c>
      <c r="B16" s="92" t="s">
        <v>51</v>
      </c>
      <c r="C16" s="92">
        <v>13912</v>
      </c>
      <c r="D16" s="92">
        <v>2020</v>
      </c>
      <c r="H16" s="98">
        <f t="shared" si="0"/>
        <v>5221.2299999999996</v>
      </c>
      <c r="I16" s="94">
        <f>SUMIFS('Deprec Exp no CIAC'!$C$2:$C$15,'Deprec Exp no CIAC'!$B$2:$B$15,'Accum Depr no CIAC'!$A16,'Deprec Exp no CIAC'!$A$2:$A$15,'Accum Depr no CIAC'!$B16)</f>
        <v>5221.2299999999996</v>
      </c>
      <c r="J16" s="93">
        <f t="shared" ref="J16:BH16" si="8">I16</f>
        <v>5221.2299999999996</v>
      </c>
      <c r="K16" s="93">
        <f t="shared" si="8"/>
        <v>5221.2299999999996</v>
      </c>
      <c r="L16" s="93">
        <f t="shared" si="8"/>
        <v>5221.2299999999996</v>
      </c>
      <c r="M16" s="93">
        <f t="shared" si="8"/>
        <v>5221.2299999999996</v>
      </c>
      <c r="N16" s="93">
        <f t="shared" si="8"/>
        <v>5221.2299999999996</v>
      </c>
      <c r="O16" s="93">
        <f t="shared" si="8"/>
        <v>5221.2299999999996</v>
      </c>
      <c r="P16" s="93">
        <f t="shared" si="8"/>
        <v>5221.2299999999996</v>
      </c>
      <c r="Q16" s="93">
        <f t="shared" si="8"/>
        <v>5221.2299999999996</v>
      </c>
      <c r="R16" s="93">
        <f t="shared" si="8"/>
        <v>5221.2299999999996</v>
      </c>
      <c r="S16" s="93">
        <f t="shared" si="8"/>
        <v>5221.2299999999996</v>
      </c>
      <c r="T16" s="93">
        <f t="shared" si="8"/>
        <v>5221.2299999999996</v>
      </c>
      <c r="U16" s="93">
        <f t="shared" si="8"/>
        <v>5221.2299999999996</v>
      </c>
      <c r="V16" s="93">
        <f t="shared" si="8"/>
        <v>5221.2299999999996</v>
      </c>
      <c r="W16" s="93">
        <f t="shared" si="8"/>
        <v>5221.2299999999996</v>
      </c>
      <c r="X16" s="93">
        <f t="shared" si="8"/>
        <v>5221.2299999999996</v>
      </c>
      <c r="Y16" s="93">
        <f t="shared" si="8"/>
        <v>5221.2299999999996</v>
      </c>
      <c r="Z16" s="93">
        <f t="shared" si="8"/>
        <v>5221.2299999999996</v>
      </c>
      <c r="AA16" s="93">
        <f t="shared" si="8"/>
        <v>5221.2299999999996</v>
      </c>
      <c r="AB16" s="93">
        <f t="shared" si="8"/>
        <v>5221.2299999999996</v>
      </c>
      <c r="AC16" s="93">
        <f t="shared" si="8"/>
        <v>5221.2299999999996</v>
      </c>
      <c r="AD16" s="93">
        <f t="shared" si="8"/>
        <v>5221.2299999999996</v>
      </c>
      <c r="AE16" s="93">
        <f t="shared" si="8"/>
        <v>5221.2299999999996</v>
      </c>
      <c r="AF16" s="93">
        <f t="shared" si="8"/>
        <v>5221.2299999999996</v>
      </c>
      <c r="AG16" s="93">
        <f t="shared" si="8"/>
        <v>5221.2299999999996</v>
      </c>
      <c r="AH16" s="93">
        <f t="shared" si="8"/>
        <v>5221.2299999999996</v>
      </c>
      <c r="AI16" s="93">
        <f t="shared" si="8"/>
        <v>5221.2299999999996</v>
      </c>
      <c r="AJ16" s="93">
        <f t="shared" si="8"/>
        <v>5221.2299999999996</v>
      </c>
      <c r="AK16" s="93">
        <f t="shared" si="8"/>
        <v>5221.2299999999996</v>
      </c>
      <c r="AL16" s="93">
        <f t="shared" si="8"/>
        <v>5221.2299999999996</v>
      </c>
      <c r="AM16" s="93">
        <f t="shared" si="8"/>
        <v>5221.2299999999996</v>
      </c>
      <c r="AN16" s="93">
        <f t="shared" si="8"/>
        <v>5221.2299999999996</v>
      </c>
      <c r="AO16" s="93">
        <f t="shared" si="8"/>
        <v>5221.2299999999996</v>
      </c>
      <c r="AP16" s="93">
        <f t="shared" si="8"/>
        <v>5221.2299999999996</v>
      </c>
      <c r="AQ16" s="93">
        <f t="shared" si="8"/>
        <v>5221.2299999999996</v>
      </c>
      <c r="AR16" s="93">
        <f t="shared" si="8"/>
        <v>5221.2299999999996</v>
      </c>
      <c r="AS16" s="93">
        <f t="shared" si="8"/>
        <v>5221.2299999999996</v>
      </c>
      <c r="AT16" s="93">
        <f t="shared" si="8"/>
        <v>5221.2299999999996</v>
      </c>
      <c r="AU16" s="93">
        <f t="shared" si="8"/>
        <v>5221.2299999999996</v>
      </c>
      <c r="AV16" s="93">
        <f t="shared" si="8"/>
        <v>5221.2299999999996</v>
      </c>
      <c r="AW16" s="93">
        <f t="shared" si="8"/>
        <v>5221.2299999999996</v>
      </c>
      <c r="AX16" s="93">
        <f t="shared" si="8"/>
        <v>5221.2299999999996</v>
      </c>
      <c r="AY16" s="93">
        <f t="shared" si="8"/>
        <v>5221.2299999999996</v>
      </c>
      <c r="AZ16" s="93">
        <f t="shared" si="8"/>
        <v>5221.2299999999996</v>
      </c>
      <c r="BA16" s="93">
        <f t="shared" si="8"/>
        <v>5221.2299999999996</v>
      </c>
      <c r="BB16" s="93">
        <f t="shared" si="8"/>
        <v>5221.2299999999996</v>
      </c>
      <c r="BC16" s="93">
        <f t="shared" si="8"/>
        <v>5221.2299999999996</v>
      </c>
      <c r="BD16" s="93">
        <f t="shared" si="8"/>
        <v>5221.2299999999996</v>
      </c>
      <c r="BE16" s="93">
        <f t="shared" si="8"/>
        <v>5221.2299999999996</v>
      </c>
      <c r="BF16" s="93">
        <f t="shared" si="8"/>
        <v>5221.2299999999996</v>
      </c>
      <c r="BG16" s="93">
        <f t="shared" si="8"/>
        <v>5221.2299999999996</v>
      </c>
      <c r="BH16" s="93">
        <f t="shared" si="8"/>
        <v>5221.2299999999996</v>
      </c>
    </row>
    <row r="17" spans="1:60" s="92" customFormat="1" x14ac:dyDescent="0.2">
      <c r="A17" s="92" t="s">
        <v>45</v>
      </c>
      <c r="B17" s="92" t="s">
        <v>52</v>
      </c>
      <c r="C17" s="92">
        <v>33762</v>
      </c>
      <c r="D17" s="92">
        <v>2017</v>
      </c>
      <c r="E17" s="96">
        <f t="shared" ref="E17:E18" si="9">I17</f>
        <v>0</v>
      </c>
      <c r="F17" s="93">
        <f t="shared" ref="F17:G17" si="10">E17</f>
        <v>0</v>
      </c>
      <c r="G17" s="93">
        <f t="shared" si="10"/>
        <v>0</v>
      </c>
      <c r="H17" s="93">
        <f t="shared" si="0"/>
        <v>0</v>
      </c>
      <c r="I17" s="94">
        <f>SUMIFS('Deprec Exp no CIAC'!$C$2:$C$15,'Deprec Exp no CIAC'!$B$2:$B$15,'Accum Depr no CIAC'!$A17,'Deprec Exp no CIAC'!$A$2:$A$15,'Accum Depr no CIAC'!$B17)</f>
        <v>0</v>
      </c>
      <c r="J17" s="93">
        <f t="shared" ref="J17:BH17" si="11">I17</f>
        <v>0</v>
      </c>
      <c r="K17" s="93">
        <f t="shared" si="11"/>
        <v>0</v>
      </c>
      <c r="L17" s="93">
        <f t="shared" si="11"/>
        <v>0</v>
      </c>
      <c r="M17" s="93">
        <f t="shared" si="11"/>
        <v>0</v>
      </c>
      <c r="N17" s="93">
        <f t="shared" si="11"/>
        <v>0</v>
      </c>
      <c r="O17" s="93">
        <f t="shared" si="11"/>
        <v>0</v>
      </c>
      <c r="P17" s="93">
        <f t="shared" si="11"/>
        <v>0</v>
      </c>
      <c r="Q17" s="93">
        <f t="shared" si="11"/>
        <v>0</v>
      </c>
      <c r="R17" s="93">
        <f t="shared" si="11"/>
        <v>0</v>
      </c>
      <c r="S17" s="93">
        <f t="shared" si="11"/>
        <v>0</v>
      </c>
      <c r="T17" s="93">
        <f t="shared" si="11"/>
        <v>0</v>
      </c>
      <c r="U17" s="93">
        <f t="shared" si="11"/>
        <v>0</v>
      </c>
      <c r="V17" s="93">
        <f t="shared" si="11"/>
        <v>0</v>
      </c>
      <c r="W17" s="93">
        <f t="shared" si="11"/>
        <v>0</v>
      </c>
      <c r="X17" s="93">
        <f t="shared" si="11"/>
        <v>0</v>
      </c>
      <c r="Y17" s="93">
        <f t="shared" si="11"/>
        <v>0</v>
      </c>
      <c r="Z17" s="93">
        <f t="shared" si="11"/>
        <v>0</v>
      </c>
      <c r="AA17" s="93">
        <f t="shared" si="11"/>
        <v>0</v>
      </c>
      <c r="AB17" s="93">
        <f t="shared" si="11"/>
        <v>0</v>
      </c>
      <c r="AC17" s="93">
        <f t="shared" si="11"/>
        <v>0</v>
      </c>
      <c r="AD17" s="93">
        <f t="shared" si="11"/>
        <v>0</v>
      </c>
      <c r="AE17" s="93">
        <f t="shared" si="11"/>
        <v>0</v>
      </c>
      <c r="AF17" s="93">
        <f t="shared" si="11"/>
        <v>0</v>
      </c>
      <c r="AG17" s="93">
        <f t="shared" si="11"/>
        <v>0</v>
      </c>
      <c r="AH17" s="93">
        <f t="shared" si="11"/>
        <v>0</v>
      </c>
      <c r="AI17" s="93">
        <f t="shared" si="11"/>
        <v>0</v>
      </c>
      <c r="AJ17" s="93">
        <f t="shared" si="11"/>
        <v>0</v>
      </c>
      <c r="AK17" s="93">
        <f t="shared" si="11"/>
        <v>0</v>
      </c>
      <c r="AL17" s="93">
        <f t="shared" si="11"/>
        <v>0</v>
      </c>
      <c r="AM17" s="93">
        <f t="shared" si="11"/>
        <v>0</v>
      </c>
      <c r="AN17" s="93">
        <f t="shared" si="11"/>
        <v>0</v>
      </c>
      <c r="AO17" s="93">
        <f t="shared" si="11"/>
        <v>0</v>
      </c>
      <c r="AP17" s="93">
        <f t="shared" si="11"/>
        <v>0</v>
      </c>
      <c r="AQ17" s="93">
        <f t="shared" si="11"/>
        <v>0</v>
      </c>
      <c r="AR17" s="93">
        <f t="shared" si="11"/>
        <v>0</v>
      </c>
      <c r="AS17" s="93">
        <f t="shared" si="11"/>
        <v>0</v>
      </c>
      <c r="AT17" s="93">
        <f t="shared" si="11"/>
        <v>0</v>
      </c>
      <c r="AU17" s="93">
        <f t="shared" si="11"/>
        <v>0</v>
      </c>
      <c r="AV17" s="93">
        <f t="shared" si="11"/>
        <v>0</v>
      </c>
      <c r="AW17" s="93">
        <f t="shared" si="11"/>
        <v>0</v>
      </c>
      <c r="AX17" s="93">
        <f t="shared" si="11"/>
        <v>0</v>
      </c>
      <c r="AY17" s="93">
        <f t="shared" si="11"/>
        <v>0</v>
      </c>
      <c r="AZ17" s="93">
        <f t="shared" si="11"/>
        <v>0</v>
      </c>
      <c r="BA17" s="93">
        <f t="shared" si="11"/>
        <v>0</v>
      </c>
      <c r="BB17" s="93">
        <f t="shared" si="11"/>
        <v>0</v>
      </c>
      <c r="BC17" s="93">
        <f t="shared" si="11"/>
        <v>0</v>
      </c>
      <c r="BD17" s="93">
        <f t="shared" si="11"/>
        <v>0</v>
      </c>
      <c r="BE17" s="93">
        <f t="shared" si="11"/>
        <v>0</v>
      </c>
      <c r="BF17" s="93">
        <f t="shared" si="11"/>
        <v>0</v>
      </c>
      <c r="BG17" s="93">
        <f t="shared" si="11"/>
        <v>0</v>
      </c>
      <c r="BH17" s="93">
        <f t="shared" si="11"/>
        <v>0</v>
      </c>
    </row>
    <row r="18" spans="1:60" s="92" customFormat="1" x14ac:dyDescent="0.2">
      <c r="A18" s="92" t="s">
        <v>42</v>
      </c>
      <c r="B18" s="92" t="s">
        <v>52</v>
      </c>
      <c r="C18" s="92">
        <v>33780</v>
      </c>
      <c r="D18" s="92">
        <v>2017</v>
      </c>
      <c r="E18" s="96">
        <f t="shared" si="9"/>
        <v>0</v>
      </c>
      <c r="F18" s="93">
        <f t="shared" ref="F18:G18" si="12">E18</f>
        <v>0</v>
      </c>
      <c r="G18" s="93">
        <f t="shared" si="12"/>
        <v>0</v>
      </c>
      <c r="H18" s="93">
        <f t="shared" si="0"/>
        <v>0</v>
      </c>
      <c r="I18" s="94">
        <f>SUMIFS('Deprec Exp no CIAC'!$C$2:$C$15,'Deprec Exp no CIAC'!$B$2:$B$15,'Accum Depr no CIAC'!$A18,'Deprec Exp no CIAC'!$A$2:$A$15,'Accum Depr no CIAC'!$B18)</f>
        <v>0</v>
      </c>
      <c r="J18" s="93">
        <f t="shared" ref="J18:BH18" si="13">I18</f>
        <v>0</v>
      </c>
      <c r="K18" s="93">
        <f t="shared" si="13"/>
        <v>0</v>
      </c>
      <c r="L18" s="93">
        <f t="shared" si="13"/>
        <v>0</v>
      </c>
      <c r="M18" s="93">
        <f t="shared" si="13"/>
        <v>0</v>
      </c>
      <c r="N18" s="93">
        <f t="shared" si="13"/>
        <v>0</v>
      </c>
      <c r="O18" s="93">
        <f t="shared" si="13"/>
        <v>0</v>
      </c>
      <c r="P18" s="93">
        <f t="shared" si="13"/>
        <v>0</v>
      </c>
      <c r="Q18" s="93">
        <f t="shared" si="13"/>
        <v>0</v>
      </c>
      <c r="R18" s="93">
        <f t="shared" si="13"/>
        <v>0</v>
      </c>
      <c r="S18" s="93">
        <f t="shared" si="13"/>
        <v>0</v>
      </c>
      <c r="T18" s="93">
        <f t="shared" si="13"/>
        <v>0</v>
      </c>
      <c r="U18" s="93">
        <f t="shared" si="13"/>
        <v>0</v>
      </c>
      <c r="V18" s="93">
        <f t="shared" si="13"/>
        <v>0</v>
      </c>
      <c r="W18" s="93">
        <f t="shared" si="13"/>
        <v>0</v>
      </c>
      <c r="X18" s="93">
        <f t="shared" si="13"/>
        <v>0</v>
      </c>
      <c r="Y18" s="93">
        <f t="shared" si="13"/>
        <v>0</v>
      </c>
      <c r="Z18" s="93">
        <f t="shared" si="13"/>
        <v>0</v>
      </c>
      <c r="AA18" s="93">
        <f t="shared" si="13"/>
        <v>0</v>
      </c>
      <c r="AB18" s="93">
        <f t="shared" si="13"/>
        <v>0</v>
      </c>
      <c r="AC18" s="93">
        <f t="shared" si="13"/>
        <v>0</v>
      </c>
      <c r="AD18" s="93">
        <f t="shared" si="13"/>
        <v>0</v>
      </c>
      <c r="AE18" s="93">
        <f t="shared" si="13"/>
        <v>0</v>
      </c>
      <c r="AF18" s="93">
        <f t="shared" si="13"/>
        <v>0</v>
      </c>
      <c r="AG18" s="93">
        <f t="shared" si="13"/>
        <v>0</v>
      </c>
      <c r="AH18" s="93">
        <f t="shared" si="13"/>
        <v>0</v>
      </c>
      <c r="AI18" s="93">
        <f t="shared" si="13"/>
        <v>0</v>
      </c>
      <c r="AJ18" s="93">
        <f t="shared" si="13"/>
        <v>0</v>
      </c>
      <c r="AK18" s="93">
        <f t="shared" si="13"/>
        <v>0</v>
      </c>
      <c r="AL18" s="93">
        <f t="shared" si="13"/>
        <v>0</v>
      </c>
      <c r="AM18" s="93">
        <f t="shared" si="13"/>
        <v>0</v>
      </c>
      <c r="AN18" s="93">
        <f t="shared" si="13"/>
        <v>0</v>
      </c>
      <c r="AO18" s="93">
        <f t="shared" si="13"/>
        <v>0</v>
      </c>
      <c r="AP18" s="93">
        <f t="shared" si="13"/>
        <v>0</v>
      </c>
      <c r="AQ18" s="93">
        <f t="shared" si="13"/>
        <v>0</v>
      </c>
      <c r="AR18" s="93">
        <f t="shared" si="13"/>
        <v>0</v>
      </c>
      <c r="AS18" s="93">
        <f t="shared" si="13"/>
        <v>0</v>
      </c>
      <c r="AT18" s="93">
        <f t="shared" si="13"/>
        <v>0</v>
      </c>
      <c r="AU18" s="93">
        <f t="shared" si="13"/>
        <v>0</v>
      </c>
      <c r="AV18" s="93">
        <f t="shared" si="13"/>
        <v>0</v>
      </c>
      <c r="AW18" s="93">
        <f t="shared" si="13"/>
        <v>0</v>
      </c>
      <c r="AX18" s="93">
        <f t="shared" si="13"/>
        <v>0</v>
      </c>
      <c r="AY18" s="93">
        <f t="shared" si="13"/>
        <v>0</v>
      </c>
      <c r="AZ18" s="93">
        <f t="shared" si="13"/>
        <v>0</v>
      </c>
      <c r="BA18" s="93">
        <f t="shared" si="13"/>
        <v>0</v>
      </c>
      <c r="BB18" s="93">
        <f t="shared" si="13"/>
        <v>0</v>
      </c>
      <c r="BC18" s="93">
        <f t="shared" si="13"/>
        <v>0</v>
      </c>
      <c r="BD18" s="93">
        <f t="shared" si="13"/>
        <v>0</v>
      </c>
      <c r="BE18" s="93">
        <f t="shared" si="13"/>
        <v>0</v>
      </c>
      <c r="BF18" s="93">
        <f t="shared" si="13"/>
        <v>0</v>
      </c>
      <c r="BG18" s="93">
        <f t="shared" si="13"/>
        <v>0</v>
      </c>
      <c r="BH18" s="93">
        <f t="shared" si="13"/>
        <v>0</v>
      </c>
    </row>
    <row r="19" spans="1:60" x14ac:dyDescent="0.2">
      <c r="A19" s="10"/>
      <c r="B19" s="10"/>
      <c r="I19" s="27"/>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x14ac:dyDescent="0.2">
      <c r="A20" s="10"/>
      <c r="B20" s="10"/>
      <c r="I20" s="27"/>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x14ac:dyDescent="0.2">
      <c r="A21" s="10"/>
      <c r="B21" s="10"/>
      <c r="C21" s="10"/>
      <c r="D21" s="10"/>
      <c r="E21" s="10"/>
      <c r="F21" s="10"/>
      <c r="G21" s="10"/>
      <c r="H21" s="10"/>
      <c r="I21" s="27"/>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x14ac:dyDescent="0.2">
      <c r="A22" s="12"/>
      <c r="B22" s="13"/>
      <c r="C22" s="13"/>
      <c r="D22" s="13"/>
      <c r="E22" s="13"/>
      <c r="F22" s="13"/>
      <c r="G22" s="13"/>
      <c r="H22" s="13"/>
      <c r="I22" s="28"/>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row>
    <row r="23" spans="1:60" x14ac:dyDescent="0.2">
      <c r="A23" s="14" t="s">
        <v>24</v>
      </c>
      <c r="B23" s="24"/>
      <c r="C23" s="24"/>
      <c r="D23" s="24"/>
      <c r="E23" s="44">
        <f t="shared" ref="E23:H23" si="14">SUM(E5:E21)</f>
        <v>27457432.68</v>
      </c>
      <c r="F23" s="44">
        <f t="shared" si="14"/>
        <v>27457432.68</v>
      </c>
      <c r="G23" s="44">
        <f t="shared" si="14"/>
        <v>27457432.68</v>
      </c>
      <c r="H23" s="44">
        <f t="shared" si="14"/>
        <v>30085058.84</v>
      </c>
      <c r="I23" s="44">
        <f t="shared" ref="I23:AN23" si="15">SUM(I5:I21)</f>
        <v>30085058.84</v>
      </c>
      <c r="J23" s="43">
        <f t="shared" si="15"/>
        <v>30085058.84</v>
      </c>
      <c r="K23" s="43">
        <f t="shared" si="15"/>
        <v>30085058.84</v>
      </c>
      <c r="L23" s="43">
        <f t="shared" si="15"/>
        <v>30085058.84</v>
      </c>
      <c r="M23" s="43">
        <f t="shared" si="15"/>
        <v>30085058.84</v>
      </c>
      <c r="N23" s="43">
        <f t="shared" si="15"/>
        <v>30085058.84</v>
      </c>
      <c r="O23" s="43">
        <f t="shared" si="15"/>
        <v>30085058.84</v>
      </c>
      <c r="P23" s="43">
        <f t="shared" si="15"/>
        <v>30085058.84</v>
      </c>
      <c r="Q23" s="43">
        <f t="shared" si="15"/>
        <v>30085058.84</v>
      </c>
      <c r="R23" s="43">
        <f t="shared" si="15"/>
        <v>30085058.84</v>
      </c>
      <c r="S23" s="43">
        <f t="shared" si="15"/>
        <v>30085058.84</v>
      </c>
      <c r="T23" s="43">
        <f t="shared" si="15"/>
        <v>30085058.84</v>
      </c>
      <c r="U23" s="43">
        <f t="shared" si="15"/>
        <v>30085058.84</v>
      </c>
      <c r="V23" s="43">
        <f t="shared" si="15"/>
        <v>30085058.84</v>
      </c>
      <c r="W23" s="43">
        <f t="shared" si="15"/>
        <v>30085058.84</v>
      </c>
      <c r="X23" s="43">
        <f t="shared" si="15"/>
        <v>30085058.84</v>
      </c>
      <c r="Y23" s="43">
        <f t="shared" si="15"/>
        <v>30085058.84</v>
      </c>
      <c r="Z23" s="43">
        <f t="shared" si="15"/>
        <v>30085058.84</v>
      </c>
      <c r="AA23" s="43">
        <f t="shared" si="15"/>
        <v>30085058.84</v>
      </c>
      <c r="AB23" s="43">
        <f t="shared" si="15"/>
        <v>30085058.84</v>
      </c>
      <c r="AC23" s="43">
        <f t="shared" si="15"/>
        <v>30085058.84</v>
      </c>
      <c r="AD23" s="43">
        <f t="shared" si="15"/>
        <v>30085058.84</v>
      </c>
      <c r="AE23" s="43">
        <f t="shared" si="15"/>
        <v>30085058.84</v>
      </c>
      <c r="AF23" s="43">
        <f t="shared" si="15"/>
        <v>30085058.84</v>
      </c>
      <c r="AG23" s="43">
        <f t="shared" si="15"/>
        <v>30085058.84</v>
      </c>
      <c r="AH23" s="43">
        <f t="shared" si="15"/>
        <v>30085058.84</v>
      </c>
      <c r="AI23" s="43">
        <f t="shared" si="15"/>
        <v>30085058.84</v>
      </c>
      <c r="AJ23" s="43">
        <f t="shared" si="15"/>
        <v>30085058.84</v>
      </c>
      <c r="AK23" s="43">
        <f t="shared" si="15"/>
        <v>30085058.84</v>
      </c>
      <c r="AL23" s="43">
        <f t="shared" si="15"/>
        <v>30085058.84</v>
      </c>
      <c r="AM23" s="43">
        <f t="shared" si="15"/>
        <v>30085058.84</v>
      </c>
      <c r="AN23" s="43">
        <f t="shared" si="15"/>
        <v>30085058.84</v>
      </c>
      <c r="AO23" s="43">
        <f t="shared" ref="AO23:BH23" si="16">SUM(AO5:AO21)</f>
        <v>30085058.84</v>
      </c>
      <c r="AP23" s="43">
        <f t="shared" si="16"/>
        <v>30085058.84</v>
      </c>
      <c r="AQ23" s="43">
        <f t="shared" si="16"/>
        <v>30085058.84</v>
      </c>
      <c r="AR23" s="43">
        <f t="shared" si="16"/>
        <v>30085058.84</v>
      </c>
      <c r="AS23" s="43">
        <f t="shared" si="16"/>
        <v>30085058.84</v>
      </c>
      <c r="AT23" s="43">
        <f t="shared" si="16"/>
        <v>30085058.84</v>
      </c>
      <c r="AU23" s="43">
        <f t="shared" si="16"/>
        <v>30085058.84</v>
      </c>
      <c r="AV23" s="43">
        <f t="shared" si="16"/>
        <v>30085058.84</v>
      </c>
      <c r="AW23" s="43">
        <f t="shared" si="16"/>
        <v>30085058.84</v>
      </c>
      <c r="AX23" s="43">
        <f t="shared" si="16"/>
        <v>30085058.84</v>
      </c>
      <c r="AY23" s="43">
        <f t="shared" si="16"/>
        <v>30085058.84</v>
      </c>
      <c r="AZ23" s="43">
        <f t="shared" si="16"/>
        <v>30085058.84</v>
      </c>
      <c r="BA23" s="43">
        <f t="shared" si="16"/>
        <v>30085058.84</v>
      </c>
      <c r="BB23" s="43">
        <f t="shared" si="16"/>
        <v>30085058.84</v>
      </c>
      <c r="BC23" s="43">
        <f t="shared" si="16"/>
        <v>30085058.84</v>
      </c>
      <c r="BD23" s="43">
        <f t="shared" si="16"/>
        <v>30085058.84</v>
      </c>
      <c r="BE23" s="43">
        <f t="shared" si="16"/>
        <v>30085058.84</v>
      </c>
      <c r="BF23" s="43">
        <f t="shared" si="16"/>
        <v>30085058.84</v>
      </c>
      <c r="BG23" s="43">
        <f t="shared" si="16"/>
        <v>30085058.84</v>
      </c>
      <c r="BH23" s="43">
        <f t="shared" si="16"/>
        <v>30085058.84</v>
      </c>
    </row>
    <row r="24" spans="1:60" x14ac:dyDescent="0.2">
      <c r="A24" s="42" t="s">
        <v>20</v>
      </c>
      <c r="I24" s="27">
        <f>I23-'Deprec Exp no CIAC'!$C$21</f>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c r="AX24" s="3">
        <v>0</v>
      </c>
      <c r="AY24" s="3">
        <v>0</v>
      </c>
      <c r="AZ24" s="3">
        <v>0</v>
      </c>
      <c r="BA24" s="3">
        <v>0</v>
      </c>
      <c r="BB24" s="3">
        <v>0</v>
      </c>
      <c r="BC24" s="3">
        <v>0</v>
      </c>
      <c r="BD24" s="3">
        <v>0</v>
      </c>
      <c r="BE24" s="3">
        <v>0</v>
      </c>
      <c r="BF24" s="3">
        <v>0</v>
      </c>
      <c r="BG24" s="3">
        <v>0</v>
      </c>
      <c r="BH24" s="3">
        <v>0</v>
      </c>
    </row>
    <row r="25" spans="1:60" x14ac:dyDescent="0.2">
      <c r="I25" s="30"/>
    </row>
    <row r="26" spans="1:60" x14ac:dyDescent="0.2">
      <c r="A26" t="s">
        <v>55</v>
      </c>
      <c r="B26" t="s">
        <v>51</v>
      </c>
      <c r="E26" s="31">
        <f t="shared" ref="E26:H28" si="17">SUMIF($B$5:$B$21,$B26,E$5:E$21)</f>
        <v>27457432.68</v>
      </c>
      <c r="F26" s="31">
        <f t="shared" si="17"/>
        <v>27457432.68</v>
      </c>
      <c r="G26" s="31">
        <f t="shared" si="17"/>
        <v>27457432.68</v>
      </c>
      <c r="H26" s="31">
        <f t="shared" si="17"/>
        <v>30085058.84</v>
      </c>
      <c r="I26" s="31">
        <f t="shared" ref="I26:R28" si="18">SUMIF($B$5:$B$21,$B26,I$5:I$21)</f>
        <v>30085058.84</v>
      </c>
      <c r="J26" s="1">
        <f t="shared" si="18"/>
        <v>30085058.84</v>
      </c>
      <c r="K26" s="1">
        <f t="shared" si="18"/>
        <v>30085058.84</v>
      </c>
      <c r="L26" s="1">
        <f t="shared" si="18"/>
        <v>30085058.84</v>
      </c>
      <c r="M26" s="1">
        <f t="shared" si="18"/>
        <v>30085058.84</v>
      </c>
      <c r="N26" s="1">
        <f t="shared" si="18"/>
        <v>30085058.84</v>
      </c>
      <c r="O26" s="1">
        <f t="shared" si="18"/>
        <v>30085058.84</v>
      </c>
      <c r="P26" s="1">
        <f t="shared" si="18"/>
        <v>30085058.84</v>
      </c>
      <c r="Q26" s="1">
        <f t="shared" si="18"/>
        <v>30085058.84</v>
      </c>
      <c r="R26" s="1">
        <f t="shared" si="18"/>
        <v>30085058.84</v>
      </c>
      <c r="S26" s="1">
        <f t="shared" ref="S26:AB28" si="19">SUMIF($B$5:$B$21,$B26,S$5:S$21)</f>
        <v>30085058.84</v>
      </c>
      <c r="T26" s="1">
        <f t="shared" si="19"/>
        <v>30085058.84</v>
      </c>
      <c r="U26" s="1">
        <f t="shared" si="19"/>
        <v>30085058.84</v>
      </c>
      <c r="V26" s="1">
        <f t="shared" si="19"/>
        <v>30085058.84</v>
      </c>
      <c r="W26" s="1">
        <f t="shared" si="19"/>
        <v>30085058.84</v>
      </c>
      <c r="X26" s="1">
        <f t="shared" si="19"/>
        <v>30085058.84</v>
      </c>
      <c r="Y26" s="1">
        <f t="shared" si="19"/>
        <v>30085058.84</v>
      </c>
      <c r="Z26" s="1">
        <f t="shared" si="19"/>
        <v>30085058.84</v>
      </c>
      <c r="AA26" s="1">
        <f t="shared" si="19"/>
        <v>30085058.84</v>
      </c>
      <c r="AB26" s="1">
        <f t="shared" si="19"/>
        <v>30085058.84</v>
      </c>
      <c r="AC26" s="1">
        <f t="shared" ref="AC26:AL28" si="20">SUMIF($B$5:$B$21,$B26,AC$5:AC$21)</f>
        <v>30085058.84</v>
      </c>
      <c r="AD26" s="1">
        <f t="shared" si="20"/>
        <v>30085058.84</v>
      </c>
      <c r="AE26" s="1">
        <f t="shared" si="20"/>
        <v>30085058.84</v>
      </c>
      <c r="AF26" s="1">
        <f t="shared" si="20"/>
        <v>30085058.84</v>
      </c>
      <c r="AG26" s="1">
        <f t="shared" si="20"/>
        <v>30085058.84</v>
      </c>
      <c r="AH26" s="1">
        <f t="shared" si="20"/>
        <v>30085058.84</v>
      </c>
      <c r="AI26" s="1">
        <f t="shared" si="20"/>
        <v>30085058.84</v>
      </c>
      <c r="AJ26" s="1">
        <f t="shared" si="20"/>
        <v>30085058.84</v>
      </c>
      <c r="AK26" s="1">
        <f t="shared" si="20"/>
        <v>30085058.84</v>
      </c>
      <c r="AL26" s="1">
        <f t="shared" si="20"/>
        <v>30085058.84</v>
      </c>
      <c r="AM26" s="1">
        <f t="shared" ref="AM26:AV28" si="21">SUMIF($B$5:$B$21,$B26,AM$5:AM$21)</f>
        <v>30085058.84</v>
      </c>
      <c r="AN26" s="1">
        <f t="shared" si="21"/>
        <v>30085058.84</v>
      </c>
      <c r="AO26" s="1">
        <f t="shared" si="21"/>
        <v>30085058.84</v>
      </c>
      <c r="AP26" s="1">
        <f t="shared" si="21"/>
        <v>30085058.84</v>
      </c>
      <c r="AQ26" s="1">
        <f t="shared" si="21"/>
        <v>30085058.84</v>
      </c>
      <c r="AR26" s="1">
        <f t="shared" si="21"/>
        <v>30085058.84</v>
      </c>
      <c r="AS26" s="1">
        <f t="shared" si="21"/>
        <v>30085058.84</v>
      </c>
      <c r="AT26" s="1">
        <f t="shared" si="21"/>
        <v>30085058.84</v>
      </c>
      <c r="AU26" s="1">
        <f t="shared" si="21"/>
        <v>30085058.84</v>
      </c>
      <c r="AV26" s="1">
        <f t="shared" si="21"/>
        <v>30085058.84</v>
      </c>
      <c r="AW26" s="1">
        <f t="shared" ref="AW26:BH28" si="22">SUMIF($B$5:$B$21,$B26,AW$5:AW$21)</f>
        <v>30085058.84</v>
      </c>
      <c r="AX26" s="1">
        <f t="shared" si="22"/>
        <v>30085058.84</v>
      </c>
      <c r="AY26" s="1">
        <f t="shared" si="22"/>
        <v>30085058.84</v>
      </c>
      <c r="AZ26" s="1">
        <f t="shared" si="22"/>
        <v>30085058.84</v>
      </c>
      <c r="BA26" s="1">
        <f t="shared" si="22"/>
        <v>30085058.84</v>
      </c>
      <c r="BB26" s="1">
        <f t="shared" si="22"/>
        <v>30085058.84</v>
      </c>
      <c r="BC26" s="1">
        <f t="shared" si="22"/>
        <v>30085058.84</v>
      </c>
      <c r="BD26" s="1">
        <f t="shared" si="22"/>
        <v>30085058.84</v>
      </c>
      <c r="BE26" s="1">
        <f t="shared" si="22"/>
        <v>30085058.84</v>
      </c>
      <c r="BF26" s="1">
        <f t="shared" si="22"/>
        <v>30085058.84</v>
      </c>
      <c r="BG26" s="1">
        <f t="shared" si="22"/>
        <v>30085058.84</v>
      </c>
      <c r="BH26" s="1">
        <f t="shared" si="22"/>
        <v>30085058.84</v>
      </c>
    </row>
    <row r="27" spans="1:60" x14ac:dyDescent="0.2">
      <c r="B27" t="s">
        <v>50</v>
      </c>
      <c r="E27" s="31">
        <f t="shared" si="17"/>
        <v>0</v>
      </c>
      <c r="F27" s="31">
        <f t="shared" si="17"/>
        <v>0</v>
      </c>
      <c r="G27" s="31">
        <f t="shared" si="17"/>
        <v>0</v>
      </c>
      <c r="H27" s="31">
        <f t="shared" si="17"/>
        <v>0</v>
      </c>
      <c r="I27" s="31">
        <f t="shared" si="18"/>
        <v>0</v>
      </c>
      <c r="J27" s="1">
        <f t="shared" si="18"/>
        <v>0</v>
      </c>
      <c r="K27" s="1">
        <f t="shared" si="18"/>
        <v>0</v>
      </c>
      <c r="L27" s="1">
        <f t="shared" si="18"/>
        <v>0</v>
      </c>
      <c r="M27" s="1">
        <f t="shared" si="18"/>
        <v>0</v>
      </c>
      <c r="N27" s="1">
        <f t="shared" si="18"/>
        <v>0</v>
      </c>
      <c r="O27" s="1">
        <f t="shared" si="18"/>
        <v>0</v>
      </c>
      <c r="P27" s="1">
        <f t="shared" si="18"/>
        <v>0</v>
      </c>
      <c r="Q27" s="1">
        <f t="shared" si="18"/>
        <v>0</v>
      </c>
      <c r="R27" s="1">
        <f t="shared" si="18"/>
        <v>0</v>
      </c>
      <c r="S27" s="1">
        <f t="shared" si="19"/>
        <v>0</v>
      </c>
      <c r="T27" s="1">
        <f t="shared" si="19"/>
        <v>0</v>
      </c>
      <c r="U27" s="1">
        <f t="shared" si="19"/>
        <v>0</v>
      </c>
      <c r="V27" s="1">
        <f t="shared" si="19"/>
        <v>0</v>
      </c>
      <c r="W27" s="1">
        <f t="shared" si="19"/>
        <v>0</v>
      </c>
      <c r="X27" s="1">
        <f t="shared" si="19"/>
        <v>0</v>
      </c>
      <c r="Y27" s="1">
        <f t="shared" si="19"/>
        <v>0</v>
      </c>
      <c r="Z27" s="1">
        <f t="shared" si="19"/>
        <v>0</v>
      </c>
      <c r="AA27" s="1">
        <f t="shared" si="19"/>
        <v>0</v>
      </c>
      <c r="AB27" s="1">
        <f t="shared" si="19"/>
        <v>0</v>
      </c>
      <c r="AC27" s="1">
        <f t="shared" si="20"/>
        <v>0</v>
      </c>
      <c r="AD27" s="1">
        <f t="shared" si="20"/>
        <v>0</v>
      </c>
      <c r="AE27" s="1">
        <f t="shared" si="20"/>
        <v>0</v>
      </c>
      <c r="AF27" s="1">
        <f t="shared" si="20"/>
        <v>0</v>
      </c>
      <c r="AG27" s="1">
        <f t="shared" si="20"/>
        <v>0</v>
      </c>
      <c r="AH27" s="1">
        <f t="shared" si="20"/>
        <v>0</v>
      </c>
      <c r="AI27" s="1">
        <f t="shared" si="20"/>
        <v>0</v>
      </c>
      <c r="AJ27" s="1">
        <f t="shared" si="20"/>
        <v>0</v>
      </c>
      <c r="AK27" s="1">
        <f t="shared" si="20"/>
        <v>0</v>
      </c>
      <c r="AL27" s="1">
        <f t="shared" si="20"/>
        <v>0</v>
      </c>
      <c r="AM27" s="1">
        <f t="shared" si="21"/>
        <v>0</v>
      </c>
      <c r="AN27" s="1">
        <f t="shared" si="21"/>
        <v>0</v>
      </c>
      <c r="AO27" s="1">
        <f t="shared" si="21"/>
        <v>0</v>
      </c>
      <c r="AP27" s="1">
        <f t="shared" si="21"/>
        <v>0</v>
      </c>
      <c r="AQ27" s="1">
        <f t="shared" si="21"/>
        <v>0</v>
      </c>
      <c r="AR27" s="1">
        <f t="shared" si="21"/>
        <v>0</v>
      </c>
      <c r="AS27" s="1">
        <f t="shared" si="21"/>
        <v>0</v>
      </c>
      <c r="AT27" s="1">
        <f t="shared" si="21"/>
        <v>0</v>
      </c>
      <c r="AU27" s="1">
        <f t="shared" si="21"/>
        <v>0</v>
      </c>
      <c r="AV27" s="1">
        <f t="shared" si="21"/>
        <v>0</v>
      </c>
      <c r="AW27" s="1">
        <f t="shared" si="22"/>
        <v>0</v>
      </c>
      <c r="AX27" s="1">
        <f t="shared" si="22"/>
        <v>0</v>
      </c>
      <c r="AY27" s="1">
        <f t="shared" si="22"/>
        <v>0</v>
      </c>
      <c r="AZ27" s="1">
        <f t="shared" si="22"/>
        <v>0</v>
      </c>
      <c r="BA27" s="1">
        <f t="shared" si="22"/>
        <v>0</v>
      </c>
      <c r="BB27" s="1">
        <f t="shared" si="22"/>
        <v>0</v>
      </c>
      <c r="BC27" s="1">
        <f t="shared" si="22"/>
        <v>0</v>
      </c>
      <c r="BD27" s="1">
        <f t="shared" si="22"/>
        <v>0</v>
      </c>
      <c r="BE27" s="1">
        <f t="shared" si="22"/>
        <v>0</v>
      </c>
      <c r="BF27" s="1">
        <f t="shared" si="22"/>
        <v>0</v>
      </c>
      <c r="BG27" s="1">
        <f t="shared" si="22"/>
        <v>0</v>
      </c>
      <c r="BH27" s="1">
        <f t="shared" si="22"/>
        <v>0</v>
      </c>
    </row>
    <row r="28" spans="1:60" x14ac:dyDescent="0.2">
      <c r="B28" s="7" t="s">
        <v>52</v>
      </c>
      <c r="C28" s="7"/>
      <c r="D28" s="7"/>
      <c r="E28" s="22">
        <f t="shared" si="17"/>
        <v>0</v>
      </c>
      <c r="F28" s="22">
        <f t="shared" si="17"/>
        <v>0</v>
      </c>
      <c r="G28" s="22">
        <f t="shared" si="17"/>
        <v>0</v>
      </c>
      <c r="H28" s="22">
        <f t="shared" si="17"/>
        <v>0</v>
      </c>
      <c r="I28" s="22">
        <f t="shared" si="18"/>
        <v>0</v>
      </c>
      <c r="J28" s="8">
        <f t="shared" si="18"/>
        <v>0</v>
      </c>
      <c r="K28" s="8">
        <f t="shared" si="18"/>
        <v>0</v>
      </c>
      <c r="L28" s="8">
        <f t="shared" si="18"/>
        <v>0</v>
      </c>
      <c r="M28" s="8">
        <f t="shared" si="18"/>
        <v>0</v>
      </c>
      <c r="N28" s="8">
        <f t="shared" si="18"/>
        <v>0</v>
      </c>
      <c r="O28" s="8">
        <f t="shared" si="18"/>
        <v>0</v>
      </c>
      <c r="P28" s="8">
        <f t="shared" si="18"/>
        <v>0</v>
      </c>
      <c r="Q28" s="8">
        <f t="shared" si="18"/>
        <v>0</v>
      </c>
      <c r="R28" s="8">
        <f t="shared" si="18"/>
        <v>0</v>
      </c>
      <c r="S28" s="8">
        <f t="shared" si="19"/>
        <v>0</v>
      </c>
      <c r="T28" s="8">
        <f t="shared" si="19"/>
        <v>0</v>
      </c>
      <c r="U28" s="8">
        <f t="shared" si="19"/>
        <v>0</v>
      </c>
      <c r="V28" s="8">
        <f t="shared" si="19"/>
        <v>0</v>
      </c>
      <c r="W28" s="8">
        <f t="shared" si="19"/>
        <v>0</v>
      </c>
      <c r="X28" s="8">
        <f t="shared" si="19"/>
        <v>0</v>
      </c>
      <c r="Y28" s="8">
        <f t="shared" si="19"/>
        <v>0</v>
      </c>
      <c r="Z28" s="8">
        <f t="shared" si="19"/>
        <v>0</v>
      </c>
      <c r="AA28" s="8">
        <f t="shared" si="19"/>
        <v>0</v>
      </c>
      <c r="AB28" s="8">
        <f t="shared" si="19"/>
        <v>0</v>
      </c>
      <c r="AC28" s="8">
        <f t="shared" si="20"/>
        <v>0</v>
      </c>
      <c r="AD28" s="8">
        <f t="shared" si="20"/>
        <v>0</v>
      </c>
      <c r="AE28" s="8">
        <f t="shared" si="20"/>
        <v>0</v>
      </c>
      <c r="AF28" s="8">
        <f t="shared" si="20"/>
        <v>0</v>
      </c>
      <c r="AG28" s="8">
        <f t="shared" si="20"/>
        <v>0</v>
      </c>
      <c r="AH28" s="8">
        <f t="shared" si="20"/>
        <v>0</v>
      </c>
      <c r="AI28" s="8">
        <f t="shared" si="20"/>
        <v>0</v>
      </c>
      <c r="AJ28" s="8">
        <f t="shared" si="20"/>
        <v>0</v>
      </c>
      <c r="AK28" s="8">
        <f t="shared" si="20"/>
        <v>0</v>
      </c>
      <c r="AL28" s="8">
        <f t="shared" si="20"/>
        <v>0</v>
      </c>
      <c r="AM28" s="8">
        <f t="shared" si="21"/>
        <v>0</v>
      </c>
      <c r="AN28" s="8">
        <f t="shared" si="21"/>
        <v>0</v>
      </c>
      <c r="AO28" s="8">
        <f t="shared" si="21"/>
        <v>0</v>
      </c>
      <c r="AP28" s="8">
        <f t="shared" si="21"/>
        <v>0</v>
      </c>
      <c r="AQ28" s="8">
        <f t="shared" si="21"/>
        <v>0</v>
      </c>
      <c r="AR28" s="8">
        <f t="shared" si="21"/>
        <v>0</v>
      </c>
      <c r="AS28" s="8">
        <f t="shared" si="21"/>
        <v>0</v>
      </c>
      <c r="AT28" s="8">
        <f t="shared" si="21"/>
        <v>0</v>
      </c>
      <c r="AU28" s="8">
        <f t="shared" si="21"/>
        <v>0</v>
      </c>
      <c r="AV28" s="8">
        <f t="shared" si="21"/>
        <v>0</v>
      </c>
      <c r="AW28" s="8">
        <f t="shared" si="22"/>
        <v>0</v>
      </c>
      <c r="AX28" s="8">
        <f t="shared" si="22"/>
        <v>0</v>
      </c>
      <c r="AY28" s="8">
        <f t="shared" si="22"/>
        <v>0</v>
      </c>
      <c r="AZ28" s="8">
        <f t="shared" si="22"/>
        <v>0</v>
      </c>
      <c r="BA28" s="8">
        <f t="shared" si="22"/>
        <v>0</v>
      </c>
      <c r="BB28" s="8">
        <f t="shared" si="22"/>
        <v>0</v>
      </c>
      <c r="BC28" s="8">
        <f t="shared" si="22"/>
        <v>0</v>
      </c>
      <c r="BD28" s="8">
        <f t="shared" si="22"/>
        <v>0</v>
      </c>
      <c r="BE28" s="8">
        <f t="shared" si="22"/>
        <v>0</v>
      </c>
      <c r="BF28" s="8">
        <f t="shared" si="22"/>
        <v>0</v>
      </c>
      <c r="BG28" s="8">
        <f t="shared" si="22"/>
        <v>0</v>
      </c>
      <c r="BH28" s="8">
        <f t="shared" si="22"/>
        <v>0</v>
      </c>
    </row>
    <row r="29" spans="1:60" x14ac:dyDescent="0.2">
      <c r="B29" t="s">
        <v>22</v>
      </c>
      <c r="E29" s="27">
        <f t="shared" ref="E29:H29" si="23">SUM(E26:E28)</f>
        <v>27457432.68</v>
      </c>
      <c r="F29" s="27">
        <f t="shared" si="23"/>
        <v>27457432.68</v>
      </c>
      <c r="G29" s="27">
        <f t="shared" si="23"/>
        <v>27457432.68</v>
      </c>
      <c r="H29" s="27">
        <f t="shared" si="23"/>
        <v>30085058.84</v>
      </c>
      <c r="I29" s="27">
        <f>SUM(I26:I28)</f>
        <v>30085058.84</v>
      </c>
      <c r="J29" s="3">
        <f>SUM(J26:J28)</f>
        <v>30085058.84</v>
      </c>
      <c r="K29" s="3">
        <f t="shared" ref="K29:BH29" si="24">SUM(K26:K28)</f>
        <v>30085058.84</v>
      </c>
      <c r="L29" s="3">
        <f t="shared" si="24"/>
        <v>30085058.84</v>
      </c>
      <c r="M29" s="3">
        <f t="shared" si="24"/>
        <v>30085058.84</v>
      </c>
      <c r="N29" s="3">
        <f t="shared" si="24"/>
        <v>30085058.84</v>
      </c>
      <c r="O29" s="3">
        <f t="shared" si="24"/>
        <v>30085058.84</v>
      </c>
      <c r="P29" s="3">
        <f t="shared" si="24"/>
        <v>30085058.84</v>
      </c>
      <c r="Q29" s="3">
        <f t="shared" si="24"/>
        <v>30085058.84</v>
      </c>
      <c r="R29" s="3">
        <f t="shared" si="24"/>
        <v>30085058.84</v>
      </c>
      <c r="S29" s="3">
        <f t="shared" si="24"/>
        <v>30085058.84</v>
      </c>
      <c r="T29" s="3">
        <f t="shared" si="24"/>
        <v>30085058.84</v>
      </c>
      <c r="U29" s="3">
        <f t="shared" si="24"/>
        <v>30085058.84</v>
      </c>
      <c r="V29" s="3">
        <f t="shared" si="24"/>
        <v>30085058.84</v>
      </c>
      <c r="W29" s="3">
        <f t="shared" si="24"/>
        <v>30085058.84</v>
      </c>
      <c r="X29" s="3">
        <f t="shared" si="24"/>
        <v>30085058.84</v>
      </c>
      <c r="Y29" s="3">
        <f t="shared" si="24"/>
        <v>30085058.84</v>
      </c>
      <c r="Z29" s="3">
        <f t="shared" si="24"/>
        <v>30085058.84</v>
      </c>
      <c r="AA29" s="3">
        <f t="shared" si="24"/>
        <v>30085058.84</v>
      </c>
      <c r="AB29" s="3">
        <f t="shared" si="24"/>
        <v>30085058.84</v>
      </c>
      <c r="AC29" s="3">
        <f t="shared" si="24"/>
        <v>30085058.84</v>
      </c>
      <c r="AD29" s="3">
        <f t="shared" si="24"/>
        <v>30085058.84</v>
      </c>
      <c r="AE29" s="3">
        <f t="shared" si="24"/>
        <v>30085058.84</v>
      </c>
      <c r="AF29" s="3">
        <f t="shared" si="24"/>
        <v>30085058.84</v>
      </c>
      <c r="AG29" s="3">
        <f t="shared" si="24"/>
        <v>30085058.84</v>
      </c>
      <c r="AH29" s="3">
        <f t="shared" si="24"/>
        <v>30085058.84</v>
      </c>
      <c r="AI29" s="3">
        <f t="shared" si="24"/>
        <v>30085058.84</v>
      </c>
      <c r="AJ29" s="3">
        <f t="shared" si="24"/>
        <v>30085058.84</v>
      </c>
      <c r="AK29" s="3">
        <f t="shared" si="24"/>
        <v>30085058.84</v>
      </c>
      <c r="AL29" s="3">
        <f t="shared" si="24"/>
        <v>30085058.84</v>
      </c>
      <c r="AM29" s="3">
        <f t="shared" si="24"/>
        <v>30085058.84</v>
      </c>
      <c r="AN29" s="3">
        <f t="shared" si="24"/>
        <v>30085058.84</v>
      </c>
      <c r="AO29" s="3">
        <f t="shared" si="24"/>
        <v>30085058.84</v>
      </c>
      <c r="AP29" s="3">
        <f t="shared" si="24"/>
        <v>30085058.84</v>
      </c>
      <c r="AQ29" s="3">
        <f t="shared" si="24"/>
        <v>30085058.84</v>
      </c>
      <c r="AR29" s="3">
        <f t="shared" si="24"/>
        <v>30085058.84</v>
      </c>
      <c r="AS29" s="3">
        <f t="shared" si="24"/>
        <v>30085058.84</v>
      </c>
      <c r="AT29" s="3">
        <f t="shared" si="24"/>
        <v>30085058.84</v>
      </c>
      <c r="AU29" s="3">
        <f t="shared" si="24"/>
        <v>30085058.84</v>
      </c>
      <c r="AV29" s="3">
        <f t="shared" si="24"/>
        <v>30085058.84</v>
      </c>
      <c r="AW29" s="3">
        <f t="shared" si="24"/>
        <v>30085058.84</v>
      </c>
      <c r="AX29" s="3">
        <f t="shared" si="24"/>
        <v>30085058.84</v>
      </c>
      <c r="AY29" s="3">
        <f t="shared" si="24"/>
        <v>30085058.84</v>
      </c>
      <c r="AZ29" s="3">
        <f t="shared" si="24"/>
        <v>30085058.84</v>
      </c>
      <c r="BA29" s="3">
        <f t="shared" si="24"/>
        <v>30085058.84</v>
      </c>
      <c r="BB29" s="3">
        <f t="shared" si="24"/>
        <v>30085058.84</v>
      </c>
      <c r="BC29" s="3">
        <f t="shared" si="24"/>
        <v>30085058.84</v>
      </c>
      <c r="BD29" s="3">
        <f t="shared" si="24"/>
        <v>30085058.84</v>
      </c>
      <c r="BE29" s="3">
        <f t="shared" si="24"/>
        <v>30085058.84</v>
      </c>
      <c r="BF29" s="3">
        <f t="shared" si="24"/>
        <v>30085058.84</v>
      </c>
      <c r="BG29" s="3">
        <f t="shared" si="24"/>
        <v>30085058.84</v>
      </c>
      <c r="BH29" s="3">
        <f t="shared" si="24"/>
        <v>30085058.84</v>
      </c>
    </row>
    <row r="30" spans="1:60" x14ac:dyDescent="0.2">
      <c r="I30" s="30"/>
    </row>
    <row r="31" spans="1:60" x14ac:dyDescent="0.2">
      <c r="I31" s="9"/>
    </row>
    <row r="32" spans="1:60" x14ac:dyDescent="0.2">
      <c r="A32" s="71" t="s">
        <v>77</v>
      </c>
    </row>
    <row r="33" spans="1:63" x14ac:dyDescent="0.2">
      <c r="A33" s="71" t="s">
        <v>43</v>
      </c>
      <c r="B33" t="s">
        <v>50</v>
      </c>
      <c r="D33" s="77"/>
      <c r="E33" s="72">
        <v>0</v>
      </c>
      <c r="F33" s="72">
        <v>0</v>
      </c>
      <c r="G33" s="72">
        <v>0</v>
      </c>
      <c r="H33" s="72">
        <v>0</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2">
        <v>0</v>
      </c>
      <c r="AB33" s="72">
        <v>0</v>
      </c>
      <c r="AC33" s="72">
        <v>0</v>
      </c>
      <c r="AD33" s="72">
        <v>0</v>
      </c>
      <c r="AE33" s="72">
        <v>0</v>
      </c>
      <c r="AF33" s="72">
        <v>0</v>
      </c>
      <c r="AG33" s="72">
        <v>0</v>
      </c>
      <c r="AH33" s="72">
        <v>0</v>
      </c>
      <c r="AI33" s="72">
        <v>0</v>
      </c>
      <c r="AJ33" s="72">
        <v>0</v>
      </c>
      <c r="AK33" s="72">
        <v>0</v>
      </c>
      <c r="AL33" s="72">
        <v>0</v>
      </c>
      <c r="AM33" s="72">
        <v>0</v>
      </c>
      <c r="AN33" s="72">
        <v>0</v>
      </c>
      <c r="AO33" s="72">
        <v>0</v>
      </c>
      <c r="AP33" s="72">
        <v>0</v>
      </c>
      <c r="AQ33" s="72">
        <v>0</v>
      </c>
      <c r="AR33" s="72">
        <v>0</v>
      </c>
      <c r="AS33" s="72">
        <v>0</v>
      </c>
      <c r="AT33" s="72">
        <v>0</v>
      </c>
      <c r="AU33" s="72">
        <v>0</v>
      </c>
      <c r="AV33" s="72">
        <v>0</v>
      </c>
      <c r="AW33" s="72">
        <v>0</v>
      </c>
      <c r="AX33" s="72">
        <v>0</v>
      </c>
      <c r="AY33" s="72">
        <v>0</v>
      </c>
      <c r="AZ33" s="72">
        <v>0</v>
      </c>
      <c r="BA33" s="72">
        <v>0</v>
      </c>
      <c r="BB33" s="72">
        <v>0</v>
      </c>
      <c r="BC33" s="72">
        <v>0</v>
      </c>
      <c r="BD33" s="72">
        <v>0</v>
      </c>
      <c r="BE33" s="72">
        <v>0</v>
      </c>
      <c r="BF33" s="72">
        <v>0</v>
      </c>
      <c r="BG33" s="72">
        <v>0</v>
      </c>
      <c r="BH33" s="72">
        <v>0</v>
      </c>
    </row>
    <row r="34" spans="1:63" x14ac:dyDescent="0.2">
      <c r="A34" s="71" t="s">
        <v>44</v>
      </c>
      <c r="B34" t="s">
        <v>50</v>
      </c>
      <c r="D34" s="77"/>
      <c r="E34" s="72">
        <f>E6*'Accum Depr no CIAC'!$D$35</f>
        <v>0</v>
      </c>
      <c r="F34" s="72">
        <f>F6*'Accum Depr no CIAC'!$D$35</f>
        <v>0</v>
      </c>
      <c r="G34" s="72">
        <f>G6*'Accum Depr no CIAC'!$D$35</f>
        <v>0</v>
      </c>
      <c r="H34" s="72">
        <f>H6*'Accum Depr no CIAC'!$D$35</f>
        <v>0</v>
      </c>
      <c r="I34" s="72">
        <f>'Accum Depr no CIAC'!D6-SUM(E34:H34)</f>
        <v>0</v>
      </c>
      <c r="J34" s="72">
        <f>'Accum Depr no CIAC'!P34</f>
        <v>0</v>
      </c>
      <c r="K34" s="72">
        <f t="shared" ref="K34:L46" si="25">J34</f>
        <v>0</v>
      </c>
      <c r="L34" s="72">
        <f t="shared" si="25"/>
        <v>0</v>
      </c>
      <c r="M34" s="78">
        <f>'Accum Depr no CIAC'!AB34</f>
        <v>0</v>
      </c>
      <c r="N34" s="78">
        <f>M34</f>
        <v>0</v>
      </c>
      <c r="O34" s="78">
        <f t="shared" ref="O34:X34" si="26">N34</f>
        <v>0</v>
      </c>
      <c r="P34" s="78">
        <f t="shared" si="26"/>
        <v>0</v>
      </c>
      <c r="Q34" s="78">
        <f t="shared" si="26"/>
        <v>0</v>
      </c>
      <c r="R34" s="78">
        <f t="shared" si="26"/>
        <v>0</v>
      </c>
      <c r="S34" s="78">
        <f t="shared" si="26"/>
        <v>0</v>
      </c>
      <c r="T34" s="78">
        <f t="shared" si="26"/>
        <v>0</v>
      </c>
      <c r="U34" s="78">
        <f t="shared" si="26"/>
        <v>0</v>
      </c>
      <c r="V34" s="78">
        <f t="shared" si="26"/>
        <v>0</v>
      </c>
      <c r="W34" s="78">
        <f t="shared" si="26"/>
        <v>0</v>
      </c>
      <c r="X34" s="78">
        <f t="shared" si="26"/>
        <v>0</v>
      </c>
      <c r="Y34" s="72">
        <f>'Accum Depr no CIAC'!BL34</f>
        <v>0</v>
      </c>
      <c r="Z34" s="78">
        <f>Y34</f>
        <v>0</v>
      </c>
      <c r="AA34" s="78">
        <f t="shared" ref="AA34:AJ34" si="27">Z34</f>
        <v>0</v>
      </c>
      <c r="AB34" s="78">
        <f t="shared" si="27"/>
        <v>0</v>
      </c>
      <c r="AC34" s="78">
        <f t="shared" si="27"/>
        <v>0</v>
      </c>
      <c r="AD34" s="78">
        <f t="shared" si="27"/>
        <v>0</v>
      </c>
      <c r="AE34" s="78">
        <f t="shared" si="27"/>
        <v>0</v>
      </c>
      <c r="AF34" s="78">
        <f t="shared" si="27"/>
        <v>0</v>
      </c>
      <c r="AG34" s="78">
        <f t="shared" si="27"/>
        <v>0</v>
      </c>
      <c r="AH34" s="78">
        <f t="shared" si="27"/>
        <v>0</v>
      </c>
      <c r="AI34" s="78">
        <f t="shared" si="27"/>
        <v>0</v>
      </c>
      <c r="AJ34" s="78">
        <f t="shared" si="27"/>
        <v>0</v>
      </c>
      <c r="AK34" s="78">
        <f>'Accum Depr no CIAC'!CV34</f>
        <v>0</v>
      </c>
      <c r="AL34" s="78">
        <f>AK34</f>
        <v>0</v>
      </c>
      <c r="AM34" s="78">
        <f t="shared" ref="AM34:AV34" si="28">AL34</f>
        <v>0</v>
      </c>
      <c r="AN34" s="78">
        <f t="shared" si="28"/>
        <v>0</v>
      </c>
      <c r="AO34" s="78">
        <f t="shared" si="28"/>
        <v>0</v>
      </c>
      <c r="AP34" s="78">
        <f t="shared" si="28"/>
        <v>0</v>
      </c>
      <c r="AQ34" s="78">
        <f t="shared" si="28"/>
        <v>0</v>
      </c>
      <c r="AR34" s="78">
        <f t="shared" si="28"/>
        <v>0</v>
      </c>
      <c r="AS34" s="78">
        <f t="shared" si="28"/>
        <v>0</v>
      </c>
      <c r="AT34" s="78">
        <f t="shared" si="28"/>
        <v>0</v>
      </c>
      <c r="AU34" s="78">
        <f t="shared" si="28"/>
        <v>0</v>
      </c>
      <c r="AV34" s="78">
        <f t="shared" si="28"/>
        <v>0</v>
      </c>
      <c r="AW34" s="78">
        <f>'Accum Depr no CIAC'!EF34</f>
        <v>0</v>
      </c>
      <c r="AX34" s="78">
        <f>AW34</f>
        <v>0</v>
      </c>
      <c r="AY34" s="78">
        <f t="shared" ref="AY34:BH34" si="29">AX34</f>
        <v>0</v>
      </c>
      <c r="AZ34" s="78">
        <f t="shared" si="29"/>
        <v>0</v>
      </c>
      <c r="BA34" s="78">
        <f t="shared" si="29"/>
        <v>0</v>
      </c>
      <c r="BB34" s="78">
        <f t="shared" si="29"/>
        <v>0</v>
      </c>
      <c r="BC34" s="78">
        <f t="shared" si="29"/>
        <v>0</v>
      </c>
      <c r="BD34" s="78">
        <f t="shared" si="29"/>
        <v>0</v>
      </c>
      <c r="BE34" s="78">
        <f t="shared" si="29"/>
        <v>0</v>
      </c>
      <c r="BF34" s="78">
        <f t="shared" si="29"/>
        <v>0</v>
      </c>
      <c r="BG34" s="78">
        <f t="shared" si="29"/>
        <v>0</v>
      </c>
      <c r="BH34" s="78">
        <f t="shared" si="29"/>
        <v>0</v>
      </c>
    </row>
    <row r="35" spans="1:63" x14ac:dyDescent="0.2">
      <c r="A35" s="71" t="s">
        <v>45</v>
      </c>
      <c r="B35" t="s">
        <v>50</v>
      </c>
      <c r="D35" s="77"/>
      <c r="E35" s="72">
        <f>E7*'Accum Depr no CIAC'!$D$35</f>
        <v>0</v>
      </c>
      <c r="F35" s="72">
        <f>F7*'Accum Depr no CIAC'!$D$35</f>
        <v>0</v>
      </c>
      <c r="G35" s="72">
        <f>G7*'Accum Depr no CIAC'!$D$35</f>
        <v>0</v>
      </c>
      <c r="H35" s="72">
        <f>H7*'Accum Depr no CIAC'!$D$35</f>
        <v>0</v>
      </c>
      <c r="I35" s="72">
        <f>'Accum Depr no CIAC'!D7-SUM(E35:H35)</f>
        <v>0</v>
      </c>
      <c r="J35" s="72">
        <f>'Accum Depr no CIAC'!P35</f>
        <v>0</v>
      </c>
      <c r="K35" s="72">
        <f t="shared" si="25"/>
        <v>0</v>
      </c>
      <c r="L35" s="72">
        <f t="shared" si="25"/>
        <v>0</v>
      </c>
      <c r="M35" s="78">
        <f>'Accum Depr no CIAC'!AB35</f>
        <v>0</v>
      </c>
      <c r="N35" s="78">
        <f t="shared" ref="N35:X46" si="30">M35</f>
        <v>0</v>
      </c>
      <c r="O35" s="78">
        <f t="shared" si="30"/>
        <v>0</v>
      </c>
      <c r="P35" s="78">
        <f t="shared" si="30"/>
        <v>0</v>
      </c>
      <c r="Q35" s="78">
        <f t="shared" si="30"/>
        <v>0</v>
      </c>
      <c r="R35" s="78">
        <f t="shared" si="30"/>
        <v>0</v>
      </c>
      <c r="S35" s="78">
        <f t="shared" si="30"/>
        <v>0</v>
      </c>
      <c r="T35" s="78">
        <f t="shared" si="30"/>
        <v>0</v>
      </c>
      <c r="U35" s="78">
        <f t="shared" si="30"/>
        <v>0</v>
      </c>
      <c r="V35" s="78">
        <f t="shared" si="30"/>
        <v>0</v>
      </c>
      <c r="W35" s="78">
        <f t="shared" si="30"/>
        <v>0</v>
      </c>
      <c r="X35" s="78">
        <f t="shared" si="30"/>
        <v>0</v>
      </c>
      <c r="Y35" s="72">
        <f>'Accum Depr no CIAC'!BL35</f>
        <v>0</v>
      </c>
      <c r="Z35" s="78">
        <f t="shared" ref="Z35:AJ46" si="31">Y35</f>
        <v>0</v>
      </c>
      <c r="AA35" s="78">
        <f t="shared" si="31"/>
        <v>0</v>
      </c>
      <c r="AB35" s="78">
        <f t="shared" si="31"/>
        <v>0</v>
      </c>
      <c r="AC35" s="78">
        <f t="shared" si="31"/>
        <v>0</v>
      </c>
      <c r="AD35" s="78">
        <f t="shared" si="31"/>
        <v>0</v>
      </c>
      <c r="AE35" s="78">
        <f t="shared" si="31"/>
        <v>0</v>
      </c>
      <c r="AF35" s="78">
        <f t="shared" si="31"/>
        <v>0</v>
      </c>
      <c r="AG35" s="78">
        <f t="shared" si="31"/>
        <v>0</v>
      </c>
      <c r="AH35" s="78">
        <f t="shared" si="31"/>
        <v>0</v>
      </c>
      <c r="AI35" s="78">
        <f t="shared" si="31"/>
        <v>0</v>
      </c>
      <c r="AJ35" s="78">
        <f t="shared" si="31"/>
        <v>0</v>
      </c>
      <c r="AK35" s="78">
        <f>'Accum Depr no CIAC'!CV35</f>
        <v>0</v>
      </c>
      <c r="AL35" s="78">
        <f t="shared" ref="AL35:AV46" si="32">AK35</f>
        <v>0</v>
      </c>
      <c r="AM35" s="78">
        <f t="shared" si="32"/>
        <v>0</v>
      </c>
      <c r="AN35" s="78">
        <f t="shared" si="32"/>
        <v>0</v>
      </c>
      <c r="AO35" s="78">
        <f t="shared" si="32"/>
        <v>0</v>
      </c>
      <c r="AP35" s="78">
        <f t="shared" si="32"/>
        <v>0</v>
      </c>
      <c r="AQ35" s="78">
        <f t="shared" si="32"/>
        <v>0</v>
      </c>
      <c r="AR35" s="78">
        <f t="shared" si="32"/>
        <v>0</v>
      </c>
      <c r="AS35" s="78">
        <f t="shared" si="32"/>
        <v>0</v>
      </c>
      <c r="AT35" s="78">
        <f t="shared" si="32"/>
        <v>0</v>
      </c>
      <c r="AU35" s="78">
        <f t="shared" si="32"/>
        <v>0</v>
      </c>
      <c r="AV35" s="78">
        <f t="shared" si="32"/>
        <v>0</v>
      </c>
      <c r="AW35" s="78">
        <f>'Accum Depr no CIAC'!EF35</f>
        <v>0</v>
      </c>
      <c r="AX35" s="78">
        <f t="shared" ref="AX35:BH46" si="33">AW35</f>
        <v>0</v>
      </c>
      <c r="AY35" s="78">
        <f t="shared" si="33"/>
        <v>0</v>
      </c>
      <c r="AZ35" s="78">
        <f t="shared" si="33"/>
        <v>0</v>
      </c>
      <c r="BA35" s="78">
        <f t="shared" si="33"/>
        <v>0</v>
      </c>
      <c r="BB35" s="78">
        <f t="shared" si="33"/>
        <v>0</v>
      </c>
      <c r="BC35" s="78">
        <f t="shared" si="33"/>
        <v>0</v>
      </c>
      <c r="BD35" s="78">
        <f t="shared" si="33"/>
        <v>0</v>
      </c>
      <c r="BE35" s="78">
        <f t="shared" si="33"/>
        <v>0</v>
      </c>
      <c r="BF35" s="78">
        <f t="shared" si="33"/>
        <v>0</v>
      </c>
      <c r="BG35" s="78">
        <f t="shared" si="33"/>
        <v>0</v>
      </c>
      <c r="BH35" s="78">
        <f t="shared" si="33"/>
        <v>0</v>
      </c>
    </row>
    <row r="36" spans="1:63" x14ac:dyDescent="0.2">
      <c r="A36" s="71" t="s">
        <v>42</v>
      </c>
      <c r="B36" t="s">
        <v>50</v>
      </c>
      <c r="D36" s="77"/>
      <c r="E36" s="72">
        <f>E8*'Accum Depr no CIAC'!$D$35</f>
        <v>0</v>
      </c>
      <c r="F36" s="72">
        <f>F8*'Accum Depr no CIAC'!$D$35</f>
        <v>0</v>
      </c>
      <c r="G36" s="72">
        <f>G8*'Accum Depr no CIAC'!$D$35</f>
        <v>0</v>
      </c>
      <c r="H36" s="72">
        <f>H8*'Accum Depr no CIAC'!$D$35</f>
        <v>0</v>
      </c>
      <c r="I36" s="72">
        <f>'Accum Depr no CIAC'!D8-SUM(E36:H36)</f>
        <v>0</v>
      </c>
      <c r="J36" s="72">
        <f>'Accum Depr no CIAC'!P36</f>
        <v>0</v>
      </c>
      <c r="K36" s="72">
        <f t="shared" si="25"/>
        <v>0</v>
      </c>
      <c r="L36" s="72">
        <f t="shared" si="25"/>
        <v>0</v>
      </c>
      <c r="M36" s="78">
        <f>'Accum Depr no CIAC'!AB36</f>
        <v>0</v>
      </c>
      <c r="N36" s="78">
        <f t="shared" si="30"/>
        <v>0</v>
      </c>
      <c r="O36" s="78">
        <f t="shared" si="30"/>
        <v>0</v>
      </c>
      <c r="P36" s="78">
        <f t="shared" si="30"/>
        <v>0</v>
      </c>
      <c r="Q36" s="78">
        <f t="shared" si="30"/>
        <v>0</v>
      </c>
      <c r="R36" s="78">
        <f t="shared" si="30"/>
        <v>0</v>
      </c>
      <c r="S36" s="78">
        <f t="shared" si="30"/>
        <v>0</v>
      </c>
      <c r="T36" s="78">
        <f t="shared" si="30"/>
        <v>0</v>
      </c>
      <c r="U36" s="78">
        <f t="shared" si="30"/>
        <v>0</v>
      </c>
      <c r="V36" s="78">
        <f t="shared" si="30"/>
        <v>0</v>
      </c>
      <c r="W36" s="78">
        <f t="shared" si="30"/>
        <v>0</v>
      </c>
      <c r="X36" s="78">
        <f t="shared" si="30"/>
        <v>0</v>
      </c>
      <c r="Y36" s="72">
        <f>'Accum Depr no CIAC'!BL36</f>
        <v>0</v>
      </c>
      <c r="Z36" s="78">
        <f t="shared" si="31"/>
        <v>0</v>
      </c>
      <c r="AA36" s="78">
        <f t="shared" si="31"/>
        <v>0</v>
      </c>
      <c r="AB36" s="78">
        <f t="shared" si="31"/>
        <v>0</v>
      </c>
      <c r="AC36" s="78">
        <f t="shared" si="31"/>
        <v>0</v>
      </c>
      <c r="AD36" s="78">
        <f t="shared" si="31"/>
        <v>0</v>
      </c>
      <c r="AE36" s="78">
        <f t="shared" si="31"/>
        <v>0</v>
      </c>
      <c r="AF36" s="78">
        <f t="shared" si="31"/>
        <v>0</v>
      </c>
      <c r="AG36" s="78">
        <f t="shared" si="31"/>
        <v>0</v>
      </c>
      <c r="AH36" s="78">
        <f t="shared" si="31"/>
        <v>0</v>
      </c>
      <c r="AI36" s="78">
        <f t="shared" si="31"/>
        <v>0</v>
      </c>
      <c r="AJ36" s="78">
        <f t="shared" si="31"/>
        <v>0</v>
      </c>
      <c r="AK36" s="78">
        <f>'Accum Depr no CIAC'!CV36</f>
        <v>0</v>
      </c>
      <c r="AL36" s="78">
        <f t="shared" si="32"/>
        <v>0</v>
      </c>
      <c r="AM36" s="78">
        <f t="shared" si="32"/>
        <v>0</v>
      </c>
      <c r="AN36" s="78">
        <f t="shared" si="32"/>
        <v>0</v>
      </c>
      <c r="AO36" s="78">
        <f t="shared" si="32"/>
        <v>0</v>
      </c>
      <c r="AP36" s="78">
        <f t="shared" si="32"/>
        <v>0</v>
      </c>
      <c r="AQ36" s="78">
        <f t="shared" si="32"/>
        <v>0</v>
      </c>
      <c r="AR36" s="78">
        <f t="shared" si="32"/>
        <v>0</v>
      </c>
      <c r="AS36" s="78">
        <f t="shared" si="32"/>
        <v>0</v>
      </c>
      <c r="AT36" s="78">
        <f t="shared" si="32"/>
        <v>0</v>
      </c>
      <c r="AU36" s="78">
        <f t="shared" si="32"/>
        <v>0</v>
      </c>
      <c r="AV36" s="78">
        <f t="shared" si="32"/>
        <v>0</v>
      </c>
      <c r="AW36" s="78">
        <f>'Accum Depr no CIAC'!EF36</f>
        <v>0</v>
      </c>
      <c r="AX36" s="78">
        <f t="shared" si="33"/>
        <v>0</v>
      </c>
      <c r="AY36" s="78">
        <f t="shared" si="33"/>
        <v>0</v>
      </c>
      <c r="AZ36" s="78">
        <f t="shared" si="33"/>
        <v>0</v>
      </c>
      <c r="BA36" s="78">
        <f t="shared" si="33"/>
        <v>0</v>
      </c>
      <c r="BB36" s="78">
        <f t="shared" si="33"/>
        <v>0</v>
      </c>
      <c r="BC36" s="78">
        <f t="shared" si="33"/>
        <v>0</v>
      </c>
      <c r="BD36" s="78">
        <f t="shared" si="33"/>
        <v>0</v>
      </c>
      <c r="BE36" s="78">
        <f t="shared" si="33"/>
        <v>0</v>
      </c>
      <c r="BF36" s="78">
        <f t="shared" si="33"/>
        <v>0</v>
      </c>
      <c r="BG36" s="78">
        <f t="shared" si="33"/>
        <v>0</v>
      </c>
      <c r="BH36" s="78">
        <f t="shared" si="33"/>
        <v>0</v>
      </c>
    </row>
    <row r="37" spans="1:63" x14ac:dyDescent="0.2">
      <c r="A37" s="71" t="s">
        <v>49</v>
      </c>
      <c r="B37" t="s">
        <v>50</v>
      </c>
      <c r="D37" s="77"/>
      <c r="E37" s="72">
        <f>E9*'Accum Depr no CIAC'!$D$35</f>
        <v>0</v>
      </c>
      <c r="F37" s="72">
        <f>F9*'Accum Depr no CIAC'!$D$35</f>
        <v>0</v>
      </c>
      <c r="G37" s="72">
        <f>G9*'Accum Depr no CIAC'!$D$35</f>
        <v>0</v>
      </c>
      <c r="H37" s="72">
        <f>H9*'Accum Depr no CIAC'!$D$35</f>
        <v>0</v>
      </c>
      <c r="I37" s="72">
        <f>'Accum Depr no CIAC'!D9-SUM(E37:H37)</f>
        <v>0</v>
      </c>
      <c r="J37" s="72">
        <f>'Accum Depr no CIAC'!P37</f>
        <v>0</v>
      </c>
      <c r="K37" s="72">
        <f t="shared" si="25"/>
        <v>0</v>
      </c>
      <c r="L37" s="72">
        <f t="shared" si="25"/>
        <v>0</v>
      </c>
      <c r="M37" s="78">
        <f>'Accum Depr no CIAC'!AB37</f>
        <v>0</v>
      </c>
      <c r="N37" s="78">
        <f t="shared" si="30"/>
        <v>0</v>
      </c>
      <c r="O37" s="78">
        <f t="shared" si="30"/>
        <v>0</v>
      </c>
      <c r="P37" s="78">
        <f t="shared" si="30"/>
        <v>0</v>
      </c>
      <c r="Q37" s="78">
        <f t="shared" si="30"/>
        <v>0</v>
      </c>
      <c r="R37" s="78">
        <f t="shared" si="30"/>
        <v>0</v>
      </c>
      <c r="S37" s="78">
        <f t="shared" si="30"/>
        <v>0</v>
      </c>
      <c r="T37" s="78">
        <f t="shared" si="30"/>
        <v>0</v>
      </c>
      <c r="U37" s="78">
        <f t="shared" si="30"/>
        <v>0</v>
      </c>
      <c r="V37" s="78">
        <f t="shared" si="30"/>
        <v>0</v>
      </c>
      <c r="W37" s="78">
        <f t="shared" si="30"/>
        <v>0</v>
      </c>
      <c r="X37" s="78">
        <f t="shared" si="30"/>
        <v>0</v>
      </c>
      <c r="Y37" s="72">
        <f>'Accum Depr no CIAC'!BL37</f>
        <v>0</v>
      </c>
      <c r="Z37" s="78">
        <f t="shared" si="31"/>
        <v>0</v>
      </c>
      <c r="AA37" s="78">
        <f t="shared" si="31"/>
        <v>0</v>
      </c>
      <c r="AB37" s="78">
        <f t="shared" si="31"/>
        <v>0</v>
      </c>
      <c r="AC37" s="78">
        <f t="shared" si="31"/>
        <v>0</v>
      </c>
      <c r="AD37" s="78">
        <f t="shared" si="31"/>
        <v>0</v>
      </c>
      <c r="AE37" s="78">
        <f t="shared" si="31"/>
        <v>0</v>
      </c>
      <c r="AF37" s="78">
        <f t="shared" si="31"/>
        <v>0</v>
      </c>
      <c r="AG37" s="78">
        <f t="shared" si="31"/>
        <v>0</v>
      </c>
      <c r="AH37" s="78">
        <f t="shared" si="31"/>
        <v>0</v>
      </c>
      <c r="AI37" s="78">
        <f t="shared" si="31"/>
        <v>0</v>
      </c>
      <c r="AJ37" s="78">
        <f t="shared" si="31"/>
        <v>0</v>
      </c>
      <c r="AK37" s="78">
        <f>'Accum Depr no CIAC'!CV37</f>
        <v>0</v>
      </c>
      <c r="AL37" s="78">
        <f t="shared" si="32"/>
        <v>0</v>
      </c>
      <c r="AM37" s="78">
        <f t="shared" si="32"/>
        <v>0</v>
      </c>
      <c r="AN37" s="78">
        <f t="shared" si="32"/>
        <v>0</v>
      </c>
      <c r="AO37" s="78">
        <f t="shared" si="32"/>
        <v>0</v>
      </c>
      <c r="AP37" s="78">
        <f t="shared" si="32"/>
        <v>0</v>
      </c>
      <c r="AQ37" s="78">
        <f t="shared" si="32"/>
        <v>0</v>
      </c>
      <c r="AR37" s="78">
        <f t="shared" si="32"/>
        <v>0</v>
      </c>
      <c r="AS37" s="78">
        <f t="shared" si="32"/>
        <v>0</v>
      </c>
      <c r="AT37" s="78">
        <f t="shared" si="32"/>
        <v>0</v>
      </c>
      <c r="AU37" s="78">
        <f t="shared" si="32"/>
        <v>0</v>
      </c>
      <c r="AV37" s="78">
        <f t="shared" si="32"/>
        <v>0</v>
      </c>
      <c r="AW37" s="78">
        <f>'Accum Depr no CIAC'!EF37</f>
        <v>0</v>
      </c>
      <c r="AX37" s="78">
        <f t="shared" si="33"/>
        <v>0</v>
      </c>
      <c r="AY37" s="78">
        <f t="shared" si="33"/>
        <v>0</v>
      </c>
      <c r="AZ37" s="78">
        <f t="shared" si="33"/>
        <v>0</v>
      </c>
      <c r="BA37" s="78">
        <f t="shared" si="33"/>
        <v>0</v>
      </c>
      <c r="BB37" s="78">
        <f t="shared" si="33"/>
        <v>0</v>
      </c>
      <c r="BC37" s="78">
        <f t="shared" si="33"/>
        <v>0</v>
      </c>
      <c r="BD37" s="78">
        <f t="shared" si="33"/>
        <v>0</v>
      </c>
      <c r="BE37" s="78">
        <f t="shared" si="33"/>
        <v>0</v>
      </c>
      <c r="BF37" s="78">
        <f t="shared" si="33"/>
        <v>0</v>
      </c>
      <c r="BG37" s="78">
        <f t="shared" si="33"/>
        <v>0</v>
      </c>
      <c r="BH37" s="78">
        <f t="shared" si="33"/>
        <v>0</v>
      </c>
    </row>
    <row r="38" spans="1:63" x14ac:dyDescent="0.2">
      <c r="A38" s="71" t="s">
        <v>41</v>
      </c>
      <c r="B38" t="s">
        <v>51</v>
      </c>
      <c r="D38" s="77"/>
      <c r="E38" s="72">
        <f>E10*'Accum Depr no CIAC'!$D$35</f>
        <v>0</v>
      </c>
      <c r="F38" s="72">
        <f>F10*'Accum Depr no CIAC'!$D$35</f>
        <v>0</v>
      </c>
      <c r="G38" s="72">
        <f>G10*'Accum Depr no CIAC'!$D$35</f>
        <v>0</v>
      </c>
      <c r="H38" s="72">
        <f>H10*'Accum Depr no CIAC'!$D$35</f>
        <v>0</v>
      </c>
      <c r="I38" s="72">
        <f>'Accum Depr no CIAC'!D10-SUM(E38:H38)</f>
        <v>101144.99264927232</v>
      </c>
      <c r="J38" s="72">
        <f>'Accum Depr no CIAC'!P38</f>
        <v>12437.385166666674</v>
      </c>
      <c r="K38" s="72">
        <f t="shared" si="25"/>
        <v>12437.385166666674</v>
      </c>
      <c r="L38" s="72">
        <f t="shared" si="25"/>
        <v>12437.385166666674</v>
      </c>
      <c r="M38" s="78">
        <f>'Accum Depr no CIAC'!AB38</f>
        <v>12437.385166666674</v>
      </c>
      <c r="N38" s="78">
        <f t="shared" si="30"/>
        <v>12437.385166666674</v>
      </c>
      <c r="O38" s="78">
        <f t="shared" si="30"/>
        <v>12437.385166666674</v>
      </c>
      <c r="P38" s="78">
        <f t="shared" si="30"/>
        <v>12437.385166666674</v>
      </c>
      <c r="Q38" s="78">
        <f t="shared" si="30"/>
        <v>12437.385166666674</v>
      </c>
      <c r="R38" s="78">
        <f t="shared" si="30"/>
        <v>12437.385166666674</v>
      </c>
      <c r="S38" s="78">
        <f t="shared" si="30"/>
        <v>12437.385166666674</v>
      </c>
      <c r="T38" s="78">
        <f t="shared" si="30"/>
        <v>12437.385166666674</v>
      </c>
      <c r="U38" s="78">
        <f t="shared" si="30"/>
        <v>12437.385166666674</v>
      </c>
      <c r="V38" s="78">
        <f t="shared" si="30"/>
        <v>12437.385166666674</v>
      </c>
      <c r="W38" s="78">
        <f t="shared" si="30"/>
        <v>12437.385166666674</v>
      </c>
      <c r="X38" s="78">
        <f t="shared" si="30"/>
        <v>12437.385166666674</v>
      </c>
      <c r="Y38" s="72">
        <f>'Accum Depr no CIAC'!BL38</f>
        <v>12437.385166666645</v>
      </c>
      <c r="Z38" s="78">
        <f t="shared" si="31"/>
        <v>12437.385166666645</v>
      </c>
      <c r="AA38" s="78">
        <f t="shared" si="31"/>
        <v>12437.385166666645</v>
      </c>
      <c r="AB38" s="78">
        <f t="shared" si="31"/>
        <v>12437.385166666645</v>
      </c>
      <c r="AC38" s="78">
        <f t="shared" si="31"/>
        <v>12437.385166666645</v>
      </c>
      <c r="AD38" s="78">
        <f t="shared" si="31"/>
        <v>12437.385166666645</v>
      </c>
      <c r="AE38" s="78">
        <f t="shared" si="31"/>
        <v>12437.385166666645</v>
      </c>
      <c r="AF38" s="78">
        <f t="shared" si="31"/>
        <v>12437.385166666645</v>
      </c>
      <c r="AG38" s="78">
        <f t="shared" si="31"/>
        <v>12437.385166666645</v>
      </c>
      <c r="AH38" s="78">
        <f t="shared" si="31"/>
        <v>12437.385166666645</v>
      </c>
      <c r="AI38" s="78">
        <f t="shared" si="31"/>
        <v>12437.385166666645</v>
      </c>
      <c r="AJ38" s="78">
        <f t="shared" si="31"/>
        <v>12437.385166666645</v>
      </c>
      <c r="AK38" s="78">
        <f>'Accum Depr no CIAC'!CV38</f>
        <v>12437.385166666645</v>
      </c>
      <c r="AL38" s="78">
        <f t="shared" si="32"/>
        <v>12437.385166666645</v>
      </c>
      <c r="AM38" s="78">
        <f t="shared" si="32"/>
        <v>12437.385166666645</v>
      </c>
      <c r="AN38" s="78">
        <f t="shared" si="32"/>
        <v>12437.385166666645</v>
      </c>
      <c r="AO38" s="78">
        <f t="shared" si="32"/>
        <v>12437.385166666645</v>
      </c>
      <c r="AP38" s="78">
        <f t="shared" si="32"/>
        <v>12437.385166666645</v>
      </c>
      <c r="AQ38" s="78">
        <f t="shared" si="32"/>
        <v>12437.385166666645</v>
      </c>
      <c r="AR38" s="78">
        <f t="shared" si="32"/>
        <v>12437.385166666645</v>
      </c>
      <c r="AS38" s="78">
        <f t="shared" si="32"/>
        <v>12437.385166666645</v>
      </c>
      <c r="AT38" s="78">
        <f t="shared" si="32"/>
        <v>12437.385166666645</v>
      </c>
      <c r="AU38" s="78">
        <f t="shared" si="32"/>
        <v>12437.385166666645</v>
      </c>
      <c r="AV38" s="78">
        <f t="shared" si="32"/>
        <v>12437.385166666645</v>
      </c>
      <c r="AW38" s="78">
        <f>'Accum Depr no CIAC'!EF38</f>
        <v>12437.385166666703</v>
      </c>
      <c r="AX38" s="78">
        <f t="shared" si="33"/>
        <v>12437.385166666703</v>
      </c>
      <c r="AY38" s="78">
        <f t="shared" si="33"/>
        <v>12437.385166666703</v>
      </c>
      <c r="AZ38" s="78">
        <f t="shared" si="33"/>
        <v>12437.385166666703</v>
      </c>
      <c r="BA38" s="78">
        <f t="shared" si="33"/>
        <v>12437.385166666703</v>
      </c>
      <c r="BB38" s="78">
        <f t="shared" si="33"/>
        <v>12437.385166666703</v>
      </c>
      <c r="BC38" s="78">
        <f t="shared" si="33"/>
        <v>12437.385166666703</v>
      </c>
      <c r="BD38" s="78">
        <f t="shared" si="33"/>
        <v>12437.385166666703</v>
      </c>
      <c r="BE38" s="78">
        <f t="shared" si="33"/>
        <v>12437.385166666703</v>
      </c>
      <c r="BF38" s="78">
        <f t="shared" si="33"/>
        <v>12437.385166666703</v>
      </c>
      <c r="BG38" s="78">
        <f t="shared" si="33"/>
        <v>12437.385166666703</v>
      </c>
      <c r="BH38" s="78">
        <f t="shared" si="33"/>
        <v>12437.385166666703</v>
      </c>
    </row>
    <row r="39" spans="1:63" x14ac:dyDescent="0.2">
      <c r="A39" s="71" t="s">
        <v>47</v>
      </c>
      <c r="B39" t="s">
        <v>51</v>
      </c>
      <c r="D39" s="77"/>
      <c r="E39" s="72">
        <f>E11*'Accum Depr no CIAC'!$D$35</f>
        <v>0</v>
      </c>
      <c r="F39" s="72">
        <f>F11*'Accum Depr no CIAC'!$D$35</f>
        <v>0</v>
      </c>
      <c r="G39" s="72">
        <f>G11*'Accum Depr no CIAC'!$D$35</f>
        <v>0</v>
      </c>
      <c r="H39" s="72">
        <f>H11*'Accum Depr no CIAC'!$D$35</f>
        <v>0</v>
      </c>
      <c r="I39" s="72">
        <f>'Accum Depr no CIAC'!D11-SUM(E39:H39)</f>
        <v>4.1160624000000003E-3</v>
      </c>
      <c r="J39" s="72">
        <f>'Accum Depr no CIAC'!P39</f>
        <v>1.0119999999999999E-3</v>
      </c>
      <c r="K39" s="72">
        <f t="shared" si="25"/>
        <v>1.0119999999999999E-3</v>
      </c>
      <c r="L39" s="72">
        <f t="shared" si="25"/>
        <v>1.0119999999999999E-3</v>
      </c>
      <c r="M39" s="78">
        <f>'Accum Depr no CIAC'!AB39</f>
        <v>1.011999999999999E-3</v>
      </c>
      <c r="N39" s="78">
        <f t="shared" si="30"/>
        <v>1.011999999999999E-3</v>
      </c>
      <c r="O39" s="78">
        <f t="shared" si="30"/>
        <v>1.011999999999999E-3</v>
      </c>
      <c r="P39" s="78">
        <f t="shared" si="30"/>
        <v>1.011999999999999E-3</v>
      </c>
      <c r="Q39" s="78">
        <f t="shared" si="30"/>
        <v>1.011999999999999E-3</v>
      </c>
      <c r="R39" s="78">
        <f t="shared" si="30"/>
        <v>1.011999999999999E-3</v>
      </c>
      <c r="S39" s="78">
        <f t="shared" si="30"/>
        <v>1.011999999999999E-3</v>
      </c>
      <c r="T39" s="78">
        <f t="shared" si="30"/>
        <v>1.011999999999999E-3</v>
      </c>
      <c r="U39" s="78">
        <f t="shared" si="30"/>
        <v>1.011999999999999E-3</v>
      </c>
      <c r="V39" s="78">
        <f t="shared" si="30"/>
        <v>1.011999999999999E-3</v>
      </c>
      <c r="W39" s="78">
        <f t="shared" si="30"/>
        <v>1.011999999999999E-3</v>
      </c>
      <c r="X39" s="78">
        <f t="shared" si="30"/>
        <v>1.011999999999999E-3</v>
      </c>
      <c r="Y39" s="72">
        <f>'Accum Depr no CIAC'!BL39</f>
        <v>8.5199999999999859E-4</v>
      </c>
      <c r="Z39" s="78">
        <f t="shared" si="31"/>
        <v>8.5199999999999859E-4</v>
      </c>
      <c r="AA39" s="78">
        <f t="shared" si="31"/>
        <v>8.5199999999999859E-4</v>
      </c>
      <c r="AB39" s="78">
        <f t="shared" si="31"/>
        <v>8.5199999999999859E-4</v>
      </c>
      <c r="AC39" s="78">
        <f t="shared" si="31"/>
        <v>8.5199999999999859E-4</v>
      </c>
      <c r="AD39" s="78">
        <f t="shared" si="31"/>
        <v>8.5199999999999859E-4</v>
      </c>
      <c r="AE39" s="78">
        <f t="shared" si="31"/>
        <v>8.5199999999999859E-4</v>
      </c>
      <c r="AF39" s="78">
        <f t="shared" si="31"/>
        <v>8.5199999999999859E-4</v>
      </c>
      <c r="AG39" s="78">
        <f t="shared" si="31"/>
        <v>8.5199999999999859E-4</v>
      </c>
      <c r="AH39" s="78">
        <f t="shared" si="31"/>
        <v>8.5199999999999859E-4</v>
      </c>
      <c r="AI39" s="78">
        <f t="shared" si="31"/>
        <v>8.5199999999999859E-4</v>
      </c>
      <c r="AJ39" s="78">
        <f t="shared" si="31"/>
        <v>8.5199999999999859E-4</v>
      </c>
      <c r="AK39" s="78">
        <f>'Accum Depr no CIAC'!CV39</f>
        <v>8.5199999999999859E-4</v>
      </c>
      <c r="AL39" s="78">
        <f t="shared" si="32"/>
        <v>8.5199999999999859E-4</v>
      </c>
      <c r="AM39" s="78">
        <f t="shared" si="32"/>
        <v>8.5199999999999859E-4</v>
      </c>
      <c r="AN39" s="78">
        <f t="shared" si="32"/>
        <v>8.5199999999999859E-4</v>
      </c>
      <c r="AO39" s="78">
        <f t="shared" si="32"/>
        <v>8.5199999999999859E-4</v>
      </c>
      <c r="AP39" s="78">
        <f t="shared" si="32"/>
        <v>8.5199999999999859E-4</v>
      </c>
      <c r="AQ39" s="78">
        <f t="shared" si="32"/>
        <v>8.5199999999999859E-4</v>
      </c>
      <c r="AR39" s="78">
        <f t="shared" si="32"/>
        <v>8.5199999999999859E-4</v>
      </c>
      <c r="AS39" s="78">
        <f t="shared" si="32"/>
        <v>8.5199999999999859E-4</v>
      </c>
      <c r="AT39" s="78">
        <f t="shared" si="32"/>
        <v>8.5199999999999859E-4</v>
      </c>
      <c r="AU39" s="78">
        <f t="shared" si="32"/>
        <v>8.5199999999999859E-4</v>
      </c>
      <c r="AV39" s="78">
        <f t="shared" si="32"/>
        <v>8.5199999999999859E-4</v>
      </c>
      <c r="AW39" s="78">
        <f>'Accum Depr no CIAC'!EF39</f>
        <v>8.5199999999999859E-4</v>
      </c>
      <c r="AX39" s="78">
        <f t="shared" si="33"/>
        <v>8.5199999999999859E-4</v>
      </c>
      <c r="AY39" s="78">
        <f t="shared" si="33"/>
        <v>8.5199999999999859E-4</v>
      </c>
      <c r="AZ39" s="78">
        <f t="shared" si="33"/>
        <v>8.5199999999999859E-4</v>
      </c>
      <c r="BA39" s="78">
        <f t="shared" si="33"/>
        <v>8.5199999999999859E-4</v>
      </c>
      <c r="BB39" s="78">
        <f t="shared" si="33"/>
        <v>8.5199999999999859E-4</v>
      </c>
      <c r="BC39" s="78">
        <f t="shared" si="33"/>
        <v>8.5199999999999859E-4</v>
      </c>
      <c r="BD39" s="78">
        <f t="shared" si="33"/>
        <v>8.5199999999999859E-4</v>
      </c>
      <c r="BE39" s="78">
        <f t="shared" si="33"/>
        <v>8.5199999999999859E-4</v>
      </c>
      <c r="BF39" s="78">
        <f t="shared" si="33"/>
        <v>8.5199999999999859E-4</v>
      </c>
      <c r="BG39" s="78">
        <f t="shared" si="33"/>
        <v>8.5199999999999859E-4</v>
      </c>
      <c r="BH39" s="78">
        <f t="shared" si="33"/>
        <v>8.5199999999999859E-4</v>
      </c>
    </row>
    <row r="40" spans="1:63" x14ac:dyDescent="0.2">
      <c r="A40" s="71" t="s">
        <v>44</v>
      </c>
      <c r="B40" t="s">
        <v>51</v>
      </c>
      <c r="D40" s="77"/>
      <c r="E40" s="72">
        <f>E12*'Accum Depr no CIAC'!$D$35</f>
        <v>0</v>
      </c>
      <c r="F40" s="72">
        <f>F12*'Accum Depr no CIAC'!$D$35</f>
        <v>0</v>
      </c>
      <c r="G40" s="72">
        <f>G12*'Accum Depr no CIAC'!$D$35</f>
        <v>0</v>
      </c>
      <c r="H40" s="72">
        <f>H12*'Accum Depr no CIAC'!$D$35</f>
        <v>0</v>
      </c>
      <c r="I40" s="72">
        <f>'Accum Depr no CIAC'!D12-SUM(E40:H40)</f>
        <v>-15.585450610800001</v>
      </c>
      <c r="J40" s="72">
        <f>'Accum Depr no CIAC'!P40</f>
        <v>-0.39312466666666523</v>
      </c>
      <c r="K40" s="72">
        <f t="shared" si="25"/>
        <v>-0.39312466666666523</v>
      </c>
      <c r="L40" s="72">
        <f t="shared" si="25"/>
        <v>-0.39312466666666523</v>
      </c>
      <c r="M40" s="78">
        <f>'Accum Depr no CIAC'!AB40</f>
        <v>-0.39312466666666523</v>
      </c>
      <c r="N40" s="78">
        <f t="shared" si="30"/>
        <v>-0.39312466666666523</v>
      </c>
      <c r="O40" s="78">
        <f t="shared" si="30"/>
        <v>-0.39312466666666523</v>
      </c>
      <c r="P40" s="78">
        <f t="shared" si="30"/>
        <v>-0.39312466666666523</v>
      </c>
      <c r="Q40" s="78">
        <f t="shared" si="30"/>
        <v>-0.39312466666666523</v>
      </c>
      <c r="R40" s="78">
        <f t="shared" si="30"/>
        <v>-0.39312466666666523</v>
      </c>
      <c r="S40" s="78">
        <f t="shared" si="30"/>
        <v>-0.39312466666666523</v>
      </c>
      <c r="T40" s="78">
        <f t="shared" si="30"/>
        <v>-0.39312466666666523</v>
      </c>
      <c r="U40" s="78">
        <f t="shared" si="30"/>
        <v>-0.39312466666666523</v>
      </c>
      <c r="V40" s="78">
        <f t="shared" si="30"/>
        <v>-0.39312466666666523</v>
      </c>
      <c r="W40" s="78">
        <f t="shared" si="30"/>
        <v>-0.39312466666666523</v>
      </c>
      <c r="X40" s="78">
        <f t="shared" si="30"/>
        <v>-0.39312466666666523</v>
      </c>
      <c r="Y40" s="72">
        <f>'Accum Depr no CIAC'!BL40</f>
        <v>-0.44468200000000024</v>
      </c>
      <c r="Z40" s="78">
        <f t="shared" si="31"/>
        <v>-0.44468200000000024</v>
      </c>
      <c r="AA40" s="78">
        <f t="shared" si="31"/>
        <v>-0.44468200000000024</v>
      </c>
      <c r="AB40" s="78">
        <f t="shared" si="31"/>
        <v>-0.44468200000000024</v>
      </c>
      <c r="AC40" s="78">
        <f t="shared" si="31"/>
        <v>-0.44468200000000024</v>
      </c>
      <c r="AD40" s="78">
        <f t="shared" si="31"/>
        <v>-0.44468200000000024</v>
      </c>
      <c r="AE40" s="78">
        <f t="shared" si="31"/>
        <v>-0.44468200000000024</v>
      </c>
      <c r="AF40" s="78">
        <f t="shared" si="31"/>
        <v>-0.44468200000000024</v>
      </c>
      <c r="AG40" s="78">
        <f t="shared" si="31"/>
        <v>-0.44468200000000024</v>
      </c>
      <c r="AH40" s="78">
        <f t="shared" si="31"/>
        <v>-0.44468200000000024</v>
      </c>
      <c r="AI40" s="78">
        <f t="shared" si="31"/>
        <v>-0.44468200000000024</v>
      </c>
      <c r="AJ40" s="78">
        <f t="shared" si="31"/>
        <v>-0.44468200000000024</v>
      </c>
      <c r="AK40" s="78">
        <f>'Accum Depr no CIAC'!CV40</f>
        <v>-0.44468200000000024</v>
      </c>
      <c r="AL40" s="78">
        <f t="shared" si="32"/>
        <v>-0.44468200000000024</v>
      </c>
      <c r="AM40" s="78">
        <f t="shared" si="32"/>
        <v>-0.44468200000000024</v>
      </c>
      <c r="AN40" s="78">
        <f t="shared" si="32"/>
        <v>-0.44468200000000024</v>
      </c>
      <c r="AO40" s="78">
        <f t="shared" si="32"/>
        <v>-0.44468200000000024</v>
      </c>
      <c r="AP40" s="78">
        <f t="shared" si="32"/>
        <v>-0.44468200000000024</v>
      </c>
      <c r="AQ40" s="78">
        <f t="shared" si="32"/>
        <v>-0.44468200000000024</v>
      </c>
      <c r="AR40" s="78">
        <f t="shared" si="32"/>
        <v>-0.44468200000000024</v>
      </c>
      <c r="AS40" s="78">
        <f t="shared" si="32"/>
        <v>-0.44468200000000024</v>
      </c>
      <c r="AT40" s="78">
        <f t="shared" si="32"/>
        <v>-0.44468200000000024</v>
      </c>
      <c r="AU40" s="78">
        <f t="shared" si="32"/>
        <v>-0.44468200000000024</v>
      </c>
      <c r="AV40" s="78">
        <f t="shared" si="32"/>
        <v>-0.44468200000000024</v>
      </c>
      <c r="AW40" s="78">
        <f>'Accum Depr no CIAC'!EF40</f>
        <v>-0.44468200000000024</v>
      </c>
      <c r="AX40" s="78">
        <f t="shared" si="33"/>
        <v>-0.44468200000000024</v>
      </c>
      <c r="AY40" s="78">
        <f t="shared" si="33"/>
        <v>-0.44468200000000024</v>
      </c>
      <c r="AZ40" s="78">
        <f t="shared" si="33"/>
        <v>-0.44468200000000024</v>
      </c>
      <c r="BA40" s="78">
        <f t="shared" si="33"/>
        <v>-0.44468200000000024</v>
      </c>
      <c r="BB40" s="78">
        <f t="shared" si="33"/>
        <v>-0.44468200000000024</v>
      </c>
      <c r="BC40" s="78">
        <f t="shared" si="33"/>
        <v>-0.44468200000000024</v>
      </c>
      <c r="BD40" s="78">
        <f t="shared" si="33"/>
        <v>-0.44468200000000024</v>
      </c>
      <c r="BE40" s="78">
        <f t="shared" si="33"/>
        <v>-0.44468200000000024</v>
      </c>
      <c r="BF40" s="78">
        <f t="shared" si="33"/>
        <v>-0.44468200000000024</v>
      </c>
      <c r="BG40" s="78">
        <f t="shared" si="33"/>
        <v>-0.44468200000000024</v>
      </c>
      <c r="BH40" s="78">
        <f t="shared" si="33"/>
        <v>-0.44468200000000024</v>
      </c>
    </row>
    <row r="41" spans="1:63" x14ac:dyDescent="0.2">
      <c r="A41" s="71" t="s">
        <v>45</v>
      </c>
      <c r="B41" t="s">
        <v>51</v>
      </c>
      <c r="D41" s="77"/>
      <c r="E41" s="150">
        <v>137681.03085423325</v>
      </c>
      <c r="F41" s="152">
        <v>686435.81700000004</v>
      </c>
      <c r="G41" s="152">
        <v>686435.81700000004</v>
      </c>
      <c r="H41" s="152">
        <v>686435.81700000004</v>
      </c>
      <c r="I41" s="72">
        <f>'Accum Depr no CIAC'!D13-SUM(E41:H41)</f>
        <v>579160.22879848909</v>
      </c>
      <c r="J41" s="72">
        <f>'Accum Depr no CIAC'!P41</f>
        <v>50567.438519000076</v>
      </c>
      <c r="K41" s="72">
        <f t="shared" si="25"/>
        <v>50567.438519000076</v>
      </c>
      <c r="L41" s="72">
        <f t="shared" si="25"/>
        <v>50567.438519000076</v>
      </c>
      <c r="M41" s="78">
        <f>'Accum Depr no CIAC'!AB41</f>
        <v>50567.438519000076</v>
      </c>
      <c r="N41" s="78">
        <f t="shared" si="30"/>
        <v>50567.438519000076</v>
      </c>
      <c r="O41" s="78">
        <f t="shared" si="30"/>
        <v>50567.438519000076</v>
      </c>
      <c r="P41" s="78">
        <f t="shared" si="30"/>
        <v>50567.438519000076</v>
      </c>
      <c r="Q41" s="78">
        <f t="shared" si="30"/>
        <v>50567.438519000076</v>
      </c>
      <c r="R41" s="78">
        <f t="shared" si="30"/>
        <v>50567.438519000076</v>
      </c>
      <c r="S41" s="78">
        <f t="shared" si="30"/>
        <v>50567.438519000076</v>
      </c>
      <c r="T41" s="78">
        <f t="shared" si="30"/>
        <v>50567.438519000076</v>
      </c>
      <c r="U41" s="78">
        <f t="shared" si="30"/>
        <v>50567.438519000076</v>
      </c>
      <c r="V41" s="78">
        <f t="shared" si="30"/>
        <v>50567.438519000076</v>
      </c>
      <c r="W41" s="78">
        <f t="shared" si="30"/>
        <v>50567.438519000076</v>
      </c>
      <c r="X41" s="78">
        <f t="shared" si="30"/>
        <v>50567.438519000076</v>
      </c>
      <c r="Y41" s="72">
        <f>'Accum Depr no CIAC'!BL41</f>
        <v>51482.686275000218</v>
      </c>
      <c r="Z41" s="78">
        <f t="shared" si="31"/>
        <v>51482.686275000218</v>
      </c>
      <c r="AA41" s="78">
        <f t="shared" si="31"/>
        <v>51482.686275000218</v>
      </c>
      <c r="AB41" s="78">
        <f t="shared" si="31"/>
        <v>51482.686275000218</v>
      </c>
      <c r="AC41" s="78">
        <f t="shared" si="31"/>
        <v>51482.686275000218</v>
      </c>
      <c r="AD41" s="78">
        <f t="shared" si="31"/>
        <v>51482.686275000218</v>
      </c>
      <c r="AE41" s="78">
        <f t="shared" si="31"/>
        <v>51482.686275000218</v>
      </c>
      <c r="AF41" s="78">
        <f t="shared" si="31"/>
        <v>51482.686275000218</v>
      </c>
      <c r="AG41" s="78">
        <f t="shared" si="31"/>
        <v>51482.686275000218</v>
      </c>
      <c r="AH41" s="78">
        <f t="shared" si="31"/>
        <v>51482.686275000218</v>
      </c>
      <c r="AI41" s="78">
        <f t="shared" si="31"/>
        <v>51482.686275000218</v>
      </c>
      <c r="AJ41" s="78">
        <f t="shared" si="31"/>
        <v>51482.686275000218</v>
      </c>
      <c r="AK41" s="78">
        <f>'Accum Depr no CIAC'!CV41</f>
        <v>51482.686274999753</v>
      </c>
      <c r="AL41" s="78">
        <f t="shared" si="32"/>
        <v>51482.686274999753</v>
      </c>
      <c r="AM41" s="78">
        <f t="shared" si="32"/>
        <v>51482.686274999753</v>
      </c>
      <c r="AN41" s="78">
        <f t="shared" si="32"/>
        <v>51482.686274999753</v>
      </c>
      <c r="AO41" s="78">
        <f t="shared" si="32"/>
        <v>51482.686274999753</v>
      </c>
      <c r="AP41" s="78">
        <f t="shared" si="32"/>
        <v>51482.686274999753</v>
      </c>
      <c r="AQ41" s="78">
        <f t="shared" si="32"/>
        <v>51482.686274999753</v>
      </c>
      <c r="AR41" s="78">
        <f t="shared" si="32"/>
        <v>51482.686274999753</v>
      </c>
      <c r="AS41" s="78">
        <f t="shared" si="32"/>
        <v>51482.686274999753</v>
      </c>
      <c r="AT41" s="78">
        <f t="shared" si="32"/>
        <v>51482.686274999753</v>
      </c>
      <c r="AU41" s="78">
        <f t="shared" si="32"/>
        <v>51482.686274999753</v>
      </c>
      <c r="AV41" s="78">
        <f t="shared" si="32"/>
        <v>51482.686274999753</v>
      </c>
      <c r="AW41" s="78">
        <f>'Accum Depr no CIAC'!EF41</f>
        <v>51482.686274999753</v>
      </c>
      <c r="AX41" s="78">
        <f t="shared" si="33"/>
        <v>51482.686274999753</v>
      </c>
      <c r="AY41" s="78">
        <f t="shared" si="33"/>
        <v>51482.686274999753</v>
      </c>
      <c r="AZ41" s="78">
        <f t="shared" si="33"/>
        <v>51482.686274999753</v>
      </c>
      <c r="BA41" s="78">
        <f t="shared" si="33"/>
        <v>51482.686274999753</v>
      </c>
      <c r="BB41" s="78">
        <f t="shared" si="33"/>
        <v>51482.686274999753</v>
      </c>
      <c r="BC41" s="78">
        <f t="shared" si="33"/>
        <v>51482.686274999753</v>
      </c>
      <c r="BD41" s="78">
        <f t="shared" si="33"/>
        <v>51482.686274999753</v>
      </c>
      <c r="BE41" s="78">
        <f t="shared" si="33"/>
        <v>51482.686274999753</v>
      </c>
      <c r="BF41" s="78">
        <f t="shared" si="33"/>
        <v>51482.686274999753</v>
      </c>
      <c r="BG41" s="78">
        <f t="shared" si="33"/>
        <v>51482.686274999753</v>
      </c>
      <c r="BH41" s="78">
        <f t="shared" si="33"/>
        <v>51482.686274999753</v>
      </c>
    </row>
    <row r="42" spans="1:63" x14ac:dyDescent="0.2">
      <c r="A42" s="71" t="s">
        <v>42</v>
      </c>
      <c r="B42" t="s">
        <v>51</v>
      </c>
      <c r="D42" s="77"/>
      <c r="E42" s="72">
        <v>0</v>
      </c>
      <c r="F42" s="72">
        <f>F14*'Accum Depr no CIAC'!$D$35</f>
        <v>0</v>
      </c>
      <c r="G42" s="72">
        <f>G14*'Accum Depr no CIAC'!$D$35</f>
        <v>0</v>
      </c>
      <c r="H42" s="72">
        <f>H14*'Accum Depr no CIAC'!$D$35</f>
        <v>0</v>
      </c>
      <c r="I42" s="72">
        <f>'Accum Depr no CIAC'!D14-SUM(E42:H42)</f>
        <v>72113.542408212787</v>
      </c>
      <c r="J42" s="72">
        <f>'Accum Depr no CIAC'!P42</f>
        <v>5652.5621518333355</v>
      </c>
      <c r="K42" s="72">
        <f t="shared" si="25"/>
        <v>5652.5621518333355</v>
      </c>
      <c r="L42" s="72">
        <f t="shared" si="25"/>
        <v>5652.5621518333355</v>
      </c>
      <c r="M42" s="78">
        <f>'Accum Depr no CIAC'!AB42</f>
        <v>5652.5621518333355</v>
      </c>
      <c r="N42" s="78">
        <f t="shared" si="30"/>
        <v>5652.5621518333355</v>
      </c>
      <c r="O42" s="78">
        <f t="shared" si="30"/>
        <v>5652.5621518333355</v>
      </c>
      <c r="P42" s="78">
        <f t="shared" si="30"/>
        <v>5652.5621518333355</v>
      </c>
      <c r="Q42" s="78">
        <f t="shared" si="30"/>
        <v>5652.5621518333355</v>
      </c>
      <c r="R42" s="78">
        <f t="shared" si="30"/>
        <v>5652.5621518333355</v>
      </c>
      <c r="S42" s="78">
        <f t="shared" si="30"/>
        <v>5652.5621518333355</v>
      </c>
      <c r="T42" s="78">
        <f t="shared" si="30"/>
        <v>5652.5621518333355</v>
      </c>
      <c r="U42" s="78">
        <f t="shared" si="30"/>
        <v>5652.5621518333355</v>
      </c>
      <c r="V42" s="78">
        <f t="shared" si="30"/>
        <v>5652.5621518333355</v>
      </c>
      <c r="W42" s="78">
        <f t="shared" si="30"/>
        <v>5652.5621518333355</v>
      </c>
      <c r="X42" s="78">
        <f t="shared" si="30"/>
        <v>5652.5621518333355</v>
      </c>
      <c r="Y42" s="72">
        <f>'Accum Depr no CIAC'!BL42</f>
        <v>4708.1873613333446</v>
      </c>
      <c r="Z42" s="78">
        <f t="shared" si="31"/>
        <v>4708.1873613333446</v>
      </c>
      <c r="AA42" s="78">
        <f t="shared" si="31"/>
        <v>4708.1873613333446</v>
      </c>
      <c r="AB42" s="78">
        <f t="shared" si="31"/>
        <v>4708.1873613333446</v>
      </c>
      <c r="AC42" s="78">
        <f t="shared" si="31"/>
        <v>4708.1873613333446</v>
      </c>
      <c r="AD42" s="78">
        <f t="shared" si="31"/>
        <v>4708.1873613333446</v>
      </c>
      <c r="AE42" s="78">
        <f t="shared" si="31"/>
        <v>4708.1873613333446</v>
      </c>
      <c r="AF42" s="78">
        <f t="shared" si="31"/>
        <v>4708.1873613333446</v>
      </c>
      <c r="AG42" s="78">
        <f t="shared" si="31"/>
        <v>4708.1873613333446</v>
      </c>
      <c r="AH42" s="78">
        <f t="shared" si="31"/>
        <v>4708.1873613333446</v>
      </c>
      <c r="AI42" s="78">
        <f t="shared" si="31"/>
        <v>4708.1873613333446</v>
      </c>
      <c r="AJ42" s="78">
        <f t="shared" si="31"/>
        <v>4708.1873613333446</v>
      </c>
      <c r="AK42" s="78">
        <f>'Accum Depr no CIAC'!CV42</f>
        <v>4708.1873613333446</v>
      </c>
      <c r="AL42" s="78">
        <f t="shared" si="32"/>
        <v>4708.1873613333446</v>
      </c>
      <c r="AM42" s="78">
        <f t="shared" si="32"/>
        <v>4708.1873613333446</v>
      </c>
      <c r="AN42" s="78">
        <f t="shared" si="32"/>
        <v>4708.1873613333446</v>
      </c>
      <c r="AO42" s="78">
        <f t="shared" si="32"/>
        <v>4708.1873613333446</v>
      </c>
      <c r="AP42" s="78">
        <f t="shared" si="32"/>
        <v>4708.1873613333446</v>
      </c>
      <c r="AQ42" s="78">
        <f t="shared" si="32"/>
        <v>4708.1873613333446</v>
      </c>
      <c r="AR42" s="78">
        <f t="shared" si="32"/>
        <v>4708.1873613333446</v>
      </c>
      <c r="AS42" s="78">
        <f t="shared" si="32"/>
        <v>4708.1873613333446</v>
      </c>
      <c r="AT42" s="78">
        <f t="shared" si="32"/>
        <v>4708.1873613333446</v>
      </c>
      <c r="AU42" s="78">
        <f t="shared" si="32"/>
        <v>4708.1873613333446</v>
      </c>
      <c r="AV42" s="78">
        <f t="shared" si="32"/>
        <v>4708.1873613333446</v>
      </c>
      <c r="AW42" s="78">
        <f>'Accum Depr no CIAC'!EF42</f>
        <v>4708.1873613333446</v>
      </c>
      <c r="AX42" s="78">
        <f t="shared" si="33"/>
        <v>4708.1873613333446</v>
      </c>
      <c r="AY42" s="78">
        <f t="shared" si="33"/>
        <v>4708.1873613333446</v>
      </c>
      <c r="AZ42" s="78">
        <f t="shared" si="33"/>
        <v>4708.1873613333446</v>
      </c>
      <c r="BA42" s="78">
        <f t="shared" si="33"/>
        <v>4708.1873613333446</v>
      </c>
      <c r="BB42" s="78">
        <f t="shared" si="33"/>
        <v>4708.1873613333446</v>
      </c>
      <c r="BC42" s="78">
        <f t="shared" si="33"/>
        <v>4708.1873613333446</v>
      </c>
      <c r="BD42" s="78">
        <f t="shared" si="33"/>
        <v>4708.1873613333446</v>
      </c>
      <c r="BE42" s="78">
        <f t="shared" si="33"/>
        <v>4708.1873613333446</v>
      </c>
      <c r="BF42" s="78">
        <f t="shared" si="33"/>
        <v>4708.1873613333446</v>
      </c>
      <c r="BG42" s="78">
        <f t="shared" si="33"/>
        <v>4708.1873613333446</v>
      </c>
      <c r="BH42" s="78">
        <f t="shared" si="33"/>
        <v>4708.1873613333446</v>
      </c>
    </row>
    <row r="43" spans="1:63" x14ac:dyDescent="0.2">
      <c r="A43" s="71" t="s">
        <v>46</v>
      </c>
      <c r="B43" t="s">
        <v>51</v>
      </c>
      <c r="D43" s="77"/>
      <c r="E43" s="72">
        <v>0</v>
      </c>
      <c r="F43" s="72">
        <f>F15*'Accum Depr no CIAC'!$D$35</f>
        <v>0</v>
      </c>
      <c r="G43" s="72">
        <f>G15*'Accum Depr no CIAC'!$D$35</f>
        <v>0</v>
      </c>
      <c r="H43" s="72">
        <f>H15*'Accum Depr no CIAC'!$D$35</f>
        <v>0</v>
      </c>
      <c r="I43" s="72">
        <f>'Accum Depr no CIAC'!D15-SUM(E43:H43)</f>
        <v>7711.8098538344002</v>
      </c>
      <c r="J43" s="72">
        <f>'Accum Depr no CIAC'!P43</f>
        <v>1335.5430158333329</v>
      </c>
      <c r="K43" s="72">
        <f t="shared" si="25"/>
        <v>1335.5430158333329</v>
      </c>
      <c r="L43" s="72">
        <f t="shared" si="25"/>
        <v>1335.5430158333329</v>
      </c>
      <c r="M43" s="78">
        <f>'Accum Depr no CIAC'!AB43</f>
        <v>1335.5430158333329</v>
      </c>
      <c r="N43" s="78">
        <f t="shared" si="30"/>
        <v>1335.5430158333329</v>
      </c>
      <c r="O43" s="78">
        <f t="shared" si="30"/>
        <v>1335.5430158333329</v>
      </c>
      <c r="P43" s="78">
        <f t="shared" si="30"/>
        <v>1335.5430158333329</v>
      </c>
      <c r="Q43" s="78">
        <f t="shared" si="30"/>
        <v>1335.5430158333329</v>
      </c>
      <c r="R43" s="78">
        <f t="shared" si="30"/>
        <v>1335.5430158333329</v>
      </c>
      <c r="S43" s="78">
        <f t="shared" si="30"/>
        <v>1335.5430158333329</v>
      </c>
      <c r="T43" s="78">
        <f t="shared" si="30"/>
        <v>1335.5430158333329</v>
      </c>
      <c r="U43" s="78">
        <f t="shared" si="30"/>
        <v>1335.5430158333329</v>
      </c>
      <c r="V43" s="78">
        <f t="shared" si="30"/>
        <v>1335.5430158333329</v>
      </c>
      <c r="W43" s="78">
        <f t="shared" si="30"/>
        <v>1335.5430158333329</v>
      </c>
      <c r="X43" s="78">
        <f t="shared" si="30"/>
        <v>1335.5430158333329</v>
      </c>
      <c r="Y43" s="72">
        <f>'Accum Depr no CIAC'!BL43</f>
        <v>998.24529066666582</v>
      </c>
      <c r="Z43" s="78">
        <f t="shared" si="31"/>
        <v>998.24529066666582</v>
      </c>
      <c r="AA43" s="78">
        <f t="shared" si="31"/>
        <v>998.24529066666582</v>
      </c>
      <c r="AB43" s="78">
        <f t="shared" si="31"/>
        <v>998.24529066666582</v>
      </c>
      <c r="AC43" s="78">
        <f t="shared" si="31"/>
        <v>998.24529066666582</v>
      </c>
      <c r="AD43" s="78">
        <f t="shared" si="31"/>
        <v>998.24529066666582</v>
      </c>
      <c r="AE43" s="78">
        <f t="shared" si="31"/>
        <v>998.24529066666582</v>
      </c>
      <c r="AF43" s="78">
        <f t="shared" si="31"/>
        <v>998.24529066666582</v>
      </c>
      <c r="AG43" s="78">
        <f t="shared" si="31"/>
        <v>998.24529066666582</v>
      </c>
      <c r="AH43" s="78">
        <f t="shared" si="31"/>
        <v>998.24529066666582</v>
      </c>
      <c r="AI43" s="78">
        <f t="shared" si="31"/>
        <v>998.24529066666582</v>
      </c>
      <c r="AJ43" s="78">
        <f t="shared" si="31"/>
        <v>998.24529066666582</v>
      </c>
      <c r="AK43" s="78">
        <f>'Accum Depr no CIAC'!CV43</f>
        <v>998.24529066666582</v>
      </c>
      <c r="AL43" s="78">
        <f t="shared" si="32"/>
        <v>998.24529066666582</v>
      </c>
      <c r="AM43" s="78">
        <f t="shared" si="32"/>
        <v>998.24529066666582</v>
      </c>
      <c r="AN43" s="78">
        <f t="shared" si="32"/>
        <v>998.24529066666582</v>
      </c>
      <c r="AO43" s="78">
        <f t="shared" si="32"/>
        <v>998.24529066666582</v>
      </c>
      <c r="AP43" s="78">
        <f t="shared" si="32"/>
        <v>998.24529066666582</v>
      </c>
      <c r="AQ43" s="78">
        <f t="shared" si="32"/>
        <v>998.24529066666582</v>
      </c>
      <c r="AR43" s="78">
        <f t="shared" si="32"/>
        <v>998.24529066666582</v>
      </c>
      <c r="AS43" s="78">
        <f t="shared" si="32"/>
        <v>998.24529066666582</v>
      </c>
      <c r="AT43" s="78">
        <f t="shared" si="32"/>
        <v>998.24529066666582</v>
      </c>
      <c r="AU43" s="78">
        <f t="shared" si="32"/>
        <v>998.24529066666582</v>
      </c>
      <c r="AV43" s="78">
        <f t="shared" si="32"/>
        <v>998.24529066666582</v>
      </c>
      <c r="AW43" s="78">
        <f>'Accum Depr no CIAC'!EF43</f>
        <v>998.24529066666582</v>
      </c>
      <c r="AX43" s="78">
        <f t="shared" si="33"/>
        <v>998.24529066666582</v>
      </c>
      <c r="AY43" s="78">
        <f t="shared" si="33"/>
        <v>998.24529066666582</v>
      </c>
      <c r="AZ43" s="78">
        <f t="shared" si="33"/>
        <v>998.24529066666582</v>
      </c>
      <c r="BA43" s="78">
        <f t="shared" si="33"/>
        <v>998.24529066666582</v>
      </c>
      <c r="BB43" s="78">
        <f t="shared" si="33"/>
        <v>998.24529066666582</v>
      </c>
      <c r="BC43" s="78">
        <f t="shared" si="33"/>
        <v>998.24529066666582</v>
      </c>
      <c r="BD43" s="78">
        <f t="shared" si="33"/>
        <v>998.24529066666582</v>
      </c>
      <c r="BE43" s="78">
        <f t="shared" si="33"/>
        <v>998.24529066666582</v>
      </c>
      <c r="BF43" s="78">
        <f t="shared" si="33"/>
        <v>998.24529066666582</v>
      </c>
      <c r="BG43" s="78">
        <f t="shared" si="33"/>
        <v>998.24529066666582</v>
      </c>
      <c r="BH43" s="78">
        <f t="shared" si="33"/>
        <v>998.24529066666582</v>
      </c>
    </row>
    <row r="44" spans="1:63" x14ac:dyDescent="0.2">
      <c r="A44" s="71" t="s">
        <v>48</v>
      </c>
      <c r="B44" t="s">
        <v>51</v>
      </c>
      <c r="D44" s="77"/>
      <c r="E44" s="72">
        <v>0</v>
      </c>
      <c r="F44" s="72">
        <f>F16*'Accum Depr no CIAC'!$D$35</f>
        <v>0</v>
      </c>
      <c r="G44" s="72">
        <f>G16*'Accum Depr no CIAC'!$D$35</f>
        <v>0</v>
      </c>
      <c r="H44" s="72">
        <f>H16*'Accum Depr no CIAC'!$D$35</f>
        <v>0</v>
      </c>
      <c r="I44" s="72">
        <f>'Accum Depr no CIAC'!D16-SUM(E44:H44)</f>
        <v>386.14932657420002</v>
      </c>
      <c r="J44" s="72">
        <f>'Accum Depr no CIAC'!P44</f>
        <v>87.02049999999997</v>
      </c>
      <c r="K44" s="72">
        <f t="shared" si="25"/>
        <v>87.02049999999997</v>
      </c>
      <c r="L44" s="72">
        <f t="shared" si="25"/>
        <v>87.02049999999997</v>
      </c>
      <c r="M44" s="78">
        <f>'Accum Depr no CIAC'!AB44</f>
        <v>87.020500000000084</v>
      </c>
      <c r="N44" s="78">
        <f t="shared" si="30"/>
        <v>87.020500000000084</v>
      </c>
      <c r="O44" s="78">
        <f t="shared" si="30"/>
        <v>87.020500000000084</v>
      </c>
      <c r="P44" s="78">
        <f t="shared" si="30"/>
        <v>87.020500000000084</v>
      </c>
      <c r="Q44" s="78">
        <f t="shared" si="30"/>
        <v>87.020500000000084</v>
      </c>
      <c r="R44" s="78">
        <f t="shared" si="30"/>
        <v>87.020500000000084</v>
      </c>
      <c r="S44" s="78">
        <f t="shared" si="30"/>
        <v>87.020500000000084</v>
      </c>
      <c r="T44" s="78">
        <f t="shared" si="30"/>
        <v>87.020500000000084</v>
      </c>
      <c r="U44" s="78">
        <f t="shared" si="30"/>
        <v>87.020500000000084</v>
      </c>
      <c r="V44" s="78">
        <f t="shared" si="30"/>
        <v>87.020500000000084</v>
      </c>
      <c r="W44" s="78">
        <f t="shared" si="30"/>
        <v>87.020500000000084</v>
      </c>
      <c r="X44" s="78">
        <f t="shared" si="30"/>
        <v>87.020500000000084</v>
      </c>
      <c r="Y44" s="72">
        <f>'Accum Depr no CIAC'!BL44</f>
        <v>87.020500000000084</v>
      </c>
      <c r="Z44" s="78">
        <f t="shared" si="31"/>
        <v>87.020500000000084</v>
      </c>
      <c r="AA44" s="78">
        <f t="shared" si="31"/>
        <v>87.020500000000084</v>
      </c>
      <c r="AB44" s="78">
        <f t="shared" si="31"/>
        <v>87.020500000000084</v>
      </c>
      <c r="AC44" s="78">
        <f t="shared" si="31"/>
        <v>87.020500000000084</v>
      </c>
      <c r="AD44" s="78">
        <f t="shared" si="31"/>
        <v>87.020500000000084</v>
      </c>
      <c r="AE44" s="78">
        <f t="shared" si="31"/>
        <v>87.020500000000084</v>
      </c>
      <c r="AF44" s="78">
        <f t="shared" si="31"/>
        <v>87.020500000000084</v>
      </c>
      <c r="AG44" s="78">
        <f t="shared" si="31"/>
        <v>87.020500000000084</v>
      </c>
      <c r="AH44" s="78">
        <f t="shared" si="31"/>
        <v>87.020500000000084</v>
      </c>
      <c r="AI44" s="78">
        <f t="shared" si="31"/>
        <v>87.020500000000084</v>
      </c>
      <c r="AJ44" s="78">
        <f t="shared" si="31"/>
        <v>87.020500000000084</v>
      </c>
      <c r="AK44" s="78">
        <f>'Accum Depr no CIAC'!CV44</f>
        <v>87.020500000000084</v>
      </c>
      <c r="AL44" s="78">
        <f t="shared" si="32"/>
        <v>87.020500000000084</v>
      </c>
      <c r="AM44" s="78">
        <f t="shared" si="32"/>
        <v>87.020500000000084</v>
      </c>
      <c r="AN44" s="78">
        <f t="shared" si="32"/>
        <v>87.020500000000084</v>
      </c>
      <c r="AO44" s="78">
        <f t="shared" si="32"/>
        <v>87.020500000000084</v>
      </c>
      <c r="AP44" s="78">
        <f t="shared" si="32"/>
        <v>87.020500000000084</v>
      </c>
      <c r="AQ44" s="78">
        <f t="shared" si="32"/>
        <v>87.020500000000084</v>
      </c>
      <c r="AR44" s="78">
        <f t="shared" si="32"/>
        <v>87.020500000000084</v>
      </c>
      <c r="AS44" s="78">
        <f t="shared" si="32"/>
        <v>87.020500000000084</v>
      </c>
      <c r="AT44" s="78">
        <f t="shared" si="32"/>
        <v>87.020500000000084</v>
      </c>
      <c r="AU44" s="78">
        <f t="shared" si="32"/>
        <v>87.020500000000084</v>
      </c>
      <c r="AV44" s="78">
        <f t="shared" si="32"/>
        <v>87.020500000000084</v>
      </c>
      <c r="AW44" s="78">
        <f>'Accum Depr no CIAC'!EF44</f>
        <v>87.020499999999629</v>
      </c>
      <c r="AX44" s="78">
        <f t="shared" si="33"/>
        <v>87.020499999999629</v>
      </c>
      <c r="AY44" s="78">
        <f t="shared" si="33"/>
        <v>87.020499999999629</v>
      </c>
      <c r="AZ44" s="78">
        <f t="shared" si="33"/>
        <v>87.020499999999629</v>
      </c>
      <c r="BA44" s="78">
        <f t="shared" si="33"/>
        <v>87.020499999999629</v>
      </c>
      <c r="BB44" s="78">
        <f t="shared" si="33"/>
        <v>87.020499999999629</v>
      </c>
      <c r="BC44" s="78">
        <f t="shared" si="33"/>
        <v>87.020499999999629</v>
      </c>
      <c r="BD44" s="78">
        <f t="shared" si="33"/>
        <v>87.020499999999629</v>
      </c>
      <c r="BE44" s="78">
        <f t="shared" si="33"/>
        <v>87.020499999999629</v>
      </c>
      <c r="BF44" s="78">
        <f t="shared" si="33"/>
        <v>87.020499999999629</v>
      </c>
      <c r="BG44" s="78">
        <f t="shared" si="33"/>
        <v>87.020499999999629</v>
      </c>
      <c r="BH44" s="78">
        <f t="shared" si="33"/>
        <v>87.020499999999629</v>
      </c>
    </row>
    <row r="45" spans="1:63" x14ac:dyDescent="0.2">
      <c r="A45" s="71" t="s">
        <v>45</v>
      </c>
      <c r="B45" t="s">
        <v>52</v>
      </c>
      <c r="D45" s="77"/>
      <c r="E45" s="159"/>
      <c r="F45" s="153"/>
      <c r="G45" s="153"/>
      <c r="H45" s="153"/>
      <c r="I45" s="72"/>
      <c r="J45" s="72">
        <f>'Accum Depr no CIAC'!P45</f>
        <v>0</v>
      </c>
      <c r="K45" s="72">
        <f t="shared" si="25"/>
        <v>0</v>
      </c>
      <c r="L45" s="72">
        <f t="shared" si="25"/>
        <v>0</v>
      </c>
      <c r="M45" s="78">
        <f>'Accum Depr no CIAC'!AB45</f>
        <v>0</v>
      </c>
      <c r="N45" s="78">
        <f t="shared" si="30"/>
        <v>0</v>
      </c>
      <c r="O45" s="78">
        <f t="shared" si="30"/>
        <v>0</v>
      </c>
      <c r="P45" s="78">
        <f t="shared" si="30"/>
        <v>0</v>
      </c>
      <c r="Q45" s="78">
        <f t="shared" si="30"/>
        <v>0</v>
      </c>
      <c r="R45" s="78">
        <f t="shared" si="30"/>
        <v>0</v>
      </c>
      <c r="S45" s="78">
        <f t="shared" si="30"/>
        <v>0</v>
      </c>
      <c r="T45" s="78">
        <f t="shared" si="30"/>
        <v>0</v>
      </c>
      <c r="U45" s="78">
        <f t="shared" si="30"/>
        <v>0</v>
      </c>
      <c r="V45" s="78">
        <f t="shared" si="30"/>
        <v>0</v>
      </c>
      <c r="W45" s="78">
        <f t="shared" si="30"/>
        <v>0</v>
      </c>
      <c r="X45" s="78">
        <f t="shared" si="30"/>
        <v>0</v>
      </c>
      <c r="Y45" s="72">
        <f>'Accum Depr no CIAC'!BL45</f>
        <v>0</v>
      </c>
      <c r="Z45" s="78">
        <f t="shared" si="31"/>
        <v>0</v>
      </c>
      <c r="AA45" s="78">
        <f t="shared" si="31"/>
        <v>0</v>
      </c>
      <c r="AB45" s="78">
        <f t="shared" si="31"/>
        <v>0</v>
      </c>
      <c r="AC45" s="78">
        <f t="shared" si="31"/>
        <v>0</v>
      </c>
      <c r="AD45" s="78">
        <f t="shared" si="31"/>
        <v>0</v>
      </c>
      <c r="AE45" s="78">
        <f t="shared" si="31"/>
        <v>0</v>
      </c>
      <c r="AF45" s="78">
        <f t="shared" si="31"/>
        <v>0</v>
      </c>
      <c r="AG45" s="78">
        <f t="shared" si="31"/>
        <v>0</v>
      </c>
      <c r="AH45" s="78">
        <f t="shared" si="31"/>
        <v>0</v>
      </c>
      <c r="AI45" s="78">
        <f t="shared" si="31"/>
        <v>0</v>
      </c>
      <c r="AJ45" s="78">
        <f t="shared" si="31"/>
        <v>0</v>
      </c>
      <c r="AK45" s="78">
        <f>'Accum Depr no CIAC'!CV45</f>
        <v>0</v>
      </c>
      <c r="AL45" s="78">
        <f t="shared" si="32"/>
        <v>0</v>
      </c>
      <c r="AM45" s="78">
        <f t="shared" si="32"/>
        <v>0</v>
      </c>
      <c r="AN45" s="78">
        <f t="shared" si="32"/>
        <v>0</v>
      </c>
      <c r="AO45" s="78">
        <f t="shared" si="32"/>
        <v>0</v>
      </c>
      <c r="AP45" s="78">
        <f t="shared" si="32"/>
        <v>0</v>
      </c>
      <c r="AQ45" s="78">
        <f t="shared" si="32"/>
        <v>0</v>
      </c>
      <c r="AR45" s="78">
        <f t="shared" si="32"/>
        <v>0</v>
      </c>
      <c r="AS45" s="78">
        <f t="shared" si="32"/>
        <v>0</v>
      </c>
      <c r="AT45" s="78">
        <f t="shared" si="32"/>
        <v>0</v>
      </c>
      <c r="AU45" s="78">
        <f t="shared" si="32"/>
        <v>0</v>
      </c>
      <c r="AV45" s="78">
        <f t="shared" si="32"/>
        <v>0</v>
      </c>
      <c r="AW45" s="78">
        <f>'Accum Depr no CIAC'!EF45</f>
        <v>0</v>
      </c>
      <c r="AX45" s="78">
        <f t="shared" si="33"/>
        <v>0</v>
      </c>
      <c r="AY45" s="78">
        <f t="shared" si="33"/>
        <v>0</v>
      </c>
      <c r="AZ45" s="78">
        <f t="shared" si="33"/>
        <v>0</v>
      </c>
      <c r="BA45" s="78">
        <f t="shared" si="33"/>
        <v>0</v>
      </c>
      <c r="BB45" s="78">
        <f t="shared" si="33"/>
        <v>0</v>
      </c>
      <c r="BC45" s="78">
        <f t="shared" si="33"/>
        <v>0</v>
      </c>
      <c r="BD45" s="78">
        <f t="shared" si="33"/>
        <v>0</v>
      </c>
      <c r="BE45" s="78">
        <f t="shared" si="33"/>
        <v>0</v>
      </c>
      <c r="BF45" s="78">
        <f t="shared" si="33"/>
        <v>0</v>
      </c>
      <c r="BG45" s="78">
        <f t="shared" si="33"/>
        <v>0</v>
      </c>
      <c r="BH45" s="78">
        <f t="shared" si="33"/>
        <v>0</v>
      </c>
    </row>
    <row r="46" spans="1:63" x14ac:dyDescent="0.2">
      <c r="A46" s="71" t="s">
        <v>42</v>
      </c>
      <c r="B46" t="s">
        <v>52</v>
      </c>
      <c r="D46" s="77"/>
      <c r="E46" s="74"/>
      <c r="F46" s="154"/>
      <c r="G46" s="154"/>
      <c r="H46" s="154"/>
      <c r="I46" s="74"/>
      <c r="J46" s="74">
        <f>'Accum Depr no CIAC'!P46</f>
        <v>0</v>
      </c>
      <c r="K46" s="74">
        <f t="shared" si="25"/>
        <v>0</v>
      </c>
      <c r="L46" s="74">
        <f t="shared" si="25"/>
        <v>0</v>
      </c>
      <c r="M46" s="74">
        <f>'Accum Depr no CIAC'!AB46</f>
        <v>0</v>
      </c>
      <c r="N46" s="74">
        <f t="shared" si="30"/>
        <v>0</v>
      </c>
      <c r="O46" s="74">
        <f t="shared" si="30"/>
        <v>0</v>
      </c>
      <c r="P46" s="74">
        <f t="shared" si="30"/>
        <v>0</v>
      </c>
      <c r="Q46" s="74">
        <f t="shared" si="30"/>
        <v>0</v>
      </c>
      <c r="R46" s="74">
        <f t="shared" si="30"/>
        <v>0</v>
      </c>
      <c r="S46" s="74">
        <f t="shared" si="30"/>
        <v>0</v>
      </c>
      <c r="T46" s="74">
        <f t="shared" si="30"/>
        <v>0</v>
      </c>
      <c r="U46" s="74">
        <f t="shared" si="30"/>
        <v>0</v>
      </c>
      <c r="V46" s="74">
        <f t="shared" si="30"/>
        <v>0</v>
      </c>
      <c r="W46" s="74">
        <f t="shared" si="30"/>
        <v>0</v>
      </c>
      <c r="X46" s="74">
        <f t="shared" si="30"/>
        <v>0</v>
      </c>
      <c r="Y46" s="74">
        <f>'Accum Depr no CIAC'!BL46</f>
        <v>0</v>
      </c>
      <c r="Z46" s="74">
        <f t="shared" si="31"/>
        <v>0</v>
      </c>
      <c r="AA46" s="74">
        <f t="shared" si="31"/>
        <v>0</v>
      </c>
      <c r="AB46" s="74">
        <f t="shared" si="31"/>
        <v>0</v>
      </c>
      <c r="AC46" s="74">
        <f t="shared" si="31"/>
        <v>0</v>
      </c>
      <c r="AD46" s="74">
        <f t="shared" si="31"/>
        <v>0</v>
      </c>
      <c r="AE46" s="74">
        <f t="shared" si="31"/>
        <v>0</v>
      </c>
      <c r="AF46" s="74">
        <f t="shared" si="31"/>
        <v>0</v>
      </c>
      <c r="AG46" s="74">
        <f t="shared" si="31"/>
        <v>0</v>
      </c>
      <c r="AH46" s="74">
        <f t="shared" si="31"/>
        <v>0</v>
      </c>
      <c r="AI46" s="74">
        <f t="shared" si="31"/>
        <v>0</v>
      </c>
      <c r="AJ46" s="74">
        <f t="shared" si="31"/>
        <v>0</v>
      </c>
      <c r="AK46" s="74">
        <f>'Accum Depr no CIAC'!CV46</f>
        <v>0</v>
      </c>
      <c r="AL46" s="74">
        <f t="shared" si="32"/>
        <v>0</v>
      </c>
      <c r="AM46" s="74">
        <f t="shared" si="32"/>
        <v>0</v>
      </c>
      <c r="AN46" s="74">
        <f t="shared" si="32"/>
        <v>0</v>
      </c>
      <c r="AO46" s="74">
        <f t="shared" si="32"/>
        <v>0</v>
      </c>
      <c r="AP46" s="74">
        <f t="shared" si="32"/>
        <v>0</v>
      </c>
      <c r="AQ46" s="74">
        <f t="shared" si="32"/>
        <v>0</v>
      </c>
      <c r="AR46" s="74">
        <f t="shared" si="32"/>
        <v>0</v>
      </c>
      <c r="AS46" s="74">
        <f t="shared" si="32"/>
        <v>0</v>
      </c>
      <c r="AT46" s="74">
        <f t="shared" si="32"/>
        <v>0</v>
      </c>
      <c r="AU46" s="74">
        <f t="shared" si="32"/>
        <v>0</v>
      </c>
      <c r="AV46" s="74">
        <f t="shared" si="32"/>
        <v>0</v>
      </c>
      <c r="AW46" s="74">
        <f>'Accum Depr no CIAC'!EF46</f>
        <v>0</v>
      </c>
      <c r="AX46" s="74">
        <f t="shared" si="33"/>
        <v>0</v>
      </c>
      <c r="AY46" s="74">
        <f t="shared" si="33"/>
        <v>0</v>
      </c>
      <c r="AZ46" s="74">
        <f t="shared" si="33"/>
        <v>0</v>
      </c>
      <c r="BA46" s="74">
        <f t="shared" si="33"/>
        <v>0</v>
      </c>
      <c r="BB46" s="74">
        <f t="shared" si="33"/>
        <v>0</v>
      </c>
      <c r="BC46" s="74">
        <f t="shared" si="33"/>
        <v>0</v>
      </c>
      <c r="BD46" s="74">
        <f t="shared" si="33"/>
        <v>0</v>
      </c>
      <c r="BE46" s="74">
        <f t="shared" si="33"/>
        <v>0</v>
      </c>
      <c r="BF46" s="74">
        <f t="shared" si="33"/>
        <v>0</v>
      </c>
      <c r="BG46" s="74">
        <f t="shared" si="33"/>
        <v>0</v>
      </c>
      <c r="BH46" s="74">
        <f t="shared" si="33"/>
        <v>0</v>
      </c>
    </row>
    <row r="47" spans="1:63" x14ac:dyDescent="0.2">
      <c r="D47" s="73" t="s">
        <v>100</v>
      </c>
      <c r="E47" s="159">
        <f t="shared" ref="E47:H47" si="34">SUM(E33:E46)</f>
        <v>137681.03085423325</v>
      </c>
      <c r="F47" s="72">
        <f t="shared" si="34"/>
        <v>686435.81700000004</v>
      </c>
      <c r="G47" s="72">
        <f t="shared" si="34"/>
        <v>686435.81700000004</v>
      </c>
      <c r="H47" s="72">
        <f t="shared" si="34"/>
        <v>686435.81700000004</v>
      </c>
      <c r="I47" s="72">
        <f>SUM(I33:I46)</f>
        <v>760501.14170183439</v>
      </c>
      <c r="J47" s="72">
        <f t="shared" ref="J47:BH47" si="35">SUM(J33:J46)</f>
        <v>70079.557240666749</v>
      </c>
      <c r="K47" s="72">
        <f t="shared" si="35"/>
        <v>70079.557240666749</v>
      </c>
      <c r="L47" s="72">
        <f t="shared" si="35"/>
        <v>70079.557240666749</v>
      </c>
      <c r="M47" s="72">
        <f t="shared" si="35"/>
        <v>70079.557240666749</v>
      </c>
      <c r="N47" s="72">
        <f t="shared" si="35"/>
        <v>70079.557240666749</v>
      </c>
      <c r="O47" s="72">
        <f t="shared" si="35"/>
        <v>70079.557240666749</v>
      </c>
      <c r="P47" s="72">
        <f t="shared" si="35"/>
        <v>70079.557240666749</v>
      </c>
      <c r="Q47" s="72">
        <f t="shared" si="35"/>
        <v>70079.557240666749</v>
      </c>
      <c r="R47" s="72">
        <f t="shared" si="35"/>
        <v>70079.557240666749</v>
      </c>
      <c r="S47" s="72">
        <f t="shared" si="35"/>
        <v>70079.557240666749</v>
      </c>
      <c r="T47" s="72">
        <f t="shared" si="35"/>
        <v>70079.557240666749</v>
      </c>
      <c r="U47" s="72">
        <f t="shared" si="35"/>
        <v>70079.557240666749</v>
      </c>
      <c r="V47" s="72">
        <f t="shared" si="35"/>
        <v>70079.557240666749</v>
      </c>
      <c r="W47" s="72">
        <f t="shared" si="35"/>
        <v>70079.557240666749</v>
      </c>
      <c r="X47" s="72">
        <f t="shared" si="35"/>
        <v>70079.557240666749</v>
      </c>
      <c r="Y47" s="72">
        <f t="shared" si="35"/>
        <v>69713.080763666876</v>
      </c>
      <c r="Z47" s="72">
        <f t="shared" si="35"/>
        <v>69713.080763666876</v>
      </c>
      <c r="AA47" s="72">
        <f t="shared" si="35"/>
        <v>69713.080763666876</v>
      </c>
      <c r="AB47" s="72">
        <f t="shared" si="35"/>
        <v>69713.080763666876</v>
      </c>
      <c r="AC47" s="72">
        <f t="shared" si="35"/>
        <v>69713.080763666876</v>
      </c>
      <c r="AD47" s="72">
        <f t="shared" si="35"/>
        <v>69713.080763666876</v>
      </c>
      <c r="AE47" s="72">
        <f t="shared" si="35"/>
        <v>69713.080763666876</v>
      </c>
      <c r="AF47" s="72">
        <f t="shared" si="35"/>
        <v>69713.080763666876</v>
      </c>
      <c r="AG47" s="72">
        <f t="shared" si="35"/>
        <v>69713.080763666876</v>
      </c>
      <c r="AH47" s="72">
        <f t="shared" si="35"/>
        <v>69713.080763666876</v>
      </c>
      <c r="AI47" s="72">
        <f t="shared" si="35"/>
        <v>69713.080763666876</v>
      </c>
      <c r="AJ47" s="72">
        <f t="shared" si="35"/>
        <v>69713.080763666876</v>
      </c>
      <c r="AK47" s="72">
        <f t="shared" si="35"/>
        <v>69713.08076366641</v>
      </c>
      <c r="AL47" s="72">
        <f t="shared" si="35"/>
        <v>69713.08076366641</v>
      </c>
      <c r="AM47" s="72">
        <f t="shared" si="35"/>
        <v>69713.08076366641</v>
      </c>
      <c r="AN47" s="72">
        <f t="shared" si="35"/>
        <v>69713.08076366641</v>
      </c>
      <c r="AO47" s="72">
        <f t="shared" si="35"/>
        <v>69713.08076366641</v>
      </c>
      <c r="AP47" s="72">
        <f t="shared" si="35"/>
        <v>69713.08076366641</v>
      </c>
      <c r="AQ47" s="72">
        <f t="shared" si="35"/>
        <v>69713.08076366641</v>
      </c>
      <c r="AR47" s="72">
        <f t="shared" si="35"/>
        <v>69713.08076366641</v>
      </c>
      <c r="AS47" s="72">
        <f t="shared" si="35"/>
        <v>69713.08076366641</v>
      </c>
      <c r="AT47" s="72">
        <f t="shared" si="35"/>
        <v>69713.08076366641</v>
      </c>
      <c r="AU47" s="72">
        <f t="shared" si="35"/>
        <v>69713.08076366641</v>
      </c>
      <c r="AV47" s="72">
        <f t="shared" si="35"/>
        <v>69713.08076366641</v>
      </c>
      <c r="AW47" s="72">
        <f t="shared" si="35"/>
        <v>69713.080763666469</v>
      </c>
      <c r="AX47" s="72">
        <f t="shared" si="35"/>
        <v>69713.080763666469</v>
      </c>
      <c r="AY47" s="72">
        <f t="shared" si="35"/>
        <v>69713.080763666469</v>
      </c>
      <c r="AZ47" s="72">
        <f t="shared" si="35"/>
        <v>69713.080763666469</v>
      </c>
      <c r="BA47" s="72">
        <f t="shared" si="35"/>
        <v>69713.080763666469</v>
      </c>
      <c r="BB47" s="72">
        <f t="shared" si="35"/>
        <v>69713.080763666469</v>
      </c>
      <c r="BC47" s="72">
        <f t="shared" si="35"/>
        <v>69713.080763666469</v>
      </c>
      <c r="BD47" s="72">
        <f t="shared" si="35"/>
        <v>69713.080763666469</v>
      </c>
      <c r="BE47" s="72">
        <f t="shared" si="35"/>
        <v>69713.080763666469</v>
      </c>
      <c r="BF47" s="72">
        <f t="shared" si="35"/>
        <v>69713.080763666469</v>
      </c>
      <c r="BG47" s="72">
        <f t="shared" si="35"/>
        <v>69713.080763666469</v>
      </c>
      <c r="BH47" s="72">
        <f t="shared" si="35"/>
        <v>69713.080763666469</v>
      </c>
    </row>
    <row r="48" spans="1:63" x14ac:dyDescent="0.2">
      <c r="D48" s="73" t="s">
        <v>101</v>
      </c>
      <c r="E48" s="72">
        <f>E47</f>
        <v>137681.03085423325</v>
      </c>
      <c r="F48" s="72">
        <f>E48+F47</f>
        <v>824116.84785423335</v>
      </c>
      <c r="G48" s="72">
        <f t="shared" ref="G48:I48" si="36">F48+G47</f>
        <v>1510552.6648542334</v>
      </c>
      <c r="H48" s="72">
        <f t="shared" si="36"/>
        <v>2196988.4818542334</v>
      </c>
      <c r="I48" s="72">
        <f t="shared" si="36"/>
        <v>2957489.6235560677</v>
      </c>
      <c r="J48" s="72">
        <f>J47+I48</f>
        <v>3027569.1807967345</v>
      </c>
      <c r="K48" s="72">
        <f t="shared" ref="K48:BH48" si="37">K47+J48</f>
        <v>3097648.7380374013</v>
      </c>
      <c r="L48" s="72">
        <f t="shared" si="37"/>
        <v>3167728.2952780682</v>
      </c>
      <c r="M48" s="72">
        <f t="shared" si="37"/>
        <v>3237807.852518735</v>
      </c>
      <c r="N48" s="72">
        <f t="shared" si="37"/>
        <v>3307887.4097594018</v>
      </c>
      <c r="O48" s="72">
        <f t="shared" si="37"/>
        <v>3377966.9670000686</v>
      </c>
      <c r="P48" s="72">
        <f t="shared" si="37"/>
        <v>3448046.5242407355</v>
      </c>
      <c r="Q48" s="72">
        <f t="shared" si="37"/>
        <v>3518126.0814814023</v>
      </c>
      <c r="R48" s="72">
        <f t="shared" si="37"/>
        <v>3588205.6387220691</v>
      </c>
      <c r="S48" s="72">
        <f t="shared" si="37"/>
        <v>3658285.1959627359</v>
      </c>
      <c r="T48" s="72">
        <f t="shared" si="37"/>
        <v>3728364.7532034027</v>
      </c>
      <c r="U48" s="72">
        <f t="shared" si="37"/>
        <v>3798444.3104440696</v>
      </c>
      <c r="V48" s="72">
        <f t="shared" si="37"/>
        <v>3868523.8676847364</v>
      </c>
      <c r="W48" s="72">
        <f t="shared" si="37"/>
        <v>3938603.4249254032</v>
      </c>
      <c r="X48" s="72">
        <f t="shared" si="37"/>
        <v>4008682.98216607</v>
      </c>
      <c r="Y48" s="72">
        <f t="shared" si="37"/>
        <v>4078396.0629297369</v>
      </c>
      <c r="Z48" s="72">
        <f t="shared" si="37"/>
        <v>4148109.1436934038</v>
      </c>
      <c r="AA48" s="72">
        <f t="shared" si="37"/>
        <v>4217822.2244570702</v>
      </c>
      <c r="AB48" s="72">
        <f t="shared" si="37"/>
        <v>4287535.3052207371</v>
      </c>
      <c r="AC48" s="72">
        <f t="shared" si="37"/>
        <v>4357248.385984404</v>
      </c>
      <c r="AD48" s="72">
        <f t="shared" si="37"/>
        <v>4426961.4667480709</v>
      </c>
      <c r="AE48" s="72">
        <f t="shared" si="37"/>
        <v>4496674.5475117378</v>
      </c>
      <c r="AF48" s="72">
        <f t="shared" si="37"/>
        <v>4566387.6282754047</v>
      </c>
      <c r="AG48" s="72">
        <f t="shared" si="37"/>
        <v>4636100.7090390716</v>
      </c>
      <c r="AH48" s="72">
        <f t="shared" si="37"/>
        <v>4705813.7898027385</v>
      </c>
      <c r="AI48" s="72">
        <f t="shared" si="37"/>
        <v>4775526.8705664054</v>
      </c>
      <c r="AJ48" s="72">
        <f t="shared" si="37"/>
        <v>4845239.9513300722</v>
      </c>
      <c r="AK48" s="72">
        <f t="shared" si="37"/>
        <v>4914953.0320937382</v>
      </c>
      <c r="AL48" s="72">
        <f t="shared" si="37"/>
        <v>4984666.1128574042</v>
      </c>
      <c r="AM48" s="72">
        <f t="shared" si="37"/>
        <v>5054379.1936210701</v>
      </c>
      <c r="AN48" s="72">
        <f t="shared" si="37"/>
        <v>5124092.2743847361</v>
      </c>
      <c r="AO48" s="72">
        <f t="shared" si="37"/>
        <v>5193805.355148402</v>
      </c>
      <c r="AP48" s="72">
        <f t="shared" si="37"/>
        <v>5263518.435912068</v>
      </c>
      <c r="AQ48" s="72">
        <f t="shared" si="37"/>
        <v>5333231.516675734</v>
      </c>
      <c r="AR48" s="72">
        <f t="shared" si="37"/>
        <v>5402944.5974393999</v>
      </c>
      <c r="AS48" s="72">
        <f t="shared" si="37"/>
        <v>5472657.6782030659</v>
      </c>
      <c r="AT48" s="72">
        <f t="shared" si="37"/>
        <v>5542370.7589667318</v>
      </c>
      <c r="AU48" s="72">
        <f t="shared" si="37"/>
        <v>5612083.8397303978</v>
      </c>
      <c r="AV48" s="72">
        <f t="shared" si="37"/>
        <v>5681796.9204940638</v>
      </c>
      <c r="AW48" s="72">
        <f t="shared" si="37"/>
        <v>5751510.0012577306</v>
      </c>
      <c r="AX48" s="72">
        <f t="shared" si="37"/>
        <v>5821223.0820213975</v>
      </c>
      <c r="AY48" s="72">
        <f t="shared" si="37"/>
        <v>5890936.1627850644</v>
      </c>
      <c r="AZ48" s="72">
        <f t="shared" si="37"/>
        <v>5960649.2435487313</v>
      </c>
      <c r="BA48" s="72">
        <f t="shared" si="37"/>
        <v>6030362.3243123982</v>
      </c>
      <c r="BB48" s="72">
        <f t="shared" si="37"/>
        <v>6100075.4050760651</v>
      </c>
      <c r="BC48" s="72">
        <f t="shared" si="37"/>
        <v>6169788.485839732</v>
      </c>
      <c r="BD48" s="72">
        <f t="shared" si="37"/>
        <v>6239501.5666033989</v>
      </c>
      <c r="BE48" s="72">
        <f t="shared" si="37"/>
        <v>6309214.6473670658</v>
      </c>
      <c r="BF48" s="72">
        <f t="shared" si="37"/>
        <v>6378927.7281307327</v>
      </c>
      <c r="BG48" s="72">
        <f t="shared" si="37"/>
        <v>6448640.8088943996</v>
      </c>
      <c r="BH48" s="72">
        <f t="shared" si="37"/>
        <v>6518353.8896580664</v>
      </c>
      <c r="BI48" s="72"/>
      <c r="BJ48" s="72"/>
      <c r="BK48" s="71"/>
    </row>
    <row r="49" spans="1:63" s="81" customFormat="1" x14ac:dyDescent="0.2">
      <c r="BK49" s="82"/>
    </row>
    <row r="50" spans="1:63" x14ac:dyDescent="0.2">
      <c r="A50" s="71" t="s">
        <v>78</v>
      </c>
    </row>
    <row r="51" spans="1:63" x14ac:dyDescent="0.2">
      <c r="A51" s="71" t="s">
        <v>43</v>
      </c>
      <c r="B51" t="s">
        <v>50</v>
      </c>
      <c r="E51" s="72">
        <f>E5</f>
        <v>0</v>
      </c>
      <c r="F51" s="72">
        <f t="shared" ref="F51:H51" si="38">F5</f>
        <v>0</v>
      </c>
      <c r="G51" s="72">
        <f t="shared" si="38"/>
        <v>0</v>
      </c>
      <c r="H51" s="72">
        <f t="shared" si="38"/>
        <v>0</v>
      </c>
      <c r="I51" s="72">
        <f>I5</f>
        <v>0</v>
      </c>
      <c r="J51" s="72">
        <f t="shared" ref="J51:BH51" si="39">J5</f>
        <v>0</v>
      </c>
      <c r="K51" s="72">
        <f t="shared" si="39"/>
        <v>0</v>
      </c>
      <c r="L51" s="72">
        <f t="shared" si="39"/>
        <v>0</v>
      </c>
      <c r="M51" s="72">
        <f t="shared" si="39"/>
        <v>0</v>
      </c>
      <c r="N51" s="72">
        <f t="shared" si="39"/>
        <v>0</v>
      </c>
      <c r="O51" s="72">
        <f t="shared" si="39"/>
        <v>0</v>
      </c>
      <c r="P51" s="72">
        <f t="shared" si="39"/>
        <v>0</v>
      </c>
      <c r="Q51" s="72">
        <f t="shared" si="39"/>
        <v>0</v>
      </c>
      <c r="R51" s="72">
        <f t="shared" si="39"/>
        <v>0</v>
      </c>
      <c r="S51" s="72">
        <f t="shared" si="39"/>
        <v>0</v>
      </c>
      <c r="T51" s="72">
        <f t="shared" si="39"/>
        <v>0</v>
      </c>
      <c r="U51" s="72">
        <f t="shared" si="39"/>
        <v>0</v>
      </c>
      <c r="V51" s="72">
        <f t="shared" si="39"/>
        <v>0</v>
      </c>
      <c r="W51" s="72">
        <f t="shared" si="39"/>
        <v>0</v>
      </c>
      <c r="X51" s="72">
        <f t="shared" si="39"/>
        <v>0</v>
      </c>
      <c r="Y51" s="72">
        <f t="shared" si="39"/>
        <v>0</v>
      </c>
      <c r="Z51" s="72">
        <f t="shared" si="39"/>
        <v>0</v>
      </c>
      <c r="AA51" s="72">
        <f t="shared" si="39"/>
        <v>0</v>
      </c>
      <c r="AB51" s="72">
        <f t="shared" si="39"/>
        <v>0</v>
      </c>
      <c r="AC51" s="72">
        <f t="shared" si="39"/>
        <v>0</v>
      </c>
      <c r="AD51" s="72">
        <f t="shared" si="39"/>
        <v>0</v>
      </c>
      <c r="AE51" s="72">
        <f t="shared" si="39"/>
        <v>0</v>
      </c>
      <c r="AF51" s="72">
        <f t="shared" si="39"/>
        <v>0</v>
      </c>
      <c r="AG51" s="72">
        <f t="shared" si="39"/>
        <v>0</v>
      </c>
      <c r="AH51" s="72">
        <f t="shared" si="39"/>
        <v>0</v>
      </c>
      <c r="AI51" s="72">
        <f t="shared" si="39"/>
        <v>0</v>
      </c>
      <c r="AJ51" s="72">
        <f t="shared" si="39"/>
        <v>0</v>
      </c>
      <c r="AK51" s="72">
        <f t="shared" si="39"/>
        <v>0</v>
      </c>
      <c r="AL51" s="72">
        <f t="shared" si="39"/>
        <v>0</v>
      </c>
      <c r="AM51" s="72">
        <f t="shared" si="39"/>
        <v>0</v>
      </c>
      <c r="AN51" s="72">
        <f t="shared" si="39"/>
        <v>0</v>
      </c>
      <c r="AO51" s="72">
        <f t="shared" si="39"/>
        <v>0</v>
      </c>
      <c r="AP51" s="72">
        <f t="shared" si="39"/>
        <v>0</v>
      </c>
      <c r="AQ51" s="72">
        <f t="shared" si="39"/>
        <v>0</v>
      </c>
      <c r="AR51" s="72">
        <f t="shared" si="39"/>
        <v>0</v>
      </c>
      <c r="AS51" s="72">
        <f t="shared" si="39"/>
        <v>0</v>
      </c>
      <c r="AT51" s="72">
        <f t="shared" si="39"/>
        <v>0</v>
      </c>
      <c r="AU51" s="72">
        <f t="shared" si="39"/>
        <v>0</v>
      </c>
      <c r="AV51" s="72">
        <f t="shared" si="39"/>
        <v>0</v>
      </c>
      <c r="AW51" s="72">
        <f t="shared" si="39"/>
        <v>0</v>
      </c>
      <c r="AX51" s="72">
        <f t="shared" si="39"/>
        <v>0</v>
      </c>
      <c r="AY51" s="72">
        <f t="shared" si="39"/>
        <v>0</v>
      </c>
      <c r="AZ51" s="72">
        <f t="shared" si="39"/>
        <v>0</v>
      </c>
      <c r="BA51" s="72">
        <f t="shared" si="39"/>
        <v>0</v>
      </c>
      <c r="BB51" s="72">
        <f t="shared" si="39"/>
        <v>0</v>
      </c>
      <c r="BC51" s="72">
        <f t="shared" si="39"/>
        <v>0</v>
      </c>
      <c r="BD51" s="72">
        <f t="shared" si="39"/>
        <v>0</v>
      </c>
      <c r="BE51" s="72">
        <f t="shared" si="39"/>
        <v>0</v>
      </c>
      <c r="BF51" s="72">
        <f t="shared" si="39"/>
        <v>0</v>
      </c>
      <c r="BG51" s="72">
        <f t="shared" si="39"/>
        <v>0</v>
      </c>
      <c r="BH51" s="72">
        <f t="shared" si="39"/>
        <v>0</v>
      </c>
    </row>
    <row r="52" spans="1:63" x14ac:dyDescent="0.2">
      <c r="A52" s="71" t="s">
        <v>44</v>
      </c>
      <c r="B52" t="s">
        <v>50</v>
      </c>
      <c r="E52" s="72">
        <f t="shared" ref="E52:H52" si="40">E6</f>
        <v>0</v>
      </c>
      <c r="F52" s="72">
        <f t="shared" si="40"/>
        <v>0</v>
      </c>
      <c r="G52" s="72">
        <f t="shared" si="40"/>
        <v>0</v>
      </c>
      <c r="H52" s="72">
        <f t="shared" si="40"/>
        <v>0</v>
      </c>
      <c r="I52" s="72">
        <f t="shared" ref="I52:BH52" si="41">I6</f>
        <v>0</v>
      </c>
      <c r="J52" s="72">
        <f t="shared" si="41"/>
        <v>0</v>
      </c>
      <c r="K52" s="72">
        <f t="shared" si="41"/>
        <v>0</v>
      </c>
      <c r="L52" s="72">
        <f t="shared" si="41"/>
        <v>0</v>
      </c>
      <c r="M52" s="72">
        <f t="shared" si="41"/>
        <v>0</v>
      </c>
      <c r="N52" s="72">
        <f t="shared" si="41"/>
        <v>0</v>
      </c>
      <c r="O52" s="72">
        <f t="shared" si="41"/>
        <v>0</v>
      </c>
      <c r="P52" s="72">
        <f t="shared" si="41"/>
        <v>0</v>
      </c>
      <c r="Q52" s="72">
        <f t="shared" si="41"/>
        <v>0</v>
      </c>
      <c r="R52" s="72">
        <f t="shared" si="41"/>
        <v>0</v>
      </c>
      <c r="S52" s="72">
        <f t="shared" si="41"/>
        <v>0</v>
      </c>
      <c r="T52" s="72">
        <f t="shared" si="41"/>
        <v>0</v>
      </c>
      <c r="U52" s="72">
        <f t="shared" si="41"/>
        <v>0</v>
      </c>
      <c r="V52" s="72">
        <f t="shared" si="41"/>
        <v>0</v>
      </c>
      <c r="W52" s="72">
        <f t="shared" si="41"/>
        <v>0</v>
      </c>
      <c r="X52" s="72">
        <f t="shared" si="41"/>
        <v>0</v>
      </c>
      <c r="Y52" s="72">
        <f t="shared" si="41"/>
        <v>0</v>
      </c>
      <c r="Z52" s="72">
        <f t="shared" si="41"/>
        <v>0</v>
      </c>
      <c r="AA52" s="72">
        <f t="shared" si="41"/>
        <v>0</v>
      </c>
      <c r="AB52" s="72">
        <f t="shared" si="41"/>
        <v>0</v>
      </c>
      <c r="AC52" s="72">
        <f t="shared" si="41"/>
        <v>0</v>
      </c>
      <c r="AD52" s="72">
        <f t="shared" si="41"/>
        <v>0</v>
      </c>
      <c r="AE52" s="72">
        <f t="shared" si="41"/>
        <v>0</v>
      </c>
      <c r="AF52" s="72">
        <f t="shared" si="41"/>
        <v>0</v>
      </c>
      <c r="AG52" s="72">
        <f t="shared" si="41"/>
        <v>0</v>
      </c>
      <c r="AH52" s="72">
        <f t="shared" si="41"/>
        <v>0</v>
      </c>
      <c r="AI52" s="72">
        <f t="shared" si="41"/>
        <v>0</v>
      </c>
      <c r="AJ52" s="72">
        <f t="shared" si="41"/>
        <v>0</v>
      </c>
      <c r="AK52" s="72">
        <f t="shared" si="41"/>
        <v>0</v>
      </c>
      <c r="AL52" s="72">
        <f t="shared" si="41"/>
        <v>0</v>
      </c>
      <c r="AM52" s="72">
        <f t="shared" si="41"/>
        <v>0</v>
      </c>
      <c r="AN52" s="72">
        <f t="shared" si="41"/>
        <v>0</v>
      </c>
      <c r="AO52" s="72">
        <f t="shared" si="41"/>
        <v>0</v>
      </c>
      <c r="AP52" s="72">
        <f t="shared" si="41"/>
        <v>0</v>
      </c>
      <c r="AQ52" s="72">
        <f t="shared" si="41"/>
        <v>0</v>
      </c>
      <c r="AR52" s="72">
        <f t="shared" si="41"/>
        <v>0</v>
      </c>
      <c r="AS52" s="72">
        <f t="shared" si="41"/>
        <v>0</v>
      </c>
      <c r="AT52" s="72">
        <f t="shared" si="41"/>
        <v>0</v>
      </c>
      <c r="AU52" s="72">
        <f t="shared" si="41"/>
        <v>0</v>
      </c>
      <c r="AV52" s="72">
        <f t="shared" si="41"/>
        <v>0</v>
      </c>
      <c r="AW52" s="72">
        <f t="shared" si="41"/>
        <v>0</v>
      </c>
      <c r="AX52" s="72">
        <f t="shared" si="41"/>
        <v>0</v>
      </c>
      <c r="AY52" s="72">
        <f t="shared" si="41"/>
        <v>0</v>
      </c>
      <c r="AZ52" s="72">
        <f t="shared" si="41"/>
        <v>0</v>
      </c>
      <c r="BA52" s="72">
        <f t="shared" si="41"/>
        <v>0</v>
      </c>
      <c r="BB52" s="72">
        <f t="shared" si="41"/>
        <v>0</v>
      </c>
      <c r="BC52" s="72">
        <f t="shared" si="41"/>
        <v>0</v>
      </c>
      <c r="BD52" s="72">
        <f t="shared" si="41"/>
        <v>0</v>
      </c>
      <c r="BE52" s="72">
        <f t="shared" si="41"/>
        <v>0</v>
      </c>
      <c r="BF52" s="72">
        <f t="shared" si="41"/>
        <v>0</v>
      </c>
      <c r="BG52" s="72">
        <f t="shared" si="41"/>
        <v>0</v>
      </c>
      <c r="BH52" s="72">
        <f t="shared" si="41"/>
        <v>0</v>
      </c>
    </row>
    <row r="53" spans="1:63" x14ac:dyDescent="0.2">
      <c r="A53" s="71" t="s">
        <v>45</v>
      </c>
      <c r="B53" t="s">
        <v>50</v>
      </c>
      <c r="E53" s="72">
        <f t="shared" ref="E53:H53" si="42">E7</f>
        <v>0</v>
      </c>
      <c r="F53" s="72">
        <f t="shared" si="42"/>
        <v>0</v>
      </c>
      <c r="G53" s="72">
        <f t="shared" si="42"/>
        <v>0</v>
      </c>
      <c r="H53" s="72">
        <f t="shared" si="42"/>
        <v>0</v>
      </c>
      <c r="I53" s="72">
        <f t="shared" ref="I53:BH53" si="43">I7</f>
        <v>0</v>
      </c>
      <c r="J53" s="72">
        <f t="shared" si="43"/>
        <v>0</v>
      </c>
      <c r="K53" s="72">
        <f t="shared" si="43"/>
        <v>0</v>
      </c>
      <c r="L53" s="72">
        <f t="shared" si="43"/>
        <v>0</v>
      </c>
      <c r="M53" s="72">
        <f t="shared" si="43"/>
        <v>0</v>
      </c>
      <c r="N53" s="72">
        <f t="shared" si="43"/>
        <v>0</v>
      </c>
      <c r="O53" s="72">
        <f t="shared" si="43"/>
        <v>0</v>
      </c>
      <c r="P53" s="72">
        <f t="shared" si="43"/>
        <v>0</v>
      </c>
      <c r="Q53" s="72">
        <f t="shared" si="43"/>
        <v>0</v>
      </c>
      <c r="R53" s="72">
        <f t="shared" si="43"/>
        <v>0</v>
      </c>
      <c r="S53" s="72">
        <f t="shared" si="43"/>
        <v>0</v>
      </c>
      <c r="T53" s="72">
        <f t="shared" si="43"/>
        <v>0</v>
      </c>
      <c r="U53" s="72">
        <f t="shared" si="43"/>
        <v>0</v>
      </c>
      <c r="V53" s="72">
        <f t="shared" si="43"/>
        <v>0</v>
      </c>
      <c r="W53" s="72">
        <f t="shared" si="43"/>
        <v>0</v>
      </c>
      <c r="X53" s="72">
        <f t="shared" si="43"/>
        <v>0</v>
      </c>
      <c r="Y53" s="72">
        <f t="shared" si="43"/>
        <v>0</v>
      </c>
      <c r="Z53" s="72">
        <f t="shared" si="43"/>
        <v>0</v>
      </c>
      <c r="AA53" s="72">
        <f t="shared" si="43"/>
        <v>0</v>
      </c>
      <c r="AB53" s="72">
        <f t="shared" si="43"/>
        <v>0</v>
      </c>
      <c r="AC53" s="72">
        <f t="shared" si="43"/>
        <v>0</v>
      </c>
      <c r="AD53" s="72">
        <f t="shared" si="43"/>
        <v>0</v>
      </c>
      <c r="AE53" s="72">
        <f t="shared" si="43"/>
        <v>0</v>
      </c>
      <c r="AF53" s="72">
        <f t="shared" si="43"/>
        <v>0</v>
      </c>
      <c r="AG53" s="72">
        <f t="shared" si="43"/>
        <v>0</v>
      </c>
      <c r="AH53" s="72">
        <f t="shared" si="43"/>
        <v>0</v>
      </c>
      <c r="AI53" s="72">
        <f t="shared" si="43"/>
        <v>0</v>
      </c>
      <c r="AJ53" s="72">
        <f t="shared" si="43"/>
        <v>0</v>
      </c>
      <c r="AK53" s="72">
        <f t="shared" si="43"/>
        <v>0</v>
      </c>
      <c r="AL53" s="72">
        <f t="shared" si="43"/>
        <v>0</v>
      </c>
      <c r="AM53" s="72">
        <f t="shared" si="43"/>
        <v>0</v>
      </c>
      <c r="AN53" s="72">
        <f t="shared" si="43"/>
        <v>0</v>
      </c>
      <c r="AO53" s="72">
        <f t="shared" si="43"/>
        <v>0</v>
      </c>
      <c r="AP53" s="72">
        <f t="shared" si="43"/>
        <v>0</v>
      </c>
      <c r="AQ53" s="72">
        <f t="shared" si="43"/>
        <v>0</v>
      </c>
      <c r="AR53" s="72">
        <f t="shared" si="43"/>
        <v>0</v>
      </c>
      <c r="AS53" s="72">
        <f t="shared" si="43"/>
        <v>0</v>
      </c>
      <c r="AT53" s="72">
        <f t="shared" si="43"/>
        <v>0</v>
      </c>
      <c r="AU53" s="72">
        <f t="shared" si="43"/>
        <v>0</v>
      </c>
      <c r="AV53" s="72">
        <f t="shared" si="43"/>
        <v>0</v>
      </c>
      <c r="AW53" s="72">
        <f t="shared" si="43"/>
        <v>0</v>
      </c>
      <c r="AX53" s="72">
        <f t="shared" si="43"/>
        <v>0</v>
      </c>
      <c r="AY53" s="72">
        <f t="shared" si="43"/>
        <v>0</v>
      </c>
      <c r="AZ53" s="72">
        <f t="shared" si="43"/>
        <v>0</v>
      </c>
      <c r="BA53" s="72">
        <f t="shared" si="43"/>
        <v>0</v>
      </c>
      <c r="BB53" s="72">
        <f t="shared" si="43"/>
        <v>0</v>
      </c>
      <c r="BC53" s="72">
        <f t="shared" si="43"/>
        <v>0</v>
      </c>
      <c r="BD53" s="72">
        <f t="shared" si="43"/>
        <v>0</v>
      </c>
      <c r="BE53" s="72">
        <f t="shared" si="43"/>
        <v>0</v>
      </c>
      <c r="BF53" s="72">
        <f t="shared" si="43"/>
        <v>0</v>
      </c>
      <c r="BG53" s="72">
        <f t="shared" si="43"/>
        <v>0</v>
      </c>
      <c r="BH53" s="72">
        <f t="shared" si="43"/>
        <v>0</v>
      </c>
    </row>
    <row r="54" spans="1:63" x14ac:dyDescent="0.2">
      <c r="A54" s="71" t="s">
        <v>42</v>
      </c>
      <c r="B54" t="s">
        <v>50</v>
      </c>
      <c r="E54" s="72">
        <f t="shared" ref="E54:H54" si="44">E8</f>
        <v>0</v>
      </c>
      <c r="F54" s="72">
        <f t="shared" si="44"/>
        <v>0</v>
      </c>
      <c r="G54" s="72">
        <f t="shared" si="44"/>
        <v>0</v>
      </c>
      <c r="H54" s="72">
        <f t="shared" si="44"/>
        <v>0</v>
      </c>
      <c r="I54" s="72">
        <f t="shared" ref="I54:BH54" si="45">I8</f>
        <v>0</v>
      </c>
      <c r="J54" s="72">
        <f t="shared" si="45"/>
        <v>0</v>
      </c>
      <c r="K54" s="72">
        <f t="shared" si="45"/>
        <v>0</v>
      </c>
      <c r="L54" s="72">
        <f t="shared" si="45"/>
        <v>0</v>
      </c>
      <c r="M54" s="72">
        <f t="shared" si="45"/>
        <v>0</v>
      </c>
      <c r="N54" s="72">
        <f t="shared" si="45"/>
        <v>0</v>
      </c>
      <c r="O54" s="72">
        <f t="shared" si="45"/>
        <v>0</v>
      </c>
      <c r="P54" s="72">
        <f t="shared" si="45"/>
        <v>0</v>
      </c>
      <c r="Q54" s="72">
        <f t="shared" si="45"/>
        <v>0</v>
      </c>
      <c r="R54" s="72">
        <f t="shared" si="45"/>
        <v>0</v>
      </c>
      <c r="S54" s="72">
        <f t="shared" si="45"/>
        <v>0</v>
      </c>
      <c r="T54" s="72">
        <f t="shared" si="45"/>
        <v>0</v>
      </c>
      <c r="U54" s="72">
        <f t="shared" si="45"/>
        <v>0</v>
      </c>
      <c r="V54" s="72">
        <f t="shared" si="45"/>
        <v>0</v>
      </c>
      <c r="W54" s="72">
        <f t="shared" si="45"/>
        <v>0</v>
      </c>
      <c r="X54" s="72">
        <f t="shared" si="45"/>
        <v>0</v>
      </c>
      <c r="Y54" s="72">
        <f t="shared" si="45"/>
        <v>0</v>
      </c>
      <c r="Z54" s="72">
        <f t="shared" si="45"/>
        <v>0</v>
      </c>
      <c r="AA54" s="72">
        <f t="shared" si="45"/>
        <v>0</v>
      </c>
      <c r="AB54" s="72">
        <f t="shared" si="45"/>
        <v>0</v>
      </c>
      <c r="AC54" s="72">
        <f t="shared" si="45"/>
        <v>0</v>
      </c>
      <c r="AD54" s="72">
        <f t="shared" si="45"/>
        <v>0</v>
      </c>
      <c r="AE54" s="72">
        <f t="shared" si="45"/>
        <v>0</v>
      </c>
      <c r="AF54" s="72">
        <f t="shared" si="45"/>
        <v>0</v>
      </c>
      <c r="AG54" s="72">
        <f t="shared" si="45"/>
        <v>0</v>
      </c>
      <c r="AH54" s="72">
        <f t="shared" si="45"/>
        <v>0</v>
      </c>
      <c r="AI54" s="72">
        <f t="shared" si="45"/>
        <v>0</v>
      </c>
      <c r="AJ54" s="72">
        <f t="shared" si="45"/>
        <v>0</v>
      </c>
      <c r="AK54" s="72">
        <f t="shared" si="45"/>
        <v>0</v>
      </c>
      <c r="AL54" s="72">
        <f t="shared" si="45"/>
        <v>0</v>
      </c>
      <c r="AM54" s="72">
        <f t="shared" si="45"/>
        <v>0</v>
      </c>
      <c r="AN54" s="72">
        <f t="shared" si="45"/>
        <v>0</v>
      </c>
      <c r="AO54" s="72">
        <f t="shared" si="45"/>
        <v>0</v>
      </c>
      <c r="AP54" s="72">
        <f t="shared" si="45"/>
        <v>0</v>
      </c>
      <c r="AQ54" s="72">
        <f t="shared" si="45"/>
        <v>0</v>
      </c>
      <c r="AR54" s="72">
        <f t="shared" si="45"/>
        <v>0</v>
      </c>
      <c r="AS54" s="72">
        <f t="shared" si="45"/>
        <v>0</v>
      </c>
      <c r="AT54" s="72">
        <f t="shared" si="45"/>
        <v>0</v>
      </c>
      <c r="AU54" s="72">
        <f t="shared" si="45"/>
        <v>0</v>
      </c>
      <c r="AV54" s="72">
        <f t="shared" si="45"/>
        <v>0</v>
      </c>
      <c r="AW54" s="72">
        <f t="shared" si="45"/>
        <v>0</v>
      </c>
      <c r="AX54" s="72">
        <f t="shared" si="45"/>
        <v>0</v>
      </c>
      <c r="AY54" s="72">
        <f t="shared" si="45"/>
        <v>0</v>
      </c>
      <c r="AZ54" s="72">
        <f t="shared" si="45"/>
        <v>0</v>
      </c>
      <c r="BA54" s="72">
        <f t="shared" si="45"/>
        <v>0</v>
      </c>
      <c r="BB54" s="72">
        <f t="shared" si="45"/>
        <v>0</v>
      </c>
      <c r="BC54" s="72">
        <f t="shared" si="45"/>
        <v>0</v>
      </c>
      <c r="BD54" s="72">
        <f t="shared" si="45"/>
        <v>0</v>
      </c>
      <c r="BE54" s="72">
        <f t="shared" si="45"/>
        <v>0</v>
      </c>
      <c r="BF54" s="72">
        <f t="shared" si="45"/>
        <v>0</v>
      </c>
      <c r="BG54" s="72">
        <f t="shared" si="45"/>
        <v>0</v>
      </c>
      <c r="BH54" s="72">
        <f t="shared" si="45"/>
        <v>0</v>
      </c>
    </row>
    <row r="55" spans="1:63" x14ac:dyDescent="0.2">
      <c r="A55" s="71" t="s">
        <v>49</v>
      </c>
      <c r="B55" t="s">
        <v>50</v>
      </c>
      <c r="E55" s="72">
        <f t="shared" ref="E55:H55" si="46">E9</f>
        <v>0</v>
      </c>
      <c r="F55" s="72">
        <f t="shared" si="46"/>
        <v>0</v>
      </c>
      <c r="G55" s="72">
        <f t="shared" si="46"/>
        <v>0</v>
      </c>
      <c r="H55" s="72">
        <f t="shared" si="46"/>
        <v>0</v>
      </c>
      <c r="I55" s="72">
        <f t="shared" ref="I55:BH55" si="47">I9</f>
        <v>0</v>
      </c>
      <c r="J55" s="72">
        <f t="shared" si="47"/>
        <v>0</v>
      </c>
      <c r="K55" s="72">
        <f t="shared" si="47"/>
        <v>0</v>
      </c>
      <c r="L55" s="72">
        <f t="shared" si="47"/>
        <v>0</v>
      </c>
      <c r="M55" s="72">
        <f t="shared" si="47"/>
        <v>0</v>
      </c>
      <c r="N55" s="72">
        <f t="shared" si="47"/>
        <v>0</v>
      </c>
      <c r="O55" s="72">
        <f t="shared" si="47"/>
        <v>0</v>
      </c>
      <c r="P55" s="72">
        <f t="shared" si="47"/>
        <v>0</v>
      </c>
      <c r="Q55" s="72">
        <f t="shared" si="47"/>
        <v>0</v>
      </c>
      <c r="R55" s="72">
        <f t="shared" si="47"/>
        <v>0</v>
      </c>
      <c r="S55" s="72">
        <f t="shared" si="47"/>
        <v>0</v>
      </c>
      <c r="T55" s="72">
        <f t="shared" si="47"/>
        <v>0</v>
      </c>
      <c r="U55" s="72">
        <f t="shared" si="47"/>
        <v>0</v>
      </c>
      <c r="V55" s="72">
        <f t="shared" si="47"/>
        <v>0</v>
      </c>
      <c r="W55" s="72">
        <f t="shared" si="47"/>
        <v>0</v>
      </c>
      <c r="X55" s="72">
        <f t="shared" si="47"/>
        <v>0</v>
      </c>
      <c r="Y55" s="72">
        <f t="shared" si="47"/>
        <v>0</v>
      </c>
      <c r="Z55" s="72">
        <f t="shared" si="47"/>
        <v>0</v>
      </c>
      <c r="AA55" s="72">
        <f t="shared" si="47"/>
        <v>0</v>
      </c>
      <c r="AB55" s="72">
        <f t="shared" si="47"/>
        <v>0</v>
      </c>
      <c r="AC55" s="72">
        <f t="shared" si="47"/>
        <v>0</v>
      </c>
      <c r="AD55" s="72">
        <f t="shared" si="47"/>
        <v>0</v>
      </c>
      <c r="AE55" s="72">
        <f t="shared" si="47"/>
        <v>0</v>
      </c>
      <c r="AF55" s="72">
        <f t="shared" si="47"/>
        <v>0</v>
      </c>
      <c r="AG55" s="72">
        <f t="shared" si="47"/>
        <v>0</v>
      </c>
      <c r="AH55" s="72">
        <f t="shared" si="47"/>
        <v>0</v>
      </c>
      <c r="AI55" s="72">
        <f t="shared" si="47"/>
        <v>0</v>
      </c>
      <c r="AJ55" s="72">
        <f t="shared" si="47"/>
        <v>0</v>
      </c>
      <c r="AK55" s="72">
        <f t="shared" si="47"/>
        <v>0</v>
      </c>
      <c r="AL55" s="72">
        <f t="shared" si="47"/>
        <v>0</v>
      </c>
      <c r="AM55" s="72">
        <f t="shared" si="47"/>
        <v>0</v>
      </c>
      <c r="AN55" s="72">
        <f t="shared" si="47"/>
        <v>0</v>
      </c>
      <c r="AO55" s="72">
        <f t="shared" si="47"/>
        <v>0</v>
      </c>
      <c r="AP55" s="72">
        <f t="shared" si="47"/>
        <v>0</v>
      </c>
      <c r="AQ55" s="72">
        <f t="shared" si="47"/>
        <v>0</v>
      </c>
      <c r="AR55" s="72">
        <f t="shared" si="47"/>
        <v>0</v>
      </c>
      <c r="AS55" s="72">
        <f t="shared" si="47"/>
        <v>0</v>
      </c>
      <c r="AT55" s="72">
        <f t="shared" si="47"/>
        <v>0</v>
      </c>
      <c r="AU55" s="72">
        <f t="shared" si="47"/>
        <v>0</v>
      </c>
      <c r="AV55" s="72">
        <f t="shared" si="47"/>
        <v>0</v>
      </c>
      <c r="AW55" s="72">
        <f t="shared" si="47"/>
        <v>0</v>
      </c>
      <c r="AX55" s="72">
        <f t="shared" si="47"/>
        <v>0</v>
      </c>
      <c r="AY55" s="72">
        <f t="shared" si="47"/>
        <v>0</v>
      </c>
      <c r="AZ55" s="72">
        <f t="shared" si="47"/>
        <v>0</v>
      </c>
      <c r="BA55" s="72">
        <f t="shared" si="47"/>
        <v>0</v>
      </c>
      <c r="BB55" s="72">
        <f t="shared" si="47"/>
        <v>0</v>
      </c>
      <c r="BC55" s="72">
        <f t="shared" si="47"/>
        <v>0</v>
      </c>
      <c r="BD55" s="72">
        <f t="shared" si="47"/>
        <v>0</v>
      </c>
      <c r="BE55" s="72">
        <f t="shared" si="47"/>
        <v>0</v>
      </c>
      <c r="BF55" s="72">
        <f t="shared" si="47"/>
        <v>0</v>
      </c>
      <c r="BG55" s="72">
        <f t="shared" si="47"/>
        <v>0</v>
      </c>
      <c r="BH55" s="72">
        <f t="shared" si="47"/>
        <v>0</v>
      </c>
    </row>
    <row r="56" spans="1:63" x14ac:dyDescent="0.2">
      <c r="A56" s="71" t="s">
        <v>41</v>
      </c>
      <c r="B56" t="s">
        <v>51</v>
      </c>
      <c r="E56" s="72">
        <f t="shared" ref="E56:H56" si="48">E10</f>
        <v>0</v>
      </c>
      <c r="F56" s="72">
        <f t="shared" si="48"/>
        <v>0</v>
      </c>
      <c r="G56" s="72">
        <f t="shared" si="48"/>
        <v>0</v>
      </c>
      <c r="H56" s="72">
        <f t="shared" si="48"/>
        <v>746243.11</v>
      </c>
      <c r="I56" s="72">
        <f t="shared" ref="I56:BH56" si="49">I10</f>
        <v>746243.11</v>
      </c>
      <c r="J56" s="72">
        <f t="shared" si="49"/>
        <v>746243.11</v>
      </c>
      <c r="K56" s="72">
        <f t="shared" si="49"/>
        <v>746243.11</v>
      </c>
      <c r="L56" s="72">
        <f t="shared" si="49"/>
        <v>746243.11</v>
      </c>
      <c r="M56" s="72">
        <f t="shared" si="49"/>
        <v>746243.11</v>
      </c>
      <c r="N56" s="72">
        <f t="shared" si="49"/>
        <v>746243.11</v>
      </c>
      <c r="O56" s="72">
        <f t="shared" si="49"/>
        <v>746243.11</v>
      </c>
      <c r="P56" s="72">
        <f t="shared" si="49"/>
        <v>746243.11</v>
      </c>
      <c r="Q56" s="72">
        <f t="shared" si="49"/>
        <v>746243.11</v>
      </c>
      <c r="R56" s="72">
        <f t="shared" si="49"/>
        <v>746243.11</v>
      </c>
      <c r="S56" s="72">
        <f t="shared" si="49"/>
        <v>746243.11</v>
      </c>
      <c r="T56" s="72">
        <f t="shared" si="49"/>
        <v>746243.11</v>
      </c>
      <c r="U56" s="72">
        <f t="shared" si="49"/>
        <v>746243.11</v>
      </c>
      <c r="V56" s="72">
        <f t="shared" si="49"/>
        <v>746243.11</v>
      </c>
      <c r="W56" s="72">
        <f t="shared" si="49"/>
        <v>746243.11</v>
      </c>
      <c r="X56" s="72">
        <f t="shared" si="49"/>
        <v>746243.11</v>
      </c>
      <c r="Y56" s="72">
        <f t="shared" si="49"/>
        <v>746243.11</v>
      </c>
      <c r="Z56" s="72">
        <f t="shared" si="49"/>
        <v>746243.11</v>
      </c>
      <c r="AA56" s="72">
        <f t="shared" si="49"/>
        <v>746243.11</v>
      </c>
      <c r="AB56" s="72">
        <f t="shared" si="49"/>
        <v>746243.11</v>
      </c>
      <c r="AC56" s="72">
        <f t="shared" si="49"/>
        <v>746243.11</v>
      </c>
      <c r="AD56" s="72">
        <f t="shared" si="49"/>
        <v>746243.11</v>
      </c>
      <c r="AE56" s="72">
        <f t="shared" si="49"/>
        <v>746243.11</v>
      </c>
      <c r="AF56" s="72">
        <f t="shared" si="49"/>
        <v>746243.11</v>
      </c>
      <c r="AG56" s="72">
        <f t="shared" si="49"/>
        <v>746243.11</v>
      </c>
      <c r="AH56" s="72">
        <f t="shared" si="49"/>
        <v>746243.11</v>
      </c>
      <c r="AI56" s="72">
        <f t="shared" si="49"/>
        <v>746243.11</v>
      </c>
      <c r="AJ56" s="72">
        <f t="shared" si="49"/>
        <v>746243.11</v>
      </c>
      <c r="AK56" s="72">
        <f t="shared" si="49"/>
        <v>746243.11</v>
      </c>
      <c r="AL56" s="72">
        <f t="shared" si="49"/>
        <v>746243.11</v>
      </c>
      <c r="AM56" s="72">
        <f t="shared" si="49"/>
        <v>746243.11</v>
      </c>
      <c r="AN56" s="72">
        <f t="shared" si="49"/>
        <v>746243.11</v>
      </c>
      <c r="AO56" s="72">
        <f t="shared" si="49"/>
        <v>746243.11</v>
      </c>
      <c r="AP56" s="72">
        <f t="shared" si="49"/>
        <v>746243.11</v>
      </c>
      <c r="AQ56" s="72">
        <f t="shared" si="49"/>
        <v>746243.11</v>
      </c>
      <c r="AR56" s="72">
        <f t="shared" si="49"/>
        <v>746243.11</v>
      </c>
      <c r="AS56" s="72">
        <f t="shared" si="49"/>
        <v>746243.11</v>
      </c>
      <c r="AT56" s="72">
        <f t="shared" si="49"/>
        <v>746243.11</v>
      </c>
      <c r="AU56" s="72">
        <f t="shared" si="49"/>
        <v>746243.11</v>
      </c>
      <c r="AV56" s="72">
        <f t="shared" si="49"/>
        <v>746243.11</v>
      </c>
      <c r="AW56" s="72">
        <f t="shared" si="49"/>
        <v>746243.11</v>
      </c>
      <c r="AX56" s="72">
        <f t="shared" si="49"/>
        <v>746243.11</v>
      </c>
      <c r="AY56" s="72">
        <f t="shared" si="49"/>
        <v>746243.11</v>
      </c>
      <c r="AZ56" s="72">
        <f t="shared" si="49"/>
        <v>746243.11</v>
      </c>
      <c r="BA56" s="72">
        <f t="shared" si="49"/>
        <v>746243.11</v>
      </c>
      <c r="BB56" s="72">
        <f t="shared" si="49"/>
        <v>746243.11</v>
      </c>
      <c r="BC56" s="72">
        <f t="shared" si="49"/>
        <v>746243.11</v>
      </c>
      <c r="BD56" s="72">
        <f t="shared" si="49"/>
        <v>746243.11</v>
      </c>
      <c r="BE56" s="72">
        <f t="shared" si="49"/>
        <v>746243.11</v>
      </c>
      <c r="BF56" s="72">
        <f t="shared" si="49"/>
        <v>746243.11</v>
      </c>
      <c r="BG56" s="72">
        <f t="shared" si="49"/>
        <v>746243.11</v>
      </c>
      <c r="BH56" s="72">
        <f t="shared" si="49"/>
        <v>746243.11</v>
      </c>
    </row>
    <row r="57" spans="1:63" x14ac:dyDescent="0.2">
      <c r="A57" s="71" t="s">
        <v>47</v>
      </c>
      <c r="B57" t="s">
        <v>51</v>
      </c>
      <c r="E57" s="72">
        <f t="shared" ref="E57:H57" si="50">E11</f>
        <v>0</v>
      </c>
      <c r="F57" s="72">
        <f t="shared" si="50"/>
        <v>0</v>
      </c>
      <c r="G57" s="72">
        <f t="shared" si="50"/>
        <v>0</v>
      </c>
      <c r="H57" s="72">
        <f t="shared" si="50"/>
        <v>0.48</v>
      </c>
      <c r="I57" s="72">
        <f t="shared" ref="I57:BH57" si="51">I11</f>
        <v>0.48</v>
      </c>
      <c r="J57" s="72">
        <f t="shared" si="51"/>
        <v>0.48</v>
      </c>
      <c r="K57" s="72">
        <f t="shared" si="51"/>
        <v>0.48</v>
      </c>
      <c r="L57" s="72">
        <f t="shared" si="51"/>
        <v>0.48</v>
      </c>
      <c r="M57" s="72">
        <f t="shared" si="51"/>
        <v>0.48</v>
      </c>
      <c r="N57" s="72">
        <f t="shared" si="51"/>
        <v>0.48</v>
      </c>
      <c r="O57" s="72">
        <f t="shared" si="51"/>
        <v>0.48</v>
      </c>
      <c r="P57" s="72">
        <f t="shared" si="51"/>
        <v>0.48</v>
      </c>
      <c r="Q57" s="72">
        <f t="shared" si="51"/>
        <v>0.48</v>
      </c>
      <c r="R57" s="72">
        <f t="shared" si="51"/>
        <v>0.48</v>
      </c>
      <c r="S57" s="72">
        <f t="shared" si="51"/>
        <v>0.48</v>
      </c>
      <c r="T57" s="72">
        <f t="shared" si="51"/>
        <v>0.48</v>
      </c>
      <c r="U57" s="72">
        <f t="shared" si="51"/>
        <v>0.48</v>
      </c>
      <c r="V57" s="72">
        <f t="shared" si="51"/>
        <v>0.48</v>
      </c>
      <c r="W57" s="72">
        <f t="shared" si="51"/>
        <v>0.48</v>
      </c>
      <c r="X57" s="72">
        <f t="shared" si="51"/>
        <v>0.48</v>
      </c>
      <c r="Y57" s="72">
        <f t="shared" si="51"/>
        <v>0.48</v>
      </c>
      <c r="Z57" s="72">
        <f t="shared" si="51"/>
        <v>0.48</v>
      </c>
      <c r="AA57" s="72">
        <f t="shared" si="51"/>
        <v>0.48</v>
      </c>
      <c r="AB57" s="72">
        <f t="shared" si="51"/>
        <v>0.48</v>
      </c>
      <c r="AC57" s="72">
        <f t="shared" si="51"/>
        <v>0.48</v>
      </c>
      <c r="AD57" s="72">
        <f t="shared" si="51"/>
        <v>0.48</v>
      </c>
      <c r="AE57" s="72">
        <f t="shared" si="51"/>
        <v>0.48</v>
      </c>
      <c r="AF57" s="72">
        <f t="shared" si="51"/>
        <v>0.48</v>
      </c>
      <c r="AG57" s="72">
        <f t="shared" si="51"/>
        <v>0.48</v>
      </c>
      <c r="AH57" s="72">
        <f t="shared" si="51"/>
        <v>0.48</v>
      </c>
      <c r="AI57" s="72">
        <f t="shared" si="51"/>
        <v>0.48</v>
      </c>
      <c r="AJ57" s="72">
        <f t="shared" si="51"/>
        <v>0.48</v>
      </c>
      <c r="AK57" s="72">
        <f t="shared" si="51"/>
        <v>0.48</v>
      </c>
      <c r="AL57" s="72">
        <f t="shared" si="51"/>
        <v>0.48</v>
      </c>
      <c r="AM57" s="72">
        <f t="shared" si="51"/>
        <v>0.48</v>
      </c>
      <c r="AN57" s="72">
        <f t="shared" si="51"/>
        <v>0.48</v>
      </c>
      <c r="AO57" s="72">
        <f t="shared" si="51"/>
        <v>0.48</v>
      </c>
      <c r="AP57" s="72">
        <f t="shared" si="51"/>
        <v>0.48</v>
      </c>
      <c r="AQ57" s="72">
        <f t="shared" si="51"/>
        <v>0.48</v>
      </c>
      <c r="AR57" s="72">
        <f t="shared" si="51"/>
        <v>0.48</v>
      </c>
      <c r="AS57" s="72">
        <f t="shared" si="51"/>
        <v>0.48</v>
      </c>
      <c r="AT57" s="72">
        <f t="shared" si="51"/>
        <v>0.48</v>
      </c>
      <c r="AU57" s="72">
        <f t="shared" si="51"/>
        <v>0.48</v>
      </c>
      <c r="AV57" s="72">
        <f t="shared" si="51"/>
        <v>0.48</v>
      </c>
      <c r="AW57" s="72">
        <f t="shared" si="51"/>
        <v>0.48</v>
      </c>
      <c r="AX57" s="72">
        <f t="shared" si="51"/>
        <v>0.48</v>
      </c>
      <c r="AY57" s="72">
        <f t="shared" si="51"/>
        <v>0.48</v>
      </c>
      <c r="AZ57" s="72">
        <f t="shared" si="51"/>
        <v>0.48</v>
      </c>
      <c r="BA57" s="72">
        <f t="shared" si="51"/>
        <v>0.48</v>
      </c>
      <c r="BB57" s="72">
        <f t="shared" si="51"/>
        <v>0.48</v>
      </c>
      <c r="BC57" s="72">
        <f t="shared" si="51"/>
        <v>0.48</v>
      </c>
      <c r="BD57" s="72">
        <f t="shared" si="51"/>
        <v>0.48</v>
      </c>
      <c r="BE57" s="72">
        <f t="shared" si="51"/>
        <v>0.48</v>
      </c>
      <c r="BF57" s="72">
        <f t="shared" si="51"/>
        <v>0.48</v>
      </c>
      <c r="BG57" s="72">
        <f t="shared" si="51"/>
        <v>0.48</v>
      </c>
      <c r="BH57" s="72">
        <f t="shared" si="51"/>
        <v>0.48</v>
      </c>
    </row>
    <row r="58" spans="1:63" x14ac:dyDescent="0.2">
      <c r="A58" s="71" t="s">
        <v>44</v>
      </c>
      <c r="B58" t="s">
        <v>51</v>
      </c>
      <c r="E58" s="72">
        <f t="shared" ref="E58:H58" si="52">E12</f>
        <v>0</v>
      </c>
      <c r="F58" s="72">
        <f t="shared" si="52"/>
        <v>0</v>
      </c>
      <c r="G58" s="72">
        <f t="shared" si="52"/>
        <v>0</v>
      </c>
      <c r="H58" s="72">
        <f t="shared" si="52"/>
        <v>-193.34</v>
      </c>
      <c r="I58" s="72">
        <f t="shared" ref="I58:BH58" si="53">I12</f>
        <v>-193.34</v>
      </c>
      <c r="J58" s="72">
        <f t="shared" si="53"/>
        <v>-193.34</v>
      </c>
      <c r="K58" s="72">
        <f t="shared" si="53"/>
        <v>-193.34</v>
      </c>
      <c r="L58" s="72">
        <f t="shared" si="53"/>
        <v>-193.34</v>
      </c>
      <c r="M58" s="72">
        <f t="shared" si="53"/>
        <v>-193.34</v>
      </c>
      <c r="N58" s="72">
        <f t="shared" si="53"/>
        <v>-193.34</v>
      </c>
      <c r="O58" s="72">
        <f t="shared" si="53"/>
        <v>-193.34</v>
      </c>
      <c r="P58" s="72">
        <f t="shared" si="53"/>
        <v>-193.34</v>
      </c>
      <c r="Q58" s="72">
        <f t="shared" si="53"/>
        <v>-193.34</v>
      </c>
      <c r="R58" s="72">
        <f t="shared" si="53"/>
        <v>-193.34</v>
      </c>
      <c r="S58" s="72">
        <f t="shared" si="53"/>
        <v>-193.34</v>
      </c>
      <c r="T58" s="72">
        <f t="shared" si="53"/>
        <v>-193.34</v>
      </c>
      <c r="U58" s="72">
        <f t="shared" si="53"/>
        <v>-193.34</v>
      </c>
      <c r="V58" s="72">
        <f t="shared" si="53"/>
        <v>-193.34</v>
      </c>
      <c r="W58" s="72">
        <f t="shared" si="53"/>
        <v>-193.34</v>
      </c>
      <c r="X58" s="72">
        <f t="shared" si="53"/>
        <v>-193.34</v>
      </c>
      <c r="Y58" s="72">
        <f t="shared" si="53"/>
        <v>-193.34</v>
      </c>
      <c r="Z58" s="72">
        <f t="shared" si="53"/>
        <v>-193.34</v>
      </c>
      <c r="AA58" s="72">
        <f t="shared" si="53"/>
        <v>-193.34</v>
      </c>
      <c r="AB58" s="72">
        <f t="shared" si="53"/>
        <v>-193.34</v>
      </c>
      <c r="AC58" s="72">
        <f t="shared" si="53"/>
        <v>-193.34</v>
      </c>
      <c r="AD58" s="72">
        <f t="shared" si="53"/>
        <v>-193.34</v>
      </c>
      <c r="AE58" s="72">
        <f t="shared" si="53"/>
        <v>-193.34</v>
      </c>
      <c r="AF58" s="72">
        <f t="shared" si="53"/>
        <v>-193.34</v>
      </c>
      <c r="AG58" s="72">
        <f t="shared" si="53"/>
        <v>-193.34</v>
      </c>
      <c r="AH58" s="72">
        <f t="shared" si="53"/>
        <v>-193.34</v>
      </c>
      <c r="AI58" s="72">
        <f t="shared" si="53"/>
        <v>-193.34</v>
      </c>
      <c r="AJ58" s="72">
        <f t="shared" si="53"/>
        <v>-193.34</v>
      </c>
      <c r="AK58" s="72">
        <f t="shared" si="53"/>
        <v>-193.34</v>
      </c>
      <c r="AL58" s="72">
        <f t="shared" si="53"/>
        <v>-193.34</v>
      </c>
      <c r="AM58" s="72">
        <f t="shared" si="53"/>
        <v>-193.34</v>
      </c>
      <c r="AN58" s="72">
        <f t="shared" si="53"/>
        <v>-193.34</v>
      </c>
      <c r="AO58" s="72">
        <f t="shared" si="53"/>
        <v>-193.34</v>
      </c>
      <c r="AP58" s="72">
        <f t="shared" si="53"/>
        <v>-193.34</v>
      </c>
      <c r="AQ58" s="72">
        <f t="shared" si="53"/>
        <v>-193.34</v>
      </c>
      <c r="AR58" s="72">
        <f t="shared" si="53"/>
        <v>-193.34</v>
      </c>
      <c r="AS58" s="72">
        <f t="shared" si="53"/>
        <v>-193.34</v>
      </c>
      <c r="AT58" s="72">
        <f t="shared" si="53"/>
        <v>-193.34</v>
      </c>
      <c r="AU58" s="72">
        <f t="shared" si="53"/>
        <v>-193.34</v>
      </c>
      <c r="AV58" s="72">
        <f t="shared" si="53"/>
        <v>-193.34</v>
      </c>
      <c r="AW58" s="72">
        <f t="shared" si="53"/>
        <v>-193.34</v>
      </c>
      <c r="AX58" s="72">
        <f t="shared" si="53"/>
        <v>-193.34</v>
      </c>
      <c r="AY58" s="72">
        <f t="shared" si="53"/>
        <v>-193.34</v>
      </c>
      <c r="AZ58" s="72">
        <f t="shared" si="53"/>
        <v>-193.34</v>
      </c>
      <c r="BA58" s="72">
        <f t="shared" si="53"/>
        <v>-193.34</v>
      </c>
      <c r="BB58" s="72">
        <f t="shared" si="53"/>
        <v>-193.34</v>
      </c>
      <c r="BC58" s="72">
        <f t="shared" si="53"/>
        <v>-193.34</v>
      </c>
      <c r="BD58" s="72">
        <f t="shared" si="53"/>
        <v>-193.34</v>
      </c>
      <c r="BE58" s="72">
        <f t="shared" si="53"/>
        <v>-193.34</v>
      </c>
      <c r="BF58" s="72">
        <f t="shared" si="53"/>
        <v>-193.34</v>
      </c>
      <c r="BG58" s="72">
        <f t="shared" si="53"/>
        <v>-193.34</v>
      </c>
      <c r="BH58" s="72">
        <f t="shared" si="53"/>
        <v>-193.34</v>
      </c>
    </row>
    <row r="59" spans="1:63" x14ac:dyDescent="0.2">
      <c r="A59" s="71" t="s">
        <v>45</v>
      </c>
      <c r="B59" t="s">
        <v>51</v>
      </c>
      <c r="E59" s="72">
        <f t="shared" ref="E59:H59" si="54">E13</f>
        <v>27457432.68</v>
      </c>
      <c r="F59" s="72">
        <f t="shared" si="54"/>
        <v>27457432.68</v>
      </c>
      <c r="G59" s="72">
        <f t="shared" si="54"/>
        <v>27457432.68</v>
      </c>
      <c r="H59" s="72">
        <f t="shared" si="54"/>
        <v>27457432.68</v>
      </c>
      <c r="I59" s="72">
        <f t="shared" ref="I59:BH59" si="55">I13</f>
        <v>27457432.68</v>
      </c>
      <c r="J59" s="72">
        <f t="shared" si="55"/>
        <v>27457432.68</v>
      </c>
      <c r="K59" s="72">
        <f t="shared" si="55"/>
        <v>27457432.68</v>
      </c>
      <c r="L59" s="72">
        <f t="shared" si="55"/>
        <v>27457432.68</v>
      </c>
      <c r="M59" s="72">
        <f t="shared" si="55"/>
        <v>27457432.68</v>
      </c>
      <c r="N59" s="72">
        <f t="shared" si="55"/>
        <v>27457432.68</v>
      </c>
      <c r="O59" s="72">
        <f t="shared" si="55"/>
        <v>27457432.68</v>
      </c>
      <c r="P59" s="72">
        <f t="shared" si="55"/>
        <v>27457432.68</v>
      </c>
      <c r="Q59" s="72">
        <f t="shared" si="55"/>
        <v>27457432.68</v>
      </c>
      <c r="R59" s="72">
        <f t="shared" si="55"/>
        <v>27457432.68</v>
      </c>
      <c r="S59" s="72">
        <f t="shared" si="55"/>
        <v>27457432.68</v>
      </c>
      <c r="T59" s="72">
        <f t="shared" si="55"/>
        <v>27457432.68</v>
      </c>
      <c r="U59" s="72">
        <f t="shared" si="55"/>
        <v>27457432.68</v>
      </c>
      <c r="V59" s="72">
        <f t="shared" si="55"/>
        <v>27457432.68</v>
      </c>
      <c r="W59" s="72">
        <f t="shared" si="55"/>
        <v>27457432.68</v>
      </c>
      <c r="X59" s="72">
        <f t="shared" si="55"/>
        <v>27457432.68</v>
      </c>
      <c r="Y59" s="72">
        <f t="shared" si="55"/>
        <v>27457432.68</v>
      </c>
      <c r="Z59" s="72">
        <f t="shared" si="55"/>
        <v>27457432.68</v>
      </c>
      <c r="AA59" s="72">
        <f t="shared" si="55"/>
        <v>27457432.68</v>
      </c>
      <c r="AB59" s="72">
        <f t="shared" si="55"/>
        <v>27457432.68</v>
      </c>
      <c r="AC59" s="72">
        <f t="shared" si="55"/>
        <v>27457432.68</v>
      </c>
      <c r="AD59" s="72">
        <f t="shared" si="55"/>
        <v>27457432.68</v>
      </c>
      <c r="AE59" s="72">
        <f t="shared" si="55"/>
        <v>27457432.68</v>
      </c>
      <c r="AF59" s="72">
        <f t="shared" si="55"/>
        <v>27457432.68</v>
      </c>
      <c r="AG59" s="72">
        <f t="shared" si="55"/>
        <v>27457432.68</v>
      </c>
      <c r="AH59" s="72">
        <f t="shared" si="55"/>
        <v>27457432.68</v>
      </c>
      <c r="AI59" s="72">
        <f t="shared" si="55"/>
        <v>27457432.68</v>
      </c>
      <c r="AJ59" s="72">
        <f t="shared" si="55"/>
        <v>27457432.68</v>
      </c>
      <c r="AK59" s="72">
        <f t="shared" si="55"/>
        <v>27457432.68</v>
      </c>
      <c r="AL59" s="72">
        <f t="shared" si="55"/>
        <v>27457432.68</v>
      </c>
      <c r="AM59" s="72">
        <f t="shared" si="55"/>
        <v>27457432.68</v>
      </c>
      <c r="AN59" s="72">
        <f t="shared" si="55"/>
        <v>27457432.68</v>
      </c>
      <c r="AO59" s="72">
        <f t="shared" si="55"/>
        <v>27457432.68</v>
      </c>
      <c r="AP59" s="72">
        <f t="shared" si="55"/>
        <v>27457432.68</v>
      </c>
      <c r="AQ59" s="72">
        <f t="shared" si="55"/>
        <v>27457432.68</v>
      </c>
      <c r="AR59" s="72">
        <f t="shared" si="55"/>
        <v>27457432.68</v>
      </c>
      <c r="AS59" s="72">
        <f t="shared" si="55"/>
        <v>27457432.68</v>
      </c>
      <c r="AT59" s="72">
        <f t="shared" si="55"/>
        <v>27457432.68</v>
      </c>
      <c r="AU59" s="72">
        <f t="shared" si="55"/>
        <v>27457432.68</v>
      </c>
      <c r="AV59" s="72">
        <f t="shared" si="55"/>
        <v>27457432.68</v>
      </c>
      <c r="AW59" s="72">
        <f t="shared" si="55"/>
        <v>27457432.68</v>
      </c>
      <c r="AX59" s="72">
        <f t="shared" si="55"/>
        <v>27457432.68</v>
      </c>
      <c r="AY59" s="72">
        <f t="shared" si="55"/>
        <v>27457432.68</v>
      </c>
      <c r="AZ59" s="72">
        <f t="shared" si="55"/>
        <v>27457432.68</v>
      </c>
      <c r="BA59" s="72">
        <f t="shared" si="55"/>
        <v>27457432.68</v>
      </c>
      <c r="BB59" s="72">
        <f t="shared" si="55"/>
        <v>27457432.68</v>
      </c>
      <c r="BC59" s="72">
        <f t="shared" si="55"/>
        <v>27457432.68</v>
      </c>
      <c r="BD59" s="72">
        <f t="shared" si="55"/>
        <v>27457432.68</v>
      </c>
      <c r="BE59" s="72">
        <f t="shared" si="55"/>
        <v>27457432.68</v>
      </c>
      <c r="BF59" s="72">
        <f t="shared" si="55"/>
        <v>27457432.68</v>
      </c>
      <c r="BG59" s="72">
        <f t="shared" si="55"/>
        <v>27457432.68</v>
      </c>
      <c r="BH59" s="72">
        <f t="shared" si="55"/>
        <v>27457432.68</v>
      </c>
    </row>
    <row r="60" spans="1:63" x14ac:dyDescent="0.2">
      <c r="A60" s="71" t="s">
        <v>42</v>
      </c>
      <c r="B60" t="s">
        <v>51</v>
      </c>
      <c r="E60" s="72">
        <f t="shared" ref="E60:H60" si="56">E14</f>
        <v>0</v>
      </c>
      <c r="F60" s="72">
        <f t="shared" si="56"/>
        <v>0</v>
      </c>
      <c r="G60" s="72">
        <f t="shared" si="56"/>
        <v>0</v>
      </c>
      <c r="H60" s="72">
        <f t="shared" si="56"/>
        <v>1642390.94</v>
      </c>
      <c r="I60" s="72">
        <f t="shared" ref="I60:BH60" si="57">I14</f>
        <v>1642390.94</v>
      </c>
      <c r="J60" s="72">
        <f t="shared" si="57"/>
        <v>1642390.94</v>
      </c>
      <c r="K60" s="72">
        <f t="shared" si="57"/>
        <v>1642390.94</v>
      </c>
      <c r="L60" s="72">
        <f t="shared" si="57"/>
        <v>1642390.94</v>
      </c>
      <c r="M60" s="72">
        <f t="shared" si="57"/>
        <v>1642390.94</v>
      </c>
      <c r="N60" s="72">
        <f t="shared" si="57"/>
        <v>1642390.94</v>
      </c>
      <c r="O60" s="72">
        <f t="shared" si="57"/>
        <v>1642390.94</v>
      </c>
      <c r="P60" s="72">
        <f t="shared" si="57"/>
        <v>1642390.94</v>
      </c>
      <c r="Q60" s="72">
        <f t="shared" si="57"/>
        <v>1642390.94</v>
      </c>
      <c r="R60" s="72">
        <f t="shared" si="57"/>
        <v>1642390.94</v>
      </c>
      <c r="S60" s="72">
        <f t="shared" si="57"/>
        <v>1642390.94</v>
      </c>
      <c r="T60" s="72">
        <f t="shared" si="57"/>
        <v>1642390.94</v>
      </c>
      <c r="U60" s="72">
        <f t="shared" si="57"/>
        <v>1642390.94</v>
      </c>
      <c r="V60" s="72">
        <f t="shared" si="57"/>
        <v>1642390.94</v>
      </c>
      <c r="W60" s="72">
        <f t="shared" si="57"/>
        <v>1642390.94</v>
      </c>
      <c r="X60" s="72">
        <f t="shared" si="57"/>
        <v>1642390.94</v>
      </c>
      <c r="Y60" s="72">
        <f t="shared" si="57"/>
        <v>1642390.94</v>
      </c>
      <c r="Z60" s="72">
        <f t="shared" si="57"/>
        <v>1642390.94</v>
      </c>
      <c r="AA60" s="72">
        <f t="shared" si="57"/>
        <v>1642390.94</v>
      </c>
      <c r="AB60" s="72">
        <f t="shared" si="57"/>
        <v>1642390.94</v>
      </c>
      <c r="AC60" s="72">
        <f t="shared" si="57"/>
        <v>1642390.94</v>
      </c>
      <c r="AD60" s="72">
        <f t="shared" si="57"/>
        <v>1642390.94</v>
      </c>
      <c r="AE60" s="72">
        <f t="shared" si="57"/>
        <v>1642390.94</v>
      </c>
      <c r="AF60" s="72">
        <f t="shared" si="57"/>
        <v>1642390.94</v>
      </c>
      <c r="AG60" s="72">
        <f t="shared" si="57"/>
        <v>1642390.94</v>
      </c>
      <c r="AH60" s="72">
        <f t="shared" si="57"/>
        <v>1642390.94</v>
      </c>
      <c r="AI60" s="72">
        <f t="shared" si="57"/>
        <v>1642390.94</v>
      </c>
      <c r="AJ60" s="72">
        <f t="shared" si="57"/>
        <v>1642390.94</v>
      </c>
      <c r="AK60" s="72">
        <f t="shared" si="57"/>
        <v>1642390.94</v>
      </c>
      <c r="AL60" s="72">
        <f t="shared" si="57"/>
        <v>1642390.94</v>
      </c>
      <c r="AM60" s="72">
        <f t="shared" si="57"/>
        <v>1642390.94</v>
      </c>
      <c r="AN60" s="72">
        <f t="shared" si="57"/>
        <v>1642390.94</v>
      </c>
      <c r="AO60" s="72">
        <f t="shared" si="57"/>
        <v>1642390.94</v>
      </c>
      <c r="AP60" s="72">
        <f t="shared" si="57"/>
        <v>1642390.94</v>
      </c>
      <c r="AQ60" s="72">
        <f t="shared" si="57"/>
        <v>1642390.94</v>
      </c>
      <c r="AR60" s="72">
        <f t="shared" si="57"/>
        <v>1642390.94</v>
      </c>
      <c r="AS60" s="72">
        <f t="shared" si="57"/>
        <v>1642390.94</v>
      </c>
      <c r="AT60" s="72">
        <f t="shared" si="57"/>
        <v>1642390.94</v>
      </c>
      <c r="AU60" s="72">
        <f t="shared" si="57"/>
        <v>1642390.94</v>
      </c>
      <c r="AV60" s="72">
        <f t="shared" si="57"/>
        <v>1642390.94</v>
      </c>
      <c r="AW60" s="72">
        <f t="shared" si="57"/>
        <v>1642390.94</v>
      </c>
      <c r="AX60" s="72">
        <f t="shared" si="57"/>
        <v>1642390.94</v>
      </c>
      <c r="AY60" s="72">
        <f t="shared" si="57"/>
        <v>1642390.94</v>
      </c>
      <c r="AZ60" s="72">
        <f t="shared" si="57"/>
        <v>1642390.94</v>
      </c>
      <c r="BA60" s="72">
        <f t="shared" si="57"/>
        <v>1642390.94</v>
      </c>
      <c r="BB60" s="72">
        <f t="shared" si="57"/>
        <v>1642390.94</v>
      </c>
      <c r="BC60" s="72">
        <f t="shared" si="57"/>
        <v>1642390.94</v>
      </c>
      <c r="BD60" s="72">
        <f t="shared" si="57"/>
        <v>1642390.94</v>
      </c>
      <c r="BE60" s="72">
        <f t="shared" si="57"/>
        <v>1642390.94</v>
      </c>
      <c r="BF60" s="72">
        <f t="shared" si="57"/>
        <v>1642390.94</v>
      </c>
      <c r="BG60" s="72">
        <f t="shared" si="57"/>
        <v>1642390.94</v>
      </c>
      <c r="BH60" s="72">
        <f t="shared" si="57"/>
        <v>1642390.94</v>
      </c>
    </row>
    <row r="61" spans="1:63" x14ac:dyDescent="0.2">
      <c r="A61" s="71" t="s">
        <v>46</v>
      </c>
      <c r="B61" t="s">
        <v>51</v>
      </c>
      <c r="E61" s="72">
        <f t="shared" ref="E61:H61" si="58">E15</f>
        <v>0</v>
      </c>
      <c r="F61" s="72">
        <f t="shared" si="58"/>
        <v>0</v>
      </c>
      <c r="G61" s="72">
        <f t="shared" si="58"/>
        <v>0</v>
      </c>
      <c r="H61" s="72">
        <f t="shared" si="58"/>
        <v>233963.74</v>
      </c>
      <c r="I61" s="72">
        <f t="shared" ref="I61:BH61" si="59">I15</f>
        <v>233963.74</v>
      </c>
      <c r="J61" s="72">
        <f t="shared" si="59"/>
        <v>233963.74</v>
      </c>
      <c r="K61" s="72">
        <f t="shared" si="59"/>
        <v>233963.74</v>
      </c>
      <c r="L61" s="72">
        <f t="shared" si="59"/>
        <v>233963.74</v>
      </c>
      <c r="M61" s="72">
        <f t="shared" si="59"/>
        <v>233963.74</v>
      </c>
      <c r="N61" s="72">
        <f t="shared" si="59"/>
        <v>233963.74</v>
      </c>
      <c r="O61" s="72">
        <f t="shared" si="59"/>
        <v>233963.74</v>
      </c>
      <c r="P61" s="72">
        <f t="shared" si="59"/>
        <v>233963.74</v>
      </c>
      <c r="Q61" s="72">
        <f t="shared" si="59"/>
        <v>233963.74</v>
      </c>
      <c r="R61" s="72">
        <f t="shared" si="59"/>
        <v>233963.74</v>
      </c>
      <c r="S61" s="72">
        <f t="shared" si="59"/>
        <v>233963.74</v>
      </c>
      <c r="T61" s="72">
        <f t="shared" si="59"/>
        <v>233963.74</v>
      </c>
      <c r="U61" s="72">
        <f t="shared" si="59"/>
        <v>233963.74</v>
      </c>
      <c r="V61" s="72">
        <f t="shared" si="59"/>
        <v>233963.74</v>
      </c>
      <c r="W61" s="72">
        <f t="shared" si="59"/>
        <v>233963.74</v>
      </c>
      <c r="X61" s="72">
        <f t="shared" si="59"/>
        <v>233963.74</v>
      </c>
      <c r="Y61" s="72">
        <f t="shared" si="59"/>
        <v>233963.74</v>
      </c>
      <c r="Z61" s="72">
        <f t="shared" si="59"/>
        <v>233963.74</v>
      </c>
      <c r="AA61" s="72">
        <f t="shared" si="59"/>
        <v>233963.74</v>
      </c>
      <c r="AB61" s="72">
        <f t="shared" si="59"/>
        <v>233963.74</v>
      </c>
      <c r="AC61" s="72">
        <f t="shared" si="59"/>
        <v>233963.74</v>
      </c>
      <c r="AD61" s="72">
        <f t="shared" si="59"/>
        <v>233963.74</v>
      </c>
      <c r="AE61" s="72">
        <f t="shared" si="59"/>
        <v>233963.74</v>
      </c>
      <c r="AF61" s="72">
        <f t="shared" si="59"/>
        <v>233963.74</v>
      </c>
      <c r="AG61" s="72">
        <f t="shared" si="59"/>
        <v>233963.74</v>
      </c>
      <c r="AH61" s="72">
        <f t="shared" si="59"/>
        <v>233963.74</v>
      </c>
      <c r="AI61" s="72">
        <f t="shared" si="59"/>
        <v>233963.74</v>
      </c>
      <c r="AJ61" s="72">
        <f t="shared" si="59"/>
        <v>233963.74</v>
      </c>
      <c r="AK61" s="72">
        <f t="shared" si="59"/>
        <v>233963.74</v>
      </c>
      <c r="AL61" s="72">
        <f t="shared" si="59"/>
        <v>233963.74</v>
      </c>
      <c r="AM61" s="72">
        <f t="shared" si="59"/>
        <v>233963.74</v>
      </c>
      <c r="AN61" s="72">
        <f t="shared" si="59"/>
        <v>233963.74</v>
      </c>
      <c r="AO61" s="72">
        <f t="shared" si="59"/>
        <v>233963.74</v>
      </c>
      <c r="AP61" s="72">
        <f t="shared" si="59"/>
        <v>233963.74</v>
      </c>
      <c r="AQ61" s="72">
        <f t="shared" si="59"/>
        <v>233963.74</v>
      </c>
      <c r="AR61" s="72">
        <f t="shared" si="59"/>
        <v>233963.74</v>
      </c>
      <c r="AS61" s="72">
        <f t="shared" si="59"/>
        <v>233963.74</v>
      </c>
      <c r="AT61" s="72">
        <f t="shared" si="59"/>
        <v>233963.74</v>
      </c>
      <c r="AU61" s="72">
        <f t="shared" si="59"/>
        <v>233963.74</v>
      </c>
      <c r="AV61" s="72">
        <f t="shared" si="59"/>
        <v>233963.74</v>
      </c>
      <c r="AW61" s="72">
        <f t="shared" si="59"/>
        <v>233963.74</v>
      </c>
      <c r="AX61" s="72">
        <f t="shared" si="59"/>
        <v>233963.74</v>
      </c>
      <c r="AY61" s="72">
        <f t="shared" si="59"/>
        <v>233963.74</v>
      </c>
      <c r="AZ61" s="72">
        <f t="shared" si="59"/>
        <v>233963.74</v>
      </c>
      <c r="BA61" s="72">
        <f t="shared" si="59"/>
        <v>233963.74</v>
      </c>
      <c r="BB61" s="72">
        <f t="shared" si="59"/>
        <v>233963.74</v>
      </c>
      <c r="BC61" s="72">
        <f t="shared" si="59"/>
        <v>233963.74</v>
      </c>
      <c r="BD61" s="72">
        <f t="shared" si="59"/>
        <v>233963.74</v>
      </c>
      <c r="BE61" s="72">
        <f t="shared" si="59"/>
        <v>233963.74</v>
      </c>
      <c r="BF61" s="72">
        <f t="shared" si="59"/>
        <v>233963.74</v>
      </c>
      <c r="BG61" s="72">
        <f t="shared" si="59"/>
        <v>233963.74</v>
      </c>
      <c r="BH61" s="72">
        <f t="shared" si="59"/>
        <v>233963.74</v>
      </c>
    </row>
    <row r="62" spans="1:63" x14ac:dyDescent="0.2">
      <c r="A62" s="71" t="s">
        <v>48</v>
      </c>
      <c r="B62" t="s">
        <v>51</v>
      </c>
      <c r="E62" s="72">
        <f t="shared" ref="E62:H62" si="60">E16</f>
        <v>0</v>
      </c>
      <c r="F62" s="72">
        <f t="shared" si="60"/>
        <v>0</v>
      </c>
      <c r="G62" s="72">
        <f t="shared" si="60"/>
        <v>0</v>
      </c>
      <c r="H62" s="72">
        <f t="shared" si="60"/>
        <v>5221.2299999999996</v>
      </c>
      <c r="I62" s="72">
        <f t="shared" ref="I62:BH62" si="61">I16</f>
        <v>5221.2299999999996</v>
      </c>
      <c r="J62" s="72">
        <f t="shared" si="61"/>
        <v>5221.2299999999996</v>
      </c>
      <c r="K62" s="72">
        <f t="shared" si="61"/>
        <v>5221.2299999999996</v>
      </c>
      <c r="L62" s="72">
        <f t="shared" si="61"/>
        <v>5221.2299999999996</v>
      </c>
      <c r="M62" s="72">
        <f t="shared" si="61"/>
        <v>5221.2299999999996</v>
      </c>
      <c r="N62" s="72">
        <f t="shared" si="61"/>
        <v>5221.2299999999996</v>
      </c>
      <c r="O62" s="72">
        <f t="shared" si="61"/>
        <v>5221.2299999999996</v>
      </c>
      <c r="P62" s="72">
        <f t="shared" si="61"/>
        <v>5221.2299999999996</v>
      </c>
      <c r="Q62" s="72">
        <f t="shared" si="61"/>
        <v>5221.2299999999996</v>
      </c>
      <c r="R62" s="72">
        <f t="shared" si="61"/>
        <v>5221.2299999999996</v>
      </c>
      <c r="S62" s="72">
        <f t="shared" si="61"/>
        <v>5221.2299999999996</v>
      </c>
      <c r="T62" s="72">
        <f t="shared" si="61"/>
        <v>5221.2299999999996</v>
      </c>
      <c r="U62" s="72">
        <f t="shared" si="61"/>
        <v>5221.2299999999996</v>
      </c>
      <c r="V62" s="72">
        <f t="shared" si="61"/>
        <v>5221.2299999999996</v>
      </c>
      <c r="W62" s="72">
        <f t="shared" si="61"/>
        <v>5221.2299999999996</v>
      </c>
      <c r="X62" s="72">
        <f t="shared" si="61"/>
        <v>5221.2299999999996</v>
      </c>
      <c r="Y62" s="72">
        <f t="shared" si="61"/>
        <v>5221.2299999999996</v>
      </c>
      <c r="Z62" s="72">
        <f t="shared" si="61"/>
        <v>5221.2299999999996</v>
      </c>
      <c r="AA62" s="72">
        <f t="shared" si="61"/>
        <v>5221.2299999999996</v>
      </c>
      <c r="AB62" s="72">
        <f t="shared" si="61"/>
        <v>5221.2299999999996</v>
      </c>
      <c r="AC62" s="72">
        <f t="shared" si="61"/>
        <v>5221.2299999999996</v>
      </c>
      <c r="AD62" s="72">
        <f t="shared" si="61"/>
        <v>5221.2299999999996</v>
      </c>
      <c r="AE62" s="72">
        <f t="shared" si="61"/>
        <v>5221.2299999999996</v>
      </c>
      <c r="AF62" s="72">
        <f t="shared" si="61"/>
        <v>5221.2299999999996</v>
      </c>
      <c r="AG62" s="72">
        <f t="shared" si="61"/>
        <v>5221.2299999999996</v>
      </c>
      <c r="AH62" s="72">
        <f t="shared" si="61"/>
        <v>5221.2299999999996</v>
      </c>
      <c r="AI62" s="72">
        <f t="shared" si="61"/>
        <v>5221.2299999999996</v>
      </c>
      <c r="AJ62" s="72">
        <f t="shared" si="61"/>
        <v>5221.2299999999996</v>
      </c>
      <c r="AK62" s="72">
        <f t="shared" si="61"/>
        <v>5221.2299999999996</v>
      </c>
      <c r="AL62" s="72">
        <f t="shared" si="61"/>
        <v>5221.2299999999996</v>
      </c>
      <c r="AM62" s="72">
        <f t="shared" si="61"/>
        <v>5221.2299999999996</v>
      </c>
      <c r="AN62" s="72">
        <f t="shared" si="61"/>
        <v>5221.2299999999996</v>
      </c>
      <c r="AO62" s="72">
        <f t="shared" si="61"/>
        <v>5221.2299999999996</v>
      </c>
      <c r="AP62" s="72">
        <f t="shared" si="61"/>
        <v>5221.2299999999996</v>
      </c>
      <c r="AQ62" s="72">
        <f t="shared" si="61"/>
        <v>5221.2299999999996</v>
      </c>
      <c r="AR62" s="72">
        <f t="shared" si="61"/>
        <v>5221.2299999999996</v>
      </c>
      <c r="AS62" s="72">
        <f t="shared" si="61"/>
        <v>5221.2299999999996</v>
      </c>
      <c r="AT62" s="72">
        <f t="shared" si="61"/>
        <v>5221.2299999999996</v>
      </c>
      <c r="AU62" s="72">
        <f t="shared" si="61"/>
        <v>5221.2299999999996</v>
      </c>
      <c r="AV62" s="72">
        <f t="shared" si="61"/>
        <v>5221.2299999999996</v>
      </c>
      <c r="AW62" s="72">
        <f t="shared" si="61"/>
        <v>5221.2299999999996</v>
      </c>
      <c r="AX62" s="72">
        <f t="shared" si="61"/>
        <v>5221.2299999999996</v>
      </c>
      <c r="AY62" s="72">
        <f t="shared" si="61"/>
        <v>5221.2299999999996</v>
      </c>
      <c r="AZ62" s="72">
        <f t="shared" si="61"/>
        <v>5221.2299999999996</v>
      </c>
      <c r="BA62" s="72">
        <f t="shared" si="61"/>
        <v>5221.2299999999996</v>
      </c>
      <c r="BB62" s="72">
        <f t="shared" si="61"/>
        <v>5221.2299999999996</v>
      </c>
      <c r="BC62" s="72">
        <f t="shared" si="61"/>
        <v>5221.2299999999996</v>
      </c>
      <c r="BD62" s="72">
        <f t="shared" si="61"/>
        <v>5221.2299999999996</v>
      </c>
      <c r="BE62" s="72">
        <f t="shared" si="61"/>
        <v>5221.2299999999996</v>
      </c>
      <c r="BF62" s="72">
        <f t="shared" si="61"/>
        <v>5221.2299999999996</v>
      </c>
      <c r="BG62" s="72">
        <f t="shared" si="61"/>
        <v>5221.2299999999996</v>
      </c>
      <c r="BH62" s="72">
        <f t="shared" si="61"/>
        <v>5221.2299999999996</v>
      </c>
    </row>
    <row r="63" spans="1:63" x14ac:dyDescent="0.2">
      <c r="A63" s="71" t="s">
        <v>45</v>
      </c>
      <c r="B63" t="s">
        <v>52</v>
      </c>
      <c r="E63" s="72">
        <f t="shared" ref="E63:H63" si="62">E17</f>
        <v>0</v>
      </c>
      <c r="F63" s="72">
        <f t="shared" si="62"/>
        <v>0</v>
      </c>
      <c r="G63" s="72">
        <f t="shared" si="62"/>
        <v>0</v>
      </c>
      <c r="H63" s="72">
        <f t="shared" si="62"/>
        <v>0</v>
      </c>
      <c r="I63" s="72">
        <f t="shared" ref="I63:BH63" si="63">I17</f>
        <v>0</v>
      </c>
      <c r="J63" s="72">
        <f t="shared" si="63"/>
        <v>0</v>
      </c>
      <c r="K63" s="72">
        <f t="shared" si="63"/>
        <v>0</v>
      </c>
      <c r="L63" s="72">
        <f t="shared" si="63"/>
        <v>0</v>
      </c>
      <c r="M63" s="72">
        <f t="shared" si="63"/>
        <v>0</v>
      </c>
      <c r="N63" s="72">
        <f t="shared" si="63"/>
        <v>0</v>
      </c>
      <c r="O63" s="72">
        <f t="shared" si="63"/>
        <v>0</v>
      </c>
      <c r="P63" s="72">
        <f t="shared" si="63"/>
        <v>0</v>
      </c>
      <c r="Q63" s="72">
        <f t="shared" si="63"/>
        <v>0</v>
      </c>
      <c r="R63" s="72">
        <f t="shared" si="63"/>
        <v>0</v>
      </c>
      <c r="S63" s="72">
        <f t="shared" si="63"/>
        <v>0</v>
      </c>
      <c r="T63" s="72">
        <f t="shared" si="63"/>
        <v>0</v>
      </c>
      <c r="U63" s="72">
        <f t="shared" si="63"/>
        <v>0</v>
      </c>
      <c r="V63" s="72">
        <f t="shared" si="63"/>
        <v>0</v>
      </c>
      <c r="W63" s="72">
        <f t="shared" si="63"/>
        <v>0</v>
      </c>
      <c r="X63" s="72">
        <f t="shared" si="63"/>
        <v>0</v>
      </c>
      <c r="Y63" s="72">
        <f t="shared" si="63"/>
        <v>0</v>
      </c>
      <c r="Z63" s="72">
        <f t="shared" si="63"/>
        <v>0</v>
      </c>
      <c r="AA63" s="72">
        <f t="shared" si="63"/>
        <v>0</v>
      </c>
      <c r="AB63" s="72">
        <f t="shared" si="63"/>
        <v>0</v>
      </c>
      <c r="AC63" s="72">
        <f t="shared" si="63"/>
        <v>0</v>
      </c>
      <c r="AD63" s="72">
        <f t="shared" si="63"/>
        <v>0</v>
      </c>
      <c r="AE63" s="72">
        <f t="shared" si="63"/>
        <v>0</v>
      </c>
      <c r="AF63" s="72">
        <f t="shared" si="63"/>
        <v>0</v>
      </c>
      <c r="AG63" s="72">
        <f t="shared" si="63"/>
        <v>0</v>
      </c>
      <c r="AH63" s="72">
        <f t="shared" si="63"/>
        <v>0</v>
      </c>
      <c r="AI63" s="72">
        <f t="shared" si="63"/>
        <v>0</v>
      </c>
      <c r="AJ63" s="72">
        <f t="shared" si="63"/>
        <v>0</v>
      </c>
      <c r="AK63" s="72">
        <f t="shared" si="63"/>
        <v>0</v>
      </c>
      <c r="AL63" s="72">
        <f t="shared" si="63"/>
        <v>0</v>
      </c>
      <c r="AM63" s="72">
        <f t="shared" si="63"/>
        <v>0</v>
      </c>
      <c r="AN63" s="72">
        <f t="shared" si="63"/>
        <v>0</v>
      </c>
      <c r="AO63" s="72">
        <f t="shared" si="63"/>
        <v>0</v>
      </c>
      <c r="AP63" s="72">
        <f t="shared" si="63"/>
        <v>0</v>
      </c>
      <c r="AQ63" s="72">
        <f t="shared" si="63"/>
        <v>0</v>
      </c>
      <c r="AR63" s="72">
        <f t="shared" si="63"/>
        <v>0</v>
      </c>
      <c r="AS63" s="72">
        <f t="shared" si="63"/>
        <v>0</v>
      </c>
      <c r="AT63" s="72">
        <f t="shared" si="63"/>
        <v>0</v>
      </c>
      <c r="AU63" s="72">
        <f t="shared" si="63"/>
        <v>0</v>
      </c>
      <c r="AV63" s="72">
        <f t="shared" si="63"/>
        <v>0</v>
      </c>
      <c r="AW63" s="72">
        <f t="shared" si="63"/>
        <v>0</v>
      </c>
      <c r="AX63" s="72">
        <f t="shared" si="63"/>
        <v>0</v>
      </c>
      <c r="AY63" s="72">
        <f t="shared" si="63"/>
        <v>0</v>
      </c>
      <c r="AZ63" s="72">
        <f t="shared" si="63"/>
        <v>0</v>
      </c>
      <c r="BA63" s="72">
        <f t="shared" si="63"/>
        <v>0</v>
      </c>
      <c r="BB63" s="72">
        <f t="shared" si="63"/>
        <v>0</v>
      </c>
      <c r="BC63" s="72">
        <f t="shared" si="63"/>
        <v>0</v>
      </c>
      <c r="BD63" s="72">
        <f t="shared" si="63"/>
        <v>0</v>
      </c>
      <c r="BE63" s="72">
        <f t="shared" si="63"/>
        <v>0</v>
      </c>
      <c r="BF63" s="72">
        <f t="shared" si="63"/>
        <v>0</v>
      </c>
      <c r="BG63" s="72">
        <f t="shared" si="63"/>
        <v>0</v>
      </c>
      <c r="BH63" s="72">
        <f t="shared" si="63"/>
        <v>0</v>
      </c>
    </row>
    <row r="64" spans="1:63" x14ac:dyDescent="0.2">
      <c r="A64" s="71" t="s">
        <v>42</v>
      </c>
      <c r="B64" t="s">
        <v>52</v>
      </c>
      <c r="E64" s="74">
        <f t="shared" ref="E64:H64" si="64">E18</f>
        <v>0</v>
      </c>
      <c r="F64" s="74">
        <f t="shared" si="64"/>
        <v>0</v>
      </c>
      <c r="G64" s="74">
        <f t="shared" si="64"/>
        <v>0</v>
      </c>
      <c r="H64" s="74">
        <f t="shared" si="64"/>
        <v>0</v>
      </c>
      <c r="I64" s="74">
        <f t="shared" ref="I64:BH64" si="65">I18</f>
        <v>0</v>
      </c>
      <c r="J64" s="74">
        <f t="shared" si="65"/>
        <v>0</v>
      </c>
      <c r="K64" s="74">
        <f t="shared" si="65"/>
        <v>0</v>
      </c>
      <c r="L64" s="74">
        <f t="shared" si="65"/>
        <v>0</v>
      </c>
      <c r="M64" s="74">
        <f t="shared" si="65"/>
        <v>0</v>
      </c>
      <c r="N64" s="74">
        <f t="shared" si="65"/>
        <v>0</v>
      </c>
      <c r="O64" s="74">
        <f t="shared" si="65"/>
        <v>0</v>
      </c>
      <c r="P64" s="74">
        <f t="shared" si="65"/>
        <v>0</v>
      </c>
      <c r="Q64" s="74">
        <f t="shared" si="65"/>
        <v>0</v>
      </c>
      <c r="R64" s="74">
        <f t="shared" si="65"/>
        <v>0</v>
      </c>
      <c r="S64" s="74">
        <f t="shared" si="65"/>
        <v>0</v>
      </c>
      <c r="T64" s="74">
        <f t="shared" si="65"/>
        <v>0</v>
      </c>
      <c r="U64" s="74">
        <f t="shared" si="65"/>
        <v>0</v>
      </c>
      <c r="V64" s="74">
        <f t="shared" si="65"/>
        <v>0</v>
      </c>
      <c r="W64" s="74">
        <f t="shared" si="65"/>
        <v>0</v>
      </c>
      <c r="X64" s="74">
        <f t="shared" si="65"/>
        <v>0</v>
      </c>
      <c r="Y64" s="74">
        <f t="shared" si="65"/>
        <v>0</v>
      </c>
      <c r="Z64" s="74">
        <f t="shared" si="65"/>
        <v>0</v>
      </c>
      <c r="AA64" s="74">
        <f t="shared" si="65"/>
        <v>0</v>
      </c>
      <c r="AB64" s="74">
        <f t="shared" si="65"/>
        <v>0</v>
      </c>
      <c r="AC64" s="74">
        <f t="shared" si="65"/>
        <v>0</v>
      </c>
      <c r="AD64" s="74">
        <f t="shared" si="65"/>
        <v>0</v>
      </c>
      <c r="AE64" s="74">
        <f t="shared" si="65"/>
        <v>0</v>
      </c>
      <c r="AF64" s="74">
        <f t="shared" si="65"/>
        <v>0</v>
      </c>
      <c r="AG64" s="74">
        <f t="shared" si="65"/>
        <v>0</v>
      </c>
      <c r="AH64" s="74">
        <f t="shared" si="65"/>
        <v>0</v>
      </c>
      <c r="AI64" s="74">
        <f t="shared" si="65"/>
        <v>0</v>
      </c>
      <c r="AJ64" s="74">
        <f t="shared" si="65"/>
        <v>0</v>
      </c>
      <c r="AK64" s="74">
        <f t="shared" si="65"/>
        <v>0</v>
      </c>
      <c r="AL64" s="74">
        <f t="shared" si="65"/>
        <v>0</v>
      </c>
      <c r="AM64" s="74">
        <f t="shared" si="65"/>
        <v>0</v>
      </c>
      <c r="AN64" s="74">
        <f t="shared" si="65"/>
        <v>0</v>
      </c>
      <c r="AO64" s="74">
        <f t="shared" si="65"/>
        <v>0</v>
      </c>
      <c r="AP64" s="74">
        <f t="shared" si="65"/>
        <v>0</v>
      </c>
      <c r="AQ64" s="74">
        <f t="shared" si="65"/>
        <v>0</v>
      </c>
      <c r="AR64" s="74">
        <f t="shared" si="65"/>
        <v>0</v>
      </c>
      <c r="AS64" s="74">
        <f t="shared" si="65"/>
        <v>0</v>
      </c>
      <c r="AT64" s="74">
        <f t="shared" si="65"/>
        <v>0</v>
      </c>
      <c r="AU64" s="74">
        <f t="shared" si="65"/>
        <v>0</v>
      </c>
      <c r="AV64" s="74">
        <f t="shared" si="65"/>
        <v>0</v>
      </c>
      <c r="AW64" s="74">
        <f t="shared" si="65"/>
        <v>0</v>
      </c>
      <c r="AX64" s="74">
        <f t="shared" si="65"/>
        <v>0</v>
      </c>
      <c r="AY64" s="74">
        <f t="shared" si="65"/>
        <v>0</v>
      </c>
      <c r="AZ64" s="74">
        <f t="shared" si="65"/>
        <v>0</v>
      </c>
      <c r="BA64" s="74">
        <f t="shared" si="65"/>
        <v>0</v>
      </c>
      <c r="BB64" s="74">
        <f t="shared" si="65"/>
        <v>0</v>
      </c>
      <c r="BC64" s="74">
        <f t="shared" si="65"/>
        <v>0</v>
      </c>
      <c r="BD64" s="74">
        <f t="shared" si="65"/>
        <v>0</v>
      </c>
      <c r="BE64" s="74">
        <f t="shared" si="65"/>
        <v>0</v>
      </c>
      <c r="BF64" s="74">
        <f t="shared" si="65"/>
        <v>0</v>
      </c>
      <c r="BG64" s="74">
        <f t="shared" si="65"/>
        <v>0</v>
      </c>
      <c r="BH64" s="74">
        <f t="shared" si="65"/>
        <v>0</v>
      </c>
    </row>
    <row r="65" spans="1:80" x14ac:dyDescent="0.2">
      <c r="D65" s="73" t="s">
        <v>99</v>
      </c>
      <c r="E65" s="72">
        <f t="shared" ref="E65:H65" si="66">SUM(E51:E64)</f>
        <v>27457432.68</v>
      </c>
      <c r="F65" s="72">
        <f t="shared" si="66"/>
        <v>27457432.68</v>
      </c>
      <c r="G65" s="72">
        <f t="shared" si="66"/>
        <v>27457432.68</v>
      </c>
      <c r="H65" s="72">
        <f t="shared" si="66"/>
        <v>30085058.84</v>
      </c>
      <c r="I65" s="72">
        <f>SUM(I51:I64)</f>
        <v>30085058.84</v>
      </c>
      <c r="J65" s="72">
        <f t="shared" ref="J65:BH65" si="67">SUM(J51:J64)</f>
        <v>30085058.84</v>
      </c>
      <c r="K65" s="72">
        <f t="shared" si="67"/>
        <v>30085058.84</v>
      </c>
      <c r="L65" s="72">
        <f t="shared" si="67"/>
        <v>30085058.84</v>
      </c>
      <c r="M65" s="72">
        <f t="shared" si="67"/>
        <v>30085058.84</v>
      </c>
      <c r="N65" s="72">
        <f t="shared" si="67"/>
        <v>30085058.84</v>
      </c>
      <c r="O65" s="72">
        <f t="shared" si="67"/>
        <v>30085058.84</v>
      </c>
      <c r="P65" s="72">
        <f t="shared" si="67"/>
        <v>30085058.84</v>
      </c>
      <c r="Q65" s="72">
        <f t="shared" si="67"/>
        <v>30085058.84</v>
      </c>
      <c r="R65" s="72">
        <f t="shared" si="67"/>
        <v>30085058.84</v>
      </c>
      <c r="S65" s="72">
        <f t="shared" si="67"/>
        <v>30085058.84</v>
      </c>
      <c r="T65" s="72">
        <f t="shared" si="67"/>
        <v>30085058.84</v>
      </c>
      <c r="U65" s="72">
        <f t="shared" si="67"/>
        <v>30085058.84</v>
      </c>
      <c r="V65" s="72">
        <f t="shared" si="67"/>
        <v>30085058.84</v>
      </c>
      <c r="W65" s="72">
        <f t="shared" si="67"/>
        <v>30085058.84</v>
      </c>
      <c r="X65" s="72">
        <f t="shared" si="67"/>
        <v>30085058.84</v>
      </c>
      <c r="Y65" s="72">
        <f t="shared" si="67"/>
        <v>30085058.84</v>
      </c>
      <c r="Z65" s="72">
        <f t="shared" si="67"/>
        <v>30085058.84</v>
      </c>
      <c r="AA65" s="72">
        <f t="shared" si="67"/>
        <v>30085058.84</v>
      </c>
      <c r="AB65" s="72">
        <f t="shared" si="67"/>
        <v>30085058.84</v>
      </c>
      <c r="AC65" s="72">
        <f t="shared" si="67"/>
        <v>30085058.84</v>
      </c>
      <c r="AD65" s="72">
        <f t="shared" si="67"/>
        <v>30085058.84</v>
      </c>
      <c r="AE65" s="72">
        <f t="shared" si="67"/>
        <v>30085058.84</v>
      </c>
      <c r="AF65" s="72">
        <f t="shared" si="67"/>
        <v>30085058.84</v>
      </c>
      <c r="AG65" s="72">
        <f t="shared" si="67"/>
        <v>30085058.84</v>
      </c>
      <c r="AH65" s="72">
        <f t="shared" si="67"/>
        <v>30085058.84</v>
      </c>
      <c r="AI65" s="72">
        <f t="shared" si="67"/>
        <v>30085058.84</v>
      </c>
      <c r="AJ65" s="72">
        <f t="shared" si="67"/>
        <v>30085058.84</v>
      </c>
      <c r="AK65" s="72">
        <f t="shared" si="67"/>
        <v>30085058.84</v>
      </c>
      <c r="AL65" s="72">
        <f t="shared" si="67"/>
        <v>30085058.84</v>
      </c>
      <c r="AM65" s="72">
        <f t="shared" si="67"/>
        <v>30085058.84</v>
      </c>
      <c r="AN65" s="72">
        <f t="shared" si="67"/>
        <v>30085058.84</v>
      </c>
      <c r="AO65" s="72">
        <f t="shared" si="67"/>
        <v>30085058.84</v>
      </c>
      <c r="AP65" s="72">
        <f t="shared" si="67"/>
        <v>30085058.84</v>
      </c>
      <c r="AQ65" s="72">
        <f t="shared" si="67"/>
        <v>30085058.84</v>
      </c>
      <c r="AR65" s="72">
        <f t="shared" si="67"/>
        <v>30085058.84</v>
      </c>
      <c r="AS65" s="72">
        <f t="shared" si="67"/>
        <v>30085058.84</v>
      </c>
      <c r="AT65" s="72">
        <f t="shared" si="67"/>
        <v>30085058.84</v>
      </c>
      <c r="AU65" s="72">
        <f t="shared" si="67"/>
        <v>30085058.84</v>
      </c>
      <c r="AV65" s="72">
        <f t="shared" si="67"/>
        <v>30085058.84</v>
      </c>
      <c r="AW65" s="72">
        <f t="shared" si="67"/>
        <v>30085058.84</v>
      </c>
      <c r="AX65" s="72">
        <f t="shared" si="67"/>
        <v>30085058.84</v>
      </c>
      <c r="AY65" s="72">
        <f t="shared" si="67"/>
        <v>30085058.84</v>
      </c>
      <c r="AZ65" s="72">
        <f t="shared" si="67"/>
        <v>30085058.84</v>
      </c>
      <c r="BA65" s="72">
        <f t="shared" si="67"/>
        <v>30085058.84</v>
      </c>
      <c r="BB65" s="72">
        <f t="shared" si="67"/>
        <v>30085058.84</v>
      </c>
      <c r="BC65" s="72">
        <f t="shared" si="67"/>
        <v>30085058.84</v>
      </c>
      <c r="BD65" s="72">
        <f t="shared" si="67"/>
        <v>30085058.84</v>
      </c>
      <c r="BE65" s="72">
        <f t="shared" si="67"/>
        <v>30085058.84</v>
      </c>
      <c r="BF65" s="72">
        <f t="shared" si="67"/>
        <v>30085058.84</v>
      </c>
      <c r="BG65" s="72">
        <f t="shared" si="67"/>
        <v>30085058.84</v>
      </c>
      <c r="BH65" s="72">
        <f t="shared" si="67"/>
        <v>30085058.84</v>
      </c>
      <c r="BI65" s="77" t="s">
        <v>88</v>
      </c>
    </row>
    <row r="67" spans="1:80" x14ac:dyDescent="0.2">
      <c r="A67" s="71" t="s">
        <v>79</v>
      </c>
      <c r="BI67" s="72"/>
      <c r="BJ67" s="72"/>
      <c r="BK67" s="72"/>
      <c r="BL67" s="72"/>
      <c r="BM67" s="72"/>
      <c r="BN67" s="72"/>
      <c r="BO67" s="72"/>
      <c r="BP67" s="72"/>
      <c r="BQ67" s="72"/>
      <c r="BR67" s="72"/>
      <c r="BS67" s="72"/>
      <c r="BT67" s="72"/>
      <c r="BU67" s="72"/>
      <c r="BV67" s="72"/>
      <c r="BW67" s="72"/>
      <c r="BX67" s="72"/>
      <c r="BY67" s="72"/>
      <c r="BZ67" s="72"/>
      <c r="CA67" s="72"/>
      <c r="CB67" s="72"/>
    </row>
    <row r="68" spans="1:80" s="92" customFormat="1" x14ac:dyDescent="0.2">
      <c r="A68" s="100" t="s">
        <v>43</v>
      </c>
      <c r="B68" s="92" t="s">
        <v>50</v>
      </c>
      <c r="I68" s="101">
        <v>0</v>
      </c>
      <c r="J68" s="101">
        <v>0</v>
      </c>
      <c r="K68" s="101">
        <v>0</v>
      </c>
      <c r="L68" s="101">
        <v>0</v>
      </c>
      <c r="M68" s="101">
        <v>0</v>
      </c>
      <c r="N68" s="101">
        <v>0</v>
      </c>
      <c r="O68" s="101">
        <v>0</v>
      </c>
      <c r="P68" s="101">
        <v>0</v>
      </c>
      <c r="Q68" s="101">
        <v>0</v>
      </c>
      <c r="R68" s="101">
        <v>0</v>
      </c>
      <c r="S68" s="101">
        <v>0</v>
      </c>
      <c r="T68" s="101">
        <v>0</v>
      </c>
      <c r="U68" s="101">
        <v>0</v>
      </c>
      <c r="V68" s="101">
        <v>0</v>
      </c>
      <c r="W68" s="101">
        <v>0</v>
      </c>
      <c r="X68" s="101">
        <v>0</v>
      </c>
      <c r="Y68" s="101">
        <v>0</v>
      </c>
      <c r="Z68" s="101">
        <v>0</v>
      </c>
      <c r="AA68" s="101">
        <v>0</v>
      </c>
      <c r="AB68" s="101">
        <v>0</v>
      </c>
      <c r="AC68" s="101">
        <v>0</v>
      </c>
      <c r="AD68" s="101">
        <v>0</v>
      </c>
      <c r="AE68" s="101">
        <v>0</v>
      </c>
      <c r="AF68" s="101">
        <v>0</v>
      </c>
      <c r="AG68" s="101">
        <v>0</v>
      </c>
      <c r="AH68" s="101">
        <v>0</v>
      </c>
      <c r="AI68" s="101">
        <v>0</v>
      </c>
      <c r="AJ68" s="101">
        <v>0</v>
      </c>
      <c r="AK68" s="101">
        <v>0</v>
      </c>
      <c r="AL68" s="101">
        <v>0</v>
      </c>
      <c r="AM68" s="101">
        <v>0</v>
      </c>
      <c r="AN68" s="101">
        <v>0</v>
      </c>
      <c r="AO68" s="101">
        <v>0</v>
      </c>
      <c r="AP68" s="101">
        <v>0</v>
      </c>
      <c r="AQ68" s="101">
        <v>0</v>
      </c>
      <c r="AR68" s="101">
        <v>0</v>
      </c>
      <c r="AS68" s="101">
        <v>0</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row>
    <row r="69" spans="1:80" s="92" customFormat="1" x14ac:dyDescent="0.2">
      <c r="A69" s="100" t="s">
        <v>44</v>
      </c>
      <c r="B69" s="92" t="s">
        <v>50</v>
      </c>
      <c r="H69" s="101">
        <f t="shared" ref="H69:H75" si="68">H52*$H$87</f>
        <v>0</v>
      </c>
      <c r="I69" s="101">
        <f t="shared" ref="I69:I75" si="69">I52*$I$87/12*9</f>
        <v>0</v>
      </c>
      <c r="J69" s="101">
        <f t="shared" ref="J69:J75" si="70">(J52*$J$87)/12</f>
        <v>0</v>
      </c>
      <c r="K69" s="101">
        <f t="shared" ref="K69:K75" si="71">(K52*$K$87)/12</f>
        <v>0</v>
      </c>
      <c r="L69" s="101">
        <f t="shared" ref="L69:L75" si="72">(L52*$L$87)/12</f>
        <v>0</v>
      </c>
      <c r="M69" s="101">
        <f t="shared" ref="M69:M75" si="73">(M52*$M$87)/12</f>
        <v>0</v>
      </c>
      <c r="N69" s="101">
        <f t="shared" ref="N69:N75" si="74">(N52*$N$87)/12</f>
        <v>0</v>
      </c>
      <c r="O69" s="101">
        <f t="shared" ref="O69:O75" si="75">(O52*$O$87)/12</f>
        <v>0</v>
      </c>
      <c r="P69" s="101">
        <f t="shared" ref="P69:P75" si="76">(P52*$P$87)/12</f>
        <v>0</v>
      </c>
      <c r="Q69" s="101">
        <f t="shared" ref="Q69:Q75" si="77">(Q52*$Q$87)/12</f>
        <v>0</v>
      </c>
      <c r="R69" s="101">
        <f t="shared" ref="R69:R75" si="78">(R52*$R$87)/12</f>
        <v>0</v>
      </c>
      <c r="S69" s="101">
        <f t="shared" ref="S69:S75" si="79">(S52*$S$87)/12</f>
        <v>0</v>
      </c>
      <c r="T69" s="101">
        <f t="shared" ref="T69:T75" si="80">(T52*$T$87)/12</f>
        <v>0</v>
      </c>
      <c r="U69" s="101">
        <f t="shared" ref="U69:U75" si="81">(U52*$U$87)/12</f>
        <v>0</v>
      </c>
      <c r="V69" s="101">
        <f t="shared" ref="V69:V75" si="82">(V52*$V$87)/12</f>
        <v>0</v>
      </c>
      <c r="W69" s="101">
        <f t="shared" ref="W69:W75" si="83">(W52*$W$87)/12</f>
        <v>0</v>
      </c>
      <c r="X69" s="101">
        <f t="shared" ref="X69:X75" si="84">(X52*$X$87)/12</f>
        <v>0</v>
      </c>
      <c r="Y69" s="101">
        <f t="shared" ref="Y69:Y75" si="85">(Y52*$Y$87)/12</f>
        <v>0</v>
      </c>
      <c r="Z69" s="101">
        <f t="shared" ref="Z69:Z75" si="86">(Z52*$Z$87)/12</f>
        <v>0</v>
      </c>
      <c r="AA69" s="101">
        <f t="shared" ref="AA69:AA75" si="87">(AA52*$AA$87)/12</f>
        <v>0</v>
      </c>
      <c r="AB69" s="101">
        <f t="shared" ref="AB69:AB75" si="88">(AB52*$AB$87)/12</f>
        <v>0</v>
      </c>
      <c r="AC69" s="101">
        <f t="shared" ref="AC69:AC75" si="89">(AC52*$AC$87)/12</f>
        <v>0</v>
      </c>
      <c r="AD69" s="101">
        <f t="shared" ref="AD69:AD75" si="90">(AD52*$AD$87)/12</f>
        <v>0</v>
      </c>
      <c r="AE69" s="101">
        <f t="shared" ref="AE69:AE75" si="91">(AE52*$AE$87)/12</f>
        <v>0</v>
      </c>
      <c r="AF69" s="101">
        <f t="shared" ref="AF69:AF75" si="92">(AF52*$AF$87)/12</f>
        <v>0</v>
      </c>
      <c r="AG69" s="101">
        <f t="shared" ref="AG69:AG75" si="93">(AG52*$AG$87)/12</f>
        <v>0</v>
      </c>
      <c r="AH69" s="101">
        <f t="shared" ref="AH69:AH75" si="94">(AH52*$AH$87)/12</f>
        <v>0</v>
      </c>
      <c r="AI69" s="101">
        <f t="shared" ref="AI69:AI75" si="95">(AI52*$AI$87)/12</f>
        <v>0</v>
      </c>
      <c r="AJ69" s="101">
        <f t="shared" ref="AJ69:AJ75" si="96">(AJ52*$AJ$87)/12</f>
        <v>0</v>
      </c>
      <c r="AK69" s="101">
        <f t="shared" ref="AK69:AK75" si="97">(AK52*$AK$87)/12</f>
        <v>0</v>
      </c>
      <c r="AL69" s="101">
        <f t="shared" ref="AL69:AL75" si="98">(AL52*$AL$87)/12</f>
        <v>0</v>
      </c>
      <c r="AM69" s="101">
        <f t="shared" ref="AM69:AM75" si="99">(AM52*$AM$87)/12</f>
        <v>0</v>
      </c>
      <c r="AN69" s="101">
        <f t="shared" ref="AN69:AN75" si="100">(AN52*$AN$87)/12</f>
        <v>0</v>
      </c>
      <c r="AO69" s="101">
        <f t="shared" ref="AO69:AO75" si="101">(AO52*$AO$87)/12</f>
        <v>0</v>
      </c>
      <c r="AP69" s="101">
        <f t="shared" ref="AP69:AP75" si="102">(AP52*$AP$87)/12</f>
        <v>0</v>
      </c>
      <c r="AQ69" s="101">
        <f t="shared" ref="AQ69:AQ75" si="103">(AQ52*$AQ$87)/12</f>
        <v>0</v>
      </c>
      <c r="AR69" s="101">
        <f t="shared" ref="AR69:AR75" si="104">(AR52*$AR$87)/12</f>
        <v>0</v>
      </c>
      <c r="AS69" s="101">
        <f t="shared" ref="AS69:AS75" si="105">(AS52*$AS$87)/12</f>
        <v>0</v>
      </c>
      <c r="AT69" s="101">
        <f t="shared" ref="AT69:AT75" si="106">(AT52*$AT$87)/12</f>
        <v>0</v>
      </c>
      <c r="AU69" s="101">
        <f t="shared" ref="AU69:AU75" si="107">(AU52*$AU$87)/12</f>
        <v>0</v>
      </c>
      <c r="AV69" s="101">
        <f t="shared" ref="AV69:AV75" si="108">(AV52*$AV$87)/12</f>
        <v>0</v>
      </c>
      <c r="AW69" s="101">
        <f t="shared" ref="AW69:AW75" si="109">(AW52*$AW$87)/12</f>
        <v>0</v>
      </c>
      <c r="AX69" s="101">
        <f t="shared" ref="AX69:AX75" si="110">(AX52*$AX$87)/12</f>
        <v>0</v>
      </c>
      <c r="AY69" s="101">
        <f t="shared" ref="AY69:AY75" si="111">(AY52*$AY$87)/12</f>
        <v>0</v>
      </c>
      <c r="AZ69" s="101">
        <f t="shared" ref="AZ69:AZ75" si="112">(AZ52*$AZ$87)/12</f>
        <v>0</v>
      </c>
      <c r="BA69" s="101">
        <f t="shared" ref="BA69:BA75" si="113">(BA52*$BA$87)/12</f>
        <v>0</v>
      </c>
      <c r="BB69" s="101">
        <f t="shared" ref="BB69:BB75" si="114">(BB52*$BB$87)/12</f>
        <v>0</v>
      </c>
      <c r="BC69" s="101">
        <f t="shared" ref="BC69:BC75" si="115">(BC52*$BC$87)/12</f>
        <v>0</v>
      </c>
      <c r="BD69" s="101">
        <f t="shared" ref="BD69:BD75" si="116">(BD52*$BD$87)/12</f>
        <v>0</v>
      </c>
      <c r="BE69" s="101">
        <f t="shared" ref="BE69:BE75" si="117">(BE52*$BE$87)/12</f>
        <v>0</v>
      </c>
      <c r="BF69" s="101">
        <f t="shared" ref="BF69:BF75" si="118">(BF52*$BF$87)/12</f>
        <v>0</v>
      </c>
      <c r="BG69" s="101">
        <f t="shared" ref="BG69:BG75" si="119">(BG52*$BG$87)/12</f>
        <v>0</v>
      </c>
      <c r="BH69" s="101">
        <f t="shared" ref="BH69:BH75" si="120">(BH52*$BH$87)/12</f>
        <v>0</v>
      </c>
    </row>
    <row r="70" spans="1:80" s="92" customFormat="1" x14ac:dyDescent="0.2">
      <c r="A70" s="100" t="s">
        <v>45</v>
      </c>
      <c r="B70" s="92" t="s">
        <v>50</v>
      </c>
      <c r="H70" s="101">
        <f t="shared" si="68"/>
        <v>0</v>
      </c>
      <c r="I70" s="101">
        <f t="shared" si="69"/>
        <v>0</v>
      </c>
      <c r="J70" s="101">
        <f t="shared" si="70"/>
        <v>0</v>
      </c>
      <c r="K70" s="101">
        <f t="shared" si="71"/>
        <v>0</v>
      </c>
      <c r="L70" s="101">
        <f t="shared" si="72"/>
        <v>0</v>
      </c>
      <c r="M70" s="101">
        <f t="shared" si="73"/>
        <v>0</v>
      </c>
      <c r="N70" s="101">
        <f t="shared" si="74"/>
        <v>0</v>
      </c>
      <c r="O70" s="101">
        <f t="shared" si="75"/>
        <v>0</v>
      </c>
      <c r="P70" s="101">
        <f t="shared" si="76"/>
        <v>0</v>
      </c>
      <c r="Q70" s="101">
        <f t="shared" si="77"/>
        <v>0</v>
      </c>
      <c r="R70" s="101">
        <f t="shared" si="78"/>
        <v>0</v>
      </c>
      <c r="S70" s="101">
        <f t="shared" si="79"/>
        <v>0</v>
      </c>
      <c r="T70" s="101">
        <f t="shared" si="80"/>
        <v>0</v>
      </c>
      <c r="U70" s="101">
        <f t="shared" si="81"/>
        <v>0</v>
      </c>
      <c r="V70" s="101">
        <f t="shared" si="82"/>
        <v>0</v>
      </c>
      <c r="W70" s="101">
        <f t="shared" si="83"/>
        <v>0</v>
      </c>
      <c r="X70" s="101">
        <f t="shared" si="84"/>
        <v>0</v>
      </c>
      <c r="Y70" s="101">
        <f t="shared" si="85"/>
        <v>0</v>
      </c>
      <c r="Z70" s="101">
        <f t="shared" si="86"/>
        <v>0</v>
      </c>
      <c r="AA70" s="101">
        <f t="shared" si="87"/>
        <v>0</v>
      </c>
      <c r="AB70" s="101">
        <f t="shared" si="88"/>
        <v>0</v>
      </c>
      <c r="AC70" s="101">
        <f t="shared" si="89"/>
        <v>0</v>
      </c>
      <c r="AD70" s="101">
        <f t="shared" si="90"/>
        <v>0</v>
      </c>
      <c r="AE70" s="101">
        <f t="shared" si="91"/>
        <v>0</v>
      </c>
      <c r="AF70" s="101">
        <f t="shared" si="92"/>
        <v>0</v>
      </c>
      <c r="AG70" s="101">
        <f t="shared" si="93"/>
        <v>0</v>
      </c>
      <c r="AH70" s="101">
        <f t="shared" si="94"/>
        <v>0</v>
      </c>
      <c r="AI70" s="101">
        <f t="shared" si="95"/>
        <v>0</v>
      </c>
      <c r="AJ70" s="101">
        <f t="shared" si="96"/>
        <v>0</v>
      </c>
      <c r="AK70" s="101">
        <f t="shared" si="97"/>
        <v>0</v>
      </c>
      <c r="AL70" s="101">
        <f t="shared" si="98"/>
        <v>0</v>
      </c>
      <c r="AM70" s="101">
        <f t="shared" si="99"/>
        <v>0</v>
      </c>
      <c r="AN70" s="101">
        <f t="shared" si="100"/>
        <v>0</v>
      </c>
      <c r="AO70" s="101">
        <f t="shared" si="101"/>
        <v>0</v>
      </c>
      <c r="AP70" s="101">
        <f t="shared" si="102"/>
        <v>0</v>
      </c>
      <c r="AQ70" s="101">
        <f t="shared" si="103"/>
        <v>0</v>
      </c>
      <c r="AR70" s="101">
        <f t="shared" si="104"/>
        <v>0</v>
      </c>
      <c r="AS70" s="101">
        <f t="shared" si="105"/>
        <v>0</v>
      </c>
      <c r="AT70" s="101">
        <f t="shared" si="106"/>
        <v>0</v>
      </c>
      <c r="AU70" s="101">
        <f t="shared" si="107"/>
        <v>0</v>
      </c>
      <c r="AV70" s="101">
        <f t="shared" si="108"/>
        <v>0</v>
      </c>
      <c r="AW70" s="101">
        <f t="shared" si="109"/>
        <v>0</v>
      </c>
      <c r="AX70" s="101">
        <f t="shared" si="110"/>
        <v>0</v>
      </c>
      <c r="AY70" s="101">
        <f t="shared" si="111"/>
        <v>0</v>
      </c>
      <c r="AZ70" s="101">
        <f t="shared" si="112"/>
        <v>0</v>
      </c>
      <c r="BA70" s="101">
        <f t="shared" si="113"/>
        <v>0</v>
      </c>
      <c r="BB70" s="101">
        <f t="shared" si="114"/>
        <v>0</v>
      </c>
      <c r="BC70" s="101">
        <f t="shared" si="115"/>
        <v>0</v>
      </c>
      <c r="BD70" s="101">
        <f t="shared" si="116"/>
        <v>0</v>
      </c>
      <c r="BE70" s="101">
        <f t="shared" si="117"/>
        <v>0</v>
      </c>
      <c r="BF70" s="101">
        <f t="shared" si="118"/>
        <v>0</v>
      </c>
      <c r="BG70" s="101">
        <f t="shared" si="119"/>
        <v>0</v>
      </c>
      <c r="BH70" s="101">
        <f t="shared" si="120"/>
        <v>0</v>
      </c>
    </row>
    <row r="71" spans="1:80" s="92" customFormat="1" x14ac:dyDescent="0.2">
      <c r="A71" s="100" t="s">
        <v>42</v>
      </c>
      <c r="B71" s="92" t="s">
        <v>50</v>
      </c>
      <c r="H71" s="101">
        <f t="shared" si="68"/>
        <v>0</v>
      </c>
      <c r="I71" s="101">
        <f t="shared" si="69"/>
        <v>0</v>
      </c>
      <c r="J71" s="101">
        <f t="shared" si="70"/>
        <v>0</v>
      </c>
      <c r="K71" s="101">
        <f t="shared" si="71"/>
        <v>0</v>
      </c>
      <c r="L71" s="101">
        <f t="shared" si="72"/>
        <v>0</v>
      </c>
      <c r="M71" s="101">
        <f t="shared" si="73"/>
        <v>0</v>
      </c>
      <c r="N71" s="101">
        <f t="shared" si="74"/>
        <v>0</v>
      </c>
      <c r="O71" s="101">
        <f t="shared" si="75"/>
        <v>0</v>
      </c>
      <c r="P71" s="101">
        <f t="shared" si="76"/>
        <v>0</v>
      </c>
      <c r="Q71" s="101">
        <f t="shared" si="77"/>
        <v>0</v>
      </c>
      <c r="R71" s="101">
        <f t="shared" si="78"/>
        <v>0</v>
      </c>
      <c r="S71" s="101">
        <f t="shared" si="79"/>
        <v>0</v>
      </c>
      <c r="T71" s="101">
        <f t="shared" si="80"/>
        <v>0</v>
      </c>
      <c r="U71" s="101">
        <f t="shared" si="81"/>
        <v>0</v>
      </c>
      <c r="V71" s="101">
        <f t="shared" si="82"/>
        <v>0</v>
      </c>
      <c r="W71" s="101">
        <f t="shared" si="83"/>
        <v>0</v>
      </c>
      <c r="X71" s="101">
        <f t="shared" si="84"/>
        <v>0</v>
      </c>
      <c r="Y71" s="101">
        <f t="shared" si="85"/>
        <v>0</v>
      </c>
      <c r="Z71" s="101">
        <f t="shared" si="86"/>
        <v>0</v>
      </c>
      <c r="AA71" s="101">
        <f t="shared" si="87"/>
        <v>0</v>
      </c>
      <c r="AB71" s="101">
        <f t="shared" si="88"/>
        <v>0</v>
      </c>
      <c r="AC71" s="101">
        <f t="shared" si="89"/>
        <v>0</v>
      </c>
      <c r="AD71" s="101">
        <f t="shared" si="90"/>
        <v>0</v>
      </c>
      <c r="AE71" s="101">
        <f t="shared" si="91"/>
        <v>0</v>
      </c>
      <c r="AF71" s="101">
        <f t="shared" si="92"/>
        <v>0</v>
      </c>
      <c r="AG71" s="101">
        <f t="shared" si="93"/>
        <v>0</v>
      </c>
      <c r="AH71" s="101">
        <f t="shared" si="94"/>
        <v>0</v>
      </c>
      <c r="AI71" s="101">
        <f t="shared" si="95"/>
        <v>0</v>
      </c>
      <c r="AJ71" s="101">
        <f t="shared" si="96"/>
        <v>0</v>
      </c>
      <c r="AK71" s="101">
        <f t="shared" si="97"/>
        <v>0</v>
      </c>
      <c r="AL71" s="101">
        <f t="shared" si="98"/>
        <v>0</v>
      </c>
      <c r="AM71" s="101">
        <f t="shared" si="99"/>
        <v>0</v>
      </c>
      <c r="AN71" s="101">
        <f t="shared" si="100"/>
        <v>0</v>
      </c>
      <c r="AO71" s="101">
        <f t="shared" si="101"/>
        <v>0</v>
      </c>
      <c r="AP71" s="101">
        <f t="shared" si="102"/>
        <v>0</v>
      </c>
      <c r="AQ71" s="101">
        <f t="shared" si="103"/>
        <v>0</v>
      </c>
      <c r="AR71" s="101">
        <f t="shared" si="104"/>
        <v>0</v>
      </c>
      <c r="AS71" s="101">
        <f t="shared" si="105"/>
        <v>0</v>
      </c>
      <c r="AT71" s="101">
        <f t="shared" si="106"/>
        <v>0</v>
      </c>
      <c r="AU71" s="101">
        <f t="shared" si="107"/>
        <v>0</v>
      </c>
      <c r="AV71" s="101">
        <f t="shared" si="108"/>
        <v>0</v>
      </c>
      <c r="AW71" s="101">
        <f t="shared" si="109"/>
        <v>0</v>
      </c>
      <c r="AX71" s="101">
        <f t="shared" si="110"/>
        <v>0</v>
      </c>
      <c r="AY71" s="101">
        <f t="shared" si="111"/>
        <v>0</v>
      </c>
      <c r="AZ71" s="101">
        <f t="shared" si="112"/>
        <v>0</v>
      </c>
      <c r="BA71" s="101">
        <f t="shared" si="113"/>
        <v>0</v>
      </c>
      <c r="BB71" s="101">
        <f t="shared" si="114"/>
        <v>0</v>
      </c>
      <c r="BC71" s="101">
        <f t="shared" si="115"/>
        <v>0</v>
      </c>
      <c r="BD71" s="101">
        <f t="shared" si="116"/>
        <v>0</v>
      </c>
      <c r="BE71" s="101">
        <f t="shared" si="117"/>
        <v>0</v>
      </c>
      <c r="BF71" s="101">
        <f t="shared" si="118"/>
        <v>0</v>
      </c>
      <c r="BG71" s="101">
        <f t="shared" si="119"/>
        <v>0</v>
      </c>
      <c r="BH71" s="101">
        <f t="shared" si="120"/>
        <v>0</v>
      </c>
    </row>
    <row r="72" spans="1:80" s="92" customFormat="1" x14ac:dyDescent="0.2">
      <c r="A72" s="100" t="s">
        <v>49</v>
      </c>
      <c r="B72" s="92" t="s">
        <v>50</v>
      </c>
      <c r="H72" s="101">
        <f t="shared" si="68"/>
        <v>0</v>
      </c>
      <c r="I72" s="101">
        <f t="shared" si="69"/>
        <v>0</v>
      </c>
      <c r="J72" s="101">
        <f t="shared" si="70"/>
        <v>0</v>
      </c>
      <c r="K72" s="101">
        <f t="shared" si="71"/>
        <v>0</v>
      </c>
      <c r="L72" s="101">
        <f t="shared" si="72"/>
        <v>0</v>
      </c>
      <c r="M72" s="101">
        <f t="shared" si="73"/>
        <v>0</v>
      </c>
      <c r="N72" s="101">
        <f t="shared" si="74"/>
        <v>0</v>
      </c>
      <c r="O72" s="101">
        <f t="shared" si="75"/>
        <v>0</v>
      </c>
      <c r="P72" s="101">
        <f t="shared" si="76"/>
        <v>0</v>
      </c>
      <c r="Q72" s="101">
        <f t="shared" si="77"/>
        <v>0</v>
      </c>
      <c r="R72" s="101">
        <f t="shared" si="78"/>
        <v>0</v>
      </c>
      <c r="S72" s="101">
        <f t="shared" si="79"/>
        <v>0</v>
      </c>
      <c r="T72" s="101">
        <f t="shared" si="80"/>
        <v>0</v>
      </c>
      <c r="U72" s="101">
        <f t="shared" si="81"/>
        <v>0</v>
      </c>
      <c r="V72" s="101">
        <f t="shared" si="82"/>
        <v>0</v>
      </c>
      <c r="W72" s="101">
        <f t="shared" si="83"/>
        <v>0</v>
      </c>
      <c r="X72" s="101">
        <f t="shared" si="84"/>
        <v>0</v>
      </c>
      <c r="Y72" s="101">
        <f t="shared" si="85"/>
        <v>0</v>
      </c>
      <c r="Z72" s="101">
        <f t="shared" si="86"/>
        <v>0</v>
      </c>
      <c r="AA72" s="101">
        <f t="shared" si="87"/>
        <v>0</v>
      </c>
      <c r="AB72" s="101">
        <f t="shared" si="88"/>
        <v>0</v>
      </c>
      <c r="AC72" s="101">
        <f t="shared" si="89"/>
        <v>0</v>
      </c>
      <c r="AD72" s="101">
        <f t="shared" si="90"/>
        <v>0</v>
      </c>
      <c r="AE72" s="101">
        <f t="shared" si="91"/>
        <v>0</v>
      </c>
      <c r="AF72" s="101">
        <f t="shared" si="92"/>
        <v>0</v>
      </c>
      <c r="AG72" s="101">
        <f t="shared" si="93"/>
        <v>0</v>
      </c>
      <c r="AH72" s="101">
        <f t="shared" si="94"/>
        <v>0</v>
      </c>
      <c r="AI72" s="101">
        <f t="shared" si="95"/>
        <v>0</v>
      </c>
      <c r="AJ72" s="101">
        <f t="shared" si="96"/>
        <v>0</v>
      </c>
      <c r="AK72" s="101">
        <f t="shared" si="97"/>
        <v>0</v>
      </c>
      <c r="AL72" s="101">
        <f t="shared" si="98"/>
        <v>0</v>
      </c>
      <c r="AM72" s="101">
        <f t="shared" si="99"/>
        <v>0</v>
      </c>
      <c r="AN72" s="101">
        <f t="shared" si="100"/>
        <v>0</v>
      </c>
      <c r="AO72" s="101">
        <f t="shared" si="101"/>
        <v>0</v>
      </c>
      <c r="AP72" s="101">
        <f t="shared" si="102"/>
        <v>0</v>
      </c>
      <c r="AQ72" s="101">
        <f t="shared" si="103"/>
        <v>0</v>
      </c>
      <c r="AR72" s="101">
        <f t="shared" si="104"/>
        <v>0</v>
      </c>
      <c r="AS72" s="101">
        <f t="shared" si="105"/>
        <v>0</v>
      </c>
      <c r="AT72" s="101">
        <f t="shared" si="106"/>
        <v>0</v>
      </c>
      <c r="AU72" s="101">
        <f t="shared" si="107"/>
        <v>0</v>
      </c>
      <c r="AV72" s="101">
        <f t="shared" si="108"/>
        <v>0</v>
      </c>
      <c r="AW72" s="101">
        <f t="shared" si="109"/>
        <v>0</v>
      </c>
      <c r="AX72" s="101">
        <f t="shared" si="110"/>
        <v>0</v>
      </c>
      <c r="AY72" s="101">
        <f t="shared" si="111"/>
        <v>0</v>
      </c>
      <c r="AZ72" s="101">
        <f t="shared" si="112"/>
        <v>0</v>
      </c>
      <c r="BA72" s="101">
        <f t="shared" si="113"/>
        <v>0</v>
      </c>
      <c r="BB72" s="101">
        <f t="shared" si="114"/>
        <v>0</v>
      </c>
      <c r="BC72" s="101">
        <f t="shared" si="115"/>
        <v>0</v>
      </c>
      <c r="BD72" s="101">
        <f t="shared" si="116"/>
        <v>0</v>
      </c>
      <c r="BE72" s="101">
        <f t="shared" si="117"/>
        <v>0</v>
      </c>
      <c r="BF72" s="101">
        <f t="shared" si="118"/>
        <v>0</v>
      </c>
      <c r="BG72" s="101">
        <f t="shared" si="119"/>
        <v>0</v>
      </c>
      <c r="BH72" s="101">
        <f t="shared" si="120"/>
        <v>0</v>
      </c>
    </row>
    <row r="73" spans="1:80" s="92" customFormat="1" x14ac:dyDescent="0.2">
      <c r="A73" s="100" t="s">
        <v>41</v>
      </c>
      <c r="B73" s="92" t="s">
        <v>51</v>
      </c>
      <c r="H73" s="101">
        <f t="shared" si="68"/>
        <v>27984.116624999999</v>
      </c>
      <c r="I73" s="101">
        <f t="shared" si="69"/>
        <v>40403.467583175006</v>
      </c>
      <c r="J73" s="101">
        <f t="shared" si="70"/>
        <v>4489.2741759083337</v>
      </c>
      <c r="K73" s="101">
        <f t="shared" si="71"/>
        <v>4489.2741759083337</v>
      </c>
      <c r="L73" s="101">
        <f t="shared" si="72"/>
        <v>4489.2741759083337</v>
      </c>
      <c r="M73" s="101">
        <f t="shared" si="73"/>
        <v>4152.2210378916661</v>
      </c>
      <c r="N73" s="101">
        <f t="shared" si="74"/>
        <v>4152.2210378916661</v>
      </c>
      <c r="O73" s="101">
        <f t="shared" si="75"/>
        <v>4152.2210378916661</v>
      </c>
      <c r="P73" s="101">
        <f t="shared" si="76"/>
        <v>4152.2210378916661</v>
      </c>
      <c r="Q73" s="101">
        <f t="shared" si="77"/>
        <v>4152.2210378916661</v>
      </c>
      <c r="R73" s="101">
        <f t="shared" si="78"/>
        <v>4152.2210378916661</v>
      </c>
      <c r="S73" s="101">
        <f t="shared" si="79"/>
        <v>4152.2210378916661</v>
      </c>
      <c r="T73" s="101">
        <f t="shared" si="80"/>
        <v>4152.2210378916661</v>
      </c>
      <c r="U73" s="101">
        <f t="shared" si="81"/>
        <v>4152.2210378916661</v>
      </c>
      <c r="V73" s="101">
        <f t="shared" si="82"/>
        <v>4152.2210378916661</v>
      </c>
      <c r="W73" s="101">
        <f t="shared" si="83"/>
        <v>4152.2210378916661</v>
      </c>
      <c r="X73" s="101">
        <f t="shared" si="84"/>
        <v>4152.2210378916661</v>
      </c>
      <c r="Y73" s="101">
        <f t="shared" si="85"/>
        <v>3841.286408725</v>
      </c>
      <c r="Z73" s="101">
        <f t="shared" si="86"/>
        <v>3841.286408725</v>
      </c>
      <c r="AA73" s="101">
        <f t="shared" si="87"/>
        <v>3841.286408725</v>
      </c>
      <c r="AB73" s="101">
        <f t="shared" si="88"/>
        <v>3841.286408725</v>
      </c>
      <c r="AC73" s="101">
        <f t="shared" si="89"/>
        <v>3841.286408725</v>
      </c>
      <c r="AD73" s="101">
        <f t="shared" si="90"/>
        <v>3841.286408725</v>
      </c>
      <c r="AE73" s="101">
        <f t="shared" si="91"/>
        <v>3841.286408725</v>
      </c>
      <c r="AF73" s="101">
        <f t="shared" si="92"/>
        <v>3841.286408725</v>
      </c>
      <c r="AG73" s="101">
        <f t="shared" si="93"/>
        <v>3841.286408725</v>
      </c>
      <c r="AH73" s="101">
        <f t="shared" si="94"/>
        <v>3841.286408725</v>
      </c>
      <c r="AI73" s="101">
        <f t="shared" si="95"/>
        <v>3841.286408725</v>
      </c>
      <c r="AJ73" s="101">
        <f t="shared" si="96"/>
        <v>3841.286408725</v>
      </c>
      <c r="AK73" s="101">
        <f t="shared" si="97"/>
        <v>3552.7390728583337</v>
      </c>
      <c r="AL73" s="101">
        <f t="shared" si="98"/>
        <v>3552.7390728583337</v>
      </c>
      <c r="AM73" s="101">
        <f t="shared" si="99"/>
        <v>3552.7390728583337</v>
      </c>
      <c r="AN73" s="101">
        <f t="shared" si="100"/>
        <v>3552.7390728583337</v>
      </c>
      <c r="AO73" s="101">
        <f t="shared" si="101"/>
        <v>3552.7390728583337</v>
      </c>
      <c r="AP73" s="101">
        <f t="shared" si="102"/>
        <v>3552.7390728583337</v>
      </c>
      <c r="AQ73" s="101">
        <f t="shared" si="103"/>
        <v>3552.7390728583337</v>
      </c>
      <c r="AR73" s="101">
        <f t="shared" si="104"/>
        <v>3552.7390728583337</v>
      </c>
      <c r="AS73" s="101">
        <f t="shared" si="105"/>
        <v>3552.7390728583337</v>
      </c>
      <c r="AT73" s="101">
        <f t="shared" si="106"/>
        <v>3552.7390728583337</v>
      </c>
      <c r="AU73" s="101">
        <f t="shared" si="107"/>
        <v>3552.7390728583337</v>
      </c>
      <c r="AV73" s="101">
        <f t="shared" si="108"/>
        <v>3552.7390728583337</v>
      </c>
      <c r="AW73" s="101">
        <f t="shared" si="109"/>
        <v>3286.5790302916666</v>
      </c>
      <c r="AX73" s="101">
        <f t="shared" si="110"/>
        <v>3286.5790302916666</v>
      </c>
      <c r="AY73" s="101">
        <f t="shared" si="111"/>
        <v>3286.5790302916666</v>
      </c>
      <c r="AZ73" s="101">
        <f t="shared" si="112"/>
        <v>3286.5790302916666</v>
      </c>
      <c r="BA73" s="101">
        <f t="shared" si="113"/>
        <v>3286.5790302916666</v>
      </c>
      <c r="BB73" s="101">
        <f t="shared" si="114"/>
        <v>3286.5790302916666</v>
      </c>
      <c r="BC73" s="101">
        <f t="shared" si="115"/>
        <v>3286.5790302916666</v>
      </c>
      <c r="BD73" s="101">
        <f t="shared" si="116"/>
        <v>3286.5790302916666</v>
      </c>
      <c r="BE73" s="101">
        <f t="shared" si="117"/>
        <v>3286.5790302916666</v>
      </c>
      <c r="BF73" s="101">
        <f t="shared" si="118"/>
        <v>3286.5790302916666</v>
      </c>
      <c r="BG73" s="101">
        <f t="shared" si="119"/>
        <v>3286.5790302916666</v>
      </c>
      <c r="BH73" s="101">
        <f t="shared" si="120"/>
        <v>3286.5790302916666</v>
      </c>
    </row>
    <row r="74" spans="1:80" s="92" customFormat="1" x14ac:dyDescent="0.2">
      <c r="A74" s="100" t="s">
        <v>47</v>
      </c>
      <c r="B74" s="92" t="s">
        <v>51</v>
      </c>
      <c r="H74" s="101">
        <f t="shared" si="68"/>
        <v>1.7999999999999999E-2</v>
      </c>
      <c r="I74" s="101">
        <f t="shared" si="69"/>
        <v>2.5988400000000002E-2</v>
      </c>
      <c r="J74" s="101">
        <f t="shared" si="70"/>
        <v>2.8876000000000001E-3</v>
      </c>
      <c r="K74" s="101">
        <f t="shared" si="71"/>
        <v>2.8876000000000001E-3</v>
      </c>
      <c r="L74" s="101">
        <f t="shared" si="72"/>
        <v>2.8876000000000001E-3</v>
      </c>
      <c r="M74" s="101">
        <f t="shared" si="73"/>
        <v>2.6707999999999997E-3</v>
      </c>
      <c r="N74" s="101">
        <f t="shared" si="74"/>
        <v>2.6707999999999997E-3</v>
      </c>
      <c r="O74" s="101">
        <f t="shared" si="75"/>
        <v>2.6707999999999997E-3</v>
      </c>
      <c r="P74" s="101">
        <f t="shared" si="76"/>
        <v>2.6707999999999997E-3</v>
      </c>
      <c r="Q74" s="101">
        <f t="shared" si="77"/>
        <v>2.6707999999999997E-3</v>
      </c>
      <c r="R74" s="101">
        <f t="shared" si="78"/>
        <v>2.6707999999999997E-3</v>
      </c>
      <c r="S74" s="101">
        <f t="shared" si="79"/>
        <v>2.6707999999999997E-3</v>
      </c>
      <c r="T74" s="101">
        <f t="shared" si="80"/>
        <v>2.6707999999999997E-3</v>
      </c>
      <c r="U74" s="101">
        <f t="shared" si="81"/>
        <v>2.6707999999999997E-3</v>
      </c>
      <c r="V74" s="101">
        <f t="shared" si="82"/>
        <v>2.6707999999999997E-3</v>
      </c>
      <c r="W74" s="101">
        <f t="shared" si="83"/>
        <v>2.6707999999999997E-3</v>
      </c>
      <c r="X74" s="101">
        <f t="shared" si="84"/>
        <v>2.6707999999999997E-3</v>
      </c>
      <c r="Y74" s="101">
        <f t="shared" si="85"/>
        <v>2.4708E-3</v>
      </c>
      <c r="Z74" s="101">
        <f t="shared" si="86"/>
        <v>2.4708E-3</v>
      </c>
      <c r="AA74" s="101">
        <f t="shared" si="87"/>
        <v>2.4708E-3</v>
      </c>
      <c r="AB74" s="101">
        <f t="shared" si="88"/>
        <v>2.4708E-3</v>
      </c>
      <c r="AC74" s="101">
        <f t="shared" si="89"/>
        <v>2.4708E-3</v>
      </c>
      <c r="AD74" s="101">
        <f t="shared" si="90"/>
        <v>2.4708E-3</v>
      </c>
      <c r="AE74" s="101">
        <f t="shared" si="91"/>
        <v>2.4708E-3</v>
      </c>
      <c r="AF74" s="101">
        <f t="shared" si="92"/>
        <v>2.4708E-3</v>
      </c>
      <c r="AG74" s="101">
        <f t="shared" si="93"/>
        <v>2.4708E-3</v>
      </c>
      <c r="AH74" s="101">
        <f t="shared" si="94"/>
        <v>2.4708E-3</v>
      </c>
      <c r="AI74" s="101">
        <f t="shared" si="95"/>
        <v>2.4708E-3</v>
      </c>
      <c r="AJ74" s="101">
        <f t="shared" si="96"/>
        <v>2.4708E-3</v>
      </c>
      <c r="AK74" s="101">
        <f t="shared" si="97"/>
        <v>2.2851999999999998E-3</v>
      </c>
      <c r="AL74" s="101">
        <f t="shared" si="98"/>
        <v>2.2851999999999998E-3</v>
      </c>
      <c r="AM74" s="101">
        <f t="shared" si="99"/>
        <v>2.2851999999999998E-3</v>
      </c>
      <c r="AN74" s="101">
        <f t="shared" si="100"/>
        <v>2.2851999999999998E-3</v>
      </c>
      <c r="AO74" s="101">
        <f t="shared" si="101"/>
        <v>2.2851999999999998E-3</v>
      </c>
      <c r="AP74" s="101">
        <f t="shared" si="102"/>
        <v>2.2851999999999998E-3</v>
      </c>
      <c r="AQ74" s="101">
        <f t="shared" si="103"/>
        <v>2.2851999999999998E-3</v>
      </c>
      <c r="AR74" s="101">
        <f t="shared" si="104"/>
        <v>2.2851999999999998E-3</v>
      </c>
      <c r="AS74" s="101">
        <f t="shared" si="105"/>
        <v>2.2851999999999998E-3</v>
      </c>
      <c r="AT74" s="101">
        <f t="shared" si="106"/>
        <v>2.2851999999999998E-3</v>
      </c>
      <c r="AU74" s="101">
        <f t="shared" si="107"/>
        <v>2.2851999999999998E-3</v>
      </c>
      <c r="AV74" s="101">
        <f t="shared" si="108"/>
        <v>2.2851999999999998E-3</v>
      </c>
      <c r="AW74" s="101">
        <f t="shared" si="109"/>
        <v>2.114E-3</v>
      </c>
      <c r="AX74" s="101">
        <f t="shared" si="110"/>
        <v>2.114E-3</v>
      </c>
      <c r="AY74" s="101">
        <f t="shared" si="111"/>
        <v>2.114E-3</v>
      </c>
      <c r="AZ74" s="101">
        <f t="shared" si="112"/>
        <v>2.114E-3</v>
      </c>
      <c r="BA74" s="101">
        <f t="shared" si="113"/>
        <v>2.114E-3</v>
      </c>
      <c r="BB74" s="101">
        <f t="shared" si="114"/>
        <v>2.114E-3</v>
      </c>
      <c r="BC74" s="101">
        <f t="shared" si="115"/>
        <v>2.114E-3</v>
      </c>
      <c r="BD74" s="101">
        <f t="shared" si="116"/>
        <v>2.114E-3</v>
      </c>
      <c r="BE74" s="101">
        <f t="shared" si="117"/>
        <v>2.114E-3</v>
      </c>
      <c r="BF74" s="101">
        <f t="shared" si="118"/>
        <v>2.114E-3</v>
      </c>
      <c r="BG74" s="101">
        <f t="shared" si="119"/>
        <v>2.114E-3</v>
      </c>
      <c r="BH74" s="101">
        <f t="shared" si="120"/>
        <v>2.114E-3</v>
      </c>
    </row>
    <row r="75" spans="1:80" s="92" customFormat="1" x14ac:dyDescent="0.2">
      <c r="A75" s="100" t="s">
        <v>44</v>
      </c>
      <c r="B75" s="92" t="s">
        <v>51</v>
      </c>
      <c r="H75" s="101">
        <f t="shared" si="68"/>
        <v>-7.2502499999999994</v>
      </c>
      <c r="I75" s="101">
        <f t="shared" si="69"/>
        <v>-10.46791095</v>
      </c>
      <c r="J75" s="101">
        <f t="shared" si="70"/>
        <v>-1.1631012166666668</v>
      </c>
      <c r="K75" s="101">
        <f t="shared" si="71"/>
        <v>-1.1631012166666668</v>
      </c>
      <c r="L75" s="101">
        <f t="shared" si="72"/>
        <v>-1.1631012166666668</v>
      </c>
      <c r="M75" s="101">
        <f t="shared" si="73"/>
        <v>-1.0757759833333334</v>
      </c>
      <c r="N75" s="101">
        <f t="shared" si="74"/>
        <v>-1.0757759833333334</v>
      </c>
      <c r="O75" s="101">
        <f t="shared" si="75"/>
        <v>-1.0757759833333334</v>
      </c>
      <c r="P75" s="101">
        <f t="shared" si="76"/>
        <v>-1.0757759833333334</v>
      </c>
      <c r="Q75" s="101">
        <f t="shared" si="77"/>
        <v>-1.0757759833333334</v>
      </c>
      <c r="R75" s="101">
        <f t="shared" si="78"/>
        <v>-1.0757759833333334</v>
      </c>
      <c r="S75" s="101">
        <f t="shared" si="79"/>
        <v>-1.0757759833333334</v>
      </c>
      <c r="T75" s="101">
        <f t="shared" si="80"/>
        <v>-1.0757759833333334</v>
      </c>
      <c r="U75" s="101">
        <f t="shared" si="81"/>
        <v>-1.0757759833333334</v>
      </c>
      <c r="V75" s="101">
        <f t="shared" si="82"/>
        <v>-1.0757759833333334</v>
      </c>
      <c r="W75" s="101">
        <f t="shared" si="83"/>
        <v>-1.0757759833333334</v>
      </c>
      <c r="X75" s="101">
        <f t="shared" si="84"/>
        <v>-1.0757759833333334</v>
      </c>
      <c r="Y75" s="101">
        <f t="shared" si="85"/>
        <v>-0.99521764999999995</v>
      </c>
      <c r="Z75" s="101">
        <f t="shared" si="86"/>
        <v>-0.99521764999999995</v>
      </c>
      <c r="AA75" s="101">
        <f t="shared" si="87"/>
        <v>-0.99521764999999995</v>
      </c>
      <c r="AB75" s="101">
        <f t="shared" si="88"/>
        <v>-0.99521764999999995</v>
      </c>
      <c r="AC75" s="101">
        <f t="shared" si="89"/>
        <v>-0.99521764999999995</v>
      </c>
      <c r="AD75" s="101">
        <f t="shared" si="90"/>
        <v>-0.99521764999999995</v>
      </c>
      <c r="AE75" s="101">
        <f t="shared" si="91"/>
        <v>-0.99521764999999995</v>
      </c>
      <c r="AF75" s="101">
        <f t="shared" si="92"/>
        <v>-0.99521764999999995</v>
      </c>
      <c r="AG75" s="101">
        <f t="shared" si="93"/>
        <v>-0.99521764999999995</v>
      </c>
      <c r="AH75" s="101">
        <f t="shared" si="94"/>
        <v>-0.99521764999999995</v>
      </c>
      <c r="AI75" s="101">
        <f t="shared" si="95"/>
        <v>-0.99521764999999995</v>
      </c>
      <c r="AJ75" s="101">
        <f t="shared" si="96"/>
        <v>-0.99521764999999995</v>
      </c>
      <c r="AK75" s="101">
        <f t="shared" si="97"/>
        <v>-0.92045951666666659</v>
      </c>
      <c r="AL75" s="101">
        <f t="shared" si="98"/>
        <v>-0.92045951666666659</v>
      </c>
      <c r="AM75" s="101">
        <f t="shared" si="99"/>
        <v>-0.92045951666666659</v>
      </c>
      <c r="AN75" s="101">
        <f t="shared" si="100"/>
        <v>-0.92045951666666659</v>
      </c>
      <c r="AO75" s="101">
        <f t="shared" si="101"/>
        <v>-0.92045951666666659</v>
      </c>
      <c r="AP75" s="101">
        <f t="shared" si="102"/>
        <v>-0.92045951666666659</v>
      </c>
      <c r="AQ75" s="101">
        <f t="shared" si="103"/>
        <v>-0.92045951666666659</v>
      </c>
      <c r="AR75" s="101">
        <f t="shared" si="104"/>
        <v>-0.92045951666666659</v>
      </c>
      <c r="AS75" s="101">
        <f t="shared" si="105"/>
        <v>-0.92045951666666659</v>
      </c>
      <c r="AT75" s="101">
        <f t="shared" si="106"/>
        <v>-0.92045951666666659</v>
      </c>
      <c r="AU75" s="101">
        <f t="shared" si="107"/>
        <v>-0.92045951666666659</v>
      </c>
      <c r="AV75" s="101">
        <f t="shared" si="108"/>
        <v>-0.92045951666666659</v>
      </c>
      <c r="AW75" s="101">
        <f t="shared" si="109"/>
        <v>-0.85150158333333337</v>
      </c>
      <c r="AX75" s="101">
        <f t="shared" si="110"/>
        <v>-0.85150158333333337</v>
      </c>
      <c r="AY75" s="101">
        <f t="shared" si="111"/>
        <v>-0.85150158333333337</v>
      </c>
      <c r="AZ75" s="101">
        <f t="shared" si="112"/>
        <v>-0.85150158333333337</v>
      </c>
      <c r="BA75" s="101">
        <f t="shared" si="113"/>
        <v>-0.85150158333333337</v>
      </c>
      <c r="BB75" s="101">
        <f t="shared" si="114"/>
        <v>-0.85150158333333337</v>
      </c>
      <c r="BC75" s="101">
        <f t="shared" si="115"/>
        <v>-0.85150158333333337</v>
      </c>
      <c r="BD75" s="101">
        <f t="shared" si="116"/>
        <v>-0.85150158333333337</v>
      </c>
      <c r="BE75" s="101">
        <f t="shared" si="117"/>
        <v>-0.85150158333333337</v>
      </c>
      <c r="BF75" s="101">
        <f t="shared" si="118"/>
        <v>-0.85150158333333337</v>
      </c>
      <c r="BG75" s="101">
        <f t="shared" si="119"/>
        <v>-0.85150158333333337</v>
      </c>
      <c r="BH75" s="101">
        <f t="shared" si="120"/>
        <v>-0.85150158333333337</v>
      </c>
    </row>
    <row r="76" spans="1:80" s="92" customFormat="1" x14ac:dyDescent="0.2">
      <c r="A76" s="100" t="s">
        <v>45</v>
      </c>
      <c r="B76" s="92" t="s">
        <v>51</v>
      </c>
      <c r="E76" s="101">
        <f>E59*$E$89</f>
        <v>1029653.7254999999</v>
      </c>
      <c r="F76" s="101">
        <f>F59*$F$89</f>
        <v>1982152.0651692001</v>
      </c>
      <c r="G76" s="101">
        <f>G59*$G$89</f>
        <v>1833332.7800435999</v>
      </c>
      <c r="H76" s="101">
        <f>H59*$H$89</f>
        <v>1696045.6166435999</v>
      </c>
      <c r="I76" s="101">
        <f>I59*$I$89/12*9</f>
        <v>1176482.3467563</v>
      </c>
      <c r="J76" s="101">
        <f t="shared" ref="J76:AO76" si="121">(J59*J89)/12</f>
        <v>130720.26075070001</v>
      </c>
      <c r="K76" s="101">
        <f t="shared" si="121"/>
        <v>130720.26075070001</v>
      </c>
      <c r="L76" s="101">
        <f t="shared" si="121"/>
        <v>130720.26075070001</v>
      </c>
      <c r="M76" s="101">
        <f t="shared" si="121"/>
        <v>120927.10976149999</v>
      </c>
      <c r="N76" s="101">
        <f t="shared" si="121"/>
        <v>120927.10976149999</v>
      </c>
      <c r="O76" s="101">
        <f t="shared" si="121"/>
        <v>120927.10976149999</v>
      </c>
      <c r="P76" s="101">
        <f t="shared" si="121"/>
        <v>120927.10976149999</v>
      </c>
      <c r="Q76" s="101">
        <f t="shared" si="121"/>
        <v>120927.10976149999</v>
      </c>
      <c r="R76" s="101">
        <f t="shared" si="121"/>
        <v>120927.10976149999</v>
      </c>
      <c r="S76" s="101">
        <f t="shared" si="121"/>
        <v>120927.10976149999</v>
      </c>
      <c r="T76" s="101">
        <f t="shared" si="121"/>
        <v>120927.10976149999</v>
      </c>
      <c r="U76" s="101">
        <f t="shared" si="121"/>
        <v>120927.10976149999</v>
      </c>
      <c r="V76" s="101">
        <f t="shared" si="121"/>
        <v>120927.10976149999</v>
      </c>
      <c r="W76" s="101">
        <f t="shared" si="121"/>
        <v>120927.10976149999</v>
      </c>
      <c r="X76" s="101">
        <f t="shared" si="121"/>
        <v>120927.10976149999</v>
      </c>
      <c r="Y76" s="101">
        <f t="shared" si="121"/>
        <v>111843.27578319999</v>
      </c>
      <c r="Z76" s="101">
        <f t="shared" si="121"/>
        <v>111843.27578319999</v>
      </c>
      <c r="AA76" s="101">
        <f t="shared" si="121"/>
        <v>111843.27578319999</v>
      </c>
      <c r="AB76" s="101">
        <f t="shared" si="121"/>
        <v>111843.27578319999</v>
      </c>
      <c r="AC76" s="101">
        <f t="shared" si="121"/>
        <v>111843.27578319999</v>
      </c>
      <c r="AD76" s="101">
        <f t="shared" si="121"/>
        <v>111843.27578319999</v>
      </c>
      <c r="AE76" s="101">
        <f t="shared" si="121"/>
        <v>111843.27578319999</v>
      </c>
      <c r="AF76" s="101">
        <f t="shared" si="121"/>
        <v>111843.27578319999</v>
      </c>
      <c r="AG76" s="101">
        <f t="shared" si="121"/>
        <v>111843.27578319999</v>
      </c>
      <c r="AH76" s="101">
        <f t="shared" si="121"/>
        <v>111843.27578319999</v>
      </c>
      <c r="AI76" s="101">
        <f t="shared" si="121"/>
        <v>111843.27578319999</v>
      </c>
      <c r="AJ76" s="101">
        <f t="shared" si="121"/>
        <v>111843.27578319999</v>
      </c>
      <c r="AK76" s="101">
        <f t="shared" si="121"/>
        <v>103468.75881580001</v>
      </c>
      <c r="AL76" s="101">
        <f t="shared" si="121"/>
        <v>103468.75881580001</v>
      </c>
      <c r="AM76" s="101">
        <f t="shared" si="121"/>
        <v>103468.75881580001</v>
      </c>
      <c r="AN76" s="101">
        <f t="shared" si="121"/>
        <v>103468.75881580001</v>
      </c>
      <c r="AO76" s="101">
        <f t="shared" si="121"/>
        <v>103468.75881580001</v>
      </c>
      <c r="AP76" s="101">
        <f t="shared" ref="AP76:BH76" si="122">(AP59*AP89)/12</f>
        <v>103468.75881580001</v>
      </c>
      <c r="AQ76" s="101">
        <f t="shared" si="122"/>
        <v>103468.75881580001</v>
      </c>
      <c r="AR76" s="101">
        <f t="shared" si="122"/>
        <v>103468.75881580001</v>
      </c>
      <c r="AS76" s="101">
        <f t="shared" si="122"/>
        <v>103468.75881580001</v>
      </c>
      <c r="AT76" s="101">
        <f t="shared" si="122"/>
        <v>103468.75881580001</v>
      </c>
      <c r="AU76" s="101">
        <f t="shared" si="122"/>
        <v>103468.75881580001</v>
      </c>
      <c r="AV76" s="101">
        <f t="shared" si="122"/>
        <v>103468.75881580001</v>
      </c>
      <c r="AW76" s="101">
        <f t="shared" si="122"/>
        <v>102095.88718179999</v>
      </c>
      <c r="AX76" s="101">
        <f t="shared" si="122"/>
        <v>102095.88718179999</v>
      </c>
      <c r="AY76" s="101">
        <f t="shared" si="122"/>
        <v>102095.88718179999</v>
      </c>
      <c r="AZ76" s="101">
        <f t="shared" si="122"/>
        <v>102095.88718179999</v>
      </c>
      <c r="BA76" s="101">
        <f t="shared" si="122"/>
        <v>102095.88718179999</v>
      </c>
      <c r="BB76" s="101">
        <f t="shared" si="122"/>
        <v>102095.88718179999</v>
      </c>
      <c r="BC76" s="101">
        <f t="shared" si="122"/>
        <v>102095.88718179999</v>
      </c>
      <c r="BD76" s="101">
        <f t="shared" si="122"/>
        <v>102095.88718179999</v>
      </c>
      <c r="BE76" s="101">
        <f t="shared" si="122"/>
        <v>102095.88718179999</v>
      </c>
      <c r="BF76" s="101">
        <f t="shared" si="122"/>
        <v>102095.88718179999</v>
      </c>
      <c r="BG76" s="101">
        <f t="shared" si="122"/>
        <v>102095.88718179999</v>
      </c>
      <c r="BH76" s="101">
        <f t="shared" si="122"/>
        <v>102095.88718179999</v>
      </c>
    </row>
    <row r="77" spans="1:80" s="92" customFormat="1" x14ac:dyDescent="0.2">
      <c r="A77" s="100" t="s">
        <v>42</v>
      </c>
      <c r="B77" s="92" t="s">
        <v>51</v>
      </c>
      <c r="G77" s="101"/>
      <c r="H77" s="101">
        <f>H60*$H$87</f>
        <v>61589.660249999994</v>
      </c>
      <c r="I77" s="101">
        <f>I60*$I$87/12*9</f>
        <v>88923.151468950018</v>
      </c>
      <c r="J77" s="101">
        <f>(J60*$J$87)/12</f>
        <v>9880.3501632166681</v>
      </c>
      <c r="K77" s="101">
        <f>(K60*$K$87)/12</f>
        <v>9880.3501632166681</v>
      </c>
      <c r="L77" s="101">
        <f>(L60*$L$87)/12</f>
        <v>9880.3501632166681</v>
      </c>
      <c r="M77" s="101">
        <f>(M60*$M$87)/12</f>
        <v>9138.5369219833319</v>
      </c>
      <c r="N77" s="101">
        <f>(N60*$N$87)/12</f>
        <v>9138.5369219833319</v>
      </c>
      <c r="O77" s="101">
        <f>(O60*$O$87)/12</f>
        <v>9138.5369219833319</v>
      </c>
      <c r="P77" s="101">
        <f>(P60*$P$87)/12</f>
        <v>9138.5369219833319</v>
      </c>
      <c r="Q77" s="101">
        <f>(Q60*$Q$87)/12</f>
        <v>9138.5369219833319</v>
      </c>
      <c r="R77" s="101">
        <f>(R60*$R$87)/12</f>
        <v>9138.5369219833319</v>
      </c>
      <c r="S77" s="101">
        <f>(S60*$S$87)/12</f>
        <v>9138.5369219833319</v>
      </c>
      <c r="T77" s="101">
        <f>(T60*$T$87)/12</f>
        <v>9138.5369219833319</v>
      </c>
      <c r="U77" s="101">
        <f>(U60*$U$87)/12</f>
        <v>9138.5369219833319</v>
      </c>
      <c r="V77" s="101">
        <f>(V60*$V$87)/12</f>
        <v>9138.5369219833319</v>
      </c>
      <c r="W77" s="101">
        <f>(W60*$W$87)/12</f>
        <v>9138.5369219833319</v>
      </c>
      <c r="X77" s="101">
        <f>(X60*$X$87)/12</f>
        <v>9138.5369219833319</v>
      </c>
      <c r="Y77" s="101">
        <f>(Y60*$Y$87)/12</f>
        <v>8454.207363649999</v>
      </c>
      <c r="Z77" s="101">
        <f>(Z60*$Z$87)/12</f>
        <v>8454.207363649999</v>
      </c>
      <c r="AA77" s="101">
        <f>(AA60*$AA$87)/12</f>
        <v>8454.207363649999</v>
      </c>
      <c r="AB77" s="101">
        <f>(AB60*$AB$87)/12</f>
        <v>8454.207363649999</v>
      </c>
      <c r="AC77" s="101">
        <f>(AC60*$AC$87)/12</f>
        <v>8454.207363649999</v>
      </c>
      <c r="AD77" s="101">
        <f>(AD60*$AD$87)/12</f>
        <v>8454.207363649999</v>
      </c>
      <c r="AE77" s="101">
        <f>(AE60*$AE$87)/12</f>
        <v>8454.207363649999</v>
      </c>
      <c r="AF77" s="101">
        <f>(AF60*$AF$87)/12</f>
        <v>8454.207363649999</v>
      </c>
      <c r="AG77" s="101">
        <f>(AG60*$AG$87)/12</f>
        <v>8454.207363649999</v>
      </c>
      <c r="AH77" s="101">
        <f>(AH60*$AH$87)/12</f>
        <v>8454.207363649999</v>
      </c>
      <c r="AI77" s="101">
        <f>(AI60*$AI$87)/12</f>
        <v>8454.207363649999</v>
      </c>
      <c r="AJ77" s="101">
        <f>(AJ60*$AJ$87)/12</f>
        <v>8454.207363649999</v>
      </c>
      <c r="AK77" s="101">
        <f>(AK60*$AK$87)/12</f>
        <v>7819.1495335166665</v>
      </c>
      <c r="AL77" s="101">
        <f>(AL60*$AL$87)/12</f>
        <v>7819.1495335166665</v>
      </c>
      <c r="AM77" s="101">
        <f>(AM60*$AM$87)/12</f>
        <v>7819.1495335166665</v>
      </c>
      <c r="AN77" s="101">
        <f>(AN60*$AN$87)/12</f>
        <v>7819.1495335166665</v>
      </c>
      <c r="AO77" s="101">
        <f>(AO60*$AO$87)/12</f>
        <v>7819.1495335166665</v>
      </c>
      <c r="AP77" s="101">
        <f>(AP60*$AP$87)/12</f>
        <v>7819.1495335166665</v>
      </c>
      <c r="AQ77" s="101">
        <f>(AQ60*$AQ$87)/12</f>
        <v>7819.1495335166665</v>
      </c>
      <c r="AR77" s="101">
        <f>(AR60*$AR$87)/12</f>
        <v>7819.1495335166665</v>
      </c>
      <c r="AS77" s="101">
        <f>(AS60*$AS$87)/12</f>
        <v>7819.1495335166665</v>
      </c>
      <c r="AT77" s="101">
        <f>(AT60*$AT$87)/12</f>
        <v>7819.1495335166665</v>
      </c>
      <c r="AU77" s="101">
        <f>(AU60*$AU$87)/12</f>
        <v>7819.1495335166665</v>
      </c>
      <c r="AV77" s="101">
        <f>(AV60*$AV$87)/12</f>
        <v>7819.1495335166665</v>
      </c>
      <c r="AW77" s="101">
        <f>(AW60*$AW$87)/12</f>
        <v>7233.3634315833333</v>
      </c>
      <c r="AX77" s="101">
        <f>(AX60*$AX$87)/12</f>
        <v>7233.3634315833333</v>
      </c>
      <c r="AY77" s="101">
        <f>(AY60*$AY$87)/12</f>
        <v>7233.3634315833333</v>
      </c>
      <c r="AZ77" s="101">
        <f>(AZ60*$AZ$87)/12</f>
        <v>7233.3634315833333</v>
      </c>
      <c r="BA77" s="101">
        <f>(BA60*$BA$87)/12</f>
        <v>7233.3634315833333</v>
      </c>
      <c r="BB77" s="101">
        <f>(BB60*$BB$87)/12</f>
        <v>7233.3634315833333</v>
      </c>
      <c r="BC77" s="101">
        <f>(BC60*$BC$87)/12</f>
        <v>7233.3634315833333</v>
      </c>
      <c r="BD77" s="101">
        <f>(BD60*$BD$87)/12</f>
        <v>7233.3634315833333</v>
      </c>
      <c r="BE77" s="101">
        <f>(BE60*$BE$87)/12</f>
        <v>7233.3634315833333</v>
      </c>
      <c r="BF77" s="101">
        <f>(BF60*$BF$87)/12</f>
        <v>7233.3634315833333</v>
      </c>
      <c r="BG77" s="101">
        <f>(BG60*$BG$87)/12</f>
        <v>7233.3634315833333</v>
      </c>
      <c r="BH77" s="101">
        <f>(BH60*$BH$87)/12</f>
        <v>7233.3634315833333</v>
      </c>
    </row>
    <row r="78" spans="1:80" s="92" customFormat="1" x14ac:dyDescent="0.2">
      <c r="A78" s="100" t="s">
        <v>46</v>
      </c>
      <c r="B78" s="92" t="s">
        <v>51</v>
      </c>
      <c r="H78" s="101">
        <f>H61*$H$87</f>
        <v>8773.6402499999986</v>
      </c>
      <c r="I78" s="101">
        <f>I61*$I$87/12*9</f>
        <v>12667.381792949998</v>
      </c>
      <c r="J78" s="101">
        <f>(J61*$J$87)/12</f>
        <v>1407.4868658833332</v>
      </c>
      <c r="K78" s="101">
        <f>(K61*$K$87)/12</f>
        <v>1407.4868658833332</v>
      </c>
      <c r="L78" s="101">
        <f>(L61*$L$87)/12</f>
        <v>1407.4868658833332</v>
      </c>
      <c r="M78" s="101">
        <f>(M61*$M$87)/12</f>
        <v>1301.8132433166666</v>
      </c>
      <c r="N78" s="101">
        <f>(N61*$N$87)/12</f>
        <v>1301.8132433166666</v>
      </c>
      <c r="O78" s="101">
        <f>(O61*$O$87)/12</f>
        <v>1301.8132433166666</v>
      </c>
      <c r="P78" s="101">
        <f>(P61*$P$87)/12</f>
        <v>1301.8132433166666</v>
      </c>
      <c r="Q78" s="101">
        <f>(Q61*$Q$87)/12</f>
        <v>1301.8132433166666</v>
      </c>
      <c r="R78" s="101">
        <f>(R61*$R$87)/12</f>
        <v>1301.8132433166666</v>
      </c>
      <c r="S78" s="101">
        <f>(S61*$S$87)/12</f>
        <v>1301.8132433166666</v>
      </c>
      <c r="T78" s="101">
        <f>(T61*$T$87)/12</f>
        <v>1301.8132433166666</v>
      </c>
      <c r="U78" s="101">
        <f>(U61*$U$87)/12</f>
        <v>1301.8132433166666</v>
      </c>
      <c r="V78" s="101">
        <f>(V61*$V$87)/12</f>
        <v>1301.8132433166666</v>
      </c>
      <c r="W78" s="101">
        <f>(W61*$W$87)/12</f>
        <v>1301.8132433166666</v>
      </c>
      <c r="X78" s="101">
        <f>(X61*$X$87)/12</f>
        <v>1301.8132433166666</v>
      </c>
      <c r="Y78" s="101">
        <f>(Y61*$Y$87)/12</f>
        <v>1204.3283516499998</v>
      </c>
      <c r="Z78" s="101">
        <f>(Z61*$Z$87)/12</f>
        <v>1204.3283516499998</v>
      </c>
      <c r="AA78" s="101">
        <f>(AA61*$AA$87)/12</f>
        <v>1204.3283516499998</v>
      </c>
      <c r="AB78" s="101">
        <f>(AB61*$AB$87)/12</f>
        <v>1204.3283516499998</v>
      </c>
      <c r="AC78" s="101">
        <f>(AC61*$AC$87)/12</f>
        <v>1204.3283516499998</v>
      </c>
      <c r="AD78" s="101">
        <f>(AD61*$AD$87)/12</f>
        <v>1204.3283516499998</v>
      </c>
      <c r="AE78" s="101">
        <f>(AE61*$AE$87)/12</f>
        <v>1204.3283516499998</v>
      </c>
      <c r="AF78" s="101">
        <f>(AF61*$AF$87)/12</f>
        <v>1204.3283516499998</v>
      </c>
      <c r="AG78" s="101">
        <f>(AG61*$AG$87)/12</f>
        <v>1204.3283516499998</v>
      </c>
      <c r="AH78" s="101">
        <f>(AH61*$AH$87)/12</f>
        <v>1204.3283516499998</v>
      </c>
      <c r="AI78" s="101">
        <f>(AI61*$AI$87)/12</f>
        <v>1204.3283516499998</v>
      </c>
      <c r="AJ78" s="101">
        <f>(AJ61*$AJ$87)/12</f>
        <v>1204.3283516499998</v>
      </c>
      <c r="AK78" s="101">
        <f>(AK61*$AK$87)/12</f>
        <v>1113.8623721833333</v>
      </c>
      <c r="AL78" s="101">
        <f>(AL61*$AL$87)/12</f>
        <v>1113.8623721833333</v>
      </c>
      <c r="AM78" s="101">
        <f>(AM61*$AM$87)/12</f>
        <v>1113.8623721833333</v>
      </c>
      <c r="AN78" s="101">
        <f>(AN61*$AN$87)/12</f>
        <v>1113.8623721833333</v>
      </c>
      <c r="AO78" s="101">
        <f>(AO61*$AO$87)/12</f>
        <v>1113.8623721833333</v>
      </c>
      <c r="AP78" s="101">
        <f>(AP61*$AP$87)/12</f>
        <v>1113.8623721833333</v>
      </c>
      <c r="AQ78" s="101">
        <f>(AQ61*$AQ$87)/12</f>
        <v>1113.8623721833333</v>
      </c>
      <c r="AR78" s="101">
        <f>(AR61*$AR$87)/12</f>
        <v>1113.8623721833333</v>
      </c>
      <c r="AS78" s="101">
        <f>(AS61*$AS$87)/12</f>
        <v>1113.8623721833333</v>
      </c>
      <c r="AT78" s="101">
        <f>(AT61*$AT$87)/12</f>
        <v>1113.8623721833333</v>
      </c>
      <c r="AU78" s="101">
        <f>(AU61*$AU$87)/12</f>
        <v>1113.8623721833333</v>
      </c>
      <c r="AV78" s="101">
        <f>(AV61*$AV$87)/12</f>
        <v>1113.8623721833333</v>
      </c>
      <c r="AW78" s="101">
        <f>(AW61*$AW$87)/12</f>
        <v>1030.4153049166666</v>
      </c>
      <c r="AX78" s="101">
        <f>(AX61*$AX$87)/12</f>
        <v>1030.4153049166666</v>
      </c>
      <c r="AY78" s="101">
        <f>(AY61*$AY$87)/12</f>
        <v>1030.4153049166666</v>
      </c>
      <c r="AZ78" s="101">
        <f>(AZ61*$AZ$87)/12</f>
        <v>1030.4153049166666</v>
      </c>
      <c r="BA78" s="101">
        <f>(BA61*$BA$87)/12</f>
        <v>1030.4153049166666</v>
      </c>
      <c r="BB78" s="101">
        <f>(BB61*$BB$87)/12</f>
        <v>1030.4153049166666</v>
      </c>
      <c r="BC78" s="101">
        <f>(BC61*$BC$87)/12</f>
        <v>1030.4153049166666</v>
      </c>
      <c r="BD78" s="101">
        <f>(BD61*$BD$87)/12</f>
        <v>1030.4153049166666</v>
      </c>
      <c r="BE78" s="101">
        <f>(BE61*$BE$87)/12</f>
        <v>1030.4153049166666</v>
      </c>
      <c r="BF78" s="101">
        <f>(BF61*$BF$87)/12</f>
        <v>1030.4153049166666</v>
      </c>
      <c r="BG78" s="101">
        <f>(BG61*$BG$87)/12</f>
        <v>1030.4153049166666</v>
      </c>
      <c r="BH78" s="101">
        <f>(BH61*$BH$87)/12</f>
        <v>1030.4153049166666</v>
      </c>
    </row>
    <row r="79" spans="1:80" s="92" customFormat="1" x14ac:dyDescent="0.2">
      <c r="A79" s="100" t="s">
        <v>48</v>
      </c>
      <c r="B79" s="92" t="s">
        <v>51</v>
      </c>
      <c r="H79" s="101">
        <f>H62*$H$87</f>
        <v>195.79612499999999</v>
      </c>
      <c r="I79" s="101">
        <f>I62*$I$87/12*9</f>
        <v>282.690445275</v>
      </c>
      <c r="J79" s="101">
        <f>(J62*$J$87)/12</f>
        <v>31.410049474999997</v>
      </c>
      <c r="K79" s="101">
        <f>(K62*$K$87)/12</f>
        <v>31.410049474999997</v>
      </c>
      <c r="L79" s="101">
        <f>(L62*$L$87)/12</f>
        <v>31.410049474999997</v>
      </c>
      <c r="M79" s="101">
        <f>(M62*$M$87)/12</f>
        <v>29.051793924999995</v>
      </c>
      <c r="N79" s="101">
        <f>(N62*$N$87)/12</f>
        <v>29.051793924999995</v>
      </c>
      <c r="O79" s="101">
        <f>(O62*$O$87)/12</f>
        <v>29.051793924999995</v>
      </c>
      <c r="P79" s="101">
        <f>(P62*$P$87)/12</f>
        <v>29.051793924999995</v>
      </c>
      <c r="Q79" s="101">
        <f>(Q62*$Q$87)/12</f>
        <v>29.051793924999995</v>
      </c>
      <c r="R79" s="101">
        <f>(R62*$R$87)/12</f>
        <v>29.051793924999995</v>
      </c>
      <c r="S79" s="101">
        <f>(S62*$S$87)/12</f>
        <v>29.051793924999995</v>
      </c>
      <c r="T79" s="101">
        <f>(T62*$T$87)/12</f>
        <v>29.051793924999995</v>
      </c>
      <c r="U79" s="101">
        <f>(U62*$U$87)/12</f>
        <v>29.051793924999995</v>
      </c>
      <c r="V79" s="101">
        <f>(V62*$V$87)/12</f>
        <v>29.051793924999995</v>
      </c>
      <c r="W79" s="101">
        <f>(W62*$W$87)/12</f>
        <v>29.051793924999995</v>
      </c>
      <c r="X79" s="101">
        <f>(X62*$X$87)/12</f>
        <v>29.051793924999995</v>
      </c>
      <c r="Y79" s="101">
        <f>(Y62*$Y$87)/12</f>
        <v>26.876281424999998</v>
      </c>
      <c r="Z79" s="101">
        <f>(Z62*$Z$87)/12</f>
        <v>26.876281424999998</v>
      </c>
      <c r="AA79" s="101">
        <f>(AA62*$AA$87)/12</f>
        <v>26.876281424999998</v>
      </c>
      <c r="AB79" s="101">
        <f>(AB62*$AB$87)/12</f>
        <v>26.876281424999998</v>
      </c>
      <c r="AC79" s="101">
        <f>(AC62*$AC$87)/12</f>
        <v>26.876281424999998</v>
      </c>
      <c r="AD79" s="101">
        <f>(AD62*$AD$87)/12</f>
        <v>26.876281424999998</v>
      </c>
      <c r="AE79" s="101">
        <f>(AE62*$AE$87)/12</f>
        <v>26.876281424999998</v>
      </c>
      <c r="AF79" s="101">
        <f>(AF62*$AF$87)/12</f>
        <v>26.876281424999998</v>
      </c>
      <c r="AG79" s="101">
        <f>(AG62*$AG$87)/12</f>
        <v>26.876281424999998</v>
      </c>
      <c r="AH79" s="101">
        <f>(AH62*$AH$87)/12</f>
        <v>26.876281424999998</v>
      </c>
      <c r="AI79" s="101">
        <f>(AI62*$AI$87)/12</f>
        <v>26.876281424999998</v>
      </c>
      <c r="AJ79" s="101">
        <f>(AJ62*$AJ$87)/12</f>
        <v>26.876281424999998</v>
      </c>
      <c r="AK79" s="101">
        <f>(AK62*$AK$87)/12</f>
        <v>24.857405824999997</v>
      </c>
      <c r="AL79" s="101">
        <f>(AL62*$AL$87)/12</f>
        <v>24.857405824999997</v>
      </c>
      <c r="AM79" s="101">
        <f>(AM62*$AM$87)/12</f>
        <v>24.857405824999997</v>
      </c>
      <c r="AN79" s="101">
        <f>(AN62*$AN$87)/12</f>
        <v>24.857405824999997</v>
      </c>
      <c r="AO79" s="101">
        <f>(AO62*$AO$87)/12</f>
        <v>24.857405824999997</v>
      </c>
      <c r="AP79" s="101">
        <f>(AP62*$AP$87)/12</f>
        <v>24.857405824999997</v>
      </c>
      <c r="AQ79" s="101">
        <f>(AQ62*$AQ$87)/12</f>
        <v>24.857405824999997</v>
      </c>
      <c r="AR79" s="101">
        <f>(AR62*$AR$87)/12</f>
        <v>24.857405824999997</v>
      </c>
      <c r="AS79" s="101">
        <f>(AS62*$AS$87)/12</f>
        <v>24.857405824999997</v>
      </c>
      <c r="AT79" s="101">
        <f>(AT62*$AT$87)/12</f>
        <v>24.857405824999997</v>
      </c>
      <c r="AU79" s="101">
        <f>(AU62*$AU$87)/12</f>
        <v>24.857405824999997</v>
      </c>
      <c r="AV79" s="101">
        <f>(AV62*$AV$87)/12</f>
        <v>24.857405824999997</v>
      </c>
      <c r="AW79" s="101">
        <f>(AW62*$AW$87)/12</f>
        <v>22.995167124999998</v>
      </c>
      <c r="AX79" s="101">
        <f>(AX62*$AX$87)/12</f>
        <v>22.995167124999998</v>
      </c>
      <c r="AY79" s="101">
        <f>(AY62*$AY$87)/12</f>
        <v>22.995167124999998</v>
      </c>
      <c r="AZ79" s="101">
        <f>(AZ62*$AZ$87)/12</f>
        <v>22.995167124999998</v>
      </c>
      <c r="BA79" s="101">
        <f>(BA62*$BA$87)/12</f>
        <v>22.995167124999998</v>
      </c>
      <c r="BB79" s="101">
        <f>(BB62*$BB$87)/12</f>
        <v>22.995167124999998</v>
      </c>
      <c r="BC79" s="101">
        <f>(BC62*$BC$87)/12</f>
        <v>22.995167124999998</v>
      </c>
      <c r="BD79" s="101">
        <f>(BD62*$BD$87)/12</f>
        <v>22.995167124999998</v>
      </c>
      <c r="BE79" s="101">
        <f>(BE62*$BE$87)/12</f>
        <v>22.995167124999998</v>
      </c>
      <c r="BF79" s="101">
        <f>(BF62*$BF$87)/12</f>
        <v>22.995167124999998</v>
      </c>
      <c r="BG79" s="101">
        <f>(BG62*$BG$87)/12</f>
        <v>22.995167124999998</v>
      </c>
      <c r="BH79" s="101">
        <f>(BH62*$BH$87)/12</f>
        <v>22.995167124999998</v>
      </c>
    </row>
    <row r="80" spans="1:80" s="92" customFormat="1" x14ac:dyDescent="0.2">
      <c r="A80" s="100" t="s">
        <v>45</v>
      </c>
      <c r="B80" s="92" t="s">
        <v>52</v>
      </c>
      <c r="E80" s="101">
        <f>E63*$E$89</f>
        <v>0</v>
      </c>
      <c r="F80" s="101">
        <f>F63*$F$89</f>
        <v>0</v>
      </c>
      <c r="G80" s="101">
        <f>G63*$G$89</f>
        <v>0</v>
      </c>
      <c r="H80" s="101">
        <f>H63*$H$87</f>
        <v>0</v>
      </c>
      <c r="I80" s="101">
        <f>I63*$I$89/12*9</f>
        <v>0</v>
      </c>
      <c r="J80" s="101">
        <f t="shared" ref="J80:AO80" si="123">(J63*J89)/12</f>
        <v>0</v>
      </c>
      <c r="K80" s="101">
        <f t="shared" si="123"/>
        <v>0</v>
      </c>
      <c r="L80" s="101">
        <f t="shared" si="123"/>
        <v>0</v>
      </c>
      <c r="M80" s="101">
        <f t="shared" si="123"/>
        <v>0</v>
      </c>
      <c r="N80" s="101">
        <f t="shared" si="123"/>
        <v>0</v>
      </c>
      <c r="O80" s="101">
        <f t="shared" si="123"/>
        <v>0</v>
      </c>
      <c r="P80" s="101">
        <f t="shared" si="123"/>
        <v>0</v>
      </c>
      <c r="Q80" s="101">
        <f t="shared" si="123"/>
        <v>0</v>
      </c>
      <c r="R80" s="101">
        <f t="shared" si="123"/>
        <v>0</v>
      </c>
      <c r="S80" s="101">
        <f t="shared" si="123"/>
        <v>0</v>
      </c>
      <c r="T80" s="101">
        <f t="shared" si="123"/>
        <v>0</v>
      </c>
      <c r="U80" s="101">
        <f t="shared" si="123"/>
        <v>0</v>
      </c>
      <c r="V80" s="101">
        <f t="shared" si="123"/>
        <v>0</v>
      </c>
      <c r="W80" s="101">
        <f t="shared" si="123"/>
        <v>0</v>
      </c>
      <c r="X80" s="101">
        <f t="shared" si="123"/>
        <v>0</v>
      </c>
      <c r="Y80" s="101">
        <f t="shared" si="123"/>
        <v>0</v>
      </c>
      <c r="Z80" s="101">
        <f t="shared" si="123"/>
        <v>0</v>
      </c>
      <c r="AA80" s="101">
        <f t="shared" si="123"/>
        <v>0</v>
      </c>
      <c r="AB80" s="101">
        <f t="shared" si="123"/>
        <v>0</v>
      </c>
      <c r="AC80" s="101">
        <f t="shared" si="123"/>
        <v>0</v>
      </c>
      <c r="AD80" s="101">
        <f t="shared" si="123"/>
        <v>0</v>
      </c>
      <c r="AE80" s="101">
        <f t="shared" si="123"/>
        <v>0</v>
      </c>
      <c r="AF80" s="101">
        <f t="shared" si="123"/>
        <v>0</v>
      </c>
      <c r="AG80" s="101">
        <f t="shared" si="123"/>
        <v>0</v>
      </c>
      <c r="AH80" s="101">
        <f t="shared" si="123"/>
        <v>0</v>
      </c>
      <c r="AI80" s="101">
        <f t="shared" si="123"/>
        <v>0</v>
      </c>
      <c r="AJ80" s="101">
        <f t="shared" si="123"/>
        <v>0</v>
      </c>
      <c r="AK80" s="101">
        <f t="shared" si="123"/>
        <v>0</v>
      </c>
      <c r="AL80" s="101">
        <f t="shared" si="123"/>
        <v>0</v>
      </c>
      <c r="AM80" s="101">
        <f t="shared" si="123"/>
        <v>0</v>
      </c>
      <c r="AN80" s="101">
        <f t="shared" si="123"/>
        <v>0</v>
      </c>
      <c r="AO80" s="101">
        <f t="shared" si="123"/>
        <v>0</v>
      </c>
      <c r="AP80" s="101">
        <f t="shared" ref="AP80:BH80" si="124">(AP63*AP89)/12</f>
        <v>0</v>
      </c>
      <c r="AQ80" s="101">
        <f t="shared" si="124"/>
        <v>0</v>
      </c>
      <c r="AR80" s="101">
        <f t="shared" si="124"/>
        <v>0</v>
      </c>
      <c r="AS80" s="101">
        <f t="shared" si="124"/>
        <v>0</v>
      </c>
      <c r="AT80" s="101">
        <f t="shared" si="124"/>
        <v>0</v>
      </c>
      <c r="AU80" s="101">
        <f t="shared" si="124"/>
        <v>0</v>
      </c>
      <c r="AV80" s="101">
        <f t="shared" si="124"/>
        <v>0</v>
      </c>
      <c r="AW80" s="101">
        <f t="shared" si="124"/>
        <v>0</v>
      </c>
      <c r="AX80" s="101">
        <f t="shared" si="124"/>
        <v>0</v>
      </c>
      <c r="AY80" s="101">
        <f t="shared" si="124"/>
        <v>0</v>
      </c>
      <c r="AZ80" s="101">
        <f t="shared" si="124"/>
        <v>0</v>
      </c>
      <c r="BA80" s="101">
        <f t="shared" si="124"/>
        <v>0</v>
      </c>
      <c r="BB80" s="101">
        <f t="shared" si="124"/>
        <v>0</v>
      </c>
      <c r="BC80" s="101">
        <f t="shared" si="124"/>
        <v>0</v>
      </c>
      <c r="BD80" s="101">
        <f t="shared" si="124"/>
        <v>0</v>
      </c>
      <c r="BE80" s="101">
        <f t="shared" si="124"/>
        <v>0</v>
      </c>
      <c r="BF80" s="101">
        <f t="shared" si="124"/>
        <v>0</v>
      </c>
      <c r="BG80" s="101">
        <f t="shared" si="124"/>
        <v>0</v>
      </c>
      <c r="BH80" s="101">
        <f t="shared" si="124"/>
        <v>0</v>
      </c>
    </row>
    <row r="81" spans="1:62" s="92" customFormat="1" x14ac:dyDescent="0.2">
      <c r="A81" s="100" t="s">
        <v>42</v>
      </c>
      <c r="B81" s="92" t="s">
        <v>52</v>
      </c>
      <c r="E81" s="101">
        <f>E64*$E$89</f>
        <v>0</v>
      </c>
      <c r="F81" s="101">
        <f>F64*$F$89</f>
        <v>0</v>
      </c>
      <c r="G81" s="101">
        <f>G64*$G$89</f>
        <v>0</v>
      </c>
      <c r="H81" s="101">
        <f>H64*$H$89</f>
        <v>0</v>
      </c>
      <c r="I81" s="101">
        <f>I64*$I$89/12*9</f>
        <v>0</v>
      </c>
      <c r="J81" s="101">
        <f t="shared" ref="J81:AO81" si="125">(J64*J89)/12</f>
        <v>0</v>
      </c>
      <c r="K81" s="101">
        <f t="shared" si="125"/>
        <v>0</v>
      </c>
      <c r="L81" s="101">
        <f t="shared" si="125"/>
        <v>0</v>
      </c>
      <c r="M81" s="101">
        <f t="shared" si="125"/>
        <v>0</v>
      </c>
      <c r="N81" s="101">
        <f t="shared" si="125"/>
        <v>0</v>
      </c>
      <c r="O81" s="101">
        <f t="shared" si="125"/>
        <v>0</v>
      </c>
      <c r="P81" s="101">
        <f t="shared" si="125"/>
        <v>0</v>
      </c>
      <c r="Q81" s="101">
        <f t="shared" si="125"/>
        <v>0</v>
      </c>
      <c r="R81" s="101">
        <f t="shared" si="125"/>
        <v>0</v>
      </c>
      <c r="S81" s="101">
        <f t="shared" si="125"/>
        <v>0</v>
      </c>
      <c r="T81" s="101">
        <f t="shared" si="125"/>
        <v>0</v>
      </c>
      <c r="U81" s="101">
        <f t="shared" si="125"/>
        <v>0</v>
      </c>
      <c r="V81" s="101">
        <f t="shared" si="125"/>
        <v>0</v>
      </c>
      <c r="W81" s="101">
        <f t="shared" si="125"/>
        <v>0</v>
      </c>
      <c r="X81" s="101">
        <f t="shared" si="125"/>
        <v>0</v>
      </c>
      <c r="Y81" s="101">
        <f t="shared" si="125"/>
        <v>0</v>
      </c>
      <c r="Z81" s="101">
        <f t="shared" si="125"/>
        <v>0</v>
      </c>
      <c r="AA81" s="101">
        <f t="shared" si="125"/>
        <v>0</v>
      </c>
      <c r="AB81" s="101">
        <f t="shared" si="125"/>
        <v>0</v>
      </c>
      <c r="AC81" s="101">
        <f t="shared" si="125"/>
        <v>0</v>
      </c>
      <c r="AD81" s="101">
        <f t="shared" si="125"/>
        <v>0</v>
      </c>
      <c r="AE81" s="101">
        <f t="shared" si="125"/>
        <v>0</v>
      </c>
      <c r="AF81" s="101">
        <f t="shared" si="125"/>
        <v>0</v>
      </c>
      <c r="AG81" s="101">
        <f t="shared" si="125"/>
        <v>0</v>
      </c>
      <c r="AH81" s="101">
        <f t="shared" si="125"/>
        <v>0</v>
      </c>
      <c r="AI81" s="101">
        <f t="shared" si="125"/>
        <v>0</v>
      </c>
      <c r="AJ81" s="101">
        <f t="shared" si="125"/>
        <v>0</v>
      </c>
      <c r="AK81" s="101">
        <f t="shared" si="125"/>
        <v>0</v>
      </c>
      <c r="AL81" s="101">
        <f t="shared" si="125"/>
        <v>0</v>
      </c>
      <c r="AM81" s="101">
        <f t="shared" si="125"/>
        <v>0</v>
      </c>
      <c r="AN81" s="101">
        <f t="shared" si="125"/>
        <v>0</v>
      </c>
      <c r="AO81" s="101">
        <f t="shared" si="125"/>
        <v>0</v>
      </c>
      <c r="AP81" s="101">
        <f t="shared" ref="AP81:BH81" si="126">(AP64*AP89)/12</f>
        <v>0</v>
      </c>
      <c r="AQ81" s="101">
        <f t="shared" si="126"/>
        <v>0</v>
      </c>
      <c r="AR81" s="101">
        <f t="shared" si="126"/>
        <v>0</v>
      </c>
      <c r="AS81" s="101">
        <f t="shared" si="126"/>
        <v>0</v>
      </c>
      <c r="AT81" s="101">
        <f t="shared" si="126"/>
        <v>0</v>
      </c>
      <c r="AU81" s="101">
        <f t="shared" si="126"/>
        <v>0</v>
      </c>
      <c r="AV81" s="101">
        <f t="shared" si="126"/>
        <v>0</v>
      </c>
      <c r="AW81" s="101">
        <f t="shared" si="126"/>
        <v>0</v>
      </c>
      <c r="AX81" s="101">
        <f t="shared" si="126"/>
        <v>0</v>
      </c>
      <c r="AY81" s="101">
        <f t="shared" si="126"/>
        <v>0</v>
      </c>
      <c r="AZ81" s="101">
        <f t="shared" si="126"/>
        <v>0</v>
      </c>
      <c r="BA81" s="101">
        <f t="shared" si="126"/>
        <v>0</v>
      </c>
      <c r="BB81" s="101">
        <f t="shared" si="126"/>
        <v>0</v>
      </c>
      <c r="BC81" s="101">
        <f t="shared" si="126"/>
        <v>0</v>
      </c>
      <c r="BD81" s="101">
        <f t="shared" si="126"/>
        <v>0</v>
      </c>
      <c r="BE81" s="101">
        <f t="shared" si="126"/>
        <v>0</v>
      </c>
      <c r="BF81" s="101">
        <f t="shared" si="126"/>
        <v>0</v>
      </c>
      <c r="BG81" s="101">
        <f t="shared" si="126"/>
        <v>0</v>
      </c>
      <c r="BH81" s="101">
        <f t="shared" si="126"/>
        <v>0</v>
      </c>
    </row>
    <row r="82" spans="1:62" s="92" customFormat="1" x14ac:dyDescent="0.2">
      <c r="D82" s="73" t="s">
        <v>102</v>
      </c>
      <c r="E82" s="102">
        <f t="shared" ref="E82:H82" si="127">SUM(E68:E81)</f>
        <v>1029653.7254999999</v>
      </c>
      <c r="F82" s="102">
        <f t="shared" si="127"/>
        <v>1982152.0651692001</v>
      </c>
      <c r="G82" s="102">
        <f t="shared" si="127"/>
        <v>1833332.7800435999</v>
      </c>
      <c r="H82" s="102">
        <f t="shared" si="127"/>
        <v>1794581.5976435998</v>
      </c>
      <c r="I82" s="102">
        <f>SUM(I68:I81)</f>
        <v>1318748.5961241</v>
      </c>
      <c r="J82" s="102">
        <f t="shared" ref="J82:BH82" si="128">SUM(J68:J81)</f>
        <v>146527.62179156669</v>
      </c>
      <c r="K82" s="102">
        <f t="shared" si="128"/>
        <v>146527.62179156669</v>
      </c>
      <c r="L82" s="102">
        <f t="shared" si="128"/>
        <v>146527.62179156669</v>
      </c>
      <c r="M82" s="102">
        <f t="shared" si="128"/>
        <v>135547.65965343331</v>
      </c>
      <c r="N82" s="102">
        <f t="shared" si="128"/>
        <v>135547.65965343331</v>
      </c>
      <c r="O82" s="102">
        <f t="shared" si="128"/>
        <v>135547.65965343331</v>
      </c>
      <c r="P82" s="102">
        <f t="shared" si="128"/>
        <v>135547.65965343331</v>
      </c>
      <c r="Q82" s="102">
        <f t="shared" si="128"/>
        <v>135547.65965343331</v>
      </c>
      <c r="R82" s="102">
        <f t="shared" si="128"/>
        <v>135547.65965343331</v>
      </c>
      <c r="S82" s="102">
        <f t="shared" si="128"/>
        <v>135547.65965343331</v>
      </c>
      <c r="T82" s="102">
        <f t="shared" si="128"/>
        <v>135547.65965343331</v>
      </c>
      <c r="U82" s="102">
        <f t="shared" si="128"/>
        <v>135547.65965343331</v>
      </c>
      <c r="V82" s="102">
        <f t="shared" si="128"/>
        <v>135547.65965343331</v>
      </c>
      <c r="W82" s="102">
        <f t="shared" si="128"/>
        <v>135547.65965343331</v>
      </c>
      <c r="X82" s="102">
        <f t="shared" si="128"/>
        <v>135547.65965343331</v>
      </c>
      <c r="Y82" s="102">
        <f t="shared" si="128"/>
        <v>125368.98144179997</v>
      </c>
      <c r="Z82" s="102">
        <f t="shared" si="128"/>
        <v>125368.98144179997</v>
      </c>
      <c r="AA82" s="102">
        <f t="shared" si="128"/>
        <v>125368.98144179997</v>
      </c>
      <c r="AB82" s="102">
        <f t="shared" si="128"/>
        <v>125368.98144179997</v>
      </c>
      <c r="AC82" s="102">
        <f t="shared" si="128"/>
        <v>125368.98144179997</v>
      </c>
      <c r="AD82" s="102">
        <f t="shared" si="128"/>
        <v>125368.98144179997</v>
      </c>
      <c r="AE82" s="102">
        <f t="shared" si="128"/>
        <v>125368.98144179997</v>
      </c>
      <c r="AF82" s="102">
        <f t="shared" si="128"/>
        <v>125368.98144179997</v>
      </c>
      <c r="AG82" s="102">
        <f t="shared" si="128"/>
        <v>125368.98144179997</v>
      </c>
      <c r="AH82" s="102">
        <f t="shared" si="128"/>
        <v>125368.98144179997</v>
      </c>
      <c r="AI82" s="102">
        <f t="shared" si="128"/>
        <v>125368.98144179997</v>
      </c>
      <c r="AJ82" s="102">
        <f t="shared" si="128"/>
        <v>125368.98144179997</v>
      </c>
      <c r="AK82" s="102">
        <f t="shared" si="128"/>
        <v>115978.44902586668</v>
      </c>
      <c r="AL82" s="102">
        <f t="shared" si="128"/>
        <v>115978.44902586668</v>
      </c>
      <c r="AM82" s="102">
        <f t="shared" si="128"/>
        <v>115978.44902586668</v>
      </c>
      <c r="AN82" s="102">
        <f t="shared" si="128"/>
        <v>115978.44902586668</v>
      </c>
      <c r="AO82" s="102">
        <f t="shared" si="128"/>
        <v>115978.44902586668</v>
      </c>
      <c r="AP82" s="102">
        <f t="shared" si="128"/>
        <v>115978.44902586668</v>
      </c>
      <c r="AQ82" s="102">
        <f t="shared" si="128"/>
        <v>115978.44902586668</v>
      </c>
      <c r="AR82" s="102">
        <f t="shared" si="128"/>
        <v>115978.44902586668</v>
      </c>
      <c r="AS82" s="102">
        <f t="shared" si="128"/>
        <v>115978.44902586668</v>
      </c>
      <c r="AT82" s="102">
        <f t="shared" si="128"/>
        <v>115978.44902586668</v>
      </c>
      <c r="AU82" s="102">
        <f t="shared" si="128"/>
        <v>115978.44902586668</v>
      </c>
      <c r="AV82" s="102">
        <f t="shared" si="128"/>
        <v>115978.44902586668</v>
      </c>
      <c r="AW82" s="102">
        <f t="shared" si="128"/>
        <v>113668.39072813332</v>
      </c>
      <c r="AX82" s="102">
        <f t="shared" si="128"/>
        <v>113668.39072813332</v>
      </c>
      <c r="AY82" s="102">
        <f t="shared" si="128"/>
        <v>113668.39072813332</v>
      </c>
      <c r="AZ82" s="102">
        <f t="shared" si="128"/>
        <v>113668.39072813332</v>
      </c>
      <c r="BA82" s="102">
        <f t="shared" si="128"/>
        <v>113668.39072813332</v>
      </c>
      <c r="BB82" s="102">
        <f t="shared" si="128"/>
        <v>113668.39072813332</v>
      </c>
      <c r="BC82" s="102">
        <f t="shared" si="128"/>
        <v>113668.39072813332</v>
      </c>
      <c r="BD82" s="102">
        <f t="shared" si="128"/>
        <v>113668.39072813332</v>
      </c>
      <c r="BE82" s="102">
        <f t="shared" si="128"/>
        <v>113668.39072813332</v>
      </c>
      <c r="BF82" s="102">
        <f t="shared" si="128"/>
        <v>113668.39072813332</v>
      </c>
      <c r="BG82" s="102">
        <f t="shared" si="128"/>
        <v>113668.39072813332</v>
      </c>
      <c r="BH82" s="102">
        <f t="shared" si="128"/>
        <v>113668.39072813332</v>
      </c>
    </row>
    <row r="83" spans="1:62" s="92" customFormat="1" x14ac:dyDescent="0.2">
      <c r="D83" s="73" t="s">
        <v>103</v>
      </c>
      <c r="E83" s="79">
        <f>E82</f>
        <v>1029653.7254999999</v>
      </c>
      <c r="F83" s="79">
        <f t="shared" ref="F83:I83" si="129">E83+F82</f>
        <v>3011805.7906692</v>
      </c>
      <c r="G83" s="79">
        <f t="shared" si="129"/>
        <v>4845138.5707128001</v>
      </c>
      <c r="H83" s="79">
        <f t="shared" si="129"/>
        <v>6639720.1683564</v>
      </c>
      <c r="I83" s="79">
        <f t="shared" si="129"/>
        <v>7958468.7644804996</v>
      </c>
      <c r="J83" s="79">
        <f>I83+J82</f>
        <v>8104996.3862720663</v>
      </c>
      <c r="K83" s="79">
        <f t="shared" ref="K83:BH83" si="130">J83+K82</f>
        <v>8251524.008063633</v>
      </c>
      <c r="L83" s="79">
        <f t="shared" si="130"/>
        <v>8398051.6298551988</v>
      </c>
      <c r="M83" s="79">
        <f t="shared" si="130"/>
        <v>8533599.2895086315</v>
      </c>
      <c r="N83" s="79">
        <f t="shared" si="130"/>
        <v>8669146.9491620641</v>
      </c>
      <c r="O83" s="79">
        <f t="shared" si="130"/>
        <v>8804694.6088154968</v>
      </c>
      <c r="P83" s="79">
        <f t="shared" si="130"/>
        <v>8940242.2684689295</v>
      </c>
      <c r="Q83" s="79">
        <f t="shared" si="130"/>
        <v>9075789.9281223621</v>
      </c>
      <c r="R83" s="79">
        <f t="shared" si="130"/>
        <v>9211337.5877757948</v>
      </c>
      <c r="S83" s="79">
        <f t="shared" si="130"/>
        <v>9346885.2474292275</v>
      </c>
      <c r="T83" s="79">
        <f t="shared" si="130"/>
        <v>9482432.9070826601</v>
      </c>
      <c r="U83" s="79">
        <f t="shared" si="130"/>
        <v>9617980.5667360928</v>
      </c>
      <c r="V83" s="79">
        <f t="shared" si="130"/>
        <v>9753528.2263895255</v>
      </c>
      <c r="W83" s="79">
        <f t="shared" si="130"/>
        <v>9889075.8860429581</v>
      </c>
      <c r="X83" s="79">
        <f t="shared" si="130"/>
        <v>10024623.545696391</v>
      </c>
      <c r="Y83" s="79">
        <f t="shared" si="130"/>
        <v>10149992.52713819</v>
      </c>
      <c r="Z83" s="79">
        <f t="shared" si="130"/>
        <v>10275361.50857999</v>
      </c>
      <c r="AA83" s="79">
        <f t="shared" si="130"/>
        <v>10400730.490021789</v>
      </c>
      <c r="AB83" s="79">
        <f t="shared" si="130"/>
        <v>10526099.471463589</v>
      </c>
      <c r="AC83" s="79">
        <f t="shared" si="130"/>
        <v>10651468.452905389</v>
      </c>
      <c r="AD83" s="79">
        <f t="shared" si="130"/>
        <v>10776837.434347188</v>
      </c>
      <c r="AE83" s="79">
        <f t="shared" si="130"/>
        <v>10902206.415788988</v>
      </c>
      <c r="AF83" s="79">
        <f t="shared" si="130"/>
        <v>11027575.397230787</v>
      </c>
      <c r="AG83" s="79">
        <f t="shared" si="130"/>
        <v>11152944.378672587</v>
      </c>
      <c r="AH83" s="79">
        <f t="shared" si="130"/>
        <v>11278313.360114386</v>
      </c>
      <c r="AI83" s="79">
        <f t="shared" si="130"/>
        <v>11403682.341556186</v>
      </c>
      <c r="AJ83" s="79">
        <f t="shared" si="130"/>
        <v>11529051.322997985</v>
      </c>
      <c r="AK83" s="79">
        <f t="shared" si="130"/>
        <v>11645029.772023853</v>
      </c>
      <c r="AL83" s="79">
        <f t="shared" si="130"/>
        <v>11761008.22104972</v>
      </c>
      <c r="AM83" s="79">
        <f t="shared" si="130"/>
        <v>11876986.670075588</v>
      </c>
      <c r="AN83" s="79">
        <f t="shared" si="130"/>
        <v>11992965.119101455</v>
      </c>
      <c r="AO83" s="79">
        <f t="shared" si="130"/>
        <v>12108943.568127323</v>
      </c>
      <c r="AP83" s="79">
        <f t="shared" si="130"/>
        <v>12224922.01715319</v>
      </c>
      <c r="AQ83" s="79">
        <f t="shared" si="130"/>
        <v>12340900.466179058</v>
      </c>
      <c r="AR83" s="79">
        <f t="shared" si="130"/>
        <v>12456878.915204925</v>
      </c>
      <c r="AS83" s="79">
        <f t="shared" si="130"/>
        <v>12572857.364230793</v>
      </c>
      <c r="AT83" s="79">
        <f t="shared" si="130"/>
        <v>12688835.81325666</v>
      </c>
      <c r="AU83" s="79">
        <f t="shared" si="130"/>
        <v>12804814.262282528</v>
      </c>
      <c r="AV83" s="79">
        <f t="shared" si="130"/>
        <v>12920792.711308395</v>
      </c>
      <c r="AW83" s="79">
        <f t="shared" si="130"/>
        <v>13034461.102036528</v>
      </c>
      <c r="AX83" s="79">
        <f t="shared" si="130"/>
        <v>13148129.492764661</v>
      </c>
      <c r="AY83" s="79">
        <f t="shared" si="130"/>
        <v>13261797.883492794</v>
      </c>
      <c r="AZ83" s="79">
        <f t="shared" si="130"/>
        <v>13375466.274220927</v>
      </c>
      <c r="BA83" s="79">
        <f t="shared" si="130"/>
        <v>13489134.664949059</v>
      </c>
      <c r="BB83" s="79">
        <f t="shared" si="130"/>
        <v>13602803.055677192</v>
      </c>
      <c r="BC83" s="79">
        <f t="shared" si="130"/>
        <v>13716471.446405325</v>
      </c>
      <c r="BD83" s="79">
        <f t="shared" si="130"/>
        <v>13830139.837133458</v>
      </c>
      <c r="BE83" s="79">
        <f t="shared" si="130"/>
        <v>13943808.227861591</v>
      </c>
      <c r="BF83" s="79">
        <f t="shared" si="130"/>
        <v>14057476.618589723</v>
      </c>
      <c r="BG83" s="79">
        <f t="shared" si="130"/>
        <v>14171145.009317856</v>
      </c>
      <c r="BH83" s="79">
        <f t="shared" si="130"/>
        <v>14284813.400045989</v>
      </c>
      <c r="BI83" s="79">
        <f>BH83/BH65</f>
        <v>0.47481420847525219</v>
      </c>
      <c r="BJ83" s="103" t="s">
        <v>88</v>
      </c>
    </row>
    <row r="84" spans="1:62" s="92" customFormat="1" x14ac:dyDescent="0.2"/>
    <row r="85" spans="1:62" s="92" customFormat="1" x14ac:dyDescent="0.2">
      <c r="A85" s="100" t="s">
        <v>80</v>
      </c>
      <c r="B85" s="100" t="s">
        <v>86</v>
      </c>
      <c r="E85" s="99">
        <v>2017</v>
      </c>
      <c r="F85" s="99">
        <v>2018</v>
      </c>
      <c r="G85" s="99">
        <v>2019</v>
      </c>
      <c r="H85" s="99">
        <v>2020</v>
      </c>
      <c r="I85" s="99">
        <v>2021</v>
      </c>
      <c r="J85" s="99">
        <v>2021</v>
      </c>
      <c r="K85" s="99">
        <v>2021</v>
      </c>
      <c r="L85" s="99">
        <v>2021</v>
      </c>
      <c r="M85" s="99">
        <v>2022</v>
      </c>
      <c r="N85" s="99">
        <v>2022</v>
      </c>
      <c r="O85" s="99">
        <v>2022</v>
      </c>
      <c r="P85" s="99">
        <v>2022</v>
      </c>
      <c r="Q85" s="99">
        <v>2022</v>
      </c>
      <c r="R85" s="99">
        <v>2022</v>
      </c>
      <c r="S85" s="99">
        <v>2022</v>
      </c>
      <c r="T85" s="99">
        <v>2022</v>
      </c>
      <c r="U85" s="99">
        <v>2022</v>
      </c>
      <c r="V85" s="99">
        <v>2022</v>
      </c>
      <c r="W85" s="99">
        <v>2022</v>
      </c>
      <c r="X85" s="99">
        <v>2022</v>
      </c>
      <c r="Y85" s="99">
        <v>2023</v>
      </c>
      <c r="Z85" s="99">
        <v>2023</v>
      </c>
      <c r="AA85" s="99">
        <v>2023</v>
      </c>
      <c r="AB85" s="99">
        <v>2023</v>
      </c>
      <c r="AC85" s="99">
        <v>2023</v>
      </c>
      <c r="AD85" s="99">
        <v>2023</v>
      </c>
      <c r="AE85" s="99">
        <v>2023</v>
      </c>
      <c r="AF85" s="99">
        <v>2023</v>
      </c>
      <c r="AG85" s="99">
        <v>2023</v>
      </c>
      <c r="AH85" s="99">
        <v>2023</v>
      </c>
      <c r="AI85" s="99">
        <v>2023</v>
      </c>
      <c r="AJ85" s="99">
        <v>2023</v>
      </c>
      <c r="AK85" s="99">
        <v>2024</v>
      </c>
      <c r="AL85" s="99">
        <v>2024</v>
      </c>
      <c r="AM85" s="99">
        <v>2024</v>
      </c>
      <c r="AN85" s="99">
        <v>2024</v>
      </c>
      <c r="AO85" s="99">
        <v>2024</v>
      </c>
      <c r="AP85" s="99">
        <v>2024</v>
      </c>
      <c r="AQ85" s="99">
        <v>2024</v>
      </c>
      <c r="AR85" s="99">
        <v>2024</v>
      </c>
      <c r="AS85" s="99">
        <v>2024</v>
      </c>
      <c r="AT85" s="99">
        <v>2024</v>
      </c>
      <c r="AU85" s="99">
        <v>2024</v>
      </c>
      <c r="AV85" s="99">
        <v>2024</v>
      </c>
      <c r="AW85" s="99">
        <v>2025</v>
      </c>
      <c r="AX85" s="99">
        <v>2025</v>
      </c>
      <c r="AY85" s="99">
        <v>2025</v>
      </c>
      <c r="AZ85" s="99">
        <v>2025</v>
      </c>
      <c r="BA85" s="99">
        <v>2025</v>
      </c>
      <c r="BB85" s="99">
        <v>2025</v>
      </c>
      <c r="BC85" s="99">
        <v>2025</v>
      </c>
      <c r="BD85" s="99">
        <v>2025</v>
      </c>
      <c r="BE85" s="99">
        <v>2025</v>
      </c>
      <c r="BF85" s="99">
        <v>2025</v>
      </c>
      <c r="BG85" s="99">
        <v>2025</v>
      </c>
      <c r="BH85" s="99">
        <v>2025</v>
      </c>
    </row>
    <row r="86" spans="1:62" s="92" customFormat="1" x14ac:dyDescent="0.2">
      <c r="E86" s="99"/>
      <c r="F86" s="99"/>
      <c r="G86" s="99"/>
      <c r="H86" s="99" t="s">
        <v>81</v>
      </c>
      <c r="I86" s="99" t="s">
        <v>82</v>
      </c>
      <c r="J86" s="99" t="s">
        <v>82</v>
      </c>
      <c r="K86" s="99" t="s">
        <v>82</v>
      </c>
      <c r="L86" s="99" t="s">
        <v>82</v>
      </c>
      <c r="M86" s="99" t="s">
        <v>83</v>
      </c>
      <c r="N86" s="99" t="s">
        <v>83</v>
      </c>
      <c r="O86" s="99" t="s">
        <v>83</v>
      </c>
      <c r="P86" s="99" t="s">
        <v>83</v>
      </c>
      <c r="Q86" s="99" t="s">
        <v>83</v>
      </c>
      <c r="R86" s="99" t="s">
        <v>83</v>
      </c>
      <c r="S86" s="99" t="s">
        <v>83</v>
      </c>
      <c r="T86" s="99" t="s">
        <v>83</v>
      </c>
      <c r="U86" s="99" t="s">
        <v>83</v>
      </c>
      <c r="V86" s="99" t="s">
        <v>83</v>
      </c>
      <c r="W86" s="99" t="s">
        <v>83</v>
      </c>
      <c r="X86" s="99" t="s">
        <v>83</v>
      </c>
      <c r="Y86" s="99" t="s">
        <v>84</v>
      </c>
      <c r="Z86" s="99" t="s">
        <v>84</v>
      </c>
      <c r="AA86" s="99" t="s">
        <v>84</v>
      </c>
      <c r="AB86" s="99" t="s">
        <v>84</v>
      </c>
      <c r="AC86" s="99" t="s">
        <v>84</v>
      </c>
      <c r="AD86" s="99" t="s">
        <v>84</v>
      </c>
      <c r="AE86" s="99" t="s">
        <v>84</v>
      </c>
      <c r="AF86" s="99" t="s">
        <v>84</v>
      </c>
      <c r="AG86" s="99" t="s">
        <v>84</v>
      </c>
      <c r="AH86" s="99" t="s">
        <v>84</v>
      </c>
      <c r="AI86" s="99" t="s">
        <v>84</v>
      </c>
      <c r="AJ86" s="99" t="s">
        <v>84</v>
      </c>
      <c r="AK86" s="99" t="s">
        <v>85</v>
      </c>
      <c r="AL86" s="99" t="s">
        <v>85</v>
      </c>
      <c r="AM86" s="99" t="s">
        <v>85</v>
      </c>
      <c r="AN86" s="99" t="s">
        <v>85</v>
      </c>
      <c r="AO86" s="99" t="s">
        <v>85</v>
      </c>
      <c r="AP86" s="99" t="s">
        <v>85</v>
      </c>
      <c r="AQ86" s="99" t="s">
        <v>85</v>
      </c>
      <c r="AR86" s="99" t="s">
        <v>85</v>
      </c>
      <c r="AS86" s="99" t="s">
        <v>85</v>
      </c>
      <c r="AT86" s="99" t="s">
        <v>85</v>
      </c>
      <c r="AU86" s="99" t="s">
        <v>85</v>
      </c>
      <c r="AV86" s="99" t="s">
        <v>85</v>
      </c>
      <c r="AW86" s="99" t="s">
        <v>95</v>
      </c>
      <c r="AX86" s="99" t="s">
        <v>95</v>
      </c>
      <c r="AY86" s="99" t="s">
        <v>95</v>
      </c>
      <c r="AZ86" s="99" t="s">
        <v>95</v>
      </c>
      <c r="BA86" s="99" t="s">
        <v>95</v>
      </c>
      <c r="BB86" s="99" t="s">
        <v>95</v>
      </c>
      <c r="BC86" s="99" t="s">
        <v>95</v>
      </c>
      <c r="BD86" s="99" t="s">
        <v>95</v>
      </c>
      <c r="BE86" s="99" t="s">
        <v>95</v>
      </c>
      <c r="BF86" s="99" t="s">
        <v>95</v>
      </c>
      <c r="BG86" s="99" t="s">
        <v>95</v>
      </c>
      <c r="BH86" s="99" t="s">
        <v>95</v>
      </c>
    </row>
    <row r="87" spans="1:62" s="92" customFormat="1" x14ac:dyDescent="0.2">
      <c r="A87" s="100"/>
      <c r="B87" s="100"/>
      <c r="E87" s="99"/>
      <c r="F87" s="99"/>
      <c r="G87" s="99"/>
      <c r="H87" s="104">
        <v>3.7499999999999999E-2</v>
      </c>
      <c r="I87" s="104">
        <v>7.2190000000000004E-2</v>
      </c>
      <c r="J87" s="104">
        <v>7.2190000000000004E-2</v>
      </c>
      <c r="K87" s="104">
        <v>7.2190000000000004E-2</v>
      </c>
      <c r="L87" s="104">
        <v>7.2190000000000004E-2</v>
      </c>
      <c r="M87" s="104">
        <v>6.6769999999999996E-2</v>
      </c>
      <c r="N87" s="104">
        <v>6.6769999999999996E-2</v>
      </c>
      <c r="O87" s="104">
        <v>6.6769999999999996E-2</v>
      </c>
      <c r="P87" s="104">
        <v>6.6769999999999996E-2</v>
      </c>
      <c r="Q87" s="104">
        <v>6.6769999999999996E-2</v>
      </c>
      <c r="R87" s="104">
        <v>6.6769999999999996E-2</v>
      </c>
      <c r="S87" s="104">
        <v>6.6769999999999996E-2</v>
      </c>
      <c r="T87" s="104">
        <v>6.6769999999999996E-2</v>
      </c>
      <c r="U87" s="104">
        <v>6.6769999999999996E-2</v>
      </c>
      <c r="V87" s="104">
        <v>6.6769999999999996E-2</v>
      </c>
      <c r="W87" s="104">
        <v>6.6769999999999996E-2</v>
      </c>
      <c r="X87" s="104">
        <v>6.6769999999999996E-2</v>
      </c>
      <c r="Y87" s="104">
        <v>6.1769999999999999E-2</v>
      </c>
      <c r="Z87" s="104">
        <v>6.1769999999999999E-2</v>
      </c>
      <c r="AA87" s="104">
        <v>6.1769999999999999E-2</v>
      </c>
      <c r="AB87" s="104">
        <v>6.1769999999999999E-2</v>
      </c>
      <c r="AC87" s="104">
        <v>6.1769999999999999E-2</v>
      </c>
      <c r="AD87" s="104">
        <v>6.1769999999999999E-2</v>
      </c>
      <c r="AE87" s="104">
        <v>6.1769999999999999E-2</v>
      </c>
      <c r="AF87" s="104">
        <v>6.1769999999999999E-2</v>
      </c>
      <c r="AG87" s="104">
        <v>6.1769999999999999E-2</v>
      </c>
      <c r="AH87" s="104">
        <v>6.1769999999999999E-2</v>
      </c>
      <c r="AI87" s="104">
        <v>6.1769999999999999E-2</v>
      </c>
      <c r="AJ87" s="104">
        <v>6.1769999999999999E-2</v>
      </c>
      <c r="AK87" s="104">
        <v>5.713E-2</v>
      </c>
      <c r="AL87" s="104">
        <v>5.713E-2</v>
      </c>
      <c r="AM87" s="104">
        <v>5.713E-2</v>
      </c>
      <c r="AN87" s="104">
        <v>5.713E-2</v>
      </c>
      <c r="AO87" s="104">
        <v>5.713E-2</v>
      </c>
      <c r="AP87" s="104">
        <v>5.713E-2</v>
      </c>
      <c r="AQ87" s="104">
        <v>5.713E-2</v>
      </c>
      <c r="AR87" s="104">
        <v>5.713E-2</v>
      </c>
      <c r="AS87" s="104">
        <v>5.713E-2</v>
      </c>
      <c r="AT87" s="104">
        <v>5.713E-2</v>
      </c>
      <c r="AU87" s="104">
        <v>5.713E-2</v>
      </c>
      <c r="AV87" s="104">
        <v>5.713E-2</v>
      </c>
      <c r="AW87" s="104">
        <v>5.2850000000000001E-2</v>
      </c>
      <c r="AX87" s="104">
        <v>5.2850000000000001E-2</v>
      </c>
      <c r="AY87" s="104">
        <v>5.2850000000000001E-2</v>
      </c>
      <c r="AZ87" s="104">
        <v>5.2850000000000001E-2</v>
      </c>
      <c r="BA87" s="104">
        <v>5.2850000000000001E-2</v>
      </c>
      <c r="BB87" s="104">
        <v>5.2850000000000001E-2</v>
      </c>
      <c r="BC87" s="104">
        <v>5.2850000000000001E-2</v>
      </c>
      <c r="BD87" s="104">
        <v>5.2850000000000001E-2</v>
      </c>
      <c r="BE87" s="104">
        <v>5.2850000000000001E-2</v>
      </c>
      <c r="BF87" s="104">
        <v>5.2850000000000001E-2</v>
      </c>
      <c r="BG87" s="104">
        <v>5.2850000000000001E-2</v>
      </c>
      <c r="BH87" s="104">
        <v>5.2850000000000001E-2</v>
      </c>
      <c r="BI87" s="103" t="s">
        <v>88</v>
      </c>
    </row>
    <row r="88" spans="1:62" s="92" customFormat="1" x14ac:dyDescent="0.2">
      <c r="A88" s="100"/>
      <c r="B88" s="100"/>
      <c r="E88" s="99" t="s">
        <v>81</v>
      </c>
      <c r="F88" s="99" t="s">
        <v>82</v>
      </c>
      <c r="G88" s="99" t="s">
        <v>83</v>
      </c>
      <c r="H88" s="99" t="s">
        <v>84</v>
      </c>
      <c r="I88" s="99" t="s">
        <v>85</v>
      </c>
      <c r="J88" s="99" t="s">
        <v>85</v>
      </c>
      <c r="K88" s="99" t="s">
        <v>85</v>
      </c>
      <c r="L88" s="99" t="s">
        <v>85</v>
      </c>
      <c r="M88" s="99" t="s">
        <v>95</v>
      </c>
      <c r="N88" s="99" t="s">
        <v>95</v>
      </c>
      <c r="O88" s="99" t="s">
        <v>95</v>
      </c>
      <c r="P88" s="99" t="s">
        <v>95</v>
      </c>
      <c r="Q88" s="99" t="s">
        <v>95</v>
      </c>
      <c r="R88" s="99" t="s">
        <v>95</v>
      </c>
      <c r="S88" s="99" t="s">
        <v>95</v>
      </c>
      <c r="T88" s="99" t="s">
        <v>95</v>
      </c>
      <c r="U88" s="99" t="s">
        <v>95</v>
      </c>
      <c r="V88" s="99" t="s">
        <v>95</v>
      </c>
      <c r="W88" s="99" t="s">
        <v>95</v>
      </c>
      <c r="X88" s="99" t="s">
        <v>95</v>
      </c>
      <c r="Y88" s="99" t="s">
        <v>96</v>
      </c>
      <c r="Z88" s="99" t="s">
        <v>96</v>
      </c>
      <c r="AA88" s="99" t="s">
        <v>96</v>
      </c>
      <c r="AB88" s="99" t="s">
        <v>96</v>
      </c>
      <c r="AC88" s="99" t="s">
        <v>96</v>
      </c>
      <c r="AD88" s="99" t="s">
        <v>96</v>
      </c>
      <c r="AE88" s="99" t="s">
        <v>96</v>
      </c>
      <c r="AF88" s="99" t="s">
        <v>96</v>
      </c>
      <c r="AG88" s="99" t="s">
        <v>96</v>
      </c>
      <c r="AH88" s="99" t="s">
        <v>96</v>
      </c>
      <c r="AI88" s="99" t="s">
        <v>96</v>
      </c>
      <c r="AJ88" s="99" t="s">
        <v>96</v>
      </c>
      <c r="AK88" s="99" t="s">
        <v>97</v>
      </c>
      <c r="AL88" s="99" t="s">
        <v>97</v>
      </c>
      <c r="AM88" s="99" t="s">
        <v>97</v>
      </c>
      <c r="AN88" s="99" t="s">
        <v>97</v>
      </c>
      <c r="AO88" s="99" t="s">
        <v>97</v>
      </c>
      <c r="AP88" s="99" t="s">
        <v>97</v>
      </c>
      <c r="AQ88" s="99" t="s">
        <v>97</v>
      </c>
      <c r="AR88" s="99" t="s">
        <v>97</v>
      </c>
      <c r="AS88" s="99" t="s">
        <v>97</v>
      </c>
      <c r="AT88" s="99" t="s">
        <v>97</v>
      </c>
      <c r="AU88" s="99" t="s">
        <v>97</v>
      </c>
      <c r="AV88" s="99" t="s">
        <v>97</v>
      </c>
      <c r="AW88" s="99" t="s">
        <v>98</v>
      </c>
      <c r="AX88" s="99" t="s">
        <v>98</v>
      </c>
      <c r="AY88" s="99" t="s">
        <v>98</v>
      </c>
      <c r="AZ88" s="99" t="s">
        <v>98</v>
      </c>
      <c r="BA88" s="99" t="s">
        <v>98</v>
      </c>
      <c r="BB88" s="99" t="s">
        <v>98</v>
      </c>
      <c r="BC88" s="99" t="s">
        <v>98</v>
      </c>
      <c r="BD88" s="99" t="s">
        <v>98</v>
      </c>
      <c r="BE88" s="99" t="s">
        <v>98</v>
      </c>
      <c r="BF88" s="99" t="s">
        <v>98</v>
      </c>
      <c r="BG88" s="99" t="s">
        <v>98</v>
      </c>
      <c r="BH88" s="99" t="s">
        <v>98</v>
      </c>
    </row>
    <row r="89" spans="1:62" s="92" customFormat="1" x14ac:dyDescent="0.2">
      <c r="B89" s="100"/>
      <c r="E89" s="104">
        <v>3.7499999999999999E-2</v>
      </c>
      <c r="F89" s="104">
        <v>7.2190000000000004E-2</v>
      </c>
      <c r="G89" s="104">
        <v>6.6769999999999996E-2</v>
      </c>
      <c r="H89" s="104">
        <v>6.1769999999999999E-2</v>
      </c>
      <c r="I89" s="104">
        <v>5.713E-2</v>
      </c>
      <c r="J89" s="104">
        <v>5.713E-2</v>
      </c>
      <c r="K89" s="104">
        <v>5.713E-2</v>
      </c>
      <c r="L89" s="104">
        <v>5.713E-2</v>
      </c>
      <c r="M89" s="104">
        <v>5.2850000000000001E-2</v>
      </c>
      <c r="N89" s="104">
        <v>5.2850000000000001E-2</v>
      </c>
      <c r="O89" s="104">
        <v>5.2850000000000001E-2</v>
      </c>
      <c r="P89" s="104">
        <v>5.2850000000000001E-2</v>
      </c>
      <c r="Q89" s="104">
        <v>5.2850000000000001E-2</v>
      </c>
      <c r="R89" s="104">
        <v>5.2850000000000001E-2</v>
      </c>
      <c r="S89" s="104">
        <v>5.2850000000000001E-2</v>
      </c>
      <c r="T89" s="104">
        <v>5.2850000000000001E-2</v>
      </c>
      <c r="U89" s="104">
        <v>5.2850000000000001E-2</v>
      </c>
      <c r="V89" s="104">
        <v>5.2850000000000001E-2</v>
      </c>
      <c r="W89" s="104">
        <v>5.2850000000000001E-2</v>
      </c>
      <c r="X89" s="104">
        <v>5.2850000000000001E-2</v>
      </c>
      <c r="Y89" s="104">
        <v>4.888E-2</v>
      </c>
      <c r="Z89" s="104">
        <v>4.888E-2</v>
      </c>
      <c r="AA89" s="104">
        <v>4.888E-2</v>
      </c>
      <c r="AB89" s="104">
        <v>4.888E-2</v>
      </c>
      <c r="AC89" s="104">
        <v>4.888E-2</v>
      </c>
      <c r="AD89" s="104">
        <v>4.888E-2</v>
      </c>
      <c r="AE89" s="104">
        <v>4.888E-2</v>
      </c>
      <c r="AF89" s="104">
        <v>4.888E-2</v>
      </c>
      <c r="AG89" s="104">
        <v>4.888E-2</v>
      </c>
      <c r="AH89" s="104">
        <v>4.888E-2</v>
      </c>
      <c r="AI89" s="104">
        <v>4.888E-2</v>
      </c>
      <c r="AJ89" s="104">
        <v>4.888E-2</v>
      </c>
      <c r="AK89" s="104">
        <v>4.5220000000000003E-2</v>
      </c>
      <c r="AL89" s="104">
        <v>4.5220000000000003E-2</v>
      </c>
      <c r="AM89" s="104">
        <v>4.5220000000000003E-2</v>
      </c>
      <c r="AN89" s="104">
        <v>4.5220000000000003E-2</v>
      </c>
      <c r="AO89" s="104">
        <v>4.5220000000000003E-2</v>
      </c>
      <c r="AP89" s="104">
        <v>4.5220000000000003E-2</v>
      </c>
      <c r="AQ89" s="104">
        <v>4.5220000000000003E-2</v>
      </c>
      <c r="AR89" s="104">
        <v>4.5220000000000003E-2</v>
      </c>
      <c r="AS89" s="104">
        <v>4.5220000000000003E-2</v>
      </c>
      <c r="AT89" s="104">
        <v>4.5220000000000003E-2</v>
      </c>
      <c r="AU89" s="104">
        <v>4.5220000000000003E-2</v>
      </c>
      <c r="AV89" s="104">
        <v>4.5220000000000003E-2</v>
      </c>
      <c r="AW89" s="104">
        <v>4.462E-2</v>
      </c>
      <c r="AX89" s="104">
        <v>4.462E-2</v>
      </c>
      <c r="AY89" s="104">
        <v>4.462E-2</v>
      </c>
      <c r="AZ89" s="104">
        <v>4.462E-2</v>
      </c>
      <c r="BA89" s="104">
        <v>4.462E-2</v>
      </c>
      <c r="BB89" s="104">
        <v>4.462E-2</v>
      </c>
      <c r="BC89" s="104">
        <v>4.462E-2</v>
      </c>
      <c r="BD89" s="104">
        <v>4.462E-2</v>
      </c>
      <c r="BE89" s="104">
        <v>4.462E-2</v>
      </c>
      <c r="BF89" s="104">
        <v>4.462E-2</v>
      </c>
      <c r="BG89" s="104">
        <v>4.462E-2</v>
      </c>
      <c r="BH89" s="104">
        <v>4.462E-2</v>
      </c>
      <c r="BI89" s="103" t="s">
        <v>88</v>
      </c>
    </row>
    <row r="91" spans="1:62" x14ac:dyDescent="0.2">
      <c r="B91" s="71"/>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7"/>
    </row>
    <row r="93" spans="1:62" x14ac:dyDescent="0.2">
      <c r="A93" s="71" t="s">
        <v>87</v>
      </c>
    </row>
    <row r="94" spans="1:62" x14ac:dyDescent="0.2">
      <c r="A94" s="71" t="s">
        <v>43</v>
      </c>
      <c r="B94" t="s">
        <v>50</v>
      </c>
      <c r="E94" s="72">
        <f t="shared" ref="E94:H94" si="131">E33-E68</f>
        <v>0</v>
      </c>
      <c r="F94" s="72">
        <f t="shared" si="131"/>
        <v>0</v>
      </c>
      <c r="G94" s="72">
        <f t="shared" si="131"/>
        <v>0</v>
      </c>
      <c r="H94" s="72">
        <f t="shared" si="131"/>
        <v>0</v>
      </c>
      <c r="I94" s="72">
        <f t="shared" ref="I94:AN94" si="132">I33-I68</f>
        <v>0</v>
      </c>
      <c r="J94" s="72">
        <f t="shared" si="132"/>
        <v>0</v>
      </c>
      <c r="K94" s="72">
        <f t="shared" si="132"/>
        <v>0</v>
      </c>
      <c r="L94" s="72">
        <f t="shared" si="132"/>
        <v>0</v>
      </c>
      <c r="M94" s="72">
        <f t="shared" si="132"/>
        <v>0</v>
      </c>
      <c r="N94" s="72">
        <f t="shared" si="132"/>
        <v>0</v>
      </c>
      <c r="O94" s="72">
        <f t="shared" si="132"/>
        <v>0</v>
      </c>
      <c r="P94" s="72">
        <f t="shared" si="132"/>
        <v>0</v>
      </c>
      <c r="Q94" s="72">
        <f t="shared" si="132"/>
        <v>0</v>
      </c>
      <c r="R94" s="72">
        <f t="shared" si="132"/>
        <v>0</v>
      </c>
      <c r="S94" s="72">
        <f t="shared" si="132"/>
        <v>0</v>
      </c>
      <c r="T94" s="72">
        <f t="shared" si="132"/>
        <v>0</v>
      </c>
      <c r="U94" s="72">
        <f t="shared" si="132"/>
        <v>0</v>
      </c>
      <c r="V94" s="72">
        <f t="shared" si="132"/>
        <v>0</v>
      </c>
      <c r="W94" s="72">
        <f t="shared" si="132"/>
        <v>0</v>
      </c>
      <c r="X94" s="72">
        <f t="shared" si="132"/>
        <v>0</v>
      </c>
      <c r="Y94" s="72">
        <f t="shared" si="132"/>
        <v>0</v>
      </c>
      <c r="Z94" s="72">
        <f t="shared" si="132"/>
        <v>0</v>
      </c>
      <c r="AA94" s="72">
        <f t="shared" si="132"/>
        <v>0</v>
      </c>
      <c r="AB94" s="72">
        <f t="shared" si="132"/>
        <v>0</v>
      </c>
      <c r="AC94" s="72">
        <f t="shared" si="132"/>
        <v>0</v>
      </c>
      <c r="AD94" s="72">
        <f t="shared" si="132"/>
        <v>0</v>
      </c>
      <c r="AE94" s="72">
        <f t="shared" si="132"/>
        <v>0</v>
      </c>
      <c r="AF94" s="72">
        <f t="shared" si="132"/>
        <v>0</v>
      </c>
      <c r="AG94" s="72">
        <f t="shared" si="132"/>
        <v>0</v>
      </c>
      <c r="AH94" s="72">
        <f t="shared" si="132"/>
        <v>0</v>
      </c>
      <c r="AI94" s="72">
        <f t="shared" si="132"/>
        <v>0</v>
      </c>
      <c r="AJ94" s="72">
        <f t="shared" si="132"/>
        <v>0</v>
      </c>
      <c r="AK94" s="72">
        <f t="shared" si="132"/>
        <v>0</v>
      </c>
      <c r="AL94" s="72">
        <f t="shared" si="132"/>
        <v>0</v>
      </c>
      <c r="AM94" s="72">
        <f t="shared" si="132"/>
        <v>0</v>
      </c>
      <c r="AN94" s="72">
        <f t="shared" si="132"/>
        <v>0</v>
      </c>
      <c r="AO94" s="72">
        <f t="shared" ref="AO94:BH94" si="133">AO33-AO68</f>
        <v>0</v>
      </c>
      <c r="AP94" s="72">
        <f t="shared" si="133"/>
        <v>0</v>
      </c>
      <c r="AQ94" s="72">
        <f t="shared" si="133"/>
        <v>0</v>
      </c>
      <c r="AR94" s="72">
        <f t="shared" si="133"/>
        <v>0</v>
      </c>
      <c r="AS94" s="72">
        <f t="shared" si="133"/>
        <v>0</v>
      </c>
      <c r="AT94" s="72">
        <f t="shared" si="133"/>
        <v>0</v>
      </c>
      <c r="AU94" s="72">
        <f t="shared" si="133"/>
        <v>0</v>
      </c>
      <c r="AV94" s="72">
        <f t="shared" si="133"/>
        <v>0</v>
      </c>
      <c r="AW94" s="72">
        <f t="shared" si="133"/>
        <v>0</v>
      </c>
      <c r="AX94" s="72">
        <f t="shared" si="133"/>
        <v>0</v>
      </c>
      <c r="AY94" s="72">
        <f t="shared" si="133"/>
        <v>0</v>
      </c>
      <c r="AZ94" s="72">
        <f t="shared" si="133"/>
        <v>0</v>
      </c>
      <c r="BA94" s="72">
        <f t="shared" si="133"/>
        <v>0</v>
      </c>
      <c r="BB94" s="72">
        <f t="shared" si="133"/>
        <v>0</v>
      </c>
      <c r="BC94" s="72">
        <f t="shared" si="133"/>
        <v>0</v>
      </c>
      <c r="BD94" s="72">
        <f t="shared" si="133"/>
        <v>0</v>
      </c>
      <c r="BE94" s="72">
        <f t="shared" si="133"/>
        <v>0</v>
      </c>
      <c r="BF94" s="72">
        <f t="shared" si="133"/>
        <v>0</v>
      </c>
      <c r="BG94" s="72">
        <f t="shared" si="133"/>
        <v>0</v>
      </c>
      <c r="BH94" s="72">
        <f t="shared" si="133"/>
        <v>0</v>
      </c>
    </row>
    <row r="95" spans="1:62" x14ac:dyDescent="0.2">
      <c r="A95" s="71" t="s">
        <v>44</v>
      </c>
      <c r="B95" t="s">
        <v>50</v>
      </c>
      <c r="E95" s="72">
        <f t="shared" ref="E95:H95" si="134">E34-E69</f>
        <v>0</v>
      </c>
      <c r="F95" s="72">
        <f t="shared" si="134"/>
        <v>0</v>
      </c>
      <c r="G95" s="72">
        <f t="shared" si="134"/>
        <v>0</v>
      </c>
      <c r="H95" s="72">
        <f t="shared" si="134"/>
        <v>0</v>
      </c>
      <c r="I95" s="72">
        <f t="shared" ref="I95:AN95" si="135">I34-I69</f>
        <v>0</v>
      </c>
      <c r="J95" s="72">
        <f t="shared" si="135"/>
        <v>0</v>
      </c>
      <c r="K95" s="72">
        <f t="shared" si="135"/>
        <v>0</v>
      </c>
      <c r="L95" s="72">
        <f t="shared" si="135"/>
        <v>0</v>
      </c>
      <c r="M95" s="72">
        <f t="shared" si="135"/>
        <v>0</v>
      </c>
      <c r="N95" s="72">
        <f t="shared" si="135"/>
        <v>0</v>
      </c>
      <c r="O95" s="72">
        <f t="shared" si="135"/>
        <v>0</v>
      </c>
      <c r="P95" s="72">
        <f t="shared" si="135"/>
        <v>0</v>
      </c>
      <c r="Q95" s="72">
        <f t="shared" si="135"/>
        <v>0</v>
      </c>
      <c r="R95" s="72">
        <f t="shared" si="135"/>
        <v>0</v>
      </c>
      <c r="S95" s="72">
        <f t="shared" si="135"/>
        <v>0</v>
      </c>
      <c r="T95" s="72">
        <f t="shared" si="135"/>
        <v>0</v>
      </c>
      <c r="U95" s="72">
        <f t="shared" si="135"/>
        <v>0</v>
      </c>
      <c r="V95" s="72">
        <f t="shared" si="135"/>
        <v>0</v>
      </c>
      <c r="W95" s="72">
        <f t="shared" si="135"/>
        <v>0</v>
      </c>
      <c r="X95" s="72">
        <f t="shared" si="135"/>
        <v>0</v>
      </c>
      <c r="Y95" s="72">
        <f t="shared" si="135"/>
        <v>0</v>
      </c>
      <c r="Z95" s="72">
        <f t="shared" si="135"/>
        <v>0</v>
      </c>
      <c r="AA95" s="72">
        <f t="shared" si="135"/>
        <v>0</v>
      </c>
      <c r="AB95" s="72">
        <f t="shared" si="135"/>
        <v>0</v>
      </c>
      <c r="AC95" s="72">
        <f t="shared" si="135"/>
        <v>0</v>
      </c>
      <c r="AD95" s="72">
        <f t="shared" si="135"/>
        <v>0</v>
      </c>
      <c r="AE95" s="72">
        <f t="shared" si="135"/>
        <v>0</v>
      </c>
      <c r="AF95" s="72">
        <f t="shared" si="135"/>
        <v>0</v>
      </c>
      <c r="AG95" s="72">
        <f t="shared" si="135"/>
        <v>0</v>
      </c>
      <c r="AH95" s="72">
        <f t="shared" si="135"/>
        <v>0</v>
      </c>
      <c r="AI95" s="72">
        <f t="shared" si="135"/>
        <v>0</v>
      </c>
      <c r="AJ95" s="72">
        <f t="shared" si="135"/>
        <v>0</v>
      </c>
      <c r="AK95" s="72">
        <f t="shared" si="135"/>
        <v>0</v>
      </c>
      <c r="AL95" s="72">
        <f t="shared" si="135"/>
        <v>0</v>
      </c>
      <c r="AM95" s="72">
        <f t="shared" si="135"/>
        <v>0</v>
      </c>
      <c r="AN95" s="72">
        <f t="shared" si="135"/>
        <v>0</v>
      </c>
      <c r="AO95" s="72">
        <f t="shared" ref="AO95:BH95" si="136">AO34-AO69</f>
        <v>0</v>
      </c>
      <c r="AP95" s="72">
        <f t="shared" si="136"/>
        <v>0</v>
      </c>
      <c r="AQ95" s="72">
        <f t="shared" si="136"/>
        <v>0</v>
      </c>
      <c r="AR95" s="72">
        <f t="shared" si="136"/>
        <v>0</v>
      </c>
      <c r="AS95" s="72">
        <f t="shared" si="136"/>
        <v>0</v>
      </c>
      <c r="AT95" s="72">
        <f t="shared" si="136"/>
        <v>0</v>
      </c>
      <c r="AU95" s="72">
        <f t="shared" si="136"/>
        <v>0</v>
      </c>
      <c r="AV95" s="72">
        <f t="shared" si="136"/>
        <v>0</v>
      </c>
      <c r="AW95" s="72">
        <f t="shared" si="136"/>
        <v>0</v>
      </c>
      <c r="AX95" s="72">
        <f t="shared" si="136"/>
        <v>0</v>
      </c>
      <c r="AY95" s="72">
        <f t="shared" si="136"/>
        <v>0</v>
      </c>
      <c r="AZ95" s="72">
        <f t="shared" si="136"/>
        <v>0</v>
      </c>
      <c r="BA95" s="72">
        <f t="shared" si="136"/>
        <v>0</v>
      </c>
      <c r="BB95" s="72">
        <f t="shared" si="136"/>
        <v>0</v>
      </c>
      <c r="BC95" s="72">
        <f t="shared" si="136"/>
        <v>0</v>
      </c>
      <c r="BD95" s="72">
        <f t="shared" si="136"/>
        <v>0</v>
      </c>
      <c r="BE95" s="72">
        <f t="shared" si="136"/>
        <v>0</v>
      </c>
      <c r="BF95" s="72">
        <f t="shared" si="136"/>
        <v>0</v>
      </c>
      <c r="BG95" s="72">
        <f t="shared" si="136"/>
        <v>0</v>
      </c>
      <c r="BH95" s="72">
        <f t="shared" si="136"/>
        <v>0</v>
      </c>
    </row>
    <row r="96" spans="1:62" x14ac:dyDescent="0.2">
      <c r="A96" s="71" t="s">
        <v>45</v>
      </c>
      <c r="B96" t="s">
        <v>50</v>
      </c>
      <c r="E96" s="72">
        <f t="shared" ref="E96:H96" si="137">E35-E70</f>
        <v>0</v>
      </c>
      <c r="F96" s="72">
        <f t="shared" si="137"/>
        <v>0</v>
      </c>
      <c r="G96" s="72">
        <f t="shared" si="137"/>
        <v>0</v>
      </c>
      <c r="H96" s="72">
        <f t="shared" si="137"/>
        <v>0</v>
      </c>
      <c r="I96" s="72">
        <f t="shared" ref="I96:AN96" si="138">I35-I70</f>
        <v>0</v>
      </c>
      <c r="J96" s="72">
        <f t="shared" si="138"/>
        <v>0</v>
      </c>
      <c r="K96" s="72">
        <f t="shared" si="138"/>
        <v>0</v>
      </c>
      <c r="L96" s="72">
        <f t="shared" si="138"/>
        <v>0</v>
      </c>
      <c r="M96" s="72">
        <f t="shared" si="138"/>
        <v>0</v>
      </c>
      <c r="N96" s="72">
        <f t="shared" si="138"/>
        <v>0</v>
      </c>
      <c r="O96" s="72">
        <f t="shared" si="138"/>
        <v>0</v>
      </c>
      <c r="P96" s="72">
        <f t="shared" si="138"/>
        <v>0</v>
      </c>
      <c r="Q96" s="72">
        <f t="shared" si="138"/>
        <v>0</v>
      </c>
      <c r="R96" s="72">
        <f t="shared" si="138"/>
        <v>0</v>
      </c>
      <c r="S96" s="72">
        <f t="shared" si="138"/>
        <v>0</v>
      </c>
      <c r="T96" s="72">
        <f t="shared" si="138"/>
        <v>0</v>
      </c>
      <c r="U96" s="72">
        <f t="shared" si="138"/>
        <v>0</v>
      </c>
      <c r="V96" s="72">
        <f t="shared" si="138"/>
        <v>0</v>
      </c>
      <c r="W96" s="72">
        <f t="shared" si="138"/>
        <v>0</v>
      </c>
      <c r="X96" s="72">
        <f t="shared" si="138"/>
        <v>0</v>
      </c>
      <c r="Y96" s="72">
        <f t="shared" si="138"/>
        <v>0</v>
      </c>
      <c r="Z96" s="72">
        <f t="shared" si="138"/>
        <v>0</v>
      </c>
      <c r="AA96" s="72">
        <f t="shared" si="138"/>
        <v>0</v>
      </c>
      <c r="AB96" s="72">
        <f t="shared" si="138"/>
        <v>0</v>
      </c>
      <c r="AC96" s="72">
        <f t="shared" si="138"/>
        <v>0</v>
      </c>
      <c r="AD96" s="72">
        <f t="shared" si="138"/>
        <v>0</v>
      </c>
      <c r="AE96" s="72">
        <f t="shared" si="138"/>
        <v>0</v>
      </c>
      <c r="AF96" s="72">
        <f t="shared" si="138"/>
        <v>0</v>
      </c>
      <c r="AG96" s="72">
        <f t="shared" si="138"/>
        <v>0</v>
      </c>
      <c r="AH96" s="72">
        <f t="shared" si="138"/>
        <v>0</v>
      </c>
      <c r="AI96" s="72">
        <f t="shared" si="138"/>
        <v>0</v>
      </c>
      <c r="AJ96" s="72">
        <f t="shared" si="138"/>
        <v>0</v>
      </c>
      <c r="AK96" s="72">
        <f t="shared" si="138"/>
        <v>0</v>
      </c>
      <c r="AL96" s="72">
        <f t="shared" si="138"/>
        <v>0</v>
      </c>
      <c r="AM96" s="72">
        <f t="shared" si="138"/>
        <v>0</v>
      </c>
      <c r="AN96" s="72">
        <f t="shared" si="138"/>
        <v>0</v>
      </c>
      <c r="AO96" s="72">
        <f t="shared" ref="AO96:BH96" si="139">AO35-AO70</f>
        <v>0</v>
      </c>
      <c r="AP96" s="72">
        <f t="shared" si="139"/>
        <v>0</v>
      </c>
      <c r="AQ96" s="72">
        <f t="shared" si="139"/>
        <v>0</v>
      </c>
      <c r="AR96" s="72">
        <f t="shared" si="139"/>
        <v>0</v>
      </c>
      <c r="AS96" s="72">
        <f t="shared" si="139"/>
        <v>0</v>
      </c>
      <c r="AT96" s="72">
        <f t="shared" si="139"/>
        <v>0</v>
      </c>
      <c r="AU96" s="72">
        <f t="shared" si="139"/>
        <v>0</v>
      </c>
      <c r="AV96" s="72">
        <f t="shared" si="139"/>
        <v>0</v>
      </c>
      <c r="AW96" s="72">
        <f t="shared" si="139"/>
        <v>0</v>
      </c>
      <c r="AX96" s="72">
        <f t="shared" si="139"/>
        <v>0</v>
      </c>
      <c r="AY96" s="72">
        <f t="shared" si="139"/>
        <v>0</v>
      </c>
      <c r="AZ96" s="72">
        <f t="shared" si="139"/>
        <v>0</v>
      </c>
      <c r="BA96" s="72">
        <f t="shared" si="139"/>
        <v>0</v>
      </c>
      <c r="BB96" s="72">
        <f t="shared" si="139"/>
        <v>0</v>
      </c>
      <c r="BC96" s="72">
        <f t="shared" si="139"/>
        <v>0</v>
      </c>
      <c r="BD96" s="72">
        <f t="shared" si="139"/>
        <v>0</v>
      </c>
      <c r="BE96" s="72">
        <f t="shared" si="139"/>
        <v>0</v>
      </c>
      <c r="BF96" s="72">
        <f t="shared" si="139"/>
        <v>0</v>
      </c>
      <c r="BG96" s="72">
        <f t="shared" si="139"/>
        <v>0</v>
      </c>
      <c r="BH96" s="72">
        <f t="shared" si="139"/>
        <v>0</v>
      </c>
    </row>
    <row r="97" spans="1:61" x14ac:dyDescent="0.2">
      <c r="A97" s="71" t="s">
        <v>42</v>
      </c>
      <c r="B97" t="s">
        <v>50</v>
      </c>
      <c r="E97" s="72">
        <f t="shared" ref="E97:H97" si="140">E36-E71</f>
        <v>0</v>
      </c>
      <c r="F97" s="72">
        <f t="shared" si="140"/>
        <v>0</v>
      </c>
      <c r="G97" s="72">
        <f t="shared" si="140"/>
        <v>0</v>
      </c>
      <c r="H97" s="72">
        <f t="shared" si="140"/>
        <v>0</v>
      </c>
      <c r="I97" s="72">
        <f t="shared" ref="I97:AN97" si="141">I36-I71</f>
        <v>0</v>
      </c>
      <c r="J97" s="72">
        <f t="shared" si="141"/>
        <v>0</v>
      </c>
      <c r="K97" s="72">
        <f t="shared" si="141"/>
        <v>0</v>
      </c>
      <c r="L97" s="72">
        <f t="shared" si="141"/>
        <v>0</v>
      </c>
      <c r="M97" s="72">
        <f t="shared" si="141"/>
        <v>0</v>
      </c>
      <c r="N97" s="72">
        <f t="shared" si="141"/>
        <v>0</v>
      </c>
      <c r="O97" s="72">
        <f t="shared" si="141"/>
        <v>0</v>
      </c>
      <c r="P97" s="72">
        <f t="shared" si="141"/>
        <v>0</v>
      </c>
      <c r="Q97" s="72">
        <f t="shared" si="141"/>
        <v>0</v>
      </c>
      <c r="R97" s="72">
        <f t="shared" si="141"/>
        <v>0</v>
      </c>
      <c r="S97" s="72">
        <f t="shared" si="141"/>
        <v>0</v>
      </c>
      <c r="T97" s="72">
        <f t="shared" si="141"/>
        <v>0</v>
      </c>
      <c r="U97" s="72">
        <f t="shared" si="141"/>
        <v>0</v>
      </c>
      <c r="V97" s="72">
        <f t="shared" si="141"/>
        <v>0</v>
      </c>
      <c r="W97" s="72">
        <f t="shared" si="141"/>
        <v>0</v>
      </c>
      <c r="X97" s="72">
        <f t="shared" si="141"/>
        <v>0</v>
      </c>
      <c r="Y97" s="72">
        <f t="shared" si="141"/>
        <v>0</v>
      </c>
      <c r="Z97" s="72">
        <f t="shared" si="141"/>
        <v>0</v>
      </c>
      <c r="AA97" s="72">
        <f t="shared" si="141"/>
        <v>0</v>
      </c>
      <c r="AB97" s="72">
        <f t="shared" si="141"/>
        <v>0</v>
      </c>
      <c r="AC97" s="72">
        <f t="shared" si="141"/>
        <v>0</v>
      </c>
      <c r="AD97" s="72">
        <f t="shared" si="141"/>
        <v>0</v>
      </c>
      <c r="AE97" s="72">
        <f t="shared" si="141"/>
        <v>0</v>
      </c>
      <c r="AF97" s="72">
        <f t="shared" si="141"/>
        <v>0</v>
      </c>
      <c r="AG97" s="72">
        <f t="shared" si="141"/>
        <v>0</v>
      </c>
      <c r="AH97" s="72">
        <f t="shared" si="141"/>
        <v>0</v>
      </c>
      <c r="AI97" s="72">
        <f t="shared" si="141"/>
        <v>0</v>
      </c>
      <c r="AJ97" s="72">
        <f t="shared" si="141"/>
        <v>0</v>
      </c>
      <c r="AK97" s="72">
        <f t="shared" si="141"/>
        <v>0</v>
      </c>
      <c r="AL97" s="72">
        <f t="shared" si="141"/>
        <v>0</v>
      </c>
      <c r="AM97" s="72">
        <f t="shared" si="141"/>
        <v>0</v>
      </c>
      <c r="AN97" s="72">
        <f t="shared" si="141"/>
        <v>0</v>
      </c>
      <c r="AO97" s="72">
        <f t="shared" ref="AO97:BH97" si="142">AO36-AO71</f>
        <v>0</v>
      </c>
      <c r="AP97" s="72">
        <f t="shared" si="142"/>
        <v>0</v>
      </c>
      <c r="AQ97" s="72">
        <f t="shared" si="142"/>
        <v>0</v>
      </c>
      <c r="AR97" s="72">
        <f t="shared" si="142"/>
        <v>0</v>
      </c>
      <c r="AS97" s="72">
        <f t="shared" si="142"/>
        <v>0</v>
      </c>
      <c r="AT97" s="72">
        <f t="shared" si="142"/>
        <v>0</v>
      </c>
      <c r="AU97" s="72">
        <f t="shared" si="142"/>
        <v>0</v>
      </c>
      <c r="AV97" s="72">
        <f t="shared" si="142"/>
        <v>0</v>
      </c>
      <c r="AW97" s="72">
        <f t="shared" si="142"/>
        <v>0</v>
      </c>
      <c r="AX97" s="72">
        <f t="shared" si="142"/>
        <v>0</v>
      </c>
      <c r="AY97" s="72">
        <f t="shared" si="142"/>
        <v>0</v>
      </c>
      <c r="AZ97" s="72">
        <f t="shared" si="142"/>
        <v>0</v>
      </c>
      <c r="BA97" s="72">
        <f t="shared" si="142"/>
        <v>0</v>
      </c>
      <c r="BB97" s="72">
        <f t="shared" si="142"/>
        <v>0</v>
      </c>
      <c r="BC97" s="72">
        <f t="shared" si="142"/>
        <v>0</v>
      </c>
      <c r="BD97" s="72">
        <f t="shared" si="142"/>
        <v>0</v>
      </c>
      <c r="BE97" s="72">
        <f t="shared" si="142"/>
        <v>0</v>
      </c>
      <c r="BF97" s="72">
        <f t="shared" si="142"/>
        <v>0</v>
      </c>
      <c r="BG97" s="72">
        <f t="shared" si="142"/>
        <v>0</v>
      </c>
      <c r="BH97" s="72">
        <f t="shared" si="142"/>
        <v>0</v>
      </c>
    </row>
    <row r="98" spans="1:61" x14ac:dyDescent="0.2">
      <c r="A98" s="71" t="s">
        <v>49</v>
      </c>
      <c r="B98" t="s">
        <v>50</v>
      </c>
      <c r="E98" s="72">
        <f t="shared" ref="E98:H98" si="143">E37-E72</f>
        <v>0</v>
      </c>
      <c r="F98" s="72">
        <f t="shared" si="143"/>
        <v>0</v>
      </c>
      <c r="G98" s="72">
        <f t="shared" si="143"/>
        <v>0</v>
      </c>
      <c r="H98" s="72">
        <f t="shared" si="143"/>
        <v>0</v>
      </c>
      <c r="I98" s="72">
        <f t="shared" ref="I98:AN98" si="144">I37-I72</f>
        <v>0</v>
      </c>
      <c r="J98" s="72">
        <f t="shared" si="144"/>
        <v>0</v>
      </c>
      <c r="K98" s="72">
        <f t="shared" si="144"/>
        <v>0</v>
      </c>
      <c r="L98" s="72">
        <f t="shared" si="144"/>
        <v>0</v>
      </c>
      <c r="M98" s="72">
        <f t="shared" si="144"/>
        <v>0</v>
      </c>
      <c r="N98" s="72">
        <f t="shared" si="144"/>
        <v>0</v>
      </c>
      <c r="O98" s="72">
        <f t="shared" si="144"/>
        <v>0</v>
      </c>
      <c r="P98" s="72">
        <f t="shared" si="144"/>
        <v>0</v>
      </c>
      <c r="Q98" s="72">
        <f t="shared" si="144"/>
        <v>0</v>
      </c>
      <c r="R98" s="72">
        <f t="shared" si="144"/>
        <v>0</v>
      </c>
      <c r="S98" s="72">
        <f t="shared" si="144"/>
        <v>0</v>
      </c>
      <c r="T98" s="72">
        <f t="shared" si="144"/>
        <v>0</v>
      </c>
      <c r="U98" s="72">
        <f t="shared" si="144"/>
        <v>0</v>
      </c>
      <c r="V98" s="72">
        <f t="shared" si="144"/>
        <v>0</v>
      </c>
      <c r="W98" s="72">
        <f t="shared" si="144"/>
        <v>0</v>
      </c>
      <c r="X98" s="72">
        <f t="shared" si="144"/>
        <v>0</v>
      </c>
      <c r="Y98" s="72">
        <f t="shared" si="144"/>
        <v>0</v>
      </c>
      <c r="Z98" s="72">
        <f t="shared" si="144"/>
        <v>0</v>
      </c>
      <c r="AA98" s="72">
        <f t="shared" si="144"/>
        <v>0</v>
      </c>
      <c r="AB98" s="72">
        <f t="shared" si="144"/>
        <v>0</v>
      </c>
      <c r="AC98" s="72">
        <f t="shared" si="144"/>
        <v>0</v>
      </c>
      <c r="AD98" s="72">
        <f t="shared" si="144"/>
        <v>0</v>
      </c>
      <c r="AE98" s="72">
        <f t="shared" si="144"/>
        <v>0</v>
      </c>
      <c r="AF98" s="72">
        <f t="shared" si="144"/>
        <v>0</v>
      </c>
      <c r="AG98" s="72">
        <f t="shared" si="144"/>
        <v>0</v>
      </c>
      <c r="AH98" s="72">
        <f t="shared" si="144"/>
        <v>0</v>
      </c>
      <c r="AI98" s="72">
        <f t="shared" si="144"/>
        <v>0</v>
      </c>
      <c r="AJ98" s="72">
        <f t="shared" si="144"/>
        <v>0</v>
      </c>
      <c r="AK98" s="72">
        <f t="shared" si="144"/>
        <v>0</v>
      </c>
      <c r="AL98" s="72">
        <f t="shared" si="144"/>
        <v>0</v>
      </c>
      <c r="AM98" s="72">
        <f t="shared" si="144"/>
        <v>0</v>
      </c>
      <c r="AN98" s="72">
        <f t="shared" si="144"/>
        <v>0</v>
      </c>
      <c r="AO98" s="72">
        <f t="shared" ref="AO98:BH98" si="145">AO37-AO72</f>
        <v>0</v>
      </c>
      <c r="AP98" s="72">
        <f t="shared" si="145"/>
        <v>0</v>
      </c>
      <c r="AQ98" s="72">
        <f t="shared" si="145"/>
        <v>0</v>
      </c>
      <c r="AR98" s="72">
        <f t="shared" si="145"/>
        <v>0</v>
      </c>
      <c r="AS98" s="72">
        <f t="shared" si="145"/>
        <v>0</v>
      </c>
      <c r="AT98" s="72">
        <f t="shared" si="145"/>
        <v>0</v>
      </c>
      <c r="AU98" s="72">
        <f t="shared" si="145"/>
        <v>0</v>
      </c>
      <c r="AV98" s="72">
        <f t="shared" si="145"/>
        <v>0</v>
      </c>
      <c r="AW98" s="72">
        <f t="shared" si="145"/>
        <v>0</v>
      </c>
      <c r="AX98" s="72">
        <f t="shared" si="145"/>
        <v>0</v>
      </c>
      <c r="AY98" s="72">
        <f t="shared" si="145"/>
        <v>0</v>
      </c>
      <c r="AZ98" s="72">
        <f t="shared" si="145"/>
        <v>0</v>
      </c>
      <c r="BA98" s="72">
        <f t="shared" si="145"/>
        <v>0</v>
      </c>
      <c r="BB98" s="72">
        <f t="shared" si="145"/>
        <v>0</v>
      </c>
      <c r="BC98" s="72">
        <f t="shared" si="145"/>
        <v>0</v>
      </c>
      <c r="BD98" s="72">
        <f t="shared" si="145"/>
        <v>0</v>
      </c>
      <c r="BE98" s="72">
        <f t="shared" si="145"/>
        <v>0</v>
      </c>
      <c r="BF98" s="72">
        <f t="shared" si="145"/>
        <v>0</v>
      </c>
      <c r="BG98" s="72">
        <f t="shared" si="145"/>
        <v>0</v>
      </c>
      <c r="BH98" s="72">
        <f t="shared" si="145"/>
        <v>0</v>
      </c>
    </row>
    <row r="99" spans="1:61" x14ac:dyDescent="0.2">
      <c r="A99" s="71" t="s">
        <v>41</v>
      </c>
      <c r="B99" t="s">
        <v>51</v>
      </c>
      <c r="E99" s="72">
        <f t="shared" ref="E99:H99" si="146">E38-E73</f>
        <v>0</v>
      </c>
      <c r="F99" s="72">
        <f t="shared" si="146"/>
        <v>0</v>
      </c>
      <c r="G99" s="72">
        <f t="shared" si="146"/>
        <v>0</v>
      </c>
      <c r="H99" s="72">
        <f t="shared" si="146"/>
        <v>-27984.116624999999</v>
      </c>
      <c r="I99" s="72">
        <f t="shared" ref="I99:AN99" si="147">I38-I73</f>
        <v>60741.525066097311</v>
      </c>
      <c r="J99" s="72">
        <f t="shared" si="147"/>
        <v>7948.1109907583404</v>
      </c>
      <c r="K99" s="72">
        <f t="shared" si="147"/>
        <v>7948.1109907583404</v>
      </c>
      <c r="L99" s="72">
        <f t="shared" si="147"/>
        <v>7948.1109907583404</v>
      </c>
      <c r="M99" s="72">
        <f t="shared" si="147"/>
        <v>8285.1641287750081</v>
      </c>
      <c r="N99" s="72">
        <f t="shared" si="147"/>
        <v>8285.1641287750081</v>
      </c>
      <c r="O99" s="72">
        <f t="shared" si="147"/>
        <v>8285.1641287750081</v>
      </c>
      <c r="P99" s="72">
        <f t="shared" si="147"/>
        <v>8285.1641287750081</v>
      </c>
      <c r="Q99" s="72">
        <f t="shared" si="147"/>
        <v>8285.1641287750081</v>
      </c>
      <c r="R99" s="72">
        <f t="shared" si="147"/>
        <v>8285.1641287750081</v>
      </c>
      <c r="S99" s="72">
        <f t="shared" si="147"/>
        <v>8285.1641287750081</v>
      </c>
      <c r="T99" s="72">
        <f t="shared" si="147"/>
        <v>8285.1641287750081</v>
      </c>
      <c r="U99" s="72">
        <f t="shared" si="147"/>
        <v>8285.1641287750081</v>
      </c>
      <c r="V99" s="72">
        <f t="shared" si="147"/>
        <v>8285.1641287750081</v>
      </c>
      <c r="W99" s="72">
        <f t="shared" si="147"/>
        <v>8285.1641287750081</v>
      </c>
      <c r="X99" s="72">
        <f t="shared" si="147"/>
        <v>8285.1641287750081</v>
      </c>
      <c r="Y99" s="72">
        <f t="shared" si="147"/>
        <v>8596.0987579416451</v>
      </c>
      <c r="Z99" s="72">
        <f t="shared" si="147"/>
        <v>8596.0987579416451</v>
      </c>
      <c r="AA99" s="72">
        <f t="shared" si="147"/>
        <v>8596.0987579416451</v>
      </c>
      <c r="AB99" s="72">
        <f t="shared" si="147"/>
        <v>8596.0987579416451</v>
      </c>
      <c r="AC99" s="72">
        <f t="shared" si="147"/>
        <v>8596.0987579416451</v>
      </c>
      <c r="AD99" s="72">
        <f t="shared" si="147"/>
        <v>8596.0987579416451</v>
      </c>
      <c r="AE99" s="72">
        <f t="shared" si="147"/>
        <v>8596.0987579416451</v>
      </c>
      <c r="AF99" s="72">
        <f t="shared" si="147"/>
        <v>8596.0987579416451</v>
      </c>
      <c r="AG99" s="72">
        <f t="shared" si="147"/>
        <v>8596.0987579416451</v>
      </c>
      <c r="AH99" s="72">
        <f t="shared" si="147"/>
        <v>8596.0987579416451</v>
      </c>
      <c r="AI99" s="72">
        <f t="shared" si="147"/>
        <v>8596.0987579416451</v>
      </c>
      <c r="AJ99" s="72">
        <f t="shared" si="147"/>
        <v>8596.0987579416451</v>
      </c>
      <c r="AK99" s="72">
        <f t="shared" si="147"/>
        <v>8884.646093808311</v>
      </c>
      <c r="AL99" s="72">
        <f t="shared" si="147"/>
        <v>8884.646093808311</v>
      </c>
      <c r="AM99" s="72">
        <f t="shared" si="147"/>
        <v>8884.646093808311</v>
      </c>
      <c r="AN99" s="72">
        <f t="shared" si="147"/>
        <v>8884.646093808311</v>
      </c>
      <c r="AO99" s="72">
        <f t="shared" ref="AO99:BH99" si="148">AO38-AO73</f>
        <v>8884.646093808311</v>
      </c>
      <c r="AP99" s="72">
        <f t="shared" si="148"/>
        <v>8884.646093808311</v>
      </c>
      <c r="AQ99" s="72">
        <f t="shared" si="148"/>
        <v>8884.646093808311</v>
      </c>
      <c r="AR99" s="72">
        <f t="shared" si="148"/>
        <v>8884.646093808311</v>
      </c>
      <c r="AS99" s="72">
        <f t="shared" si="148"/>
        <v>8884.646093808311</v>
      </c>
      <c r="AT99" s="72">
        <f t="shared" si="148"/>
        <v>8884.646093808311</v>
      </c>
      <c r="AU99" s="72">
        <f t="shared" si="148"/>
        <v>8884.646093808311</v>
      </c>
      <c r="AV99" s="72">
        <f t="shared" si="148"/>
        <v>8884.646093808311</v>
      </c>
      <c r="AW99" s="72">
        <f t="shared" si="148"/>
        <v>9150.8061363750367</v>
      </c>
      <c r="AX99" s="72">
        <f t="shared" si="148"/>
        <v>9150.8061363750367</v>
      </c>
      <c r="AY99" s="72">
        <f t="shared" si="148"/>
        <v>9150.8061363750367</v>
      </c>
      <c r="AZ99" s="72">
        <f t="shared" si="148"/>
        <v>9150.8061363750367</v>
      </c>
      <c r="BA99" s="72">
        <f t="shared" si="148"/>
        <v>9150.8061363750367</v>
      </c>
      <c r="BB99" s="72">
        <f t="shared" si="148"/>
        <v>9150.8061363750367</v>
      </c>
      <c r="BC99" s="72">
        <f t="shared" si="148"/>
        <v>9150.8061363750367</v>
      </c>
      <c r="BD99" s="72">
        <f t="shared" si="148"/>
        <v>9150.8061363750367</v>
      </c>
      <c r="BE99" s="72">
        <f t="shared" si="148"/>
        <v>9150.8061363750367</v>
      </c>
      <c r="BF99" s="72">
        <f t="shared" si="148"/>
        <v>9150.8061363750367</v>
      </c>
      <c r="BG99" s="72">
        <f t="shared" si="148"/>
        <v>9150.8061363750367</v>
      </c>
      <c r="BH99" s="72">
        <f t="shared" si="148"/>
        <v>9150.8061363750367</v>
      </c>
    </row>
    <row r="100" spans="1:61" x14ac:dyDescent="0.2">
      <c r="A100" s="71" t="s">
        <v>47</v>
      </c>
      <c r="B100" t="s">
        <v>51</v>
      </c>
      <c r="E100" s="72">
        <f t="shared" ref="E100:H100" si="149">E39-E74</f>
        <v>0</v>
      </c>
      <c r="F100" s="72">
        <f t="shared" si="149"/>
        <v>0</v>
      </c>
      <c r="G100" s="72">
        <f t="shared" si="149"/>
        <v>0</v>
      </c>
      <c r="H100" s="72">
        <f t="shared" si="149"/>
        <v>-1.7999999999999999E-2</v>
      </c>
      <c r="I100" s="72">
        <f t="shared" ref="I100:AN100" si="150">I39-I74</f>
        <v>-2.18723376E-2</v>
      </c>
      <c r="J100" s="72">
        <f t="shared" si="150"/>
        <v>-1.8756000000000003E-3</v>
      </c>
      <c r="K100" s="72">
        <f t="shared" si="150"/>
        <v>-1.8756000000000003E-3</v>
      </c>
      <c r="L100" s="72">
        <f t="shared" si="150"/>
        <v>-1.8756000000000003E-3</v>
      </c>
      <c r="M100" s="72">
        <f t="shared" si="150"/>
        <v>-1.6588000000000006E-3</v>
      </c>
      <c r="N100" s="72">
        <f t="shared" si="150"/>
        <v>-1.6588000000000006E-3</v>
      </c>
      <c r="O100" s="72">
        <f t="shared" si="150"/>
        <v>-1.6588000000000006E-3</v>
      </c>
      <c r="P100" s="72">
        <f t="shared" si="150"/>
        <v>-1.6588000000000006E-3</v>
      </c>
      <c r="Q100" s="72">
        <f t="shared" si="150"/>
        <v>-1.6588000000000006E-3</v>
      </c>
      <c r="R100" s="72">
        <f t="shared" si="150"/>
        <v>-1.6588000000000006E-3</v>
      </c>
      <c r="S100" s="72">
        <f t="shared" si="150"/>
        <v>-1.6588000000000006E-3</v>
      </c>
      <c r="T100" s="72">
        <f t="shared" si="150"/>
        <v>-1.6588000000000006E-3</v>
      </c>
      <c r="U100" s="72">
        <f t="shared" si="150"/>
        <v>-1.6588000000000006E-3</v>
      </c>
      <c r="V100" s="72">
        <f t="shared" si="150"/>
        <v>-1.6588000000000006E-3</v>
      </c>
      <c r="W100" s="72">
        <f t="shared" si="150"/>
        <v>-1.6588000000000006E-3</v>
      </c>
      <c r="X100" s="72">
        <f t="shared" si="150"/>
        <v>-1.6588000000000006E-3</v>
      </c>
      <c r="Y100" s="72">
        <f t="shared" si="150"/>
        <v>-1.6188000000000014E-3</v>
      </c>
      <c r="Z100" s="72">
        <f t="shared" si="150"/>
        <v>-1.6188000000000014E-3</v>
      </c>
      <c r="AA100" s="72">
        <f t="shared" si="150"/>
        <v>-1.6188000000000014E-3</v>
      </c>
      <c r="AB100" s="72">
        <f t="shared" si="150"/>
        <v>-1.6188000000000014E-3</v>
      </c>
      <c r="AC100" s="72">
        <f t="shared" si="150"/>
        <v>-1.6188000000000014E-3</v>
      </c>
      <c r="AD100" s="72">
        <f t="shared" si="150"/>
        <v>-1.6188000000000014E-3</v>
      </c>
      <c r="AE100" s="72">
        <f t="shared" si="150"/>
        <v>-1.6188000000000014E-3</v>
      </c>
      <c r="AF100" s="72">
        <f t="shared" si="150"/>
        <v>-1.6188000000000014E-3</v>
      </c>
      <c r="AG100" s="72">
        <f t="shared" si="150"/>
        <v>-1.6188000000000014E-3</v>
      </c>
      <c r="AH100" s="72">
        <f t="shared" si="150"/>
        <v>-1.6188000000000014E-3</v>
      </c>
      <c r="AI100" s="72">
        <f t="shared" si="150"/>
        <v>-1.6188000000000014E-3</v>
      </c>
      <c r="AJ100" s="72">
        <f t="shared" si="150"/>
        <v>-1.6188000000000014E-3</v>
      </c>
      <c r="AK100" s="72">
        <f t="shared" si="150"/>
        <v>-1.4332000000000012E-3</v>
      </c>
      <c r="AL100" s="72">
        <f t="shared" si="150"/>
        <v>-1.4332000000000012E-3</v>
      </c>
      <c r="AM100" s="72">
        <f t="shared" si="150"/>
        <v>-1.4332000000000012E-3</v>
      </c>
      <c r="AN100" s="72">
        <f t="shared" si="150"/>
        <v>-1.4332000000000012E-3</v>
      </c>
      <c r="AO100" s="72">
        <f t="shared" ref="AO100:BH100" si="151">AO39-AO74</f>
        <v>-1.4332000000000012E-3</v>
      </c>
      <c r="AP100" s="72">
        <f t="shared" si="151"/>
        <v>-1.4332000000000012E-3</v>
      </c>
      <c r="AQ100" s="72">
        <f t="shared" si="151"/>
        <v>-1.4332000000000012E-3</v>
      </c>
      <c r="AR100" s="72">
        <f t="shared" si="151"/>
        <v>-1.4332000000000012E-3</v>
      </c>
      <c r="AS100" s="72">
        <f t="shared" si="151"/>
        <v>-1.4332000000000012E-3</v>
      </c>
      <c r="AT100" s="72">
        <f t="shared" si="151"/>
        <v>-1.4332000000000012E-3</v>
      </c>
      <c r="AU100" s="72">
        <f t="shared" si="151"/>
        <v>-1.4332000000000012E-3</v>
      </c>
      <c r="AV100" s="72">
        <f t="shared" si="151"/>
        <v>-1.4332000000000012E-3</v>
      </c>
      <c r="AW100" s="72">
        <f t="shared" si="151"/>
        <v>-1.2620000000000014E-3</v>
      </c>
      <c r="AX100" s="72">
        <f t="shared" si="151"/>
        <v>-1.2620000000000014E-3</v>
      </c>
      <c r="AY100" s="72">
        <f t="shared" si="151"/>
        <v>-1.2620000000000014E-3</v>
      </c>
      <c r="AZ100" s="72">
        <f t="shared" si="151"/>
        <v>-1.2620000000000014E-3</v>
      </c>
      <c r="BA100" s="72">
        <f t="shared" si="151"/>
        <v>-1.2620000000000014E-3</v>
      </c>
      <c r="BB100" s="72">
        <f t="shared" si="151"/>
        <v>-1.2620000000000014E-3</v>
      </c>
      <c r="BC100" s="72">
        <f t="shared" si="151"/>
        <v>-1.2620000000000014E-3</v>
      </c>
      <c r="BD100" s="72">
        <f t="shared" si="151"/>
        <v>-1.2620000000000014E-3</v>
      </c>
      <c r="BE100" s="72">
        <f t="shared" si="151"/>
        <v>-1.2620000000000014E-3</v>
      </c>
      <c r="BF100" s="72">
        <f t="shared" si="151"/>
        <v>-1.2620000000000014E-3</v>
      </c>
      <c r="BG100" s="72">
        <f t="shared" si="151"/>
        <v>-1.2620000000000014E-3</v>
      </c>
      <c r="BH100" s="72">
        <f t="shared" si="151"/>
        <v>-1.2620000000000014E-3</v>
      </c>
    </row>
    <row r="101" spans="1:61" x14ac:dyDescent="0.2">
      <c r="A101" s="71" t="s">
        <v>44</v>
      </c>
      <c r="B101" t="s">
        <v>51</v>
      </c>
      <c r="E101" s="72">
        <f t="shared" ref="E101:H101" si="152">E40-E75</f>
        <v>0</v>
      </c>
      <c r="F101" s="72">
        <f t="shared" si="152"/>
        <v>0</v>
      </c>
      <c r="G101" s="72">
        <f t="shared" si="152"/>
        <v>0</v>
      </c>
      <c r="H101" s="72">
        <f t="shared" si="152"/>
        <v>7.2502499999999994</v>
      </c>
      <c r="I101" s="72">
        <f t="shared" ref="I101:AN101" si="153">I40-I75</f>
        <v>-5.1175396608000003</v>
      </c>
      <c r="J101" s="72">
        <f t="shared" si="153"/>
        <v>0.76997655000000154</v>
      </c>
      <c r="K101" s="72">
        <f t="shared" si="153"/>
        <v>0.76997655000000154</v>
      </c>
      <c r="L101" s="72">
        <f t="shared" si="153"/>
        <v>0.76997655000000154</v>
      </c>
      <c r="M101" s="72">
        <f t="shared" si="153"/>
        <v>0.68265131666666812</v>
      </c>
      <c r="N101" s="72">
        <f t="shared" si="153"/>
        <v>0.68265131666666812</v>
      </c>
      <c r="O101" s="72">
        <f t="shared" si="153"/>
        <v>0.68265131666666812</v>
      </c>
      <c r="P101" s="72">
        <f t="shared" si="153"/>
        <v>0.68265131666666812</v>
      </c>
      <c r="Q101" s="72">
        <f t="shared" si="153"/>
        <v>0.68265131666666812</v>
      </c>
      <c r="R101" s="72">
        <f t="shared" si="153"/>
        <v>0.68265131666666812</v>
      </c>
      <c r="S101" s="72">
        <f t="shared" si="153"/>
        <v>0.68265131666666812</v>
      </c>
      <c r="T101" s="72">
        <f t="shared" si="153"/>
        <v>0.68265131666666812</v>
      </c>
      <c r="U101" s="72">
        <f t="shared" si="153"/>
        <v>0.68265131666666812</v>
      </c>
      <c r="V101" s="72">
        <f t="shared" si="153"/>
        <v>0.68265131666666812</v>
      </c>
      <c r="W101" s="72">
        <f t="shared" si="153"/>
        <v>0.68265131666666812</v>
      </c>
      <c r="X101" s="72">
        <f t="shared" si="153"/>
        <v>0.68265131666666812</v>
      </c>
      <c r="Y101" s="72">
        <f t="shared" si="153"/>
        <v>0.55053564999999971</v>
      </c>
      <c r="Z101" s="72">
        <f t="shared" si="153"/>
        <v>0.55053564999999971</v>
      </c>
      <c r="AA101" s="72">
        <f t="shared" si="153"/>
        <v>0.55053564999999971</v>
      </c>
      <c r="AB101" s="72">
        <f t="shared" si="153"/>
        <v>0.55053564999999971</v>
      </c>
      <c r="AC101" s="72">
        <f t="shared" si="153"/>
        <v>0.55053564999999971</v>
      </c>
      <c r="AD101" s="72">
        <f t="shared" si="153"/>
        <v>0.55053564999999971</v>
      </c>
      <c r="AE101" s="72">
        <f t="shared" si="153"/>
        <v>0.55053564999999971</v>
      </c>
      <c r="AF101" s="72">
        <f t="shared" si="153"/>
        <v>0.55053564999999971</v>
      </c>
      <c r="AG101" s="72">
        <f t="shared" si="153"/>
        <v>0.55053564999999971</v>
      </c>
      <c r="AH101" s="72">
        <f t="shared" si="153"/>
        <v>0.55053564999999971</v>
      </c>
      <c r="AI101" s="72">
        <f t="shared" si="153"/>
        <v>0.55053564999999971</v>
      </c>
      <c r="AJ101" s="72">
        <f t="shared" si="153"/>
        <v>0.55053564999999971</v>
      </c>
      <c r="AK101" s="72">
        <f t="shared" si="153"/>
        <v>0.47577751666666634</v>
      </c>
      <c r="AL101" s="72">
        <f t="shared" si="153"/>
        <v>0.47577751666666634</v>
      </c>
      <c r="AM101" s="72">
        <f t="shared" si="153"/>
        <v>0.47577751666666634</v>
      </c>
      <c r="AN101" s="72">
        <f t="shared" si="153"/>
        <v>0.47577751666666634</v>
      </c>
      <c r="AO101" s="72">
        <f t="shared" ref="AO101:BH101" si="154">AO40-AO75</f>
        <v>0.47577751666666634</v>
      </c>
      <c r="AP101" s="72">
        <f t="shared" si="154"/>
        <v>0.47577751666666634</v>
      </c>
      <c r="AQ101" s="72">
        <f t="shared" si="154"/>
        <v>0.47577751666666634</v>
      </c>
      <c r="AR101" s="72">
        <f t="shared" si="154"/>
        <v>0.47577751666666634</v>
      </c>
      <c r="AS101" s="72">
        <f t="shared" si="154"/>
        <v>0.47577751666666634</v>
      </c>
      <c r="AT101" s="72">
        <f t="shared" si="154"/>
        <v>0.47577751666666634</v>
      </c>
      <c r="AU101" s="72">
        <f t="shared" si="154"/>
        <v>0.47577751666666634</v>
      </c>
      <c r="AV101" s="72">
        <f t="shared" si="154"/>
        <v>0.47577751666666634</v>
      </c>
      <c r="AW101" s="72">
        <f t="shared" si="154"/>
        <v>0.40681958333333312</v>
      </c>
      <c r="AX101" s="72">
        <f t="shared" si="154"/>
        <v>0.40681958333333312</v>
      </c>
      <c r="AY101" s="72">
        <f t="shared" si="154"/>
        <v>0.40681958333333312</v>
      </c>
      <c r="AZ101" s="72">
        <f t="shared" si="154"/>
        <v>0.40681958333333312</v>
      </c>
      <c r="BA101" s="72">
        <f t="shared" si="154"/>
        <v>0.40681958333333312</v>
      </c>
      <c r="BB101" s="72">
        <f t="shared" si="154"/>
        <v>0.40681958333333312</v>
      </c>
      <c r="BC101" s="72">
        <f t="shared" si="154"/>
        <v>0.40681958333333312</v>
      </c>
      <c r="BD101" s="72">
        <f t="shared" si="154"/>
        <v>0.40681958333333312</v>
      </c>
      <c r="BE101" s="72">
        <f t="shared" si="154"/>
        <v>0.40681958333333312</v>
      </c>
      <c r="BF101" s="72">
        <f t="shared" si="154"/>
        <v>0.40681958333333312</v>
      </c>
      <c r="BG101" s="72">
        <f t="shared" si="154"/>
        <v>0.40681958333333312</v>
      </c>
      <c r="BH101" s="72">
        <f t="shared" si="154"/>
        <v>0.40681958333333312</v>
      </c>
    </row>
    <row r="102" spans="1:61" x14ac:dyDescent="0.2">
      <c r="A102" s="71" t="s">
        <v>45</v>
      </c>
      <c r="B102" t="s">
        <v>51</v>
      </c>
      <c r="E102" s="72">
        <f t="shared" ref="E102:H102" si="155">E41-E76</f>
        <v>-891972.69464576663</v>
      </c>
      <c r="F102" s="72">
        <f t="shared" si="155"/>
        <v>-1295716.2481692</v>
      </c>
      <c r="G102" s="72">
        <f t="shared" si="155"/>
        <v>-1146896.9630435999</v>
      </c>
      <c r="H102" s="72">
        <f t="shared" si="155"/>
        <v>-1009609.7996435999</v>
      </c>
      <c r="I102" s="72">
        <f t="shared" ref="I102:AN102" si="156">I41-I76</f>
        <v>-597322.11795781087</v>
      </c>
      <c r="J102" s="72">
        <f t="shared" si="156"/>
        <v>-80152.822231699931</v>
      </c>
      <c r="K102" s="72">
        <f t="shared" si="156"/>
        <v>-80152.822231699931</v>
      </c>
      <c r="L102" s="72">
        <f t="shared" si="156"/>
        <v>-80152.822231699931</v>
      </c>
      <c r="M102" s="72">
        <f t="shared" si="156"/>
        <v>-70359.671242499913</v>
      </c>
      <c r="N102" s="72">
        <f t="shared" si="156"/>
        <v>-70359.671242499913</v>
      </c>
      <c r="O102" s="72">
        <f t="shared" si="156"/>
        <v>-70359.671242499913</v>
      </c>
      <c r="P102" s="72">
        <f t="shared" si="156"/>
        <v>-70359.671242499913</v>
      </c>
      <c r="Q102" s="72">
        <f t="shared" si="156"/>
        <v>-70359.671242499913</v>
      </c>
      <c r="R102" s="72">
        <f t="shared" si="156"/>
        <v>-70359.671242499913</v>
      </c>
      <c r="S102" s="72">
        <f t="shared" si="156"/>
        <v>-70359.671242499913</v>
      </c>
      <c r="T102" s="72">
        <f t="shared" si="156"/>
        <v>-70359.671242499913</v>
      </c>
      <c r="U102" s="72">
        <f t="shared" si="156"/>
        <v>-70359.671242499913</v>
      </c>
      <c r="V102" s="72">
        <f t="shared" si="156"/>
        <v>-70359.671242499913</v>
      </c>
      <c r="W102" s="72">
        <f t="shared" si="156"/>
        <v>-70359.671242499913</v>
      </c>
      <c r="X102" s="72">
        <f t="shared" si="156"/>
        <v>-70359.671242499913</v>
      </c>
      <c r="Y102" s="72">
        <f t="shared" si="156"/>
        <v>-60360.589508199773</v>
      </c>
      <c r="Z102" s="72">
        <f t="shared" si="156"/>
        <v>-60360.589508199773</v>
      </c>
      <c r="AA102" s="72">
        <f t="shared" si="156"/>
        <v>-60360.589508199773</v>
      </c>
      <c r="AB102" s="72">
        <f t="shared" si="156"/>
        <v>-60360.589508199773</v>
      </c>
      <c r="AC102" s="72">
        <f t="shared" si="156"/>
        <v>-60360.589508199773</v>
      </c>
      <c r="AD102" s="72">
        <f t="shared" si="156"/>
        <v>-60360.589508199773</v>
      </c>
      <c r="AE102" s="72">
        <f t="shared" si="156"/>
        <v>-60360.589508199773</v>
      </c>
      <c r="AF102" s="72">
        <f t="shared" si="156"/>
        <v>-60360.589508199773</v>
      </c>
      <c r="AG102" s="72">
        <f t="shared" si="156"/>
        <v>-60360.589508199773</v>
      </c>
      <c r="AH102" s="72">
        <f t="shared" si="156"/>
        <v>-60360.589508199773</v>
      </c>
      <c r="AI102" s="72">
        <f t="shared" si="156"/>
        <v>-60360.589508199773</v>
      </c>
      <c r="AJ102" s="72">
        <f t="shared" si="156"/>
        <v>-60360.589508199773</v>
      </c>
      <c r="AK102" s="72">
        <f t="shared" si="156"/>
        <v>-51986.072540800262</v>
      </c>
      <c r="AL102" s="72">
        <f t="shared" si="156"/>
        <v>-51986.072540800262</v>
      </c>
      <c r="AM102" s="72">
        <f t="shared" si="156"/>
        <v>-51986.072540800262</v>
      </c>
      <c r="AN102" s="72">
        <f t="shared" si="156"/>
        <v>-51986.072540800262</v>
      </c>
      <c r="AO102" s="72">
        <f t="shared" ref="AO102:BH102" si="157">AO41-AO76</f>
        <v>-51986.072540800262</v>
      </c>
      <c r="AP102" s="72">
        <f t="shared" si="157"/>
        <v>-51986.072540800262</v>
      </c>
      <c r="AQ102" s="72">
        <f t="shared" si="157"/>
        <v>-51986.072540800262</v>
      </c>
      <c r="AR102" s="72">
        <f t="shared" si="157"/>
        <v>-51986.072540800262</v>
      </c>
      <c r="AS102" s="72">
        <f t="shared" si="157"/>
        <v>-51986.072540800262</v>
      </c>
      <c r="AT102" s="72">
        <f t="shared" si="157"/>
        <v>-51986.072540800262</v>
      </c>
      <c r="AU102" s="72">
        <f t="shared" si="157"/>
        <v>-51986.072540800262</v>
      </c>
      <c r="AV102" s="72">
        <f t="shared" si="157"/>
        <v>-51986.072540800262</v>
      </c>
      <c r="AW102" s="72">
        <f t="shared" si="157"/>
        <v>-50613.200906800237</v>
      </c>
      <c r="AX102" s="72">
        <f t="shared" si="157"/>
        <v>-50613.200906800237</v>
      </c>
      <c r="AY102" s="72">
        <f t="shared" si="157"/>
        <v>-50613.200906800237</v>
      </c>
      <c r="AZ102" s="72">
        <f t="shared" si="157"/>
        <v>-50613.200906800237</v>
      </c>
      <c r="BA102" s="72">
        <f t="shared" si="157"/>
        <v>-50613.200906800237</v>
      </c>
      <c r="BB102" s="72">
        <f t="shared" si="157"/>
        <v>-50613.200906800237</v>
      </c>
      <c r="BC102" s="72">
        <f t="shared" si="157"/>
        <v>-50613.200906800237</v>
      </c>
      <c r="BD102" s="72">
        <f t="shared" si="157"/>
        <v>-50613.200906800237</v>
      </c>
      <c r="BE102" s="72">
        <f t="shared" si="157"/>
        <v>-50613.200906800237</v>
      </c>
      <c r="BF102" s="72">
        <f t="shared" si="157"/>
        <v>-50613.200906800237</v>
      </c>
      <c r="BG102" s="72">
        <f t="shared" si="157"/>
        <v>-50613.200906800237</v>
      </c>
      <c r="BH102" s="72">
        <f t="shared" si="157"/>
        <v>-50613.200906800237</v>
      </c>
    </row>
    <row r="103" spans="1:61" x14ac:dyDescent="0.2">
      <c r="A103" s="71" t="s">
        <v>42</v>
      </c>
      <c r="B103" t="s">
        <v>51</v>
      </c>
      <c r="E103" s="72">
        <f t="shared" ref="E103:H103" si="158">E42-E77</f>
        <v>0</v>
      </c>
      <c r="F103" s="72">
        <f t="shared" si="158"/>
        <v>0</v>
      </c>
      <c r="G103" s="72">
        <f t="shared" si="158"/>
        <v>0</v>
      </c>
      <c r="H103" s="72">
        <f t="shared" si="158"/>
        <v>-61589.660249999994</v>
      </c>
      <c r="I103" s="72">
        <f t="shared" ref="I103:AN103" si="159">I42-I77</f>
        <v>-16809.609060737232</v>
      </c>
      <c r="J103" s="72">
        <f t="shared" si="159"/>
        <v>-4227.7880113833326</v>
      </c>
      <c r="K103" s="72">
        <f t="shared" si="159"/>
        <v>-4227.7880113833326</v>
      </c>
      <c r="L103" s="72">
        <f t="shared" si="159"/>
        <v>-4227.7880113833326</v>
      </c>
      <c r="M103" s="72">
        <f t="shared" si="159"/>
        <v>-3485.9747701499964</v>
      </c>
      <c r="N103" s="72">
        <f t="shared" si="159"/>
        <v>-3485.9747701499964</v>
      </c>
      <c r="O103" s="72">
        <f t="shared" si="159"/>
        <v>-3485.9747701499964</v>
      </c>
      <c r="P103" s="72">
        <f t="shared" si="159"/>
        <v>-3485.9747701499964</v>
      </c>
      <c r="Q103" s="72">
        <f t="shared" si="159"/>
        <v>-3485.9747701499964</v>
      </c>
      <c r="R103" s="72">
        <f t="shared" si="159"/>
        <v>-3485.9747701499964</v>
      </c>
      <c r="S103" s="72">
        <f t="shared" si="159"/>
        <v>-3485.9747701499964</v>
      </c>
      <c r="T103" s="72">
        <f t="shared" si="159"/>
        <v>-3485.9747701499964</v>
      </c>
      <c r="U103" s="72">
        <f t="shared" si="159"/>
        <v>-3485.9747701499964</v>
      </c>
      <c r="V103" s="72">
        <f t="shared" si="159"/>
        <v>-3485.9747701499964</v>
      </c>
      <c r="W103" s="72">
        <f t="shared" si="159"/>
        <v>-3485.9747701499964</v>
      </c>
      <c r="X103" s="72">
        <f t="shared" si="159"/>
        <v>-3485.9747701499964</v>
      </c>
      <c r="Y103" s="72">
        <f t="shared" si="159"/>
        <v>-3746.0200023166544</v>
      </c>
      <c r="Z103" s="72">
        <f t="shared" si="159"/>
        <v>-3746.0200023166544</v>
      </c>
      <c r="AA103" s="72">
        <f t="shared" si="159"/>
        <v>-3746.0200023166544</v>
      </c>
      <c r="AB103" s="72">
        <f t="shared" si="159"/>
        <v>-3746.0200023166544</v>
      </c>
      <c r="AC103" s="72">
        <f t="shared" si="159"/>
        <v>-3746.0200023166544</v>
      </c>
      <c r="AD103" s="72">
        <f t="shared" si="159"/>
        <v>-3746.0200023166544</v>
      </c>
      <c r="AE103" s="72">
        <f t="shared" si="159"/>
        <v>-3746.0200023166544</v>
      </c>
      <c r="AF103" s="72">
        <f t="shared" si="159"/>
        <v>-3746.0200023166544</v>
      </c>
      <c r="AG103" s="72">
        <f t="shared" si="159"/>
        <v>-3746.0200023166544</v>
      </c>
      <c r="AH103" s="72">
        <f t="shared" si="159"/>
        <v>-3746.0200023166544</v>
      </c>
      <c r="AI103" s="72">
        <f t="shared" si="159"/>
        <v>-3746.0200023166544</v>
      </c>
      <c r="AJ103" s="72">
        <f t="shared" si="159"/>
        <v>-3746.0200023166544</v>
      </c>
      <c r="AK103" s="72">
        <f t="shared" si="159"/>
        <v>-3110.9621721833219</v>
      </c>
      <c r="AL103" s="72">
        <f t="shared" si="159"/>
        <v>-3110.9621721833219</v>
      </c>
      <c r="AM103" s="72">
        <f t="shared" si="159"/>
        <v>-3110.9621721833219</v>
      </c>
      <c r="AN103" s="72">
        <f t="shared" si="159"/>
        <v>-3110.9621721833219</v>
      </c>
      <c r="AO103" s="72">
        <f t="shared" ref="AO103:BH103" si="160">AO42-AO77</f>
        <v>-3110.9621721833219</v>
      </c>
      <c r="AP103" s="72">
        <f t="shared" si="160"/>
        <v>-3110.9621721833219</v>
      </c>
      <c r="AQ103" s="72">
        <f t="shared" si="160"/>
        <v>-3110.9621721833219</v>
      </c>
      <c r="AR103" s="72">
        <f t="shared" si="160"/>
        <v>-3110.9621721833219</v>
      </c>
      <c r="AS103" s="72">
        <f t="shared" si="160"/>
        <v>-3110.9621721833219</v>
      </c>
      <c r="AT103" s="72">
        <f t="shared" si="160"/>
        <v>-3110.9621721833219</v>
      </c>
      <c r="AU103" s="72">
        <f t="shared" si="160"/>
        <v>-3110.9621721833219</v>
      </c>
      <c r="AV103" s="72">
        <f t="shared" si="160"/>
        <v>-3110.9621721833219</v>
      </c>
      <c r="AW103" s="72">
        <f t="shared" si="160"/>
        <v>-2525.1760702499887</v>
      </c>
      <c r="AX103" s="72">
        <f t="shared" si="160"/>
        <v>-2525.1760702499887</v>
      </c>
      <c r="AY103" s="72">
        <f t="shared" si="160"/>
        <v>-2525.1760702499887</v>
      </c>
      <c r="AZ103" s="72">
        <f t="shared" si="160"/>
        <v>-2525.1760702499887</v>
      </c>
      <c r="BA103" s="72">
        <f t="shared" si="160"/>
        <v>-2525.1760702499887</v>
      </c>
      <c r="BB103" s="72">
        <f t="shared" si="160"/>
        <v>-2525.1760702499887</v>
      </c>
      <c r="BC103" s="72">
        <f t="shared" si="160"/>
        <v>-2525.1760702499887</v>
      </c>
      <c r="BD103" s="72">
        <f t="shared" si="160"/>
        <v>-2525.1760702499887</v>
      </c>
      <c r="BE103" s="72">
        <f t="shared" si="160"/>
        <v>-2525.1760702499887</v>
      </c>
      <c r="BF103" s="72">
        <f t="shared" si="160"/>
        <v>-2525.1760702499887</v>
      </c>
      <c r="BG103" s="72">
        <f t="shared" si="160"/>
        <v>-2525.1760702499887</v>
      </c>
      <c r="BH103" s="72">
        <f t="shared" si="160"/>
        <v>-2525.1760702499887</v>
      </c>
    </row>
    <row r="104" spans="1:61" x14ac:dyDescent="0.2">
      <c r="A104" s="71" t="s">
        <v>46</v>
      </c>
      <c r="B104" t="s">
        <v>51</v>
      </c>
      <c r="E104" s="72">
        <f t="shared" ref="E104:H104" si="161">E43-E78</f>
        <v>0</v>
      </c>
      <c r="F104" s="72">
        <f t="shared" si="161"/>
        <v>0</v>
      </c>
      <c r="G104" s="72">
        <f t="shared" si="161"/>
        <v>0</v>
      </c>
      <c r="H104" s="72">
        <f t="shared" si="161"/>
        <v>-8773.6402499999986</v>
      </c>
      <c r="I104" s="72">
        <f t="shared" ref="I104:AN104" si="162">I43-I78</f>
        <v>-4955.5719391155981</v>
      </c>
      <c r="J104" s="72">
        <f t="shared" si="162"/>
        <v>-71.943850050000265</v>
      </c>
      <c r="K104" s="72">
        <f t="shared" si="162"/>
        <v>-71.943850050000265</v>
      </c>
      <c r="L104" s="72">
        <f t="shared" si="162"/>
        <v>-71.943850050000265</v>
      </c>
      <c r="M104" s="72">
        <f t="shared" si="162"/>
        <v>33.729772516666344</v>
      </c>
      <c r="N104" s="72">
        <f t="shared" si="162"/>
        <v>33.729772516666344</v>
      </c>
      <c r="O104" s="72">
        <f t="shared" si="162"/>
        <v>33.729772516666344</v>
      </c>
      <c r="P104" s="72">
        <f t="shared" si="162"/>
        <v>33.729772516666344</v>
      </c>
      <c r="Q104" s="72">
        <f t="shared" si="162"/>
        <v>33.729772516666344</v>
      </c>
      <c r="R104" s="72">
        <f t="shared" si="162"/>
        <v>33.729772516666344</v>
      </c>
      <c r="S104" s="72">
        <f t="shared" si="162"/>
        <v>33.729772516666344</v>
      </c>
      <c r="T104" s="72">
        <f t="shared" si="162"/>
        <v>33.729772516666344</v>
      </c>
      <c r="U104" s="72">
        <f t="shared" si="162"/>
        <v>33.729772516666344</v>
      </c>
      <c r="V104" s="72">
        <f t="shared" si="162"/>
        <v>33.729772516666344</v>
      </c>
      <c r="W104" s="72">
        <f t="shared" si="162"/>
        <v>33.729772516666344</v>
      </c>
      <c r="X104" s="72">
        <f t="shared" si="162"/>
        <v>33.729772516666344</v>
      </c>
      <c r="Y104" s="72">
        <f t="shared" si="162"/>
        <v>-206.08306098333401</v>
      </c>
      <c r="Z104" s="72">
        <f t="shared" si="162"/>
        <v>-206.08306098333401</v>
      </c>
      <c r="AA104" s="72">
        <f t="shared" si="162"/>
        <v>-206.08306098333401</v>
      </c>
      <c r="AB104" s="72">
        <f t="shared" si="162"/>
        <v>-206.08306098333401</v>
      </c>
      <c r="AC104" s="72">
        <f t="shared" si="162"/>
        <v>-206.08306098333401</v>
      </c>
      <c r="AD104" s="72">
        <f t="shared" si="162"/>
        <v>-206.08306098333401</v>
      </c>
      <c r="AE104" s="72">
        <f t="shared" si="162"/>
        <v>-206.08306098333401</v>
      </c>
      <c r="AF104" s="72">
        <f t="shared" si="162"/>
        <v>-206.08306098333401</v>
      </c>
      <c r="AG104" s="72">
        <f t="shared" si="162"/>
        <v>-206.08306098333401</v>
      </c>
      <c r="AH104" s="72">
        <f t="shared" si="162"/>
        <v>-206.08306098333401</v>
      </c>
      <c r="AI104" s="72">
        <f t="shared" si="162"/>
        <v>-206.08306098333401</v>
      </c>
      <c r="AJ104" s="72">
        <f t="shared" si="162"/>
        <v>-206.08306098333401</v>
      </c>
      <c r="AK104" s="72">
        <f t="shared" si="162"/>
        <v>-115.61708151666744</v>
      </c>
      <c r="AL104" s="72">
        <f t="shared" si="162"/>
        <v>-115.61708151666744</v>
      </c>
      <c r="AM104" s="72">
        <f t="shared" si="162"/>
        <v>-115.61708151666744</v>
      </c>
      <c r="AN104" s="72">
        <f t="shared" si="162"/>
        <v>-115.61708151666744</v>
      </c>
      <c r="AO104" s="72">
        <f t="shared" ref="AO104:BH104" si="163">AO43-AO78</f>
        <v>-115.61708151666744</v>
      </c>
      <c r="AP104" s="72">
        <f t="shared" si="163"/>
        <v>-115.61708151666744</v>
      </c>
      <c r="AQ104" s="72">
        <f t="shared" si="163"/>
        <v>-115.61708151666744</v>
      </c>
      <c r="AR104" s="72">
        <f t="shared" si="163"/>
        <v>-115.61708151666744</v>
      </c>
      <c r="AS104" s="72">
        <f t="shared" si="163"/>
        <v>-115.61708151666744</v>
      </c>
      <c r="AT104" s="72">
        <f t="shared" si="163"/>
        <v>-115.61708151666744</v>
      </c>
      <c r="AU104" s="72">
        <f t="shared" si="163"/>
        <v>-115.61708151666744</v>
      </c>
      <c r="AV104" s="72">
        <f t="shared" si="163"/>
        <v>-115.61708151666744</v>
      </c>
      <c r="AW104" s="72">
        <f t="shared" si="163"/>
        <v>-32.170014250000804</v>
      </c>
      <c r="AX104" s="72">
        <f t="shared" si="163"/>
        <v>-32.170014250000804</v>
      </c>
      <c r="AY104" s="72">
        <f t="shared" si="163"/>
        <v>-32.170014250000804</v>
      </c>
      <c r="AZ104" s="72">
        <f t="shared" si="163"/>
        <v>-32.170014250000804</v>
      </c>
      <c r="BA104" s="72">
        <f t="shared" si="163"/>
        <v>-32.170014250000804</v>
      </c>
      <c r="BB104" s="72">
        <f t="shared" si="163"/>
        <v>-32.170014250000804</v>
      </c>
      <c r="BC104" s="72">
        <f t="shared" si="163"/>
        <v>-32.170014250000804</v>
      </c>
      <c r="BD104" s="72">
        <f t="shared" si="163"/>
        <v>-32.170014250000804</v>
      </c>
      <c r="BE104" s="72">
        <f t="shared" si="163"/>
        <v>-32.170014250000804</v>
      </c>
      <c r="BF104" s="72">
        <f t="shared" si="163"/>
        <v>-32.170014250000804</v>
      </c>
      <c r="BG104" s="72">
        <f t="shared" si="163"/>
        <v>-32.170014250000804</v>
      </c>
      <c r="BH104" s="72">
        <f t="shared" si="163"/>
        <v>-32.170014250000804</v>
      </c>
    </row>
    <row r="105" spans="1:61" x14ac:dyDescent="0.2">
      <c r="A105" s="71" t="s">
        <v>48</v>
      </c>
      <c r="B105" t="s">
        <v>51</v>
      </c>
      <c r="E105" s="72">
        <f t="shared" ref="E105:H105" si="164">E44-E79</f>
        <v>0</v>
      </c>
      <c r="F105" s="72">
        <f t="shared" si="164"/>
        <v>0</v>
      </c>
      <c r="G105" s="72">
        <f t="shared" si="164"/>
        <v>0</v>
      </c>
      <c r="H105" s="72">
        <f t="shared" si="164"/>
        <v>-195.79612499999999</v>
      </c>
      <c r="I105" s="72">
        <f t="shared" ref="I105:AN105" si="165">I44-I79</f>
        <v>103.45888129920002</v>
      </c>
      <c r="J105" s="72">
        <f t="shared" si="165"/>
        <v>55.610450524999976</v>
      </c>
      <c r="K105" s="72">
        <f t="shared" si="165"/>
        <v>55.610450524999976</v>
      </c>
      <c r="L105" s="72">
        <f t="shared" si="165"/>
        <v>55.610450524999976</v>
      </c>
      <c r="M105" s="72">
        <f t="shared" si="165"/>
        <v>57.968706075000085</v>
      </c>
      <c r="N105" s="72">
        <f t="shared" si="165"/>
        <v>57.968706075000085</v>
      </c>
      <c r="O105" s="72">
        <f t="shared" si="165"/>
        <v>57.968706075000085</v>
      </c>
      <c r="P105" s="72">
        <f t="shared" si="165"/>
        <v>57.968706075000085</v>
      </c>
      <c r="Q105" s="72">
        <f t="shared" si="165"/>
        <v>57.968706075000085</v>
      </c>
      <c r="R105" s="72">
        <f t="shared" si="165"/>
        <v>57.968706075000085</v>
      </c>
      <c r="S105" s="72">
        <f t="shared" si="165"/>
        <v>57.968706075000085</v>
      </c>
      <c r="T105" s="72">
        <f t="shared" si="165"/>
        <v>57.968706075000085</v>
      </c>
      <c r="U105" s="72">
        <f t="shared" si="165"/>
        <v>57.968706075000085</v>
      </c>
      <c r="V105" s="72">
        <f t="shared" si="165"/>
        <v>57.968706075000085</v>
      </c>
      <c r="W105" s="72">
        <f t="shared" si="165"/>
        <v>57.968706075000085</v>
      </c>
      <c r="X105" s="72">
        <f t="shared" si="165"/>
        <v>57.968706075000085</v>
      </c>
      <c r="Y105" s="72">
        <f t="shared" si="165"/>
        <v>60.144218575000082</v>
      </c>
      <c r="Z105" s="72">
        <f t="shared" si="165"/>
        <v>60.144218575000082</v>
      </c>
      <c r="AA105" s="72">
        <f t="shared" si="165"/>
        <v>60.144218575000082</v>
      </c>
      <c r="AB105" s="72">
        <f t="shared" si="165"/>
        <v>60.144218575000082</v>
      </c>
      <c r="AC105" s="72">
        <f t="shared" si="165"/>
        <v>60.144218575000082</v>
      </c>
      <c r="AD105" s="72">
        <f t="shared" si="165"/>
        <v>60.144218575000082</v>
      </c>
      <c r="AE105" s="72">
        <f t="shared" si="165"/>
        <v>60.144218575000082</v>
      </c>
      <c r="AF105" s="72">
        <f t="shared" si="165"/>
        <v>60.144218575000082</v>
      </c>
      <c r="AG105" s="72">
        <f t="shared" si="165"/>
        <v>60.144218575000082</v>
      </c>
      <c r="AH105" s="72">
        <f t="shared" si="165"/>
        <v>60.144218575000082</v>
      </c>
      <c r="AI105" s="72">
        <f t="shared" si="165"/>
        <v>60.144218575000082</v>
      </c>
      <c r="AJ105" s="72">
        <f t="shared" si="165"/>
        <v>60.144218575000082</v>
      </c>
      <c r="AK105" s="72">
        <f t="shared" si="165"/>
        <v>62.163094175000083</v>
      </c>
      <c r="AL105" s="72">
        <f t="shared" si="165"/>
        <v>62.163094175000083</v>
      </c>
      <c r="AM105" s="72">
        <f t="shared" si="165"/>
        <v>62.163094175000083</v>
      </c>
      <c r="AN105" s="72">
        <f t="shared" si="165"/>
        <v>62.163094175000083</v>
      </c>
      <c r="AO105" s="72">
        <f t="shared" ref="AO105:BH105" si="166">AO44-AO79</f>
        <v>62.163094175000083</v>
      </c>
      <c r="AP105" s="72">
        <f t="shared" si="166"/>
        <v>62.163094175000083</v>
      </c>
      <c r="AQ105" s="72">
        <f t="shared" si="166"/>
        <v>62.163094175000083</v>
      </c>
      <c r="AR105" s="72">
        <f t="shared" si="166"/>
        <v>62.163094175000083</v>
      </c>
      <c r="AS105" s="72">
        <f t="shared" si="166"/>
        <v>62.163094175000083</v>
      </c>
      <c r="AT105" s="72">
        <f t="shared" si="166"/>
        <v>62.163094175000083</v>
      </c>
      <c r="AU105" s="72">
        <f t="shared" si="166"/>
        <v>62.163094175000083</v>
      </c>
      <c r="AV105" s="72">
        <f t="shared" si="166"/>
        <v>62.163094175000083</v>
      </c>
      <c r="AW105" s="72">
        <f t="shared" si="166"/>
        <v>64.025332874999634</v>
      </c>
      <c r="AX105" s="72">
        <f t="shared" si="166"/>
        <v>64.025332874999634</v>
      </c>
      <c r="AY105" s="72">
        <f t="shared" si="166"/>
        <v>64.025332874999634</v>
      </c>
      <c r="AZ105" s="72">
        <f t="shared" si="166"/>
        <v>64.025332874999634</v>
      </c>
      <c r="BA105" s="72">
        <f t="shared" si="166"/>
        <v>64.025332874999634</v>
      </c>
      <c r="BB105" s="72">
        <f t="shared" si="166"/>
        <v>64.025332874999634</v>
      </c>
      <c r="BC105" s="72">
        <f t="shared" si="166"/>
        <v>64.025332874999634</v>
      </c>
      <c r="BD105" s="72">
        <f t="shared" si="166"/>
        <v>64.025332874999634</v>
      </c>
      <c r="BE105" s="72">
        <f t="shared" si="166"/>
        <v>64.025332874999634</v>
      </c>
      <c r="BF105" s="72">
        <f t="shared" si="166"/>
        <v>64.025332874999634</v>
      </c>
      <c r="BG105" s="72">
        <f t="shared" si="166"/>
        <v>64.025332874999634</v>
      </c>
      <c r="BH105" s="72">
        <f t="shared" si="166"/>
        <v>64.025332874999634</v>
      </c>
    </row>
    <row r="106" spans="1:61" x14ac:dyDescent="0.2">
      <c r="A106" s="71" t="s">
        <v>45</v>
      </c>
      <c r="B106" t="s">
        <v>52</v>
      </c>
      <c r="E106" s="72">
        <f t="shared" ref="E106:H106" si="167">E45-E80</f>
        <v>0</v>
      </c>
      <c r="F106" s="72">
        <f t="shared" si="167"/>
        <v>0</v>
      </c>
      <c r="G106" s="72">
        <f t="shared" si="167"/>
        <v>0</v>
      </c>
      <c r="H106" s="72">
        <f t="shared" si="167"/>
        <v>0</v>
      </c>
      <c r="I106" s="72">
        <f t="shared" ref="I106:AN106" si="168">I45-I80</f>
        <v>0</v>
      </c>
      <c r="J106" s="72">
        <f t="shared" si="168"/>
        <v>0</v>
      </c>
      <c r="K106" s="72">
        <f t="shared" si="168"/>
        <v>0</v>
      </c>
      <c r="L106" s="72">
        <f t="shared" si="168"/>
        <v>0</v>
      </c>
      <c r="M106" s="72">
        <f t="shared" si="168"/>
        <v>0</v>
      </c>
      <c r="N106" s="72">
        <f t="shared" si="168"/>
        <v>0</v>
      </c>
      <c r="O106" s="72">
        <f t="shared" si="168"/>
        <v>0</v>
      </c>
      <c r="P106" s="72">
        <f t="shared" si="168"/>
        <v>0</v>
      </c>
      <c r="Q106" s="72">
        <f t="shared" si="168"/>
        <v>0</v>
      </c>
      <c r="R106" s="72">
        <f t="shared" si="168"/>
        <v>0</v>
      </c>
      <c r="S106" s="72">
        <f t="shared" si="168"/>
        <v>0</v>
      </c>
      <c r="T106" s="72">
        <f t="shared" si="168"/>
        <v>0</v>
      </c>
      <c r="U106" s="72">
        <f t="shared" si="168"/>
        <v>0</v>
      </c>
      <c r="V106" s="72">
        <f t="shared" si="168"/>
        <v>0</v>
      </c>
      <c r="W106" s="72">
        <f t="shared" si="168"/>
        <v>0</v>
      </c>
      <c r="X106" s="72">
        <f t="shared" si="168"/>
        <v>0</v>
      </c>
      <c r="Y106" s="72">
        <f t="shared" si="168"/>
        <v>0</v>
      </c>
      <c r="Z106" s="72">
        <f t="shared" si="168"/>
        <v>0</v>
      </c>
      <c r="AA106" s="72">
        <f t="shared" si="168"/>
        <v>0</v>
      </c>
      <c r="AB106" s="72">
        <f t="shared" si="168"/>
        <v>0</v>
      </c>
      <c r="AC106" s="72">
        <f t="shared" si="168"/>
        <v>0</v>
      </c>
      <c r="AD106" s="72">
        <f t="shared" si="168"/>
        <v>0</v>
      </c>
      <c r="AE106" s="72">
        <f t="shared" si="168"/>
        <v>0</v>
      </c>
      <c r="AF106" s="72">
        <f t="shared" si="168"/>
        <v>0</v>
      </c>
      <c r="AG106" s="72">
        <f t="shared" si="168"/>
        <v>0</v>
      </c>
      <c r="AH106" s="72">
        <f t="shared" si="168"/>
        <v>0</v>
      </c>
      <c r="AI106" s="72">
        <f t="shared" si="168"/>
        <v>0</v>
      </c>
      <c r="AJ106" s="72">
        <f t="shared" si="168"/>
        <v>0</v>
      </c>
      <c r="AK106" s="72">
        <f t="shared" si="168"/>
        <v>0</v>
      </c>
      <c r="AL106" s="72">
        <f t="shared" si="168"/>
        <v>0</v>
      </c>
      <c r="AM106" s="72">
        <f t="shared" si="168"/>
        <v>0</v>
      </c>
      <c r="AN106" s="72">
        <f t="shared" si="168"/>
        <v>0</v>
      </c>
      <c r="AO106" s="72">
        <f t="shared" ref="AO106:BH106" si="169">AO45-AO80</f>
        <v>0</v>
      </c>
      <c r="AP106" s="72">
        <f t="shared" si="169"/>
        <v>0</v>
      </c>
      <c r="AQ106" s="72">
        <f t="shared" si="169"/>
        <v>0</v>
      </c>
      <c r="AR106" s="72">
        <f t="shared" si="169"/>
        <v>0</v>
      </c>
      <c r="AS106" s="72">
        <f t="shared" si="169"/>
        <v>0</v>
      </c>
      <c r="AT106" s="72">
        <f t="shared" si="169"/>
        <v>0</v>
      </c>
      <c r="AU106" s="72">
        <f t="shared" si="169"/>
        <v>0</v>
      </c>
      <c r="AV106" s="72">
        <f t="shared" si="169"/>
        <v>0</v>
      </c>
      <c r="AW106" s="72">
        <f t="shared" si="169"/>
        <v>0</v>
      </c>
      <c r="AX106" s="72">
        <f t="shared" si="169"/>
        <v>0</v>
      </c>
      <c r="AY106" s="72">
        <f t="shared" si="169"/>
        <v>0</v>
      </c>
      <c r="AZ106" s="72">
        <f t="shared" si="169"/>
        <v>0</v>
      </c>
      <c r="BA106" s="72">
        <f t="shared" si="169"/>
        <v>0</v>
      </c>
      <c r="BB106" s="72">
        <f t="shared" si="169"/>
        <v>0</v>
      </c>
      <c r="BC106" s="72">
        <f t="shared" si="169"/>
        <v>0</v>
      </c>
      <c r="BD106" s="72">
        <f t="shared" si="169"/>
        <v>0</v>
      </c>
      <c r="BE106" s="72">
        <f t="shared" si="169"/>
        <v>0</v>
      </c>
      <c r="BF106" s="72">
        <f t="shared" si="169"/>
        <v>0</v>
      </c>
      <c r="BG106" s="72">
        <f t="shared" si="169"/>
        <v>0</v>
      </c>
      <c r="BH106" s="72">
        <f t="shared" si="169"/>
        <v>0</v>
      </c>
    </row>
    <row r="107" spans="1:61" x14ac:dyDescent="0.2">
      <c r="A107" s="71" t="s">
        <v>42</v>
      </c>
      <c r="B107" t="s">
        <v>52</v>
      </c>
      <c r="E107" s="74">
        <f t="shared" ref="E107:H107" si="170">E46-E81</f>
        <v>0</v>
      </c>
      <c r="F107" s="74">
        <f t="shared" si="170"/>
        <v>0</v>
      </c>
      <c r="G107" s="74">
        <f t="shared" si="170"/>
        <v>0</v>
      </c>
      <c r="H107" s="74">
        <f t="shared" si="170"/>
        <v>0</v>
      </c>
      <c r="I107" s="74">
        <f t="shared" ref="I107:AN107" si="171">I46-I81</f>
        <v>0</v>
      </c>
      <c r="J107" s="74">
        <f t="shared" si="171"/>
        <v>0</v>
      </c>
      <c r="K107" s="74">
        <f t="shared" si="171"/>
        <v>0</v>
      </c>
      <c r="L107" s="74">
        <f t="shared" si="171"/>
        <v>0</v>
      </c>
      <c r="M107" s="74">
        <f t="shared" si="171"/>
        <v>0</v>
      </c>
      <c r="N107" s="74">
        <f t="shared" si="171"/>
        <v>0</v>
      </c>
      <c r="O107" s="74">
        <f t="shared" si="171"/>
        <v>0</v>
      </c>
      <c r="P107" s="74">
        <f t="shared" si="171"/>
        <v>0</v>
      </c>
      <c r="Q107" s="74">
        <f t="shared" si="171"/>
        <v>0</v>
      </c>
      <c r="R107" s="74">
        <f t="shared" si="171"/>
        <v>0</v>
      </c>
      <c r="S107" s="74">
        <f t="shared" si="171"/>
        <v>0</v>
      </c>
      <c r="T107" s="74">
        <f t="shared" si="171"/>
        <v>0</v>
      </c>
      <c r="U107" s="74">
        <f t="shared" si="171"/>
        <v>0</v>
      </c>
      <c r="V107" s="74">
        <f t="shared" si="171"/>
        <v>0</v>
      </c>
      <c r="W107" s="74">
        <f t="shared" si="171"/>
        <v>0</v>
      </c>
      <c r="X107" s="74">
        <f t="shared" si="171"/>
        <v>0</v>
      </c>
      <c r="Y107" s="74">
        <f t="shared" si="171"/>
        <v>0</v>
      </c>
      <c r="Z107" s="74">
        <f t="shared" si="171"/>
        <v>0</v>
      </c>
      <c r="AA107" s="74">
        <f t="shared" si="171"/>
        <v>0</v>
      </c>
      <c r="AB107" s="74">
        <f t="shared" si="171"/>
        <v>0</v>
      </c>
      <c r="AC107" s="74">
        <f t="shared" si="171"/>
        <v>0</v>
      </c>
      <c r="AD107" s="74">
        <f t="shared" si="171"/>
        <v>0</v>
      </c>
      <c r="AE107" s="74">
        <f t="shared" si="171"/>
        <v>0</v>
      </c>
      <c r="AF107" s="74">
        <f t="shared" si="171"/>
        <v>0</v>
      </c>
      <c r="AG107" s="74">
        <f t="shared" si="171"/>
        <v>0</v>
      </c>
      <c r="AH107" s="74">
        <f t="shared" si="171"/>
        <v>0</v>
      </c>
      <c r="AI107" s="74">
        <f t="shared" si="171"/>
        <v>0</v>
      </c>
      <c r="AJ107" s="74">
        <f t="shared" si="171"/>
        <v>0</v>
      </c>
      <c r="AK107" s="74">
        <f t="shared" si="171"/>
        <v>0</v>
      </c>
      <c r="AL107" s="74">
        <f t="shared" si="171"/>
        <v>0</v>
      </c>
      <c r="AM107" s="74">
        <f t="shared" si="171"/>
        <v>0</v>
      </c>
      <c r="AN107" s="74">
        <f t="shared" si="171"/>
        <v>0</v>
      </c>
      <c r="AO107" s="74">
        <f t="shared" ref="AO107:BH107" si="172">AO46-AO81</f>
        <v>0</v>
      </c>
      <c r="AP107" s="74">
        <f t="shared" si="172"/>
        <v>0</v>
      </c>
      <c r="AQ107" s="74">
        <f t="shared" si="172"/>
        <v>0</v>
      </c>
      <c r="AR107" s="74">
        <f t="shared" si="172"/>
        <v>0</v>
      </c>
      <c r="AS107" s="74">
        <f t="shared" si="172"/>
        <v>0</v>
      </c>
      <c r="AT107" s="74">
        <f t="shared" si="172"/>
        <v>0</v>
      </c>
      <c r="AU107" s="74">
        <f t="shared" si="172"/>
        <v>0</v>
      </c>
      <c r="AV107" s="74">
        <f t="shared" si="172"/>
        <v>0</v>
      </c>
      <c r="AW107" s="74">
        <f t="shared" si="172"/>
        <v>0</v>
      </c>
      <c r="AX107" s="74">
        <f t="shared" si="172"/>
        <v>0</v>
      </c>
      <c r="AY107" s="74">
        <f t="shared" si="172"/>
        <v>0</v>
      </c>
      <c r="AZ107" s="74">
        <f t="shared" si="172"/>
        <v>0</v>
      </c>
      <c r="BA107" s="74">
        <f t="shared" si="172"/>
        <v>0</v>
      </c>
      <c r="BB107" s="74">
        <f t="shared" si="172"/>
        <v>0</v>
      </c>
      <c r="BC107" s="74">
        <f t="shared" si="172"/>
        <v>0</v>
      </c>
      <c r="BD107" s="74">
        <f t="shared" si="172"/>
        <v>0</v>
      </c>
      <c r="BE107" s="74">
        <f t="shared" si="172"/>
        <v>0</v>
      </c>
      <c r="BF107" s="74">
        <f t="shared" si="172"/>
        <v>0</v>
      </c>
      <c r="BG107" s="74">
        <f t="shared" si="172"/>
        <v>0</v>
      </c>
      <c r="BH107" s="74">
        <f t="shared" si="172"/>
        <v>0</v>
      </c>
    </row>
    <row r="108" spans="1:61" x14ac:dyDescent="0.2">
      <c r="A108" s="71"/>
      <c r="D108" s="73" t="s">
        <v>87</v>
      </c>
      <c r="E108" s="72">
        <f t="shared" ref="E108:H108" si="173">SUM(E94:E107)</f>
        <v>-891972.69464576663</v>
      </c>
      <c r="F108" s="72">
        <f t="shared" si="173"/>
        <v>-1295716.2481692</v>
      </c>
      <c r="G108" s="72">
        <f t="shared" si="173"/>
        <v>-1146896.9630435999</v>
      </c>
      <c r="H108" s="72">
        <f t="shared" si="173"/>
        <v>-1108145.7806436</v>
      </c>
      <c r="I108" s="72">
        <f>SUM(I94:I107)</f>
        <v>-558247.45442226552</v>
      </c>
      <c r="J108" s="72">
        <f>SUM(J94:J107)</f>
        <v>-76448.06455089993</v>
      </c>
      <c r="K108" s="72">
        <f t="shared" ref="K108:BH108" si="174">SUM(K94:K107)</f>
        <v>-76448.06455089993</v>
      </c>
      <c r="L108" s="72">
        <f t="shared" si="174"/>
        <v>-76448.06455089993</v>
      </c>
      <c r="M108" s="72">
        <f t="shared" si="174"/>
        <v>-65468.102412766566</v>
      </c>
      <c r="N108" s="72">
        <f t="shared" si="174"/>
        <v>-65468.102412766566</v>
      </c>
      <c r="O108" s="72">
        <f t="shared" si="174"/>
        <v>-65468.102412766566</v>
      </c>
      <c r="P108" s="72">
        <f t="shared" si="174"/>
        <v>-65468.102412766566</v>
      </c>
      <c r="Q108" s="72">
        <f t="shared" si="174"/>
        <v>-65468.102412766566</v>
      </c>
      <c r="R108" s="72">
        <f t="shared" si="174"/>
        <v>-65468.102412766566</v>
      </c>
      <c r="S108" s="72">
        <f t="shared" si="174"/>
        <v>-65468.102412766566</v>
      </c>
      <c r="T108" s="72">
        <f t="shared" si="174"/>
        <v>-65468.102412766566</v>
      </c>
      <c r="U108" s="72">
        <f t="shared" si="174"/>
        <v>-65468.102412766566</v>
      </c>
      <c r="V108" s="72">
        <f t="shared" si="174"/>
        <v>-65468.102412766566</v>
      </c>
      <c r="W108" s="72">
        <f t="shared" si="174"/>
        <v>-65468.102412766566</v>
      </c>
      <c r="X108" s="72">
        <f t="shared" si="174"/>
        <v>-65468.102412766566</v>
      </c>
      <c r="Y108" s="72">
        <f t="shared" si="174"/>
        <v>-55655.900678133119</v>
      </c>
      <c r="Z108" s="72">
        <f t="shared" si="174"/>
        <v>-55655.900678133119</v>
      </c>
      <c r="AA108" s="72">
        <f t="shared" si="174"/>
        <v>-55655.900678133119</v>
      </c>
      <c r="AB108" s="72">
        <f t="shared" si="174"/>
        <v>-55655.900678133119</v>
      </c>
      <c r="AC108" s="72">
        <f t="shared" si="174"/>
        <v>-55655.900678133119</v>
      </c>
      <c r="AD108" s="72">
        <f t="shared" si="174"/>
        <v>-55655.900678133119</v>
      </c>
      <c r="AE108" s="72">
        <f t="shared" si="174"/>
        <v>-55655.900678133119</v>
      </c>
      <c r="AF108" s="72">
        <f t="shared" si="174"/>
        <v>-55655.900678133119</v>
      </c>
      <c r="AG108" s="72">
        <f t="shared" si="174"/>
        <v>-55655.900678133119</v>
      </c>
      <c r="AH108" s="72">
        <f t="shared" si="174"/>
        <v>-55655.900678133119</v>
      </c>
      <c r="AI108" s="72">
        <f t="shared" si="174"/>
        <v>-55655.900678133119</v>
      </c>
      <c r="AJ108" s="72">
        <f t="shared" si="174"/>
        <v>-55655.900678133119</v>
      </c>
      <c r="AK108" s="72">
        <f t="shared" si="174"/>
        <v>-46265.368262200282</v>
      </c>
      <c r="AL108" s="72">
        <f t="shared" si="174"/>
        <v>-46265.368262200282</v>
      </c>
      <c r="AM108" s="72">
        <f t="shared" si="174"/>
        <v>-46265.368262200282</v>
      </c>
      <c r="AN108" s="72">
        <f t="shared" si="174"/>
        <v>-46265.368262200282</v>
      </c>
      <c r="AO108" s="72">
        <f t="shared" si="174"/>
        <v>-46265.368262200282</v>
      </c>
      <c r="AP108" s="72">
        <f t="shared" si="174"/>
        <v>-46265.368262200282</v>
      </c>
      <c r="AQ108" s="72">
        <f t="shared" si="174"/>
        <v>-46265.368262200282</v>
      </c>
      <c r="AR108" s="72">
        <f t="shared" si="174"/>
        <v>-46265.368262200282</v>
      </c>
      <c r="AS108" s="72">
        <f t="shared" si="174"/>
        <v>-46265.368262200282</v>
      </c>
      <c r="AT108" s="72">
        <f t="shared" si="174"/>
        <v>-46265.368262200282</v>
      </c>
      <c r="AU108" s="72">
        <f t="shared" si="174"/>
        <v>-46265.368262200282</v>
      </c>
      <c r="AV108" s="72">
        <f t="shared" si="174"/>
        <v>-46265.368262200282</v>
      </c>
      <c r="AW108" s="72">
        <f t="shared" si="174"/>
        <v>-43955.309964466855</v>
      </c>
      <c r="AX108" s="72">
        <f t="shared" si="174"/>
        <v>-43955.309964466855</v>
      </c>
      <c r="AY108" s="72">
        <f t="shared" si="174"/>
        <v>-43955.309964466855</v>
      </c>
      <c r="AZ108" s="72">
        <f t="shared" si="174"/>
        <v>-43955.309964466855</v>
      </c>
      <c r="BA108" s="72">
        <f t="shared" si="174"/>
        <v>-43955.309964466855</v>
      </c>
      <c r="BB108" s="72">
        <f t="shared" si="174"/>
        <v>-43955.309964466855</v>
      </c>
      <c r="BC108" s="72">
        <f t="shared" si="174"/>
        <v>-43955.309964466855</v>
      </c>
      <c r="BD108" s="72">
        <f t="shared" si="174"/>
        <v>-43955.309964466855</v>
      </c>
      <c r="BE108" s="72">
        <f t="shared" si="174"/>
        <v>-43955.309964466855</v>
      </c>
      <c r="BF108" s="72">
        <f t="shared" si="174"/>
        <v>-43955.309964466855</v>
      </c>
      <c r="BG108" s="72">
        <f t="shared" si="174"/>
        <v>-43955.309964466855</v>
      </c>
      <c r="BH108" s="72">
        <f t="shared" si="174"/>
        <v>-43955.309964466855</v>
      </c>
    </row>
    <row r="109" spans="1:61" x14ac:dyDescent="0.2">
      <c r="A109" s="71"/>
      <c r="D109" s="73" t="s">
        <v>104</v>
      </c>
      <c r="E109" s="72">
        <f>E108</f>
        <v>-891972.69464576663</v>
      </c>
      <c r="F109" s="72">
        <f t="shared" ref="F109:I109" si="175">E109+F108</f>
        <v>-2187688.9428149667</v>
      </c>
      <c r="G109" s="72">
        <f t="shared" si="175"/>
        <v>-3334585.9058585665</v>
      </c>
      <c r="H109" s="72">
        <f t="shared" si="175"/>
        <v>-4442731.6865021661</v>
      </c>
      <c r="I109" s="72">
        <f t="shared" si="175"/>
        <v>-5000979.1409244314</v>
      </c>
      <c r="J109" s="72">
        <f>I109+J108</f>
        <v>-5077427.2054753313</v>
      </c>
      <c r="K109" s="72">
        <f t="shared" ref="K109:BH109" si="176">J109+K108</f>
        <v>-5153875.2700262312</v>
      </c>
      <c r="L109" s="72">
        <f t="shared" si="176"/>
        <v>-5230323.3345771311</v>
      </c>
      <c r="M109" s="72">
        <f t="shared" si="176"/>
        <v>-5295791.4369898979</v>
      </c>
      <c r="N109" s="72">
        <f t="shared" si="176"/>
        <v>-5361259.5394026646</v>
      </c>
      <c r="O109" s="72">
        <f t="shared" si="176"/>
        <v>-5426727.6418154314</v>
      </c>
      <c r="P109" s="72">
        <f t="shared" si="176"/>
        <v>-5492195.7442281982</v>
      </c>
      <c r="Q109" s="72">
        <f t="shared" si="176"/>
        <v>-5557663.846640965</v>
      </c>
      <c r="R109" s="72">
        <f t="shared" si="176"/>
        <v>-5623131.9490537317</v>
      </c>
      <c r="S109" s="72">
        <f t="shared" si="176"/>
        <v>-5688600.0514664985</v>
      </c>
      <c r="T109" s="72">
        <f t="shared" si="176"/>
        <v>-5754068.1538792653</v>
      </c>
      <c r="U109" s="72">
        <f t="shared" si="176"/>
        <v>-5819536.2562920321</v>
      </c>
      <c r="V109" s="72">
        <f t="shared" si="176"/>
        <v>-5885004.3587047989</v>
      </c>
      <c r="W109" s="72">
        <f t="shared" si="176"/>
        <v>-5950472.4611175656</v>
      </c>
      <c r="X109" s="72">
        <f t="shared" si="176"/>
        <v>-6015940.5635303324</v>
      </c>
      <c r="Y109" s="72">
        <f t="shared" si="176"/>
        <v>-6071596.4642084651</v>
      </c>
      <c r="Z109" s="72">
        <f t="shared" si="176"/>
        <v>-6127252.3648865977</v>
      </c>
      <c r="AA109" s="72">
        <f t="shared" si="176"/>
        <v>-6182908.2655647304</v>
      </c>
      <c r="AB109" s="72">
        <f t="shared" si="176"/>
        <v>-6238564.1662428631</v>
      </c>
      <c r="AC109" s="72">
        <f t="shared" si="176"/>
        <v>-6294220.0669209957</v>
      </c>
      <c r="AD109" s="72">
        <f t="shared" si="176"/>
        <v>-6349875.9675991284</v>
      </c>
      <c r="AE109" s="72">
        <f t="shared" si="176"/>
        <v>-6405531.868277261</v>
      </c>
      <c r="AF109" s="72">
        <f t="shared" si="176"/>
        <v>-6461187.7689553937</v>
      </c>
      <c r="AG109" s="72">
        <f t="shared" si="176"/>
        <v>-6516843.6696335264</v>
      </c>
      <c r="AH109" s="72">
        <f t="shared" si="176"/>
        <v>-6572499.570311659</v>
      </c>
      <c r="AI109" s="72">
        <f t="shared" si="176"/>
        <v>-6628155.4709897917</v>
      </c>
      <c r="AJ109" s="72">
        <f t="shared" si="176"/>
        <v>-6683811.3716679243</v>
      </c>
      <c r="AK109" s="72">
        <f t="shared" si="176"/>
        <v>-6730076.739930125</v>
      </c>
      <c r="AL109" s="72">
        <f t="shared" si="176"/>
        <v>-6776342.1081923256</v>
      </c>
      <c r="AM109" s="72">
        <f t="shared" si="176"/>
        <v>-6822607.4764545262</v>
      </c>
      <c r="AN109" s="72">
        <f t="shared" si="176"/>
        <v>-6868872.8447167268</v>
      </c>
      <c r="AO109" s="72">
        <f t="shared" si="176"/>
        <v>-6915138.2129789274</v>
      </c>
      <c r="AP109" s="72">
        <f t="shared" si="176"/>
        <v>-6961403.581241128</v>
      </c>
      <c r="AQ109" s="72">
        <f t="shared" si="176"/>
        <v>-7007668.9495033287</v>
      </c>
      <c r="AR109" s="72">
        <f t="shared" si="176"/>
        <v>-7053934.3177655293</v>
      </c>
      <c r="AS109" s="72">
        <f t="shared" si="176"/>
        <v>-7100199.6860277299</v>
      </c>
      <c r="AT109" s="72">
        <f t="shared" si="176"/>
        <v>-7146465.0542899305</v>
      </c>
      <c r="AU109" s="72">
        <f t="shared" si="176"/>
        <v>-7192730.4225521311</v>
      </c>
      <c r="AV109" s="72">
        <f t="shared" si="176"/>
        <v>-7238995.7908143317</v>
      </c>
      <c r="AW109" s="72">
        <f t="shared" si="176"/>
        <v>-7282951.1007787986</v>
      </c>
      <c r="AX109" s="72">
        <f t="shared" si="176"/>
        <v>-7326906.4107432654</v>
      </c>
      <c r="AY109" s="72">
        <f t="shared" si="176"/>
        <v>-7370861.7207077323</v>
      </c>
      <c r="AZ109" s="72">
        <f t="shared" si="176"/>
        <v>-7414817.0306721991</v>
      </c>
      <c r="BA109" s="72">
        <f t="shared" si="176"/>
        <v>-7458772.3406366659</v>
      </c>
      <c r="BB109" s="72">
        <f t="shared" si="176"/>
        <v>-7502727.6506011328</v>
      </c>
      <c r="BC109" s="72">
        <f t="shared" si="176"/>
        <v>-7546682.9605655996</v>
      </c>
      <c r="BD109" s="72">
        <f t="shared" si="176"/>
        <v>-7590638.2705300665</v>
      </c>
      <c r="BE109" s="72">
        <f t="shared" si="176"/>
        <v>-7634593.5804945333</v>
      </c>
      <c r="BF109" s="72">
        <f t="shared" si="176"/>
        <v>-7678548.8904590001</v>
      </c>
      <c r="BG109" s="72">
        <f t="shared" si="176"/>
        <v>-7722504.200423467</v>
      </c>
      <c r="BH109" s="72">
        <f t="shared" si="176"/>
        <v>-7766459.5103879338</v>
      </c>
    </row>
    <row r="110" spans="1:61" x14ac:dyDescent="0.2">
      <c r="D110" s="71" t="s">
        <v>106</v>
      </c>
      <c r="E110" s="105">
        <f>E48-E83-E109</f>
        <v>0</v>
      </c>
      <c r="F110" s="105">
        <f t="shared" ref="F110:BH110" si="177">F48-F83-F109</f>
        <v>0</v>
      </c>
      <c r="G110" s="105">
        <f t="shared" si="177"/>
        <v>0</v>
      </c>
      <c r="H110" s="105">
        <f t="shared" si="177"/>
        <v>0</v>
      </c>
      <c r="I110" s="105">
        <f t="shared" si="177"/>
        <v>0</v>
      </c>
      <c r="J110" s="105">
        <f t="shared" si="177"/>
        <v>0</v>
      </c>
      <c r="K110" s="105">
        <f t="shared" si="177"/>
        <v>0</v>
      </c>
      <c r="L110" s="105">
        <f t="shared" si="177"/>
        <v>0</v>
      </c>
      <c r="M110" s="105">
        <f t="shared" si="177"/>
        <v>0</v>
      </c>
      <c r="N110" s="105">
        <f t="shared" si="177"/>
        <v>0</v>
      </c>
      <c r="O110" s="105">
        <f t="shared" si="177"/>
        <v>0</v>
      </c>
      <c r="P110" s="105">
        <f t="shared" si="177"/>
        <v>0</v>
      </c>
      <c r="Q110" s="105">
        <f t="shared" si="177"/>
        <v>0</v>
      </c>
      <c r="R110" s="105">
        <f t="shared" si="177"/>
        <v>0</v>
      </c>
      <c r="S110" s="105">
        <f t="shared" si="177"/>
        <v>7.4505805969238281E-9</v>
      </c>
      <c r="T110" s="105">
        <f t="shared" si="177"/>
        <v>8.3819031715393066E-9</v>
      </c>
      <c r="U110" s="105">
        <f t="shared" si="177"/>
        <v>9.3132257461547852E-9</v>
      </c>
      <c r="V110" s="105">
        <f t="shared" si="177"/>
        <v>1.0244548320770264E-8</v>
      </c>
      <c r="W110" s="105">
        <f t="shared" si="177"/>
        <v>1.1175870895385742E-8</v>
      </c>
      <c r="X110" s="105">
        <f t="shared" si="177"/>
        <v>1.2107193470001221E-8</v>
      </c>
      <c r="Y110" s="105">
        <f t="shared" si="177"/>
        <v>1.1175870895385742E-8</v>
      </c>
      <c r="Z110" s="105">
        <f t="shared" si="177"/>
        <v>1.2107193470001221E-8</v>
      </c>
      <c r="AA110" s="105">
        <f t="shared" si="177"/>
        <v>1.1175870895385742E-8</v>
      </c>
      <c r="AB110" s="105">
        <f t="shared" si="177"/>
        <v>1.1175870895385742E-8</v>
      </c>
      <c r="AC110" s="105">
        <f t="shared" si="177"/>
        <v>1.1175870895385742E-8</v>
      </c>
      <c r="AD110" s="105">
        <f t="shared" si="177"/>
        <v>1.1175870895385742E-8</v>
      </c>
      <c r="AE110" s="105">
        <f t="shared" si="177"/>
        <v>1.1175870895385742E-8</v>
      </c>
      <c r="AF110" s="105">
        <f t="shared" si="177"/>
        <v>1.1175870895385742E-8</v>
      </c>
      <c r="AG110" s="105">
        <f t="shared" si="177"/>
        <v>1.1175870895385742E-8</v>
      </c>
      <c r="AH110" s="105">
        <f t="shared" si="177"/>
        <v>1.1175870895385742E-8</v>
      </c>
      <c r="AI110" s="105">
        <f t="shared" si="177"/>
        <v>1.1175870895385742E-8</v>
      </c>
      <c r="AJ110" s="105">
        <f t="shared" si="177"/>
        <v>1.1175870895385742E-8</v>
      </c>
      <c r="AK110" s="105">
        <f t="shared" si="177"/>
        <v>1.0244548320770264E-8</v>
      </c>
      <c r="AL110" s="105">
        <f t="shared" si="177"/>
        <v>9.3132257461547852E-9</v>
      </c>
      <c r="AM110" s="105">
        <f t="shared" si="177"/>
        <v>8.3819031715393066E-9</v>
      </c>
      <c r="AN110" s="105">
        <f t="shared" si="177"/>
        <v>7.4505805969238281E-9</v>
      </c>
      <c r="AO110" s="105">
        <f t="shared" si="177"/>
        <v>0</v>
      </c>
      <c r="AP110" s="105">
        <f t="shared" si="177"/>
        <v>0</v>
      </c>
      <c r="AQ110" s="105">
        <f t="shared" si="177"/>
        <v>0</v>
      </c>
      <c r="AR110" s="105">
        <f t="shared" si="177"/>
        <v>0</v>
      </c>
      <c r="AS110" s="105">
        <f t="shared" si="177"/>
        <v>0</v>
      </c>
      <c r="AT110" s="105">
        <f t="shared" si="177"/>
        <v>0</v>
      </c>
      <c r="AU110" s="105">
        <f t="shared" si="177"/>
        <v>0</v>
      </c>
      <c r="AV110" s="105">
        <f t="shared" si="177"/>
        <v>0</v>
      </c>
      <c r="AW110" s="105">
        <f t="shared" si="177"/>
        <v>0</v>
      </c>
      <c r="AX110" s="105">
        <f t="shared" si="177"/>
        <v>0</v>
      </c>
      <c r="AY110" s="105">
        <f t="shared" si="177"/>
        <v>0</v>
      </c>
      <c r="AZ110" s="105">
        <f t="shared" si="177"/>
        <v>0</v>
      </c>
      <c r="BA110" s="105">
        <f t="shared" si="177"/>
        <v>0</v>
      </c>
      <c r="BB110" s="105">
        <f t="shared" si="177"/>
        <v>0</v>
      </c>
      <c r="BC110" s="105">
        <f t="shared" si="177"/>
        <v>0</v>
      </c>
      <c r="BD110" s="105">
        <f t="shared" si="177"/>
        <v>7.4505805969238281E-9</v>
      </c>
      <c r="BE110" s="105">
        <f t="shared" si="177"/>
        <v>8.3819031715393066E-9</v>
      </c>
      <c r="BF110" s="105">
        <f t="shared" si="177"/>
        <v>9.3132257461547852E-9</v>
      </c>
      <c r="BG110" s="105">
        <f t="shared" si="177"/>
        <v>1.0244548320770264E-8</v>
      </c>
      <c r="BH110" s="105">
        <f t="shared" si="177"/>
        <v>1.1175870895385742E-8</v>
      </c>
      <c r="BI110" s="71" t="s">
        <v>105</v>
      </c>
    </row>
    <row r="112" spans="1:61" x14ac:dyDescent="0.2">
      <c r="A112" s="71" t="s">
        <v>25</v>
      </c>
    </row>
    <row r="113" spans="1:60" x14ac:dyDescent="0.2">
      <c r="A113" s="71" t="s">
        <v>43</v>
      </c>
      <c r="B113" t="s">
        <v>50</v>
      </c>
      <c r="E113" s="105">
        <f>-E94*0.35</f>
        <v>0</v>
      </c>
      <c r="F113" s="105">
        <f>-F94*0.21</f>
        <v>0</v>
      </c>
      <c r="G113" s="105">
        <f t="shared" ref="G113:H113" si="178">-G94*0.21</f>
        <v>0</v>
      </c>
      <c r="H113" s="105">
        <f t="shared" si="178"/>
        <v>0</v>
      </c>
      <c r="I113" s="105">
        <f t="shared" ref="I113:J113" si="179">-I94*0.21</f>
        <v>0</v>
      </c>
      <c r="J113" s="105">
        <f t="shared" si="179"/>
        <v>0</v>
      </c>
      <c r="K113" s="105">
        <f t="shared" ref="K113:BH113" si="180">-K94*0.21</f>
        <v>0</v>
      </c>
      <c r="L113" s="105">
        <f t="shared" si="180"/>
        <v>0</v>
      </c>
      <c r="M113" s="105">
        <f t="shared" si="180"/>
        <v>0</v>
      </c>
      <c r="N113" s="105">
        <f t="shared" si="180"/>
        <v>0</v>
      </c>
      <c r="O113" s="105">
        <f t="shared" si="180"/>
        <v>0</v>
      </c>
      <c r="P113" s="105">
        <f t="shared" si="180"/>
        <v>0</v>
      </c>
      <c r="Q113" s="105">
        <f t="shared" si="180"/>
        <v>0</v>
      </c>
      <c r="R113" s="105">
        <f t="shared" si="180"/>
        <v>0</v>
      </c>
      <c r="S113" s="105">
        <f t="shared" si="180"/>
        <v>0</v>
      </c>
      <c r="T113" s="105">
        <f t="shared" si="180"/>
        <v>0</v>
      </c>
      <c r="U113" s="105">
        <f t="shared" si="180"/>
        <v>0</v>
      </c>
      <c r="V113" s="105">
        <f t="shared" si="180"/>
        <v>0</v>
      </c>
      <c r="W113" s="105">
        <f t="shared" si="180"/>
        <v>0</v>
      </c>
      <c r="X113" s="105">
        <f t="shared" si="180"/>
        <v>0</v>
      </c>
      <c r="Y113" s="105">
        <f t="shared" si="180"/>
        <v>0</v>
      </c>
      <c r="Z113" s="105">
        <f t="shared" si="180"/>
        <v>0</v>
      </c>
      <c r="AA113" s="105">
        <f t="shared" si="180"/>
        <v>0</v>
      </c>
      <c r="AB113" s="105">
        <f t="shared" si="180"/>
        <v>0</v>
      </c>
      <c r="AC113" s="105">
        <f t="shared" si="180"/>
        <v>0</v>
      </c>
      <c r="AD113" s="105">
        <f t="shared" si="180"/>
        <v>0</v>
      </c>
      <c r="AE113" s="105">
        <f t="shared" si="180"/>
        <v>0</v>
      </c>
      <c r="AF113" s="105">
        <f t="shared" si="180"/>
        <v>0</v>
      </c>
      <c r="AG113" s="105">
        <f t="shared" si="180"/>
        <v>0</v>
      </c>
      <c r="AH113" s="105">
        <f t="shared" si="180"/>
        <v>0</v>
      </c>
      <c r="AI113" s="105">
        <f t="shared" si="180"/>
        <v>0</v>
      </c>
      <c r="AJ113" s="105">
        <f t="shared" si="180"/>
        <v>0</v>
      </c>
      <c r="AK113" s="105">
        <f t="shared" si="180"/>
        <v>0</v>
      </c>
      <c r="AL113" s="105">
        <f t="shared" si="180"/>
        <v>0</v>
      </c>
      <c r="AM113" s="105">
        <f t="shared" si="180"/>
        <v>0</v>
      </c>
      <c r="AN113" s="105">
        <f t="shared" si="180"/>
        <v>0</v>
      </c>
      <c r="AO113" s="105">
        <f t="shared" si="180"/>
        <v>0</v>
      </c>
      <c r="AP113" s="105">
        <f t="shared" si="180"/>
        <v>0</v>
      </c>
      <c r="AQ113" s="105">
        <f t="shared" si="180"/>
        <v>0</v>
      </c>
      <c r="AR113" s="105">
        <f t="shared" si="180"/>
        <v>0</v>
      </c>
      <c r="AS113" s="105">
        <f t="shared" si="180"/>
        <v>0</v>
      </c>
      <c r="AT113" s="105">
        <f t="shared" si="180"/>
        <v>0</v>
      </c>
      <c r="AU113" s="105">
        <f t="shared" si="180"/>
        <v>0</v>
      </c>
      <c r="AV113" s="105">
        <f t="shared" si="180"/>
        <v>0</v>
      </c>
      <c r="AW113" s="105">
        <f t="shared" si="180"/>
        <v>0</v>
      </c>
      <c r="AX113" s="105">
        <f t="shared" si="180"/>
        <v>0</v>
      </c>
      <c r="AY113" s="105">
        <f t="shared" si="180"/>
        <v>0</v>
      </c>
      <c r="AZ113" s="105">
        <f t="shared" si="180"/>
        <v>0</v>
      </c>
      <c r="BA113" s="105">
        <f t="shared" si="180"/>
        <v>0</v>
      </c>
      <c r="BB113" s="105">
        <f t="shared" si="180"/>
        <v>0</v>
      </c>
      <c r="BC113" s="105">
        <f t="shared" si="180"/>
        <v>0</v>
      </c>
      <c r="BD113" s="105">
        <f t="shared" si="180"/>
        <v>0</v>
      </c>
      <c r="BE113" s="105">
        <f t="shared" si="180"/>
        <v>0</v>
      </c>
      <c r="BF113" s="105">
        <f t="shared" si="180"/>
        <v>0</v>
      </c>
      <c r="BG113" s="105">
        <f t="shared" si="180"/>
        <v>0</v>
      </c>
      <c r="BH113" s="105">
        <f t="shared" si="180"/>
        <v>0</v>
      </c>
    </row>
    <row r="114" spans="1:60" x14ac:dyDescent="0.2">
      <c r="A114" s="71" t="s">
        <v>44</v>
      </c>
      <c r="B114" t="s">
        <v>50</v>
      </c>
      <c r="E114" s="105">
        <f t="shared" ref="E114:E126" si="181">-E95*0.35</f>
        <v>0</v>
      </c>
      <c r="F114" s="105">
        <f t="shared" ref="F114:H126" si="182">-F95*0.21</f>
        <v>0</v>
      </c>
      <c r="G114" s="105">
        <f t="shared" si="182"/>
        <v>0</v>
      </c>
      <c r="H114" s="105">
        <f t="shared" si="182"/>
        <v>0</v>
      </c>
      <c r="I114" s="105">
        <f t="shared" ref="I114:J114" si="183">-I95*0.21</f>
        <v>0</v>
      </c>
      <c r="J114" s="105">
        <f t="shared" si="183"/>
        <v>0</v>
      </c>
      <c r="K114" s="105">
        <f t="shared" ref="K114:BH114" si="184">-K95*0.21</f>
        <v>0</v>
      </c>
      <c r="L114" s="105">
        <f t="shared" si="184"/>
        <v>0</v>
      </c>
      <c r="M114" s="105">
        <f t="shared" si="184"/>
        <v>0</v>
      </c>
      <c r="N114" s="105">
        <f t="shared" si="184"/>
        <v>0</v>
      </c>
      <c r="O114" s="105">
        <f t="shared" si="184"/>
        <v>0</v>
      </c>
      <c r="P114" s="105">
        <f t="shared" si="184"/>
        <v>0</v>
      </c>
      <c r="Q114" s="105">
        <f t="shared" si="184"/>
        <v>0</v>
      </c>
      <c r="R114" s="105">
        <f t="shared" si="184"/>
        <v>0</v>
      </c>
      <c r="S114" s="105">
        <f t="shared" si="184"/>
        <v>0</v>
      </c>
      <c r="T114" s="105">
        <f t="shared" si="184"/>
        <v>0</v>
      </c>
      <c r="U114" s="105">
        <f t="shared" si="184"/>
        <v>0</v>
      </c>
      <c r="V114" s="105">
        <f t="shared" si="184"/>
        <v>0</v>
      </c>
      <c r="W114" s="105">
        <f t="shared" si="184"/>
        <v>0</v>
      </c>
      <c r="X114" s="105">
        <f t="shared" si="184"/>
        <v>0</v>
      </c>
      <c r="Y114" s="105">
        <f t="shared" si="184"/>
        <v>0</v>
      </c>
      <c r="Z114" s="105">
        <f t="shared" si="184"/>
        <v>0</v>
      </c>
      <c r="AA114" s="105">
        <f t="shared" si="184"/>
        <v>0</v>
      </c>
      <c r="AB114" s="105">
        <f t="shared" si="184"/>
        <v>0</v>
      </c>
      <c r="AC114" s="105">
        <f t="shared" si="184"/>
        <v>0</v>
      </c>
      <c r="AD114" s="105">
        <f t="shared" si="184"/>
        <v>0</v>
      </c>
      <c r="AE114" s="105">
        <f t="shared" si="184"/>
        <v>0</v>
      </c>
      <c r="AF114" s="105">
        <f t="shared" si="184"/>
        <v>0</v>
      </c>
      <c r="AG114" s="105">
        <f t="shared" si="184"/>
        <v>0</v>
      </c>
      <c r="AH114" s="105">
        <f t="shared" si="184"/>
        <v>0</v>
      </c>
      <c r="AI114" s="105">
        <f t="shared" si="184"/>
        <v>0</v>
      </c>
      <c r="AJ114" s="105">
        <f t="shared" si="184"/>
        <v>0</v>
      </c>
      <c r="AK114" s="105">
        <f t="shared" si="184"/>
        <v>0</v>
      </c>
      <c r="AL114" s="105">
        <f t="shared" si="184"/>
        <v>0</v>
      </c>
      <c r="AM114" s="105">
        <f t="shared" si="184"/>
        <v>0</v>
      </c>
      <c r="AN114" s="105">
        <f t="shared" si="184"/>
        <v>0</v>
      </c>
      <c r="AO114" s="105">
        <f t="shared" si="184"/>
        <v>0</v>
      </c>
      <c r="AP114" s="105">
        <f t="shared" si="184"/>
        <v>0</v>
      </c>
      <c r="AQ114" s="105">
        <f t="shared" si="184"/>
        <v>0</v>
      </c>
      <c r="AR114" s="105">
        <f t="shared" si="184"/>
        <v>0</v>
      </c>
      <c r="AS114" s="105">
        <f t="shared" si="184"/>
        <v>0</v>
      </c>
      <c r="AT114" s="105">
        <f t="shared" si="184"/>
        <v>0</v>
      </c>
      <c r="AU114" s="105">
        <f t="shared" si="184"/>
        <v>0</v>
      </c>
      <c r="AV114" s="105">
        <f t="shared" si="184"/>
        <v>0</v>
      </c>
      <c r="AW114" s="105">
        <f t="shared" si="184"/>
        <v>0</v>
      </c>
      <c r="AX114" s="105">
        <f t="shared" si="184"/>
        <v>0</v>
      </c>
      <c r="AY114" s="105">
        <f t="shared" si="184"/>
        <v>0</v>
      </c>
      <c r="AZ114" s="105">
        <f t="shared" si="184"/>
        <v>0</v>
      </c>
      <c r="BA114" s="105">
        <f t="shared" si="184"/>
        <v>0</v>
      </c>
      <c r="BB114" s="105">
        <f t="shared" si="184"/>
        <v>0</v>
      </c>
      <c r="BC114" s="105">
        <f t="shared" si="184"/>
        <v>0</v>
      </c>
      <c r="BD114" s="105">
        <f t="shared" si="184"/>
        <v>0</v>
      </c>
      <c r="BE114" s="105">
        <f t="shared" si="184"/>
        <v>0</v>
      </c>
      <c r="BF114" s="105">
        <f t="shared" si="184"/>
        <v>0</v>
      </c>
      <c r="BG114" s="105">
        <f t="shared" si="184"/>
        <v>0</v>
      </c>
      <c r="BH114" s="105">
        <f t="shared" si="184"/>
        <v>0</v>
      </c>
    </row>
    <row r="115" spans="1:60" x14ac:dyDescent="0.2">
      <c r="A115" s="71" t="s">
        <v>45</v>
      </c>
      <c r="B115" t="s">
        <v>50</v>
      </c>
      <c r="E115" s="105">
        <f t="shared" si="181"/>
        <v>0</v>
      </c>
      <c r="F115" s="105">
        <f t="shared" si="182"/>
        <v>0</v>
      </c>
      <c r="G115" s="105">
        <f t="shared" si="182"/>
        <v>0</v>
      </c>
      <c r="H115" s="105">
        <f t="shared" si="182"/>
        <v>0</v>
      </c>
      <c r="I115" s="105">
        <f t="shared" ref="I115:J115" si="185">-I96*0.21</f>
        <v>0</v>
      </c>
      <c r="J115" s="105">
        <f t="shared" si="185"/>
        <v>0</v>
      </c>
      <c r="K115" s="105">
        <f t="shared" ref="K115:BH115" si="186">-K96*0.21</f>
        <v>0</v>
      </c>
      <c r="L115" s="105">
        <f t="shared" si="186"/>
        <v>0</v>
      </c>
      <c r="M115" s="105">
        <f t="shared" si="186"/>
        <v>0</v>
      </c>
      <c r="N115" s="105">
        <f t="shared" si="186"/>
        <v>0</v>
      </c>
      <c r="O115" s="105">
        <f t="shared" si="186"/>
        <v>0</v>
      </c>
      <c r="P115" s="105">
        <f t="shared" si="186"/>
        <v>0</v>
      </c>
      <c r="Q115" s="105">
        <f t="shared" si="186"/>
        <v>0</v>
      </c>
      <c r="R115" s="105">
        <f t="shared" si="186"/>
        <v>0</v>
      </c>
      <c r="S115" s="105">
        <f t="shared" si="186"/>
        <v>0</v>
      </c>
      <c r="T115" s="105">
        <f t="shared" si="186"/>
        <v>0</v>
      </c>
      <c r="U115" s="105">
        <f t="shared" si="186"/>
        <v>0</v>
      </c>
      <c r="V115" s="105">
        <f t="shared" si="186"/>
        <v>0</v>
      </c>
      <c r="W115" s="105">
        <f t="shared" si="186"/>
        <v>0</v>
      </c>
      <c r="X115" s="105">
        <f t="shared" si="186"/>
        <v>0</v>
      </c>
      <c r="Y115" s="105">
        <f t="shared" si="186"/>
        <v>0</v>
      </c>
      <c r="Z115" s="105">
        <f t="shared" si="186"/>
        <v>0</v>
      </c>
      <c r="AA115" s="105">
        <f t="shared" si="186"/>
        <v>0</v>
      </c>
      <c r="AB115" s="105">
        <f t="shared" si="186"/>
        <v>0</v>
      </c>
      <c r="AC115" s="105">
        <f t="shared" si="186"/>
        <v>0</v>
      </c>
      <c r="AD115" s="105">
        <f t="shared" si="186"/>
        <v>0</v>
      </c>
      <c r="AE115" s="105">
        <f t="shared" si="186"/>
        <v>0</v>
      </c>
      <c r="AF115" s="105">
        <f t="shared" si="186"/>
        <v>0</v>
      </c>
      <c r="AG115" s="105">
        <f t="shared" si="186"/>
        <v>0</v>
      </c>
      <c r="AH115" s="105">
        <f t="shared" si="186"/>
        <v>0</v>
      </c>
      <c r="AI115" s="105">
        <f t="shared" si="186"/>
        <v>0</v>
      </c>
      <c r="AJ115" s="105">
        <f t="shared" si="186"/>
        <v>0</v>
      </c>
      <c r="AK115" s="105">
        <f t="shared" si="186"/>
        <v>0</v>
      </c>
      <c r="AL115" s="105">
        <f t="shared" si="186"/>
        <v>0</v>
      </c>
      <c r="AM115" s="105">
        <f t="shared" si="186"/>
        <v>0</v>
      </c>
      <c r="AN115" s="105">
        <f t="shared" si="186"/>
        <v>0</v>
      </c>
      <c r="AO115" s="105">
        <f t="shared" si="186"/>
        <v>0</v>
      </c>
      <c r="AP115" s="105">
        <f t="shared" si="186"/>
        <v>0</v>
      </c>
      <c r="AQ115" s="105">
        <f t="shared" si="186"/>
        <v>0</v>
      </c>
      <c r="AR115" s="105">
        <f t="shared" si="186"/>
        <v>0</v>
      </c>
      <c r="AS115" s="105">
        <f t="shared" si="186"/>
        <v>0</v>
      </c>
      <c r="AT115" s="105">
        <f t="shared" si="186"/>
        <v>0</v>
      </c>
      <c r="AU115" s="105">
        <f t="shared" si="186"/>
        <v>0</v>
      </c>
      <c r="AV115" s="105">
        <f t="shared" si="186"/>
        <v>0</v>
      </c>
      <c r="AW115" s="105">
        <f t="shared" si="186"/>
        <v>0</v>
      </c>
      <c r="AX115" s="105">
        <f t="shared" si="186"/>
        <v>0</v>
      </c>
      <c r="AY115" s="105">
        <f t="shared" si="186"/>
        <v>0</v>
      </c>
      <c r="AZ115" s="105">
        <f t="shared" si="186"/>
        <v>0</v>
      </c>
      <c r="BA115" s="105">
        <f t="shared" si="186"/>
        <v>0</v>
      </c>
      <c r="BB115" s="105">
        <f t="shared" si="186"/>
        <v>0</v>
      </c>
      <c r="BC115" s="105">
        <f t="shared" si="186"/>
        <v>0</v>
      </c>
      <c r="BD115" s="105">
        <f t="shared" si="186"/>
        <v>0</v>
      </c>
      <c r="BE115" s="105">
        <f t="shared" si="186"/>
        <v>0</v>
      </c>
      <c r="BF115" s="105">
        <f t="shared" si="186"/>
        <v>0</v>
      </c>
      <c r="BG115" s="105">
        <f t="shared" si="186"/>
        <v>0</v>
      </c>
      <c r="BH115" s="105">
        <f t="shared" si="186"/>
        <v>0</v>
      </c>
    </row>
    <row r="116" spans="1:60" x14ac:dyDescent="0.2">
      <c r="A116" s="71" t="s">
        <v>42</v>
      </c>
      <c r="B116" t="s">
        <v>50</v>
      </c>
      <c r="E116" s="105">
        <f t="shared" si="181"/>
        <v>0</v>
      </c>
      <c r="F116" s="105">
        <f t="shared" si="182"/>
        <v>0</v>
      </c>
      <c r="G116" s="105">
        <f t="shared" si="182"/>
        <v>0</v>
      </c>
      <c r="H116" s="105">
        <f t="shared" si="182"/>
        <v>0</v>
      </c>
      <c r="I116" s="105">
        <f t="shared" ref="I116:J116" si="187">-I97*0.21</f>
        <v>0</v>
      </c>
      <c r="J116" s="105">
        <f t="shared" si="187"/>
        <v>0</v>
      </c>
      <c r="K116" s="105">
        <f t="shared" ref="K116:BH116" si="188">-K97*0.21</f>
        <v>0</v>
      </c>
      <c r="L116" s="105">
        <f t="shared" si="188"/>
        <v>0</v>
      </c>
      <c r="M116" s="105">
        <f t="shared" si="188"/>
        <v>0</v>
      </c>
      <c r="N116" s="105">
        <f t="shared" si="188"/>
        <v>0</v>
      </c>
      <c r="O116" s="105">
        <f t="shared" si="188"/>
        <v>0</v>
      </c>
      <c r="P116" s="105">
        <f t="shared" si="188"/>
        <v>0</v>
      </c>
      <c r="Q116" s="105">
        <f t="shared" si="188"/>
        <v>0</v>
      </c>
      <c r="R116" s="105">
        <f t="shared" si="188"/>
        <v>0</v>
      </c>
      <c r="S116" s="105">
        <f t="shared" si="188"/>
        <v>0</v>
      </c>
      <c r="T116" s="105">
        <f t="shared" si="188"/>
        <v>0</v>
      </c>
      <c r="U116" s="105">
        <f t="shared" si="188"/>
        <v>0</v>
      </c>
      <c r="V116" s="105">
        <f t="shared" si="188"/>
        <v>0</v>
      </c>
      <c r="W116" s="105">
        <f t="shared" si="188"/>
        <v>0</v>
      </c>
      <c r="X116" s="105">
        <f t="shared" si="188"/>
        <v>0</v>
      </c>
      <c r="Y116" s="105">
        <f t="shared" si="188"/>
        <v>0</v>
      </c>
      <c r="Z116" s="105">
        <f t="shared" si="188"/>
        <v>0</v>
      </c>
      <c r="AA116" s="105">
        <f t="shared" si="188"/>
        <v>0</v>
      </c>
      <c r="AB116" s="105">
        <f t="shared" si="188"/>
        <v>0</v>
      </c>
      <c r="AC116" s="105">
        <f t="shared" si="188"/>
        <v>0</v>
      </c>
      <c r="AD116" s="105">
        <f t="shared" si="188"/>
        <v>0</v>
      </c>
      <c r="AE116" s="105">
        <f t="shared" si="188"/>
        <v>0</v>
      </c>
      <c r="AF116" s="105">
        <f t="shared" si="188"/>
        <v>0</v>
      </c>
      <c r="AG116" s="105">
        <f t="shared" si="188"/>
        <v>0</v>
      </c>
      <c r="AH116" s="105">
        <f t="shared" si="188"/>
        <v>0</v>
      </c>
      <c r="AI116" s="105">
        <f t="shared" si="188"/>
        <v>0</v>
      </c>
      <c r="AJ116" s="105">
        <f t="shared" si="188"/>
        <v>0</v>
      </c>
      <c r="AK116" s="105">
        <f t="shared" si="188"/>
        <v>0</v>
      </c>
      <c r="AL116" s="105">
        <f t="shared" si="188"/>
        <v>0</v>
      </c>
      <c r="AM116" s="105">
        <f t="shared" si="188"/>
        <v>0</v>
      </c>
      <c r="AN116" s="105">
        <f t="shared" si="188"/>
        <v>0</v>
      </c>
      <c r="AO116" s="105">
        <f t="shared" si="188"/>
        <v>0</v>
      </c>
      <c r="AP116" s="105">
        <f t="shared" si="188"/>
        <v>0</v>
      </c>
      <c r="AQ116" s="105">
        <f t="shared" si="188"/>
        <v>0</v>
      </c>
      <c r="AR116" s="105">
        <f t="shared" si="188"/>
        <v>0</v>
      </c>
      <c r="AS116" s="105">
        <f t="shared" si="188"/>
        <v>0</v>
      </c>
      <c r="AT116" s="105">
        <f t="shared" si="188"/>
        <v>0</v>
      </c>
      <c r="AU116" s="105">
        <f t="shared" si="188"/>
        <v>0</v>
      </c>
      <c r="AV116" s="105">
        <f t="shared" si="188"/>
        <v>0</v>
      </c>
      <c r="AW116" s="105">
        <f t="shared" si="188"/>
        <v>0</v>
      </c>
      <c r="AX116" s="105">
        <f t="shared" si="188"/>
        <v>0</v>
      </c>
      <c r="AY116" s="105">
        <f t="shared" si="188"/>
        <v>0</v>
      </c>
      <c r="AZ116" s="105">
        <f t="shared" si="188"/>
        <v>0</v>
      </c>
      <c r="BA116" s="105">
        <f t="shared" si="188"/>
        <v>0</v>
      </c>
      <c r="BB116" s="105">
        <f t="shared" si="188"/>
        <v>0</v>
      </c>
      <c r="BC116" s="105">
        <f t="shared" si="188"/>
        <v>0</v>
      </c>
      <c r="BD116" s="105">
        <f t="shared" si="188"/>
        <v>0</v>
      </c>
      <c r="BE116" s="105">
        <f t="shared" si="188"/>
        <v>0</v>
      </c>
      <c r="BF116" s="105">
        <f t="shared" si="188"/>
        <v>0</v>
      </c>
      <c r="BG116" s="105">
        <f t="shared" si="188"/>
        <v>0</v>
      </c>
      <c r="BH116" s="105">
        <f t="shared" si="188"/>
        <v>0</v>
      </c>
    </row>
    <row r="117" spans="1:60" x14ac:dyDescent="0.2">
      <c r="A117" s="71" t="s">
        <v>49</v>
      </c>
      <c r="B117" t="s">
        <v>50</v>
      </c>
      <c r="E117" s="105">
        <f t="shared" si="181"/>
        <v>0</v>
      </c>
      <c r="F117" s="105">
        <f t="shared" si="182"/>
        <v>0</v>
      </c>
      <c r="G117" s="105">
        <f t="shared" si="182"/>
        <v>0</v>
      </c>
      <c r="H117" s="105">
        <f t="shared" si="182"/>
        <v>0</v>
      </c>
      <c r="I117" s="105">
        <f t="shared" ref="I117:J117" si="189">-I98*0.21</f>
        <v>0</v>
      </c>
      <c r="J117" s="105">
        <f t="shared" si="189"/>
        <v>0</v>
      </c>
      <c r="K117" s="105">
        <f t="shared" ref="K117:BH117" si="190">-K98*0.21</f>
        <v>0</v>
      </c>
      <c r="L117" s="105">
        <f t="shared" si="190"/>
        <v>0</v>
      </c>
      <c r="M117" s="105">
        <f t="shared" si="190"/>
        <v>0</v>
      </c>
      <c r="N117" s="105">
        <f t="shared" si="190"/>
        <v>0</v>
      </c>
      <c r="O117" s="105">
        <f t="shared" si="190"/>
        <v>0</v>
      </c>
      <c r="P117" s="105">
        <f t="shared" si="190"/>
        <v>0</v>
      </c>
      <c r="Q117" s="105">
        <f t="shared" si="190"/>
        <v>0</v>
      </c>
      <c r="R117" s="105">
        <f t="shared" si="190"/>
        <v>0</v>
      </c>
      <c r="S117" s="105">
        <f t="shared" si="190"/>
        <v>0</v>
      </c>
      <c r="T117" s="105">
        <f t="shared" si="190"/>
        <v>0</v>
      </c>
      <c r="U117" s="105">
        <f t="shared" si="190"/>
        <v>0</v>
      </c>
      <c r="V117" s="105">
        <f t="shared" si="190"/>
        <v>0</v>
      </c>
      <c r="W117" s="105">
        <f t="shared" si="190"/>
        <v>0</v>
      </c>
      <c r="X117" s="105">
        <f t="shared" si="190"/>
        <v>0</v>
      </c>
      <c r="Y117" s="105">
        <f t="shared" si="190"/>
        <v>0</v>
      </c>
      <c r="Z117" s="105">
        <f t="shared" si="190"/>
        <v>0</v>
      </c>
      <c r="AA117" s="105">
        <f t="shared" si="190"/>
        <v>0</v>
      </c>
      <c r="AB117" s="105">
        <f t="shared" si="190"/>
        <v>0</v>
      </c>
      <c r="AC117" s="105">
        <f t="shared" si="190"/>
        <v>0</v>
      </c>
      <c r="AD117" s="105">
        <f t="shared" si="190"/>
        <v>0</v>
      </c>
      <c r="AE117" s="105">
        <f t="shared" si="190"/>
        <v>0</v>
      </c>
      <c r="AF117" s="105">
        <f t="shared" si="190"/>
        <v>0</v>
      </c>
      <c r="AG117" s="105">
        <f t="shared" si="190"/>
        <v>0</v>
      </c>
      <c r="AH117" s="105">
        <f t="shared" si="190"/>
        <v>0</v>
      </c>
      <c r="AI117" s="105">
        <f t="shared" si="190"/>
        <v>0</v>
      </c>
      <c r="AJ117" s="105">
        <f t="shared" si="190"/>
        <v>0</v>
      </c>
      <c r="AK117" s="105">
        <f t="shared" si="190"/>
        <v>0</v>
      </c>
      <c r="AL117" s="105">
        <f t="shared" si="190"/>
        <v>0</v>
      </c>
      <c r="AM117" s="105">
        <f t="shared" si="190"/>
        <v>0</v>
      </c>
      <c r="AN117" s="105">
        <f t="shared" si="190"/>
        <v>0</v>
      </c>
      <c r="AO117" s="105">
        <f t="shared" si="190"/>
        <v>0</v>
      </c>
      <c r="AP117" s="105">
        <f t="shared" si="190"/>
        <v>0</v>
      </c>
      <c r="AQ117" s="105">
        <f t="shared" si="190"/>
        <v>0</v>
      </c>
      <c r="AR117" s="105">
        <f t="shared" si="190"/>
        <v>0</v>
      </c>
      <c r="AS117" s="105">
        <f t="shared" si="190"/>
        <v>0</v>
      </c>
      <c r="AT117" s="105">
        <f t="shared" si="190"/>
        <v>0</v>
      </c>
      <c r="AU117" s="105">
        <f t="shared" si="190"/>
        <v>0</v>
      </c>
      <c r="AV117" s="105">
        <f t="shared" si="190"/>
        <v>0</v>
      </c>
      <c r="AW117" s="105">
        <f t="shared" si="190"/>
        <v>0</v>
      </c>
      <c r="AX117" s="105">
        <f t="shared" si="190"/>
        <v>0</v>
      </c>
      <c r="AY117" s="105">
        <f t="shared" si="190"/>
        <v>0</v>
      </c>
      <c r="AZ117" s="105">
        <f t="shared" si="190"/>
        <v>0</v>
      </c>
      <c r="BA117" s="105">
        <f t="shared" si="190"/>
        <v>0</v>
      </c>
      <c r="BB117" s="105">
        <f t="shared" si="190"/>
        <v>0</v>
      </c>
      <c r="BC117" s="105">
        <f t="shared" si="190"/>
        <v>0</v>
      </c>
      <c r="BD117" s="105">
        <f t="shared" si="190"/>
        <v>0</v>
      </c>
      <c r="BE117" s="105">
        <f t="shared" si="190"/>
        <v>0</v>
      </c>
      <c r="BF117" s="105">
        <f t="shared" si="190"/>
        <v>0</v>
      </c>
      <c r="BG117" s="105">
        <f t="shared" si="190"/>
        <v>0</v>
      </c>
      <c r="BH117" s="105">
        <f t="shared" si="190"/>
        <v>0</v>
      </c>
    </row>
    <row r="118" spans="1:60" x14ac:dyDescent="0.2">
      <c r="A118" s="71" t="s">
        <v>41</v>
      </c>
      <c r="B118" t="s">
        <v>51</v>
      </c>
      <c r="E118" s="105">
        <f t="shared" si="181"/>
        <v>0</v>
      </c>
      <c r="F118" s="105">
        <f t="shared" si="182"/>
        <v>0</v>
      </c>
      <c r="G118" s="105">
        <f t="shared" si="182"/>
        <v>0</v>
      </c>
      <c r="H118" s="105">
        <f t="shared" si="182"/>
        <v>5876.6644912499996</v>
      </c>
      <c r="I118" s="105">
        <f t="shared" ref="I118:J118" si="191">-I99*0.21</f>
        <v>-12755.720263880436</v>
      </c>
      <c r="J118" s="105">
        <f t="shared" si="191"/>
        <v>-1669.1033080592515</v>
      </c>
      <c r="K118" s="105">
        <f t="shared" ref="K118:BH118" si="192">-K99*0.21</f>
        <v>-1669.1033080592515</v>
      </c>
      <c r="L118" s="105">
        <f t="shared" si="192"/>
        <v>-1669.1033080592515</v>
      </c>
      <c r="M118" s="105">
        <f t="shared" si="192"/>
        <v>-1739.8844670427516</v>
      </c>
      <c r="N118" s="105">
        <f t="shared" si="192"/>
        <v>-1739.8844670427516</v>
      </c>
      <c r="O118" s="105">
        <f t="shared" si="192"/>
        <v>-1739.8844670427516</v>
      </c>
      <c r="P118" s="105">
        <f t="shared" si="192"/>
        <v>-1739.8844670427516</v>
      </c>
      <c r="Q118" s="105">
        <f t="shared" si="192"/>
        <v>-1739.8844670427516</v>
      </c>
      <c r="R118" s="105">
        <f t="shared" si="192"/>
        <v>-1739.8844670427516</v>
      </c>
      <c r="S118" s="105">
        <f t="shared" si="192"/>
        <v>-1739.8844670427516</v>
      </c>
      <c r="T118" s="105">
        <f t="shared" si="192"/>
        <v>-1739.8844670427516</v>
      </c>
      <c r="U118" s="105">
        <f t="shared" si="192"/>
        <v>-1739.8844670427516</v>
      </c>
      <c r="V118" s="105">
        <f t="shared" si="192"/>
        <v>-1739.8844670427516</v>
      </c>
      <c r="W118" s="105">
        <f t="shared" si="192"/>
        <v>-1739.8844670427516</v>
      </c>
      <c r="X118" s="105">
        <f t="shared" si="192"/>
        <v>-1739.8844670427516</v>
      </c>
      <c r="Y118" s="105">
        <f t="shared" si="192"/>
        <v>-1805.1807391677455</v>
      </c>
      <c r="Z118" s="105">
        <f t="shared" si="192"/>
        <v>-1805.1807391677455</v>
      </c>
      <c r="AA118" s="105">
        <f t="shared" si="192"/>
        <v>-1805.1807391677455</v>
      </c>
      <c r="AB118" s="105">
        <f t="shared" si="192"/>
        <v>-1805.1807391677455</v>
      </c>
      <c r="AC118" s="105">
        <f t="shared" si="192"/>
        <v>-1805.1807391677455</v>
      </c>
      <c r="AD118" s="105">
        <f t="shared" si="192"/>
        <v>-1805.1807391677455</v>
      </c>
      <c r="AE118" s="105">
        <f t="shared" si="192"/>
        <v>-1805.1807391677455</v>
      </c>
      <c r="AF118" s="105">
        <f t="shared" si="192"/>
        <v>-1805.1807391677455</v>
      </c>
      <c r="AG118" s="105">
        <f t="shared" si="192"/>
        <v>-1805.1807391677455</v>
      </c>
      <c r="AH118" s="105">
        <f t="shared" si="192"/>
        <v>-1805.1807391677455</v>
      </c>
      <c r="AI118" s="105">
        <f t="shared" si="192"/>
        <v>-1805.1807391677455</v>
      </c>
      <c r="AJ118" s="105">
        <f t="shared" si="192"/>
        <v>-1805.1807391677455</v>
      </c>
      <c r="AK118" s="105">
        <f t="shared" si="192"/>
        <v>-1865.7756796997453</v>
      </c>
      <c r="AL118" s="105">
        <f t="shared" si="192"/>
        <v>-1865.7756796997453</v>
      </c>
      <c r="AM118" s="105">
        <f t="shared" si="192"/>
        <v>-1865.7756796997453</v>
      </c>
      <c r="AN118" s="105">
        <f t="shared" si="192"/>
        <v>-1865.7756796997453</v>
      </c>
      <c r="AO118" s="105">
        <f t="shared" si="192"/>
        <v>-1865.7756796997453</v>
      </c>
      <c r="AP118" s="105">
        <f t="shared" si="192"/>
        <v>-1865.7756796997453</v>
      </c>
      <c r="AQ118" s="105">
        <f t="shared" si="192"/>
        <v>-1865.7756796997453</v>
      </c>
      <c r="AR118" s="105">
        <f t="shared" si="192"/>
        <v>-1865.7756796997453</v>
      </c>
      <c r="AS118" s="105">
        <f t="shared" si="192"/>
        <v>-1865.7756796997453</v>
      </c>
      <c r="AT118" s="105">
        <f t="shared" si="192"/>
        <v>-1865.7756796997453</v>
      </c>
      <c r="AU118" s="105">
        <f t="shared" si="192"/>
        <v>-1865.7756796997453</v>
      </c>
      <c r="AV118" s="105">
        <f t="shared" si="192"/>
        <v>-1865.7756796997453</v>
      </c>
      <c r="AW118" s="105">
        <f t="shared" si="192"/>
        <v>-1921.6692886387577</v>
      </c>
      <c r="AX118" s="105">
        <f t="shared" si="192"/>
        <v>-1921.6692886387577</v>
      </c>
      <c r="AY118" s="105">
        <f t="shared" si="192"/>
        <v>-1921.6692886387577</v>
      </c>
      <c r="AZ118" s="105">
        <f t="shared" si="192"/>
        <v>-1921.6692886387577</v>
      </c>
      <c r="BA118" s="105">
        <f t="shared" si="192"/>
        <v>-1921.6692886387577</v>
      </c>
      <c r="BB118" s="105">
        <f t="shared" si="192"/>
        <v>-1921.6692886387577</v>
      </c>
      <c r="BC118" s="105">
        <f t="shared" si="192"/>
        <v>-1921.6692886387577</v>
      </c>
      <c r="BD118" s="105">
        <f t="shared" si="192"/>
        <v>-1921.6692886387577</v>
      </c>
      <c r="BE118" s="105">
        <f t="shared" si="192"/>
        <v>-1921.6692886387577</v>
      </c>
      <c r="BF118" s="105">
        <f t="shared" si="192"/>
        <v>-1921.6692886387577</v>
      </c>
      <c r="BG118" s="105">
        <f t="shared" si="192"/>
        <v>-1921.6692886387577</v>
      </c>
      <c r="BH118" s="105">
        <f t="shared" si="192"/>
        <v>-1921.6692886387577</v>
      </c>
    </row>
    <row r="119" spans="1:60" x14ac:dyDescent="0.2">
      <c r="A119" s="71" t="s">
        <v>47</v>
      </c>
      <c r="B119" t="s">
        <v>51</v>
      </c>
      <c r="E119" s="105">
        <f t="shared" si="181"/>
        <v>0</v>
      </c>
      <c r="F119" s="105">
        <f t="shared" si="182"/>
        <v>0</v>
      </c>
      <c r="G119" s="105">
        <f t="shared" si="182"/>
        <v>0</v>
      </c>
      <c r="H119" s="105">
        <f t="shared" si="182"/>
        <v>3.7799999999999995E-3</v>
      </c>
      <c r="I119" s="105">
        <f t="shared" ref="I119:J119" si="193">-I100*0.21</f>
        <v>4.5931908959999995E-3</v>
      </c>
      <c r="J119" s="105">
        <f t="shared" si="193"/>
        <v>3.9387600000000004E-4</v>
      </c>
      <c r="K119" s="105">
        <f t="shared" ref="K119:BH119" si="194">-K100*0.21</f>
        <v>3.9387600000000004E-4</v>
      </c>
      <c r="L119" s="105">
        <f t="shared" si="194"/>
        <v>3.9387600000000004E-4</v>
      </c>
      <c r="M119" s="105">
        <f t="shared" si="194"/>
        <v>3.4834800000000011E-4</v>
      </c>
      <c r="N119" s="105">
        <f t="shared" si="194"/>
        <v>3.4834800000000011E-4</v>
      </c>
      <c r="O119" s="105">
        <f t="shared" si="194"/>
        <v>3.4834800000000011E-4</v>
      </c>
      <c r="P119" s="105">
        <f t="shared" si="194"/>
        <v>3.4834800000000011E-4</v>
      </c>
      <c r="Q119" s="105">
        <f t="shared" si="194"/>
        <v>3.4834800000000011E-4</v>
      </c>
      <c r="R119" s="105">
        <f t="shared" si="194"/>
        <v>3.4834800000000011E-4</v>
      </c>
      <c r="S119" s="105">
        <f t="shared" si="194"/>
        <v>3.4834800000000011E-4</v>
      </c>
      <c r="T119" s="105">
        <f t="shared" si="194"/>
        <v>3.4834800000000011E-4</v>
      </c>
      <c r="U119" s="105">
        <f t="shared" si="194"/>
        <v>3.4834800000000011E-4</v>
      </c>
      <c r="V119" s="105">
        <f t="shared" si="194"/>
        <v>3.4834800000000011E-4</v>
      </c>
      <c r="W119" s="105">
        <f t="shared" si="194"/>
        <v>3.4834800000000011E-4</v>
      </c>
      <c r="X119" s="105">
        <f t="shared" si="194"/>
        <v>3.4834800000000011E-4</v>
      </c>
      <c r="Y119" s="105">
        <f t="shared" si="194"/>
        <v>3.3994800000000029E-4</v>
      </c>
      <c r="Z119" s="105">
        <f t="shared" si="194"/>
        <v>3.3994800000000029E-4</v>
      </c>
      <c r="AA119" s="105">
        <f t="shared" si="194"/>
        <v>3.3994800000000029E-4</v>
      </c>
      <c r="AB119" s="105">
        <f t="shared" si="194"/>
        <v>3.3994800000000029E-4</v>
      </c>
      <c r="AC119" s="105">
        <f t="shared" si="194"/>
        <v>3.3994800000000029E-4</v>
      </c>
      <c r="AD119" s="105">
        <f t="shared" si="194"/>
        <v>3.3994800000000029E-4</v>
      </c>
      <c r="AE119" s="105">
        <f t="shared" si="194"/>
        <v>3.3994800000000029E-4</v>
      </c>
      <c r="AF119" s="105">
        <f t="shared" si="194"/>
        <v>3.3994800000000029E-4</v>
      </c>
      <c r="AG119" s="105">
        <f t="shared" si="194"/>
        <v>3.3994800000000029E-4</v>
      </c>
      <c r="AH119" s="105">
        <f t="shared" si="194"/>
        <v>3.3994800000000029E-4</v>
      </c>
      <c r="AI119" s="105">
        <f t="shared" si="194"/>
        <v>3.3994800000000029E-4</v>
      </c>
      <c r="AJ119" s="105">
        <f t="shared" si="194"/>
        <v>3.3994800000000029E-4</v>
      </c>
      <c r="AK119" s="105">
        <f t="shared" si="194"/>
        <v>3.0097200000000026E-4</v>
      </c>
      <c r="AL119" s="105">
        <f t="shared" si="194"/>
        <v>3.0097200000000026E-4</v>
      </c>
      <c r="AM119" s="105">
        <f t="shared" si="194"/>
        <v>3.0097200000000026E-4</v>
      </c>
      <c r="AN119" s="105">
        <f t="shared" si="194"/>
        <v>3.0097200000000026E-4</v>
      </c>
      <c r="AO119" s="105">
        <f t="shared" si="194"/>
        <v>3.0097200000000026E-4</v>
      </c>
      <c r="AP119" s="105">
        <f t="shared" si="194"/>
        <v>3.0097200000000026E-4</v>
      </c>
      <c r="AQ119" s="105">
        <f t="shared" si="194"/>
        <v>3.0097200000000026E-4</v>
      </c>
      <c r="AR119" s="105">
        <f t="shared" si="194"/>
        <v>3.0097200000000026E-4</v>
      </c>
      <c r="AS119" s="105">
        <f t="shared" si="194"/>
        <v>3.0097200000000026E-4</v>
      </c>
      <c r="AT119" s="105">
        <f t="shared" si="194"/>
        <v>3.0097200000000026E-4</v>
      </c>
      <c r="AU119" s="105">
        <f t="shared" si="194"/>
        <v>3.0097200000000026E-4</v>
      </c>
      <c r="AV119" s="105">
        <f t="shared" si="194"/>
        <v>3.0097200000000026E-4</v>
      </c>
      <c r="AW119" s="105">
        <f t="shared" si="194"/>
        <v>2.6502000000000031E-4</v>
      </c>
      <c r="AX119" s="105">
        <f t="shared" si="194"/>
        <v>2.6502000000000031E-4</v>
      </c>
      <c r="AY119" s="105">
        <f t="shared" si="194"/>
        <v>2.6502000000000031E-4</v>
      </c>
      <c r="AZ119" s="105">
        <f t="shared" si="194"/>
        <v>2.6502000000000031E-4</v>
      </c>
      <c r="BA119" s="105">
        <f t="shared" si="194"/>
        <v>2.6502000000000031E-4</v>
      </c>
      <c r="BB119" s="105">
        <f t="shared" si="194"/>
        <v>2.6502000000000031E-4</v>
      </c>
      <c r="BC119" s="105">
        <f t="shared" si="194"/>
        <v>2.6502000000000031E-4</v>
      </c>
      <c r="BD119" s="105">
        <f t="shared" si="194"/>
        <v>2.6502000000000031E-4</v>
      </c>
      <c r="BE119" s="105">
        <f t="shared" si="194"/>
        <v>2.6502000000000031E-4</v>
      </c>
      <c r="BF119" s="105">
        <f t="shared" si="194"/>
        <v>2.6502000000000031E-4</v>
      </c>
      <c r="BG119" s="105">
        <f t="shared" si="194"/>
        <v>2.6502000000000031E-4</v>
      </c>
      <c r="BH119" s="105">
        <f t="shared" si="194"/>
        <v>2.6502000000000031E-4</v>
      </c>
    </row>
    <row r="120" spans="1:60" x14ac:dyDescent="0.2">
      <c r="A120" s="71" t="s">
        <v>44</v>
      </c>
      <c r="B120" t="s">
        <v>51</v>
      </c>
      <c r="E120" s="105">
        <f t="shared" si="181"/>
        <v>0</v>
      </c>
      <c r="F120" s="105">
        <f t="shared" si="182"/>
        <v>0</v>
      </c>
      <c r="G120" s="105">
        <f t="shared" si="182"/>
        <v>0</v>
      </c>
      <c r="H120" s="105">
        <f t="shared" si="182"/>
        <v>-1.5225524999999998</v>
      </c>
      <c r="I120" s="105">
        <f t="shared" ref="I120:J120" si="195">-I101*0.21</f>
        <v>1.074683328768</v>
      </c>
      <c r="J120" s="105">
        <f t="shared" si="195"/>
        <v>-0.16169507550000031</v>
      </c>
      <c r="K120" s="105">
        <f t="shared" ref="K120:BH120" si="196">-K101*0.21</f>
        <v>-0.16169507550000031</v>
      </c>
      <c r="L120" s="105">
        <f t="shared" si="196"/>
        <v>-0.16169507550000031</v>
      </c>
      <c r="M120" s="105">
        <f t="shared" si="196"/>
        <v>-0.14335677650000031</v>
      </c>
      <c r="N120" s="105">
        <f t="shared" si="196"/>
        <v>-0.14335677650000031</v>
      </c>
      <c r="O120" s="105">
        <f t="shared" si="196"/>
        <v>-0.14335677650000031</v>
      </c>
      <c r="P120" s="105">
        <f t="shared" si="196"/>
        <v>-0.14335677650000031</v>
      </c>
      <c r="Q120" s="105">
        <f t="shared" si="196"/>
        <v>-0.14335677650000031</v>
      </c>
      <c r="R120" s="105">
        <f t="shared" si="196"/>
        <v>-0.14335677650000031</v>
      </c>
      <c r="S120" s="105">
        <f t="shared" si="196"/>
        <v>-0.14335677650000031</v>
      </c>
      <c r="T120" s="105">
        <f t="shared" si="196"/>
        <v>-0.14335677650000031</v>
      </c>
      <c r="U120" s="105">
        <f t="shared" si="196"/>
        <v>-0.14335677650000031</v>
      </c>
      <c r="V120" s="105">
        <f t="shared" si="196"/>
        <v>-0.14335677650000031</v>
      </c>
      <c r="W120" s="105">
        <f t="shared" si="196"/>
        <v>-0.14335677650000031</v>
      </c>
      <c r="X120" s="105">
        <f t="shared" si="196"/>
        <v>-0.14335677650000031</v>
      </c>
      <c r="Y120" s="105">
        <f t="shared" si="196"/>
        <v>-0.11561248649999993</v>
      </c>
      <c r="Z120" s="105">
        <f t="shared" si="196"/>
        <v>-0.11561248649999993</v>
      </c>
      <c r="AA120" s="105">
        <f t="shared" si="196"/>
        <v>-0.11561248649999993</v>
      </c>
      <c r="AB120" s="105">
        <f t="shared" si="196"/>
        <v>-0.11561248649999993</v>
      </c>
      <c r="AC120" s="105">
        <f t="shared" si="196"/>
        <v>-0.11561248649999993</v>
      </c>
      <c r="AD120" s="105">
        <f t="shared" si="196"/>
        <v>-0.11561248649999993</v>
      </c>
      <c r="AE120" s="105">
        <f t="shared" si="196"/>
        <v>-0.11561248649999993</v>
      </c>
      <c r="AF120" s="105">
        <f t="shared" si="196"/>
        <v>-0.11561248649999993</v>
      </c>
      <c r="AG120" s="105">
        <f t="shared" si="196"/>
        <v>-0.11561248649999993</v>
      </c>
      <c r="AH120" s="105">
        <f t="shared" si="196"/>
        <v>-0.11561248649999993</v>
      </c>
      <c r="AI120" s="105">
        <f t="shared" si="196"/>
        <v>-0.11561248649999993</v>
      </c>
      <c r="AJ120" s="105">
        <f t="shared" si="196"/>
        <v>-0.11561248649999993</v>
      </c>
      <c r="AK120" s="105">
        <f t="shared" si="196"/>
        <v>-9.9913278499999925E-2</v>
      </c>
      <c r="AL120" s="105">
        <f t="shared" si="196"/>
        <v>-9.9913278499999925E-2</v>
      </c>
      <c r="AM120" s="105">
        <f t="shared" si="196"/>
        <v>-9.9913278499999925E-2</v>
      </c>
      <c r="AN120" s="105">
        <f t="shared" si="196"/>
        <v>-9.9913278499999925E-2</v>
      </c>
      <c r="AO120" s="105">
        <f t="shared" si="196"/>
        <v>-9.9913278499999925E-2</v>
      </c>
      <c r="AP120" s="105">
        <f t="shared" si="196"/>
        <v>-9.9913278499999925E-2</v>
      </c>
      <c r="AQ120" s="105">
        <f t="shared" si="196"/>
        <v>-9.9913278499999925E-2</v>
      </c>
      <c r="AR120" s="105">
        <f t="shared" si="196"/>
        <v>-9.9913278499999925E-2</v>
      </c>
      <c r="AS120" s="105">
        <f t="shared" si="196"/>
        <v>-9.9913278499999925E-2</v>
      </c>
      <c r="AT120" s="105">
        <f t="shared" si="196"/>
        <v>-9.9913278499999925E-2</v>
      </c>
      <c r="AU120" s="105">
        <f t="shared" si="196"/>
        <v>-9.9913278499999925E-2</v>
      </c>
      <c r="AV120" s="105">
        <f t="shared" si="196"/>
        <v>-9.9913278499999925E-2</v>
      </c>
      <c r="AW120" s="105">
        <f t="shared" si="196"/>
        <v>-8.5432112499999949E-2</v>
      </c>
      <c r="AX120" s="105">
        <f t="shared" si="196"/>
        <v>-8.5432112499999949E-2</v>
      </c>
      <c r="AY120" s="105">
        <f t="shared" si="196"/>
        <v>-8.5432112499999949E-2</v>
      </c>
      <c r="AZ120" s="105">
        <f t="shared" si="196"/>
        <v>-8.5432112499999949E-2</v>
      </c>
      <c r="BA120" s="105">
        <f t="shared" si="196"/>
        <v>-8.5432112499999949E-2</v>
      </c>
      <c r="BB120" s="105">
        <f t="shared" si="196"/>
        <v>-8.5432112499999949E-2</v>
      </c>
      <c r="BC120" s="105">
        <f t="shared" si="196"/>
        <v>-8.5432112499999949E-2</v>
      </c>
      <c r="BD120" s="105">
        <f t="shared" si="196"/>
        <v>-8.5432112499999949E-2</v>
      </c>
      <c r="BE120" s="105">
        <f t="shared" si="196"/>
        <v>-8.5432112499999949E-2</v>
      </c>
      <c r="BF120" s="105">
        <f t="shared" si="196"/>
        <v>-8.5432112499999949E-2</v>
      </c>
      <c r="BG120" s="105">
        <f t="shared" si="196"/>
        <v>-8.5432112499999949E-2</v>
      </c>
      <c r="BH120" s="105">
        <f t="shared" si="196"/>
        <v>-8.5432112499999949E-2</v>
      </c>
    </row>
    <row r="121" spans="1:60" x14ac:dyDescent="0.2">
      <c r="A121" s="71" t="s">
        <v>45</v>
      </c>
      <c r="B121" t="s">
        <v>51</v>
      </c>
      <c r="E121" s="105">
        <f t="shared" si="181"/>
        <v>312190.44312601828</v>
      </c>
      <c r="F121" s="105">
        <f t="shared" si="182"/>
        <v>272100.41211553197</v>
      </c>
      <c r="G121" s="105">
        <f t="shared" si="182"/>
        <v>240848.36223915595</v>
      </c>
      <c r="H121" s="105">
        <f t="shared" si="182"/>
        <v>212018.05792515597</v>
      </c>
      <c r="I121" s="105">
        <f t="shared" ref="I121:J121" si="197">-I102*0.21</f>
        <v>125437.64477114027</v>
      </c>
      <c r="J121" s="105">
        <f t="shared" si="197"/>
        <v>16832.092668656984</v>
      </c>
      <c r="K121" s="105">
        <f t="shared" ref="K121:BH121" si="198">-K102*0.21</f>
        <v>16832.092668656984</v>
      </c>
      <c r="L121" s="105">
        <f t="shared" si="198"/>
        <v>16832.092668656984</v>
      </c>
      <c r="M121" s="105">
        <f t="shared" si="198"/>
        <v>14775.530960924982</v>
      </c>
      <c r="N121" s="105">
        <f t="shared" si="198"/>
        <v>14775.530960924982</v>
      </c>
      <c r="O121" s="105">
        <f t="shared" si="198"/>
        <v>14775.530960924982</v>
      </c>
      <c r="P121" s="105">
        <f t="shared" si="198"/>
        <v>14775.530960924982</v>
      </c>
      <c r="Q121" s="105">
        <f t="shared" si="198"/>
        <v>14775.530960924982</v>
      </c>
      <c r="R121" s="105">
        <f t="shared" si="198"/>
        <v>14775.530960924982</v>
      </c>
      <c r="S121" s="105">
        <f t="shared" si="198"/>
        <v>14775.530960924982</v>
      </c>
      <c r="T121" s="105">
        <f t="shared" si="198"/>
        <v>14775.530960924982</v>
      </c>
      <c r="U121" s="105">
        <f t="shared" si="198"/>
        <v>14775.530960924982</v>
      </c>
      <c r="V121" s="105">
        <f t="shared" si="198"/>
        <v>14775.530960924982</v>
      </c>
      <c r="W121" s="105">
        <f t="shared" si="198"/>
        <v>14775.530960924982</v>
      </c>
      <c r="X121" s="105">
        <f t="shared" si="198"/>
        <v>14775.530960924982</v>
      </c>
      <c r="Y121" s="105">
        <f t="shared" si="198"/>
        <v>12675.723796721952</v>
      </c>
      <c r="Z121" s="105">
        <f t="shared" si="198"/>
        <v>12675.723796721952</v>
      </c>
      <c r="AA121" s="105">
        <f t="shared" si="198"/>
        <v>12675.723796721952</v>
      </c>
      <c r="AB121" s="105">
        <f t="shared" si="198"/>
        <v>12675.723796721952</v>
      </c>
      <c r="AC121" s="105">
        <f t="shared" si="198"/>
        <v>12675.723796721952</v>
      </c>
      <c r="AD121" s="105">
        <f t="shared" si="198"/>
        <v>12675.723796721952</v>
      </c>
      <c r="AE121" s="105">
        <f t="shared" si="198"/>
        <v>12675.723796721952</v>
      </c>
      <c r="AF121" s="105">
        <f t="shared" si="198"/>
        <v>12675.723796721952</v>
      </c>
      <c r="AG121" s="105">
        <f t="shared" si="198"/>
        <v>12675.723796721952</v>
      </c>
      <c r="AH121" s="105">
        <f t="shared" si="198"/>
        <v>12675.723796721952</v>
      </c>
      <c r="AI121" s="105">
        <f t="shared" si="198"/>
        <v>12675.723796721952</v>
      </c>
      <c r="AJ121" s="105">
        <f t="shared" si="198"/>
        <v>12675.723796721952</v>
      </c>
      <c r="AK121" s="105">
        <f t="shared" si="198"/>
        <v>10917.075233568055</v>
      </c>
      <c r="AL121" s="105">
        <f t="shared" si="198"/>
        <v>10917.075233568055</v>
      </c>
      <c r="AM121" s="105">
        <f t="shared" si="198"/>
        <v>10917.075233568055</v>
      </c>
      <c r="AN121" s="105">
        <f t="shared" si="198"/>
        <v>10917.075233568055</v>
      </c>
      <c r="AO121" s="105">
        <f t="shared" si="198"/>
        <v>10917.075233568055</v>
      </c>
      <c r="AP121" s="105">
        <f t="shared" si="198"/>
        <v>10917.075233568055</v>
      </c>
      <c r="AQ121" s="105">
        <f t="shared" si="198"/>
        <v>10917.075233568055</v>
      </c>
      <c r="AR121" s="105">
        <f t="shared" si="198"/>
        <v>10917.075233568055</v>
      </c>
      <c r="AS121" s="105">
        <f t="shared" si="198"/>
        <v>10917.075233568055</v>
      </c>
      <c r="AT121" s="105">
        <f t="shared" si="198"/>
        <v>10917.075233568055</v>
      </c>
      <c r="AU121" s="105">
        <f t="shared" si="198"/>
        <v>10917.075233568055</v>
      </c>
      <c r="AV121" s="105">
        <f t="shared" si="198"/>
        <v>10917.075233568055</v>
      </c>
      <c r="AW121" s="105">
        <f t="shared" si="198"/>
        <v>10628.77219042805</v>
      </c>
      <c r="AX121" s="105">
        <f t="shared" si="198"/>
        <v>10628.77219042805</v>
      </c>
      <c r="AY121" s="105">
        <f t="shared" si="198"/>
        <v>10628.77219042805</v>
      </c>
      <c r="AZ121" s="105">
        <f t="shared" si="198"/>
        <v>10628.77219042805</v>
      </c>
      <c r="BA121" s="105">
        <f t="shared" si="198"/>
        <v>10628.77219042805</v>
      </c>
      <c r="BB121" s="105">
        <f t="shared" si="198"/>
        <v>10628.77219042805</v>
      </c>
      <c r="BC121" s="105">
        <f t="shared" si="198"/>
        <v>10628.77219042805</v>
      </c>
      <c r="BD121" s="105">
        <f t="shared" si="198"/>
        <v>10628.77219042805</v>
      </c>
      <c r="BE121" s="105">
        <f t="shared" si="198"/>
        <v>10628.77219042805</v>
      </c>
      <c r="BF121" s="105">
        <f t="shared" si="198"/>
        <v>10628.77219042805</v>
      </c>
      <c r="BG121" s="105">
        <f t="shared" si="198"/>
        <v>10628.77219042805</v>
      </c>
      <c r="BH121" s="105">
        <f t="shared" si="198"/>
        <v>10628.77219042805</v>
      </c>
    </row>
    <row r="122" spans="1:60" x14ac:dyDescent="0.2">
      <c r="A122" s="71" t="s">
        <v>42</v>
      </c>
      <c r="B122" t="s">
        <v>51</v>
      </c>
      <c r="E122" s="105">
        <f t="shared" si="181"/>
        <v>0</v>
      </c>
      <c r="F122" s="105">
        <f t="shared" si="182"/>
        <v>0</v>
      </c>
      <c r="G122" s="105">
        <f t="shared" si="182"/>
        <v>0</v>
      </c>
      <c r="H122" s="105">
        <f t="shared" si="182"/>
        <v>12933.828652499998</v>
      </c>
      <c r="I122" s="105">
        <f t="shared" ref="I122:J122" si="199">-I103*0.21</f>
        <v>3530.0179027548184</v>
      </c>
      <c r="J122" s="105">
        <f t="shared" si="199"/>
        <v>887.83548239049981</v>
      </c>
      <c r="K122" s="105">
        <f t="shared" ref="K122:BH122" si="200">-K103*0.21</f>
        <v>887.83548239049981</v>
      </c>
      <c r="L122" s="105">
        <f t="shared" si="200"/>
        <v>887.83548239049981</v>
      </c>
      <c r="M122" s="105">
        <f t="shared" si="200"/>
        <v>732.05470173149922</v>
      </c>
      <c r="N122" s="105">
        <f t="shared" si="200"/>
        <v>732.05470173149922</v>
      </c>
      <c r="O122" s="105">
        <f t="shared" si="200"/>
        <v>732.05470173149922</v>
      </c>
      <c r="P122" s="105">
        <f t="shared" si="200"/>
        <v>732.05470173149922</v>
      </c>
      <c r="Q122" s="105">
        <f t="shared" si="200"/>
        <v>732.05470173149922</v>
      </c>
      <c r="R122" s="105">
        <f t="shared" si="200"/>
        <v>732.05470173149922</v>
      </c>
      <c r="S122" s="105">
        <f t="shared" si="200"/>
        <v>732.05470173149922</v>
      </c>
      <c r="T122" s="105">
        <f t="shared" si="200"/>
        <v>732.05470173149922</v>
      </c>
      <c r="U122" s="105">
        <f t="shared" si="200"/>
        <v>732.05470173149922</v>
      </c>
      <c r="V122" s="105">
        <f t="shared" si="200"/>
        <v>732.05470173149922</v>
      </c>
      <c r="W122" s="105">
        <f t="shared" si="200"/>
        <v>732.05470173149922</v>
      </c>
      <c r="X122" s="105">
        <f t="shared" si="200"/>
        <v>732.05470173149922</v>
      </c>
      <c r="Y122" s="105">
        <f t="shared" si="200"/>
        <v>786.66420048649741</v>
      </c>
      <c r="Z122" s="105">
        <f t="shared" si="200"/>
        <v>786.66420048649741</v>
      </c>
      <c r="AA122" s="105">
        <f t="shared" si="200"/>
        <v>786.66420048649741</v>
      </c>
      <c r="AB122" s="105">
        <f t="shared" si="200"/>
        <v>786.66420048649741</v>
      </c>
      <c r="AC122" s="105">
        <f t="shared" si="200"/>
        <v>786.66420048649741</v>
      </c>
      <c r="AD122" s="105">
        <f t="shared" si="200"/>
        <v>786.66420048649741</v>
      </c>
      <c r="AE122" s="105">
        <f t="shared" si="200"/>
        <v>786.66420048649741</v>
      </c>
      <c r="AF122" s="105">
        <f t="shared" si="200"/>
        <v>786.66420048649741</v>
      </c>
      <c r="AG122" s="105">
        <f t="shared" si="200"/>
        <v>786.66420048649741</v>
      </c>
      <c r="AH122" s="105">
        <f t="shared" si="200"/>
        <v>786.66420048649741</v>
      </c>
      <c r="AI122" s="105">
        <f t="shared" si="200"/>
        <v>786.66420048649741</v>
      </c>
      <c r="AJ122" s="105">
        <f t="shared" si="200"/>
        <v>786.66420048649741</v>
      </c>
      <c r="AK122" s="105">
        <f t="shared" si="200"/>
        <v>653.30205615849752</v>
      </c>
      <c r="AL122" s="105">
        <f t="shared" si="200"/>
        <v>653.30205615849752</v>
      </c>
      <c r="AM122" s="105">
        <f t="shared" si="200"/>
        <v>653.30205615849752</v>
      </c>
      <c r="AN122" s="105">
        <f t="shared" si="200"/>
        <v>653.30205615849752</v>
      </c>
      <c r="AO122" s="105">
        <f t="shared" si="200"/>
        <v>653.30205615849752</v>
      </c>
      <c r="AP122" s="105">
        <f t="shared" si="200"/>
        <v>653.30205615849752</v>
      </c>
      <c r="AQ122" s="105">
        <f t="shared" si="200"/>
        <v>653.30205615849752</v>
      </c>
      <c r="AR122" s="105">
        <f t="shared" si="200"/>
        <v>653.30205615849752</v>
      </c>
      <c r="AS122" s="105">
        <f t="shared" si="200"/>
        <v>653.30205615849752</v>
      </c>
      <c r="AT122" s="105">
        <f t="shared" si="200"/>
        <v>653.30205615849752</v>
      </c>
      <c r="AU122" s="105">
        <f t="shared" si="200"/>
        <v>653.30205615849752</v>
      </c>
      <c r="AV122" s="105">
        <f t="shared" si="200"/>
        <v>653.30205615849752</v>
      </c>
      <c r="AW122" s="105">
        <f t="shared" si="200"/>
        <v>530.2869747524976</v>
      </c>
      <c r="AX122" s="105">
        <f t="shared" si="200"/>
        <v>530.2869747524976</v>
      </c>
      <c r="AY122" s="105">
        <f t="shared" si="200"/>
        <v>530.2869747524976</v>
      </c>
      <c r="AZ122" s="105">
        <f t="shared" si="200"/>
        <v>530.2869747524976</v>
      </c>
      <c r="BA122" s="105">
        <f t="shared" si="200"/>
        <v>530.2869747524976</v>
      </c>
      <c r="BB122" s="105">
        <f t="shared" si="200"/>
        <v>530.2869747524976</v>
      </c>
      <c r="BC122" s="105">
        <f t="shared" si="200"/>
        <v>530.2869747524976</v>
      </c>
      <c r="BD122" s="105">
        <f t="shared" si="200"/>
        <v>530.2869747524976</v>
      </c>
      <c r="BE122" s="105">
        <f t="shared" si="200"/>
        <v>530.2869747524976</v>
      </c>
      <c r="BF122" s="105">
        <f t="shared" si="200"/>
        <v>530.2869747524976</v>
      </c>
      <c r="BG122" s="105">
        <f t="shared" si="200"/>
        <v>530.2869747524976</v>
      </c>
      <c r="BH122" s="105">
        <f t="shared" si="200"/>
        <v>530.2869747524976</v>
      </c>
    </row>
    <row r="123" spans="1:60" x14ac:dyDescent="0.2">
      <c r="A123" s="71" t="s">
        <v>46</v>
      </c>
      <c r="B123" t="s">
        <v>51</v>
      </c>
      <c r="E123" s="105">
        <f t="shared" si="181"/>
        <v>0</v>
      </c>
      <c r="F123" s="105">
        <f t="shared" si="182"/>
        <v>0</v>
      </c>
      <c r="G123" s="105">
        <f t="shared" si="182"/>
        <v>0</v>
      </c>
      <c r="H123" s="105">
        <f t="shared" si="182"/>
        <v>1842.4644524999997</v>
      </c>
      <c r="I123" s="105">
        <f t="shared" ref="I123:J123" si="201">-I104*0.21</f>
        <v>1040.6701072142755</v>
      </c>
      <c r="J123" s="105">
        <f t="shared" si="201"/>
        <v>15.108208510500056</v>
      </c>
      <c r="K123" s="105">
        <f t="shared" ref="K123:BH123" si="202">-K104*0.21</f>
        <v>15.108208510500056</v>
      </c>
      <c r="L123" s="105">
        <f t="shared" si="202"/>
        <v>15.108208510500056</v>
      </c>
      <c r="M123" s="105">
        <f t="shared" si="202"/>
        <v>-7.0832522284999317</v>
      </c>
      <c r="N123" s="105">
        <f t="shared" si="202"/>
        <v>-7.0832522284999317</v>
      </c>
      <c r="O123" s="105">
        <f t="shared" si="202"/>
        <v>-7.0832522284999317</v>
      </c>
      <c r="P123" s="105">
        <f t="shared" si="202"/>
        <v>-7.0832522284999317</v>
      </c>
      <c r="Q123" s="105">
        <f t="shared" si="202"/>
        <v>-7.0832522284999317</v>
      </c>
      <c r="R123" s="105">
        <f t="shared" si="202"/>
        <v>-7.0832522284999317</v>
      </c>
      <c r="S123" s="105">
        <f t="shared" si="202"/>
        <v>-7.0832522284999317</v>
      </c>
      <c r="T123" s="105">
        <f t="shared" si="202"/>
        <v>-7.0832522284999317</v>
      </c>
      <c r="U123" s="105">
        <f t="shared" si="202"/>
        <v>-7.0832522284999317</v>
      </c>
      <c r="V123" s="105">
        <f t="shared" si="202"/>
        <v>-7.0832522284999317</v>
      </c>
      <c r="W123" s="105">
        <f t="shared" si="202"/>
        <v>-7.0832522284999317</v>
      </c>
      <c r="X123" s="105">
        <f t="shared" si="202"/>
        <v>-7.0832522284999317</v>
      </c>
      <c r="Y123" s="105">
        <f t="shared" si="202"/>
        <v>43.27744280650014</v>
      </c>
      <c r="Z123" s="105">
        <f t="shared" si="202"/>
        <v>43.27744280650014</v>
      </c>
      <c r="AA123" s="105">
        <f t="shared" si="202"/>
        <v>43.27744280650014</v>
      </c>
      <c r="AB123" s="105">
        <f t="shared" si="202"/>
        <v>43.27744280650014</v>
      </c>
      <c r="AC123" s="105">
        <f t="shared" si="202"/>
        <v>43.27744280650014</v>
      </c>
      <c r="AD123" s="105">
        <f t="shared" si="202"/>
        <v>43.27744280650014</v>
      </c>
      <c r="AE123" s="105">
        <f t="shared" si="202"/>
        <v>43.27744280650014</v>
      </c>
      <c r="AF123" s="105">
        <f t="shared" si="202"/>
        <v>43.27744280650014</v>
      </c>
      <c r="AG123" s="105">
        <f t="shared" si="202"/>
        <v>43.27744280650014</v>
      </c>
      <c r="AH123" s="105">
        <f t="shared" si="202"/>
        <v>43.27744280650014</v>
      </c>
      <c r="AI123" s="105">
        <f t="shared" si="202"/>
        <v>43.27744280650014</v>
      </c>
      <c r="AJ123" s="105">
        <f t="shared" si="202"/>
        <v>43.27744280650014</v>
      </c>
      <c r="AK123" s="105">
        <f t="shared" si="202"/>
        <v>24.27958711850016</v>
      </c>
      <c r="AL123" s="105">
        <f t="shared" si="202"/>
        <v>24.27958711850016</v>
      </c>
      <c r="AM123" s="105">
        <f t="shared" si="202"/>
        <v>24.27958711850016</v>
      </c>
      <c r="AN123" s="105">
        <f t="shared" si="202"/>
        <v>24.27958711850016</v>
      </c>
      <c r="AO123" s="105">
        <f t="shared" si="202"/>
        <v>24.27958711850016</v>
      </c>
      <c r="AP123" s="105">
        <f t="shared" si="202"/>
        <v>24.27958711850016</v>
      </c>
      <c r="AQ123" s="105">
        <f t="shared" si="202"/>
        <v>24.27958711850016</v>
      </c>
      <c r="AR123" s="105">
        <f t="shared" si="202"/>
        <v>24.27958711850016</v>
      </c>
      <c r="AS123" s="105">
        <f t="shared" si="202"/>
        <v>24.27958711850016</v>
      </c>
      <c r="AT123" s="105">
        <f t="shared" si="202"/>
        <v>24.27958711850016</v>
      </c>
      <c r="AU123" s="105">
        <f t="shared" si="202"/>
        <v>24.27958711850016</v>
      </c>
      <c r="AV123" s="105">
        <f t="shared" si="202"/>
        <v>24.27958711850016</v>
      </c>
      <c r="AW123" s="105">
        <f t="shared" si="202"/>
        <v>6.7557029925001686</v>
      </c>
      <c r="AX123" s="105">
        <f t="shared" si="202"/>
        <v>6.7557029925001686</v>
      </c>
      <c r="AY123" s="105">
        <f t="shared" si="202"/>
        <v>6.7557029925001686</v>
      </c>
      <c r="AZ123" s="105">
        <f t="shared" si="202"/>
        <v>6.7557029925001686</v>
      </c>
      <c r="BA123" s="105">
        <f t="shared" si="202"/>
        <v>6.7557029925001686</v>
      </c>
      <c r="BB123" s="105">
        <f t="shared" si="202"/>
        <v>6.7557029925001686</v>
      </c>
      <c r="BC123" s="105">
        <f t="shared" si="202"/>
        <v>6.7557029925001686</v>
      </c>
      <c r="BD123" s="105">
        <f t="shared" si="202"/>
        <v>6.7557029925001686</v>
      </c>
      <c r="BE123" s="105">
        <f t="shared" si="202"/>
        <v>6.7557029925001686</v>
      </c>
      <c r="BF123" s="105">
        <f t="shared" si="202"/>
        <v>6.7557029925001686</v>
      </c>
      <c r="BG123" s="105">
        <f t="shared" si="202"/>
        <v>6.7557029925001686</v>
      </c>
      <c r="BH123" s="105">
        <f t="shared" si="202"/>
        <v>6.7557029925001686</v>
      </c>
    </row>
    <row r="124" spans="1:60" x14ac:dyDescent="0.2">
      <c r="A124" s="71" t="s">
        <v>48</v>
      </c>
      <c r="B124" t="s">
        <v>51</v>
      </c>
      <c r="E124" s="105">
        <f t="shared" si="181"/>
        <v>0</v>
      </c>
      <c r="F124" s="105">
        <f t="shared" si="182"/>
        <v>0</v>
      </c>
      <c r="G124" s="105">
        <f t="shared" si="182"/>
        <v>0</v>
      </c>
      <c r="H124" s="105">
        <f t="shared" si="182"/>
        <v>41.117186249999996</v>
      </c>
      <c r="I124" s="105">
        <f t="shared" ref="I124:J124" si="203">-I105*0.21</f>
        <v>-21.726365072832003</v>
      </c>
      <c r="J124" s="105">
        <f t="shared" si="203"/>
        <v>-11.678194610249994</v>
      </c>
      <c r="K124" s="105">
        <f t="shared" ref="K124:BH124" si="204">-K105*0.21</f>
        <v>-11.678194610249994</v>
      </c>
      <c r="L124" s="105">
        <f t="shared" si="204"/>
        <v>-11.678194610249994</v>
      </c>
      <c r="M124" s="105">
        <f t="shared" si="204"/>
        <v>-12.173428275750018</v>
      </c>
      <c r="N124" s="105">
        <f t="shared" si="204"/>
        <v>-12.173428275750018</v>
      </c>
      <c r="O124" s="105">
        <f t="shared" si="204"/>
        <v>-12.173428275750018</v>
      </c>
      <c r="P124" s="105">
        <f t="shared" si="204"/>
        <v>-12.173428275750018</v>
      </c>
      <c r="Q124" s="105">
        <f t="shared" si="204"/>
        <v>-12.173428275750018</v>
      </c>
      <c r="R124" s="105">
        <f t="shared" si="204"/>
        <v>-12.173428275750018</v>
      </c>
      <c r="S124" s="105">
        <f t="shared" si="204"/>
        <v>-12.173428275750018</v>
      </c>
      <c r="T124" s="105">
        <f t="shared" si="204"/>
        <v>-12.173428275750018</v>
      </c>
      <c r="U124" s="105">
        <f t="shared" si="204"/>
        <v>-12.173428275750018</v>
      </c>
      <c r="V124" s="105">
        <f t="shared" si="204"/>
        <v>-12.173428275750018</v>
      </c>
      <c r="W124" s="105">
        <f t="shared" si="204"/>
        <v>-12.173428275750018</v>
      </c>
      <c r="X124" s="105">
        <f t="shared" si="204"/>
        <v>-12.173428275750018</v>
      </c>
      <c r="Y124" s="105">
        <f t="shared" si="204"/>
        <v>-12.630285900750017</v>
      </c>
      <c r="Z124" s="105">
        <f t="shared" si="204"/>
        <v>-12.630285900750017</v>
      </c>
      <c r="AA124" s="105">
        <f t="shared" si="204"/>
        <v>-12.630285900750017</v>
      </c>
      <c r="AB124" s="105">
        <f t="shared" si="204"/>
        <v>-12.630285900750017</v>
      </c>
      <c r="AC124" s="105">
        <f t="shared" si="204"/>
        <v>-12.630285900750017</v>
      </c>
      <c r="AD124" s="105">
        <f t="shared" si="204"/>
        <v>-12.630285900750017</v>
      </c>
      <c r="AE124" s="105">
        <f t="shared" si="204"/>
        <v>-12.630285900750017</v>
      </c>
      <c r="AF124" s="105">
        <f t="shared" si="204"/>
        <v>-12.630285900750017</v>
      </c>
      <c r="AG124" s="105">
        <f t="shared" si="204"/>
        <v>-12.630285900750017</v>
      </c>
      <c r="AH124" s="105">
        <f t="shared" si="204"/>
        <v>-12.630285900750017</v>
      </c>
      <c r="AI124" s="105">
        <f t="shared" si="204"/>
        <v>-12.630285900750017</v>
      </c>
      <c r="AJ124" s="105">
        <f t="shared" si="204"/>
        <v>-12.630285900750017</v>
      </c>
      <c r="AK124" s="105">
        <f t="shared" si="204"/>
        <v>-13.054249776750018</v>
      </c>
      <c r="AL124" s="105">
        <f t="shared" si="204"/>
        <v>-13.054249776750018</v>
      </c>
      <c r="AM124" s="105">
        <f t="shared" si="204"/>
        <v>-13.054249776750018</v>
      </c>
      <c r="AN124" s="105">
        <f t="shared" si="204"/>
        <v>-13.054249776750018</v>
      </c>
      <c r="AO124" s="105">
        <f t="shared" si="204"/>
        <v>-13.054249776750018</v>
      </c>
      <c r="AP124" s="105">
        <f t="shared" si="204"/>
        <v>-13.054249776750018</v>
      </c>
      <c r="AQ124" s="105">
        <f t="shared" si="204"/>
        <v>-13.054249776750018</v>
      </c>
      <c r="AR124" s="105">
        <f t="shared" si="204"/>
        <v>-13.054249776750018</v>
      </c>
      <c r="AS124" s="105">
        <f t="shared" si="204"/>
        <v>-13.054249776750018</v>
      </c>
      <c r="AT124" s="105">
        <f t="shared" si="204"/>
        <v>-13.054249776750018</v>
      </c>
      <c r="AU124" s="105">
        <f t="shared" si="204"/>
        <v>-13.054249776750018</v>
      </c>
      <c r="AV124" s="105">
        <f t="shared" si="204"/>
        <v>-13.054249776750018</v>
      </c>
      <c r="AW124" s="105">
        <f t="shared" si="204"/>
        <v>-13.445319903749922</v>
      </c>
      <c r="AX124" s="105">
        <f t="shared" si="204"/>
        <v>-13.445319903749922</v>
      </c>
      <c r="AY124" s="105">
        <f t="shared" si="204"/>
        <v>-13.445319903749922</v>
      </c>
      <c r="AZ124" s="105">
        <f t="shared" si="204"/>
        <v>-13.445319903749922</v>
      </c>
      <c r="BA124" s="105">
        <f t="shared" si="204"/>
        <v>-13.445319903749922</v>
      </c>
      <c r="BB124" s="105">
        <f t="shared" si="204"/>
        <v>-13.445319903749922</v>
      </c>
      <c r="BC124" s="105">
        <f t="shared" si="204"/>
        <v>-13.445319903749922</v>
      </c>
      <c r="BD124" s="105">
        <f t="shared" si="204"/>
        <v>-13.445319903749922</v>
      </c>
      <c r="BE124" s="105">
        <f t="shared" si="204"/>
        <v>-13.445319903749922</v>
      </c>
      <c r="BF124" s="105">
        <f t="shared" si="204"/>
        <v>-13.445319903749922</v>
      </c>
      <c r="BG124" s="105">
        <f t="shared" si="204"/>
        <v>-13.445319903749922</v>
      </c>
      <c r="BH124" s="105">
        <f t="shared" si="204"/>
        <v>-13.445319903749922</v>
      </c>
    </row>
    <row r="125" spans="1:60" x14ac:dyDescent="0.2">
      <c r="A125" s="71" t="s">
        <v>45</v>
      </c>
      <c r="B125" t="s">
        <v>52</v>
      </c>
      <c r="E125" s="105">
        <f t="shared" si="181"/>
        <v>0</v>
      </c>
      <c r="F125" s="105">
        <f t="shared" si="182"/>
        <v>0</v>
      </c>
      <c r="G125" s="105">
        <f t="shared" si="182"/>
        <v>0</v>
      </c>
      <c r="H125" s="105">
        <f t="shared" si="182"/>
        <v>0</v>
      </c>
      <c r="I125" s="105">
        <f t="shared" ref="I125:J125" si="205">-I106*0.21</f>
        <v>0</v>
      </c>
      <c r="J125" s="105">
        <f t="shared" si="205"/>
        <v>0</v>
      </c>
      <c r="K125" s="105">
        <f t="shared" ref="K125:BH125" si="206">-K106*0.21</f>
        <v>0</v>
      </c>
      <c r="L125" s="105">
        <f t="shared" si="206"/>
        <v>0</v>
      </c>
      <c r="M125" s="105">
        <f t="shared" si="206"/>
        <v>0</v>
      </c>
      <c r="N125" s="105">
        <f t="shared" si="206"/>
        <v>0</v>
      </c>
      <c r="O125" s="105">
        <f t="shared" si="206"/>
        <v>0</v>
      </c>
      <c r="P125" s="105">
        <f t="shared" si="206"/>
        <v>0</v>
      </c>
      <c r="Q125" s="105">
        <f t="shared" si="206"/>
        <v>0</v>
      </c>
      <c r="R125" s="105">
        <f t="shared" si="206"/>
        <v>0</v>
      </c>
      <c r="S125" s="105">
        <f t="shared" si="206"/>
        <v>0</v>
      </c>
      <c r="T125" s="105">
        <f t="shared" si="206"/>
        <v>0</v>
      </c>
      <c r="U125" s="105">
        <f t="shared" si="206"/>
        <v>0</v>
      </c>
      <c r="V125" s="105">
        <f t="shared" si="206"/>
        <v>0</v>
      </c>
      <c r="W125" s="105">
        <f t="shared" si="206"/>
        <v>0</v>
      </c>
      <c r="X125" s="105">
        <f t="shared" si="206"/>
        <v>0</v>
      </c>
      <c r="Y125" s="105">
        <f t="shared" si="206"/>
        <v>0</v>
      </c>
      <c r="Z125" s="105">
        <f t="shared" si="206"/>
        <v>0</v>
      </c>
      <c r="AA125" s="105">
        <f t="shared" si="206"/>
        <v>0</v>
      </c>
      <c r="AB125" s="105">
        <f t="shared" si="206"/>
        <v>0</v>
      </c>
      <c r="AC125" s="105">
        <f t="shared" si="206"/>
        <v>0</v>
      </c>
      <c r="AD125" s="105">
        <f t="shared" si="206"/>
        <v>0</v>
      </c>
      <c r="AE125" s="105">
        <f t="shared" si="206"/>
        <v>0</v>
      </c>
      <c r="AF125" s="105">
        <f t="shared" si="206"/>
        <v>0</v>
      </c>
      <c r="AG125" s="105">
        <f t="shared" si="206"/>
        <v>0</v>
      </c>
      <c r="AH125" s="105">
        <f t="shared" si="206"/>
        <v>0</v>
      </c>
      <c r="AI125" s="105">
        <f t="shared" si="206"/>
        <v>0</v>
      </c>
      <c r="AJ125" s="105">
        <f t="shared" si="206"/>
        <v>0</v>
      </c>
      <c r="AK125" s="105">
        <f t="shared" si="206"/>
        <v>0</v>
      </c>
      <c r="AL125" s="105">
        <f t="shared" si="206"/>
        <v>0</v>
      </c>
      <c r="AM125" s="105">
        <f t="shared" si="206"/>
        <v>0</v>
      </c>
      <c r="AN125" s="105">
        <f t="shared" si="206"/>
        <v>0</v>
      </c>
      <c r="AO125" s="105">
        <f t="shared" si="206"/>
        <v>0</v>
      </c>
      <c r="AP125" s="105">
        <f t="shared" si="206"/>
        <v>0</v>
      </c>
      <c r="AQ125" s="105">
        <f t="shared" si="206"/>
        <v>0</v>
      </c>
      <c r="AR125" s="105">
        <f t="shared" si="206"/>
        <v>0</v>
      </c>
      <c r="AS125" s="105">
        <f t="shared" si="206"/>
        <v>0</v>
      </c>
      <c r="AT125" s="105">
        <f t="shared" si="206"/>
        <v>0</v>
      </c>
      <c r="AU125" s="105">
        <f t="shared" si="206"/>
        <v>0</v>
      </c>
      <c r="AV125" s="105">
        <f t="shared" si="206"/>
        <v>0</v>
      </c>
      <c r="AW125" s="105">
        <f t="shared" si="206"/>
        <v>0</v>
      </c>
      <c r="AX125" s="105">
        <f t="shared" si="206"/>
        <v>0</v>
      </c>
      <c r="AY125" s="105">
        <f t="shared" si="206"/>
        <v>0</v>
      </c>
      <c r="AZ125" s="105">
        <f t="shared" si="206"/>
        <v>0</v>
      </c>
      <c r="BA125" s="105">
        <f t="shared" si="206"/>
        <v>0</v>
      </c>
      <c r="BB125" s="105">
        <f t="shared" si="206"/>
        <v>0</v>
      </c>
      <c r="BC125" s="105">
        <f t="shared" si="206"/>
        <v>0</v>
      </c>
      <c r="BD125" s="105">
        <f t="shared" si="206"/>
        <v>0</v>
      </c>
      <c r="BE125" s="105">
        <f t="shared" si="206"/>
        <v>0</v>
      </c>
      <c r="BF125" s="105">
        <f t="shared" si="206"/>
        <v>0</v>
      </c>
      <c r="BG125" s="105">
        <f t="shared" si="206"/>
        <v>0</v>
      </c>
      <c r="BH125" s="105">
        <f t="shared" si="206"/>
        <v>0</v>
      </c>
    </row>
    <row r="126" spans="1:60" x14ac:dyDescent="0.2">
      <c r="A126" s="71" t="s">
        <v>42</v>
      </c>
      <c r="B126" t="s">
        <v>52</v>
      </c>
      <c r="E126" s="105">
        <f t="shared" si="181"/>
        <v>0</v>
      </c>
      <c r="F126" s="105">
        <f t="shared" si="182"/>
        <v>0</v>
      </c>
      <c r="G126" s="105">
        <f t="shared" si="182"/>
        <v>0</v>
      </c>
      <c r="H126" s="105">
        <f t="shared" si="182"/>
        <v>0</v>
      </c>
      <c r="I126" s="105">
        <f t="shared" ref="I126:J126" si="207">-I107*0.21</f>
        <v>0</v>
      </c>
      <c r="J126" s="105">
        <f t="shared" si="207"/>
        <v>0</v>
      </c>
      <c r="K126" s="105">
        <f t="shared" ref="K126:BH126" si="208">-K107*0.21</f>
        <v>0</v>
      </c>
      <c r="L126" s="105">
        <f t="shared" si="208"/>
        <v>0</v>
      </c>
      <c r="M126" s="105">
        <f t="shared" si="208"/>
        <v>0</v>
      </c>
      <c r="N126" s="105">
        <f t="shared" si="208"/>
        <v>0</v>
      </c>
      <c r="O126" s="105">
        <f t="shared" si="208"/>
        <v>0</v>
      </c>
      <c r="P126" s="105">
        <f t="shared" si="208"/>
        <v>0</v>
      </c>
      <c r="Q126" s="105">
        <f t="shared" si="208"/>
        <v>0</v>
      </c>
      <c r="R126" s="105">
        <f t="shared" si="208"/>
        <v>0</v>
      </c>
      <c r="S126" s="105">
        <f t="shared" si="208"/>
        <v>0</v>
      </c>
      <c r="T126" s="105">
        <f t="shared" si="208"/>
        <v>0</v>
      </c>
      <c r="U126" s="105">
        <f t="shared" si="208"/>
        <v>0</v>
      </c>
      <c r="V126" s="105">
        <f t="shared" si="208"/>
        <v>0</v>
      </c>
      <c r="W126" s="105">
        <f t="shared" si="208"/>
        <v>0</v>
      </c>
      <c r="X126" s="105">
        <f t="shared" si="208"/>
        <v>0</v>
      </c>
      <c r="Y126" s="105">
        <f t="shared" si="208"/>
        <v>0</v>
      </c>
      <c r="Z126" s="105">
        <f t="shared" si="208"/>
        <v>0</v>
      </c>
      <c r="AA126" s="105">
        <f t="shared" si="208"/>
        <v>0</v>
      </c>
      <c r="AB126" s="105">
        <f t="shared" si="208"/>
        <v>0</v>
      </c>
      <c r="AC126" s="105">
        <f t="shared" si="208"/>
        <v>0</v>
      </c>
      <c r="AD126" s="105">
        <f t="shared" si="208"/>
        <v>0</v>
      </c>
      <c r="AE126" s="105">
        <f t="shared" si="208"/>
        <v>0</v>
      </c>
      <c r="AF126" s="105">
        <f t="shared" si="208"/>
        <v>0</v>
      </c>
      <c r="AG126" s="105">
        <f t="shared" si="208"/>
        <v>0</v>
      </c>
      <c r="AH126" s="105">
        <f t="shared" si="208"/>
        <v>0</v>
      </c>
      <c r="AI126" s="105">
        <f t="shared" si="208"/>
        <v>0</v>
      </c>
      <c r="AJ126" s="105">
        <f t="shared" si="208"/>
        <v>0</v>
      </c>
      <c r="AK126" s="105">
        <f t="shared" si="208"/>
        <v>0</v>
      </c>
      <c r="AL126" s="105">
        <f t="shared" si="208"/>
        <v>0</v>
      </c>
      <c r="AM126" s="105">
        <f t="shared" si="208"/>
        <v>0</v>
      </c>
      <c r="AN126" s="105">
        <f t="shared" si="208"/>
        <v>0</v>
      </c>
      <c r="AO126" s="105">
        <f t="shared" si="208"/>
        <v>0</v>
      </c>
      <c r="AP126" s="105">
        <f t="shared" si="208"/>
        <v>0</v>
      </c>
      <c r="AQ126" s="105">
        <f t="shared" si="208"/>
        <v>0</v>
      </c>
      <c r="AR126" s="105">
        <f t="shared" si="208"/>
        <v>0</v>
      </c>
      <c r="AS126" s="105">
        <f t="shared" si="208"/>
        <v>0</v>
      </c>
      <c r="AT126" s="105">
        <f t="shared" si="208"/>
        <v>0</v>
      </c>
      <c r="AU126" s="105">
        <f t="shared" si="208"/>
        <v>0</v>
      </c>
      <c r="AV126" s="105">
        <f t="shared" si="208"/>
        <v>0</v>
      </c>
      <c r="AW126" s="105">
        <f t="shared" si="208"/>
        <v>0</v>
      </c>
      <c r="AX126" s="105">
        <f t="shared" si="208"/>
        <v>0</v>
      </c>
      <c r="AY126" s="105">
        <f t="shared" si="208"/>
        <v>0</v>
      </c>
      <c r="AZ126" s="105">
        <f t="shared" si="208"/>
        <v>0</v>
      </c>
      <c r="BA126" s="105">
        <f t="shared" si="208"/>
        <v>0</v>
      </c>
      <c r="BB126" s="105">
        <f t="shared" si="208"/>
        <v>0</v>
      </c>
      <c r="BC126" s="105">
        <f t="shared" si="208"/>
        <v>0</v>
      </c>
      <c r="BD126" s="105">
        <f t="shared" si="208"/>
        <v>0</v>
      </c>
      <c r="BE126" s="105">
        <f t="shared" si="208"/>
        <v>0</v>
      </c>
      <c r="BF126" s="105">
        <f t="shared" si="208"/>
        <v>0</v>
      </c>
      <c r="BG126" s="105">
        <f t="shared" si="208"/>
        <v>0</v>
      </c>
      <c r="BH126" s="105">
        <f t="shared" si="208"/>
        <v>0</v>
      </c>
    </row>
    <row r="127" spans="1:60" x14ac:dyDescent="0.2">
      <c r="A127" s="71"/>
      <c r="D127" s="71" t="s">
        <v>25</v>
      </c>
      <c r="E127" s="76">
        <f t="shared" ref="E127" si="209">SUM(E113:E126)</f>
        <v>312190.44312601828</v>
      </c>
      <c r="F127" s="76">
        <f t="shared" ref="F127" si="210">SUM(F113:F126)</f>
        <v>272100.41211553197</v>
      </c>
      <c r="G127" s="76">
        <f t="shared" ref="G127" si="211">SUM(G113:G126)</f>
        <v>240848.36223915595</v>
      </c>
      <c r="H127" s="76">
        <f t="shared" ref="H127" si="212">SUM(H113:H126)</f>
        <v>232710.61393515594</v>
      </c>
      <c r="I127" s="76">
        <f t="shared" ref="I127" si="213">SUM(I113:I126)</f>
        <v>117231.96542867576</v>
      </c>
      <c r="J127" s="76">
        <f t="shared" ref="J127" si="214">SUM(J113:J126)</f>
        <v>16054.093555688984</v>
      </c>
      <c r="K127" s="76">
        <f t="shared" ref="K127" si="215">SUM(K113:K126)</f>
        <v>16054.093555688984</v>
      </c>
      <c r="L127" s="76">
        <f t="shared" ref="L127" si="216">SUM(L113:L126)</f>
        <v>16054.093555688984</v>
      </c>
      <c r="M127" s="76">
        <f t="shared" ref="M127" si="217">SUM(M113:M126)</f>
        <v>13748.301506680978</v>
      </c>
      <c r="N127" s="76">
        <f t="shared" ref="N127" si="218">SUM(N113:N126)</f>
        <v>13748.301506680978</v>
      </c>
      <c r="O127" s="76">
        <f t="shared" ref="O127" si="219">SUM(O113:O126)</f>
        <v>13748.301506680978</v>
      </c>
      <c r="P127" s="76">
        <f t="shared" ref="P127" si="220">SUM(P113:P126)</f>
        <v>13748.301506680978</v>
      </c>
      <c r="Q127" s="76">
        <f t="shared" ref="Q127" si="221">SUM(Q113:Q126)</f>
        <v>13748.301506680978</v>
      </c>
      <c r="R127" s="76">
        <f t="shared" ref="R127" si="222">SUM(R113:R126)</f>
        <v>13748.301506680978</v>
      </c>
      <c r="S127" s="76">
        <f t="shared" ref="S127" si="223">SUM(S113:S126)</f>
        <v>13748.301506680978</v>
      </c>
      <c r="T127" s="76">
        <f t="shared" ref="T127" si="224">SUM(T113:T126)</f>
        <v>13748.301506680978</v>
      </c>
      <c r="U127" s="76">
        <f t="shared" ref="U127" si="225">SUM(U113:U126)</f>
        <v>13748.301506680978</v>
      </c>
      <c r="V127" s="76">
        <f t="shared" ref="V127" si="226">SUM(V113:V126)</f>
        <v>13748.301506680978</v>
      </c>
      <c r="W127" s="76">
        <f t="shared" ref="W127" si="227">SUM(W113:W126)</f>
        <v>13748.301506680978</v>
      </c>
      <c r="X127" s="76">
        <f t="shared" ref="X127" si="228">SUM(X113:X126)</f>
        <v>13748.301506680978</v>
      </c>
      <c r="Y127" s="76">
        <f t="shared" ref="Y127" si="229">SUM(Y113:Y126)</f>
        <v>11687.739142407954</v>
      </c>
      <c r="Z127" s="76">
        <f t="shared" ref="Z127" si="230">SUM(Z113:Z126)</f>
        <v>11687.739142407954</v>
      </c>
      <c r="AA127" s="76">
        <f t="shared" ref="AA127" si="231">SUM(AA113:AA126)</f>
        <v>11687.739142407954</v>
      </c>
      <c r="AB127" s="76">
        <f t="shared" ref="AB127" si="232">SUM(AB113:AB126)</f>
        <v>11687.739142407954</v>
      </c>
      <c r="AC127" s="76">
        <f t="shared" ref="AC127" si="233">SUM(AC113:AC126)</f>
        <v>11687.739142407954</v>
      </c>
      <c r="AD127" s="76">
        <f t="shared" ref="AD127" si="234">SUM(AD113:AD126)</f>
        <v>11687.739142407954</v>
      </c>
      <c r="AE127" s="76">
        <f t="shared" ref="AE127" si="235">SUM(AE113:AE126)</f>
        <v>11687.739142407954</v>
      </c>
      <c r="AF127" s="76">
        <f t="shared" ref="AF127" si="236">SUM(AF113:AF126)</f>
        <v>11687.739142407954</v>
      </c>
      <c r="AG127" s="76">
        <f t="shared" ref="AG127" si="237">SUM(AG113:AG126)</f>
        <v>11687.739142407954</v>
      </c>
      <c r="AH127" s="76">
        <f t="shared" ref="AH127" si="238">SUM(AH113:AH126)</f>
        <v>11687.739142407954</v>
      </c>
      <c r="AI127" s="76">
        <f t="shared" ref="AI127" si="239">SUM(AI113:AI126)</f>
        <v>11687.739142407954</v>
      </c>
      <c r="AJ127" s="76">
        <f t="shared" ref="AJ127" si="240">SUM(AJ113:AJ126)</f>
        <v>11687.739142407954</v>
      </c>
      <c r="AK127" s="76">
        <f t="shared" ref="AK127" si="241">SUM(AK113:AK126)</f>
        <v>9715.7273350620599</v>
      </c>
      <c r="AL127" s="76">
        <f t="shared" ref="AL127" si="242">SUM(AL113:AL126)</f>
        <v>9715.7273350620599</v>
      </c>
      <c r="AM127" s="76">
        <f t="shared" ref="AM127" si="243">SUM(AM113:AM126)</f>
        <v>9715.7273350620599</v>
      </c>
      <c r="AN127" s="76">
        <f t="shared" ref="AN127" si="244">SUM(AN113:AN126)</f>
        <v>9715.7273350620599</v>
      </c>
      <c r="AO127" s="76">
        <f t="shared" ref="AO127" si="245">SUM(AO113:AO126)</f>
        <v>9715.7273350620599</v>
      </c>
      <c r="AP127" s="76">
        <f t="shared" ref="AP127" si="246">SUM(AP113:AP126)</f>
        <v>9715.7273350620599</v>
      </c>
      <c r="AQ127" s="76">
        <f t="shared" ref="AQ127" si="247">SUM(AQ113:AQ126)</f>
        <v>9715.7273350620599</v>
      </c>
      <c r="AR127" s="76">
        <f t="shared" ref="AR127" si="248">SUM(AR113:AR126)</f>
        <v>9715.7273350620599</v>
      </c>
      <c r="AS127" s="76">
        <f t="shared" ref="AS127" si="249">SUM(AS113:AS126)</f>
        <v>9715.7273350620599</v>
      </c>
      <c r="AT127" s="76">
        <f t="shared" ref="AT127" si="250">SUM(AT113:AT126)</f>
        <v>9715.7273350620599</v>
      </c>
      <c r="AU127" s="76">
        <f t="shared" ref="AU127" si="251">SUM(AU113:AU126)</f>
        <v>9715.7273350620599</v>
      </c>
      <c r="AV127" s="76">
        <f t="shared" ref="AV127" si="252">SUM(AV113:AV126)</f>
        <v>9715.7273350620599</v>
      </c>
      <c r="AW127" s="76">
        <f t="shared" ref="AW127" si="253">SUM(AW113:AW126)</f>
        <v>9230.6150925380407</v>
      </c>
      <c r="AX127" s="76">
        <f t="shared" ref="AX127" si="254">SUM(AX113:AX126)</f>
        <v>9230.6150925380407</v>
      </c>
      <c r="AY127" s="76">
        <f t="shared" ref="AY127" si="255">SUM(AY113:AY126)</f>
        <v>9230.6150925380407</v>
      </c>
      <c r="AZ127" s="76">
        <f t="shared" ref="AZ127" si="256">SUM(AZ113:AZ126)</f>
        <v>9230.6150925380407</v>
      </c>
      <c r="BA127" s="76">
        <f t="shared" ref="BA127" si="257">SUM(BA113:BA126)</f>
        <v>9230.6150925380407</v>
      </c>
      <c r="BB127" s="76">
        <f t="shared" ref="BB127" si="258">SUM(BB113:BB126)</f>
        <v>9230.6150925380407</v>
      </c>
      <c r="BC127" s="76">
        <f t="shared" ref="BC127" si="259">SUM(BC113:BC126)</f>
        <v>9230.6150925380407</v>
      </c>
      <c r="BD127" s="76">
        <f t="shared" ref="BD127" si="260">SUM(BD113:BD126)</f>
        <v>9230.6150925380407</v>
      </c>
      <c r="BE127" s="76">
        <f t="shared" ref="BE127" si="261">SUM(BE113:BE126)</f>
        <v>9230.6150925380407</v>
      </c>
      <c r="BF127" s="76">
        <f t="shared" ref="BF127" si="262">SUM(BF113:BF126)</f>
        <v>9230.6150925380407</v>
      </c>
      <c r="BG127" s="76">
        <f t="shared" ref="BG127" si="263">SUM(BG113:BG126)</f>
        <v>9230.6150925380407</v>
      </c>
      <c r="BH127" s="76">
        <f t="shared" ref="BH127" si="264">SUM(BH113:BH126)</f>
        <v>9230.6150925380407</v>
      </c>
    </row>
    <row r="128" spans="1:60" x14ac:dyDescent="0.2">
      <c r="A128" s="71"/>
      <c r="D128" s="71" t="s">
        <v>74</v>
      </c>
      <c r="E128" s="105">
        <f>E127</f>
        <v>312190.44312601828</v>
      </c>
      <c r="F128" s="105">
        <f>F127+E128</f>
        <v>584290.85524155025</v>
      </c>
      <c r="G128" s="105">
        <f t="shared" ref="G128:BH128" si="265">G127+F128</f>
        <v>825139.21748070617</v>
      </c>
      <c r="H128" s="105">
        <f t="shared" si="265"/>
        <v>1057849.8314158621</v>
      </c>
      <c r="I128" s="105">
        <f t="shared" si="265"/>
        <v>1175081.7968445378</v>
      </c>
      <c r="J128" s="105">
        <f t="shared" si="265"/>
        <v>1191135.8904002269</v>
      </c>
      <c r="K128" s="105">
        <f t="shared" si="265"/>
        <v>1207189.983955916</v>
      </c>
      <c r="L128" s="105">
        <f t="shared" si="265"/>
        <v>1223244.0775116051</v>
      </c>
      <c r="M128" s="105">
        <f t="shared" si="265"/>
        <v>1236992.379018286</v>
      </c>
      <c r="N128" s="105">
        <f t="shared" si="265"/>
        <v>1250740.6805249669</v>
      </c>
      <c r="O128" s="105">
        <f t="shared" si="265"/>
        <v>1264488.9820316478</v>
      </c>
      <c r="P128" s="105">
        <f t="shared" si="265"/>
        <v>1278237.2835383287</v>
      </c>
      <c r="Q128" s="105">
        <f t="shared" si="265"/>
        <v>1291985.5850450096</v>
      </c>
      <c r="R128" s="105">
        <f t="shared" si="265"/>
        <v>1305733.8865516905</v>
      </c>
      <c r="S128" s="105">
        <f t="shared" si="265"/>
        <v>1319482.1880583714</v>
      </c>
      <c r="T128" s="105">
        <f t="shared" si="265"/>
        <v>1333230.4895650523</v>
      </c>
      <c r="U128" s="105">
        <f t="shared" si="265"/>
        <v>1346978.7910717332</v>
      </c>
      <c r="V128" s="105">
        <f t="shared" si="265"/>
        <v>1360727.0925784141</v>
      </c>
      <c r="W128" s="105">
        <f t="shared" si="265"/>
        <v>1374475.394085095</v>
      </c>
      <c r="X128" s="105">
        <f t="shared" si="265"/>
        <v>1388223.6955917759</v>
      </c>
      <c r="Y128" s="105">
        <f t="shared" si="265"/>
        <v>1399911.4347341838</v>
      </c>
      <c r="Z128" s="105">
        <f t="shared" si="265"/>
        <v>1411599.1738765917</v>
      </c>
      <c r="AA128" s="105">
        <f t="shared" si="265"/>
        <v>1423286.9130189996</v>
      </c>
      <c r="AB128" s="105">
        <f t="shared" si="265"/>
        <v>1434974.6521614075</v>
      </c>
      <c r="AC128" s="105">
        <f t="shared" si="265"/>
        <v>1446662.3913038154</v>
      </c>
      <c r="AD128" s="105">
        <f t="shared" si="265"/>
        <v>1458350.1304462233</v>
      </c>
      <c r="AE128" s="105">
        <f t="shared" si="265"/>
        <v>1470037.8695886312</v>
      </c>
      <c r="AF128" s="105">
        <f t="shared" si="265"/>
        <v>1481725.6087310391</v>
      </c>
      <c r="AG128" s="105">
        <f t="shared" si="265"/>
        <v>1493413.347873447</v>
      </c>
      <c r="AH128" s="105">
        <f t="shared" si="265"/>
        <v>1505101.0870158549</v>
      </c>
      <c r="AI128" s="105">
        <f t="shared" si="265"/>
        <v>1516788.8261582628</v>
      </c>
      <c r="AJ128" s="105">
        <f t="shared" si="265"/>
        <v>1528476.5653006707</v>
      </c>
      <c r="AK128" s="105">
        <f t="shared" si="265"/>
        <v>1538192.2926357328</v>
      </c>
      <c r="AL128" s="105">
        <f t="shared" si="265"/>
        <v>1547908.0199707949</v>
      </c>
      <c r="AM128" s="105">
        <f t="shared" si="265"/>
        <v>1557623.747305857</v>
      </c>
      <c r="AN128" s="105">
        <f t="shared" si="265"/>
        <v>1567339.4746409191</v>
      </c>
      <c r="AO128" s="105">
        <f t="shared" si="265"/>
        <v>1577055.2019759812</v>
      </c>
      <c r="AP128" s="105">
        <f t="shared" si="265"/>
        <v>1586770.9293110434</v>
      </c>
      <c r="AQ128" s="105">
        <f t="shared" si="265"/>
        <v>1596486.6566461055</v>
      </c>
      <c r="AR128" s="105">
        <f t="shared" si="265"/>
        <v>1606202.3839811676</v>
      </c>
      <c r="AS128" s="105">
        <f t="shared" si="265"/>
        <v>1615918.1113162297</v>
      </c>
      <c r="AT128" s="105">
        <f t="shared" si="265"/>
        <v>1625633.8386512918</v>
      </c>
      <c r="AU128" s="105">
        <f t="shared" si="265"/>
        <v>1635349.5659863539</v>
      </c>
      <c r="AV128" s="105">
        <f t="shared" si="265"/>
        <v>1645065.293321416</v>
      </c>
      <c r="AW128" s="105">
        <f t="shared" si="265"/>
        <v>1654295.9084139541</v>
      </c>
      <c r="AX128" s="105">
        <f t="shared" si="265"/>
        <v>1663526.5235064921</v>
      </c>
      <c r="AY128" s="105">
        <f t="shared" si="265"/>
        <v>1672757.1385990302</v>
      </c>
      <c r="AZ128" s="105">
        <f t="shared" si="265"/>
        <v>1681987.7536915683</v>
      </c>
      <c r="BA128" s="105">
        <f t="shared" si="265"/>
        <v>1691218.3687841063</v>
      </c>
      <c r="BB128" s="105">
        <f t="shared" si="265"/>
        <v>1700448.9838766444</v>
      </c>
      <c r="BC128" s="105">
        <f t="shared" si="265"/>
        <v>1709679.5989691825</v>
      </c>
      <c r="BD128" s="105">
        <f t="shared" si="265"/>
        <v>1718910.2140617205</v>
      </c>
      <c r="BE128" s="105">
        <f t="shared" si="265"/>
        <v>1728140.8291542586</v>
      </c>
      <c r="BF128" s="105">
        <f t="shared" si="265"/>
        <v>1737371.4442467967</v>
      </c>
      <c r="BG128" s="105">
        <f t="shared" si="265"/>
        <v>1746602.0593393347</v>
      </c>
      <c r="BH128" s="105">
        <f t="shared" si="265"/>
        <v>1755832.6744318728</v>
      </c>
    </row>
    <row r="129" spans="1:60" x14ac:dyDescent="0.2">
      <c r="A129" s="71"/>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row>
    <row r="131" spans="1:60" x14ac:dyDescent="0.2">
      <c r="A131" s="71" t="s">
        <v>74</v>
      </c>
    </row>
    <row r="132" spans="1:60" x14ac:dyDescent="0.2">
      <c r="A132" s="71" t="s">
        <v>43</v>
      </c>
      <c r="B132" s="92" t="s">
        <v>50</v>
      </c>
      <c r="E132" s="72">
        <f>-E113</f>
        <v>0</v>
      </c>
      <c r="F132" s="72">
        <f>E132-F113</f>
        <v>0</v>
      </c>
      <c r="G132" s="72">
        <f t="shared" ref="G132:I132" si="266">F132-G113</f>
        <v>0</v>
      </c>
      <c r="H132" s="72">
        <f t="shared" si="266"/>
        <v>0</v>
      </c>
      <c r="I132" s="72">
        <f t="shared" si="266"/>
        <v>0</v>
      </c>
      <c r="J132" s="72">
        <f t="shared" ref="J132:BH132" si="267">I132-J113</f>
        <v>0</v>
      </c>
      <c r="K132" s="72">
        <f t="shared" si="267"/>
        <v>0</v>
      </c>
      <c r="L132" s="72">
        <f t="shared" si="267"/>
        <v>0</v>
      </c>
      <c r="M132" s="72">
        <f t="shared" si="267"/>
        <v>0</v>
      </c>
      <c r="N132" s="72">
        <f t="shared" si="267"/>
        <v>0</v>
      </c>
      <c r="O132" s="72">
        <f t="shared" si="267"/>
        <v>0</v>
      </c>
      <c r="P132" s="72">
        <f t="shared" si="267"/>
        <v>0</v>
      </c>
      <c r="Q132" s="72">
        <f t="shared" si="267"/>
        <v>0</v>
      </c>
      <c r="R132" s="72">
        <f t="shared" si="267"/>
        <v>0</v>
      </c>
      <c r="S132" s="72">
        <f t="shared" si="267"/>
        <v>0</v>
      </c>
      <c r="T132" s="72">
        <f t="shared" si="267"/>
        <v>0</v>
      </c>
      <c r="U132" s="72">
        <f t="shared" si="267"/>
        <v>0</v>
      </c>
      <c r="V132" s="72">
        <f t="shared" si="267"/>
        <v>0</v>
      </c>
      <c r="W132" s="72">
        <f t="shared" si="267"/>
        <v>0</v>
      </c>
      <c r="X132" s="106">
        <f t="shared" si="267"/>
        <v>0</v>
      </c>
      <c r="Y132" s="72">
        <f t="shared" si="267"/>
        <v>0</v>
      </c>
      <c r="Z132" s="72">
        <f t="shared" si="267"/>
        <v>0</v>
      </c>
      <c r="AA132" s="72">
        <f t="shared" si="267"/>
        <v>0</v>
      </c>
      <c r="AB132" s="72">
        <f t="shared" si="267"/>
        <v>0</v>
      </c>
      <c r="AC132" s="72">
        <f t="shared" si="267"/>
        <v>0</v>
      </c>
      <c r="AD132" s="72">
        <f t="shared" si="267"/>
        <v>0</v>
      </c>
      <c r="AE132" s="72">
        <f t="shared" si="267"/>
        <v>0</v>
      </c>
      <c r="AF132" s="72">
        <f t="shared" si="267"/>
        <v>0</v>
      </c>
      <c r="AG132" s="72">
        <f t="shared" si="267"/>
        <v>0</v>
      </c>
      <c r="AH132" s="72">
        <f t="shared" si="267"/>
        <v>0</v>
      </c>
      <c r="AI132" s="72">
        <f t="shared" si="267"/>
        <v>0</v>
      </c>
      <c r="AJ132" s="106">
        <f t="shared" si="267"/>
        <v>0</v>
      </c>
      <c r="AK132" s="72">
        <f t="shared" si="267"/>
        <v>0</v>
      </c>
      <c r="AL132" s="72">
        <f t="shared" si="267"/>
        <v>0</v>
      </c>
      <c r="AM132" s="72">
        <f t="shared" si="267"/>
        <v>0</v>
      </c>
      <c r="AN132" s="72">
        <f t="shared" si="267"/>
        <v>0</v>
      </c>
      <c r="AO132" s="72">
        <f t="shared" si="267"/>
        <v>0</v>
      </c>
      <c r="AP132" s="72">
        <f t="shared" si="267"/>
        <v>0</v>
      </c>
      <c r="AQ132" s="72">
        <f t="shared" si="267"/>
        <v>0</v>
      </c>
      <c r="AR132" s="72">
        <f t="shared" si="267"/>
        <v>0</v>
      </c>
      <c r="AS132" s="72">
        <f t="shared" si="267"/>
        <v>0</v>
      </c>
      <c r="AT132" s="72">
        <f t="shared" si="267"/>
        <v>0</v>
      </c>
      <c r="AU132" s="72">
        <f t="shared" si="267"/>
        <v>0</v>
      </c>
      <c r="AV132" s="106">
        <f t="shared" si="267"/>
        <v>0</v>
      </c>
      <c r="AW132" s="72">
        <f t="shared" si="267"/>
        <v>0</v>
      </c>
      <c r="AX132" s="72">
        <f t="shared" si="267"/>
        <v>0</v>
      </c>
      <c r="AY132" s="72">
        <f t="shared" si="267"/>
        <v>0</v>
      </c>
      <c r="AZ132" s="72">
        <f t="shared" si="267"/>
        <v>0</v>
      </c>
      <c r="BA132" s="72">
        <f t="shared" si="267"/>
        <v>0</v>
      </c>
      <c r="BB132" s="72">
        <f t="shared" si="267"/>
        <v>0</v>
      </c>
      <c r="BC132" s="72">
        <f t="shared" si="267"/>
        <v>0</v>
      </c>
      <c r="BD132" s="72">
        <f t="shared" si="267"/>
        <v>0</v>
      </c>
      <c r="BE132" s="72">
        <f t="shared" si="267"/>
        <v>0</v>
      </c>
      <c r="BF132" s="72">
        <f t="shared" si="267"/>
        <v>0</v>
      </c>
      <c r="BG132" s="72">
        <f t="shared" si="267"/>
        <v>0</v>
      </c>
      <c r="BH132" s="72">
        <f t="shared" si="267"/>
        <v>0</v>
      </c>
    </row>
    <row r="133" spans="1:60" x14ac:dyDescent="0.2">
      <c r="A133" s="71" t="s">
        <v>44</v>
      </c>
      <c r="B133" s="92" t="s">
        <v>50</v>
      </c>
      <c r="E133" s="72">
        <f t="shared" ref="E133:E145" si="268">-E114</f>
        <v>0</v>
      </c>
      <c r="F133" s="72">
        <f t="shared" ref="F133:H146" si="269">E133-F114</f>
        <v>0</v>
      </c>
      <c r="G133" s="72">
        <f t="shared" si="269"/>
        <v>0</v>
      </c>
      <c r="H133" s="72">
        <f t="shared" si="269"/>
        <v>0</v>
      </c>
      <c r="I133" s="72">
        <f t="shared" ref="I133:BH133" si="270">H133-I114</f>
        <v>0</v>
      </c>
      <c r="J133" s="72">
        <f t="shared" si="270"/>
        <v>0</v>
      </c>
      <c r="K133" s="72">
        <f t="shared" si="270"/>
        <v>0</v>
      </c>
      <c r="L133" s="72">
        <f t="shared" si="270"/>
        <v>0</v>
      </c>
      <c r="M133" s="72">
        <f t="shared" si="270"/>
        <v>0</v>
      </c>
      <c r="N133" s="72">
        <f t="shared" si="270"/>
        <v>0</v>
      </c>
      <c r="O133" s="72">
        <f t="shared" si="270"/>
        <v>0</v>
      </c>
      <c r="P133" s="72">
        <f t="shared" si="270"/>
        <v>0</v>
      </c>
      <c r="Q133" s="72">
        <f t="shared" si="270"/>
        <v>0</v>
      </c>
      <c r="R133" s="72">
        <f t="shared" si="270"/>
        <v>0</v>
      </c>
      <c r="S133" s="72">
        <f t="shared" si="270"/>
        <v>0</v>
      </c>
      <c r="T133" s="72">
        <f t="shared" si="270"/>
        <v>0</v>
      </c>
      <c r="U133" s="72">
        <f t="shared" si="270"/>
        <v>0</v>
      </c>
      <c r="V133" s="72">
        <f t="shared" si="270"/>
        <v>0</v>
      </c>
      <c r="W133" s="72">
        <f t="shared" si="270"/>
        <v>0</v>
      </c>
      <c r="X133" s="106">
        <f t="shared" si="270"/>
        <v>0</v>
      </c>
      <c r="Y133" s="72">
        <f t="shared" si="270"/>
        <v>0</v>
      </c>
      <c r="Z133" s="72">
        <f t="shared" si="270"/>
        <v>0</v>
      </c>
      <c r="AA133" s="72">
        <f t="shared" si="270"/>
        <v>0</v>
      </c>
      <c r="AB133" s="72">
        <f t="shared" si="270"/>
        <v>0</v>
      </c>
      <c r="AC133" s="72">
        <f t="shared" si="270"/>
        <v>0</v>
      </c>
      <c r="AD133" s="72">
        <f t="shared" si="270"/>
        <v>0</v>
      </c>
      <c r="AE133" s="72">
        <f t="shared" si="270"/>
        <v>0</v>
      </c>
      <c r="AF133" s="72">
        <f t="shared" si="270"/>
        <v>0</v>
      </c>
      <c r="AG133" s="72">
        <f t="shared" si="270"/>
        <v>0</v>
      </c>
      <c r="AH133" s="72">
        <f t="shared" si="270"/>
        <v>0</v>
      </c>
      <c r="AI133" s="72">
        <f t="shared" si="270"/>
        <v>0</v>
      </c>
      <c r="AJ133" s="106">
        <f t="shared" si="270"/>
        <v>0</v>
      </c>
      <c r="AK133" s="72">
        <f t="shared" si="270"/>
        <v>0</v>
      </c>
      <c r="AL133" s="72">
        <f t="shared" si="270"/>
        <v>0</v>
      </c>
      <c r="AM133" s="72">
        <f t="shared" si="270"/>
        <v>0</v>
      </c>
      <c r="AN133" s="72">
        <f t="shared" si="270"/>
        <v>0</v>
      </c>
      <c r="AO133" s="72">
        <f t="shared" si="270"/>
        <v>0</v>
      </c>
      <c r="AP133" s="72">
        <f t="shared" si="270"/>
        <v>0</v>
      </c>
      <c r="AQ133" s="72">
        <f t="shared" si="270"/>
        <v>0</v>
      </c>
      <c r="AR133" s="72">
        <f t="shared" si="270"/>
        <v>0</v>
      </c>
      <c r="AS133" s="72">
        <f t="shared" si="270"/>
        <v>0</v>
      </c>
      <c r="AT133" s="72">
        <f t="shared" si="270"/>
        <v>0</v>
      </c>
      <c r="AU133" s="72">
        <f t="shared" si="270"/>
        <v>0</v>
      </c>
      <c r="AV133" s="106">
        <f t="shared" si="270"/>
        <v>0</v>
      </c>
      <c r="AW133" s="72">
        <f t="shared" si="270"/>
        <v>0</v>
      </c>
      <c r="AX133" s="72">
        <f t="shared" si="270"/>
        <v>0</v>
      </c>
      <c r="AY133" s="72">
        <f t="shared" si="270"/>
        <v>0</v>
      </c>
      <c r="AZ133" s="72">
        <f t="shared" si="270"/>
        <v>0</v>
      </c>
      <c r="BA133" s="72">
        <f t="shared" si="270"/>
        <v>0</v>
      </c>
      <c r="BB133" s="72">
        <f t="shared" si="270"/>
        <v>0</v>
      </c>
      <c r="BC133" s="72">
        <f t="shared" si="270"/>
        <v>0</v>
      </c>
      <c r="BD133" s="72">
        <f t="shared" si="270"/>
        <v>0</v>
      </c>
      <c r="BE133" s="72">
        <f t="shared" si="270"/>
        <v>0</v>
      </c>
      <c r="BF133" s="72">
        <f t="shared" si="270"/>
        <v>0</v>
      </c>
      <c r="BG133" s="72">
        <f t="shared" si="270"/>
        <v>0</v>
      </c>
      <c r="BH133" s="72">
        <f t="shared" si="270"/>
        <v>0</v>
      </c>
    </row>
    <row r="134" spans="1:60" x14ac:dyDescent="0.2">
      <c r="A134" s="71" t="s">
        <v>45</v>
      </c>
      <c r="B134" s="92" t="s">
        <v>50</v>
      </c>
      <c r="E134" s="72">
        <f t="shared" si="268"/>
        <v>0</v>
      </c>
      <c r="F134" s="72">
        <f t="shared" si="269"/>
        <v>0</v>
      </c>
      <c r="G134" s="72">
        <f t="shared" si="269"/>
        <v>0</v>
      </c>
      <c r="H134" s="72">
        <f t="shared" si="269"/>
        <v>0</v>
      </c>
      <c r="I134" s="72">
        <f t="shared" ref="I134:BH134" si="271">H134-I115</f>
        <v>0</v>
      </c>
      <c r="J134" s="72">
        <f t="shared" si="271"/>
        <v>0</v>
      </c>
      <c r="K134" s="72">
        <f t="shared" si="271"/>
        <v>0</v>
      </c>
      <c r="L134" s="72">
        <f t="shared" si="271"/>
        <v>0</v>
      </c>
      <c r="M134" s="72">
        <f t="shared" si="271"/>
        <v>0</v>
      </c>
      <c r="N134" s="72">
        <f t="shared" si="271"/>
        <v>0</v>
      </c>
      <c r="O134" s="72">
        <f t="shared" si="271"/>
        <v>0</v>
      </c>
      <c r="P134" s="72">
        <f t="shared" si="271"/>
        <v>0</v>
      </c>
      <c r="Q134" s="72">
        <f t="shared" si="271"/>
        <v>0</v>
      </c>
      <c r="R134" s="72">
        <f t="shared" si="271"/>
        <v>0</v>
      </c>
      <c r="S134" s="72">
        <f t="shared" si="271"/>
        <v>0</v>
      </c>
      <c r="T134" s="72">
        <f t="shared" si="271"/>
        <v>0</v>
      </c>
      <c r="U134" s="72">
        <f t="shared" si="271"/>
        <v>0</v>
      </c>
      <c r="V134" s="72">
        <f t="shared" si="271"/>
        <v>0</v>
      </c>
      <c r="W134" s="72">
        <f t="shared" si="271"/>
        <v>0</v>
      </c>
      <c r="X134" s="106">
        <f t="shared" si="271"/>
        <v>0</v>
      </c>
      <c r="Y134" s="72">
        <f t="shared" si="271"/>
        <v>0</v>
      </c>
      <c r="Z134" s="72">
        <f t="shared" si="271"/>
        <v>0</v>
      </c>
      <c r="AA134" s="72">
        <f t="shared" si="271"/>
        <v>0</v>
      </c>
      <c r="AB134" s="72">
        <f t="shared" si="271"/>
        <v>0</v>
      </c>
      <c r="AC134" s="72">
        <f t="shared" si="271"/>
        <v>0</v>
      </c>
      <c r="AD134" s="72">
        <f t="shared" si="271"/>
        <v>0</v>
      </c>
      <c r="AE134" s="72">
        <f t="shared" si="271"/>
        <v>0</v>
      </c>
      <c r="AF134" s="72">
        <f t="shared" si="271"/>
        <v>0</v>
      </c>
      <c r="AG134" s="72">
        <f t="shared" si="271"/>
        <v>0</v>
      </c>
      <c r="AH134" s="72">
        <f t="shared" si="271"/>
        <v>0</v>
      </c>
      <c r="AI134" s="72">
        <f t="shared" si="271"/>
        <v>0</v>
      </c>
      <c r="AJ134" s="106">
        <f t="shared" si="271"/>
        <v>0</v>
      </c>
      <c r="AK134" s="72">
        <f t="shared" si="271"/>
        <v>0</v>
      </c>
      <c r="AL134" s="72">
        <f t="shared" si="271"/>
        <v>0</v>
      </c>
      <c r="AM134" s="72">
        <f t="shared" si="271"/>
        <v>0</v>
      </c>
      <c r="AN134" s="72">
        <f t="shared" si="271"/>
        <v>0</v>
      </c>
      <c r="AO134" s="72">
        <f t="shared" si="271"/>
        <v>0</v>
      </c>
      <c r="AP134" s="72">
        <f t="shared" si="271"/>
        <v>0</v>
      </c>
      <c r="AQ134" s="72">
        <f t="shared" si="271"/>
        <v>0</v>
      </c>
      <c r="AR134" s="72">
        <f t="shared" si="271"/>
        <v>0</v>
      </c>
      <c r="AS134" s="72">
        <f t="shared" si="271"/>
        <v>0</v>
      </c>
      <c r="AT134" s="72">
        <f t="shared" si="271"/>
        <v>0</v>
      </c>
      <c r="AU134" s="72">
        <f t="shared" si="271"/>
        <v>0</v>
      </c>
      <c r="AV134" s="106">
        <f t="shared" si="271"/>
        <v>0</v>
      </c>
      <c r="AW134" s="72">
        <f t="shared" si="271"/>
        <v>0</v>
      </c>
      <c r="AX134" s="72">
        <f t="shared" si="271"/>
        <v>0</v>
      </c>
      <c r="AY134" s="72">
        <f t="shared" si="271"/>
        <v>0</v>
      </c>
      <c r="AZ134" s="72">
        <f t="shared" si="271"/>
        <v>0</v>
      </c>
      <c r="BA134" s="72">
        <f t="shared" si="271"/>
        <v>0</v>
      </c>
      <c r="BB134" s="72">
        <f t="shared" si="271"/>
        <v>0</v>
      </c>
      <c r="BC134" s="72">
        <f t="shared" si="271"/>
        <v>0</v>
      </c>
      <c r="BD134" s="72">
        <f t="shared" si="271"/>
        <v>0</v>
      </c>
      <c r="BE134" s="72">
        <f t="shared" si="271"/>
        <v>0</v>
      </c>
      <c r="BF134" s="72">
        <f t="shared" si="271"/>
        <v>0</v>
      </c>
      <c r="BG134" s="72">
        <f t="shared" si="271"/>
        <v>0</v>
      </c>
      <c r="BH134" s="72">
        <f t="shared" si="271"/>
        <v>0</v>
      </c>
    </row>
    <row r="135" spans="1:60" x14ac:dyDescent="0.2">
      <c r="A135" s="71" t="s">
        <v>42</v>
      </c>
      <c r="B135" s="92" t="s">
        <v>50</v>
      </c>
      <c r="E135" s="72">
        <f t="shared" si="268"/>
        <v>0</v>
      </c>
      <c r="F135" s="72">
        <f t="shared" si="269"/>
        <v>0</v>
      </c>
      <c r="G135" s="72">
        <f t="shared" si="269"/>
        <v>0</v>
      </c>
      <c r="H135" s="72">
        <f t="shared" si="269"/>
        <v>0</v>
      </c>
      <c r="I135" s="72">
        <f t="shared" ref="I135:BH135" si="272">H135-I116</f>
        <v>0</v>
      </c>
      <c r="J135" s="72">
        <f t="shared" si="272"/>
        <v>0</v>
      </c>
      <c r="K135" s="72">
        <f t="shared" si="272"/>
        <v>0</v>
      </c>
      <c r="L135" s="72">
        <f t="shared" si="272"/>
        <v>0</v>
      </c>
      <c r="M135" s="72">
        <f t="shared" si="272"/>
        <v>0</v>
      </c>
      <c r="N135" s="72">
        <f t="shared" si="272"/>
        <v>0</v>
      </c>
      <c r="O135" s="72">
        <f t="shared" si="272"/>
        <v>0</v>
      </c>
      <c r="P135" s="72">
        <f t="shared" si="272"/>
        <v>0</v>
      </c>
      <c r="Q135" s="72">
        <f t="shared" si="272"/>
        <v>0</v>
      </c>
      <c r="R135" s="72">
        <f t="shared" si="272"/>
        <v>0</v>
      </c>
      <c r="S135" s="72">
        <f t="shared" si="272"/>
        <v>0</v>
      </c>
      <c r="T135" s="72">
        <f t="shared" si="272"/>
        <v>0</v>
      </c>
      <c r="U135" s="72">
        <f t="shared" si="272"/>
        <v>0</v>
      </c>
      <c r="V135" s="72">
        <f t="shared" si="272"/>
        <v>0</v>
      </c>
      <c r="W135" s="72">
        <f t="shared" si="272"/>
        <v>0</v>
      </c>
      <c r="X135" s="106">
        <f t="shared" si="272"/>
        <v>0</v>
      </c>
      <c r="Y135" s="72">
        <f t="shared" si="272"/>
        <v>0</v>
      </c>
      <c r="Z135" s="72">
        <f t="shared" si="272"/>
        <v>0</v>
      </c>
      <c r="AA135" s="72">
        <f t="shared" si="272"/>
        <v>0</v>
      </c>
      <c r="AB135" s="72">
        <f t="shared" si="272"/>
        <v>0</v>
      </c>
      <c r="AC135" s="72">
        <f t="shared" si="272"/>
        <v>0</v>
      </c>
      <c r="AD135" s="72">
        <f t="shared" si="272"/>
        <v>0</v>
      </c>
      <c r="AE135" s="72">
        <f t="shared" si="272"/>
        <v>0</v>
      </c>
      <c r="AF135" s="72">
        <f t="shared" si="272"/>
        <v>0</v>
      </c>
      <c r="AG135" s="72">
        <f t="shared" si="272"/>
        <v>0</v>
      </c>
      <c r="AH135" s="72">
        <f t="shared" si="272"/>
        <v>0</v>
      </c>
      <c r="AI135" s="72">
        <f t="shared" si="272"/>
        <v>0</v>
      </c>
      <c r="AJ135" s="106">
        <f t="shared" si="272"/>
        <v>0</v>
      </c>
      <c r="AK135" s="72">
        <f t="shared" si="272"/>
        <v>0</v>
      </c>
      <c r="AL135" s="72">
        <f t="shared" si="272"/>
        <v>0</v>
      </c>
      <c r="AM135" s="72">
        <f t="shared" si="272"/>
        <v>0</v>
      </c>
      <c r="AN135" s="72">
        <f t="shared" si="272"/>
        <v>0</v>
      </c>
      <c r="AO135" s="72">
        <f t="shared" si="272"/>
        <v>0</v>
      </c>
      <c r="AP135" s="72">
        <f t="shared" si="272"/>
        <v>0</v>
      </c>
      <c r="AQ135" s="72">
        <f t="shared" si="272"/>
        <v>0</v>
      </c>
      <c r="AR135" s="72">
        <f t="shared" si="272"/>
        <v>0</v>
      </c>
      <c r="AS135" s="72">
        <f t="shared" si="272"/>
        <v>0</v>
      </c>
      <c r="AT135" s="72">
        <f t="shared" si="272"/>
        <v>0</v>
      </c>
      <c r="AU135" s="72">
        <f t="shared" si="272"/>
        <v>0</v>
      </c>
      <c r="AV135" s="106">
        <f t="shared" si="272"/>
        <v>0</v>
      </c>
      <c r="AW135" s="72">
        <f t="shared" si="272"/>
        <v>0</v>
      </c>
      <c r="AX135" s="72">
        <f t="shared" si="272"/>
        <v>0</v>
      </c>
      <c r="AY135" s="72">
        <f t="shared" si="272"/>
        <v>0</v>
      </c>
      <c r="AZ135" s="72">
        <f t="shared" si="272"/>
        <v>0</v>
      </c>
      <c r="BA135" s="72">
        <f t="shared" si="272"/>
        <v>0</v>
      </c>
      <c r="BB135" s="72">
        <f t="shared" si="272"/>
        <v>0</v>
      </c>
      <c r="BC135" s="72">
        <f t="shared" si="272"/>
        <v>0</v>
      </c>
      <c r="BD135" s="72">
        <f t="shared" si="272"/>
        <v>0</v>
      </c>
      <c r="BE135" s="72">
        <f t="shared" si="272"/>
        <v>0</v>
      </c>
      <c r="BF135" s="72">
        <f t="shared" si="272"/>
        <v>0</v>
      </c>
      <c r="BG135" s="72">
        <f t="shared" si="272"/>
        <v>0</v>
      </c>
      <c r="BH135" s="72">
        <f t="shared" si="272"/>
        <v>0</v>
      </c>
    </row>
    <row r="136" spans="1:60" x14ac:dyDescent="0.2">
      <c r="A136" s="71" t="s">
        <v>49</v>
      </c>
      <c r="B136" s="92" t="s">
        <v>50</v>
      </c>
      <c r="E136" s="72">
        <f t="shared" si="268"/>
        <v>0</v>
      </c>
      <c r="F136" s="72">
        <f t="shared" si="269"/>
        <v>0</v>
      </c>
      <c r="G136" s="72">
        <f t="shared" si="269"/>
        <v>0</v>
      </c>
      <c r="H136" s="72">
        <f t="shared" si="269"/>
        <v>0</v>
      </c>
      <c r="I136" s="72">
        <f t="shared" ref="I136:BH136" si="273">H136-I117</f>
        <v>0</v>
      </c>
      <c r="J136" s="72">
        <f t="shared" si="273"/>
        <v>0</v>
      </c>
      <c r="K136" s="72">
        <f t="shared" si="273"/>
        <v>0</v>
      </c>
      <c r="L136" s="72">
        <f t="shared" si="273"/>
        <v>0</v>
      </c>
      <c r="M136" s="72">
        <f t="shared" si="273"/>
        <v>0</v>
      </c>
      <c r="N136" s="72">
        <f t="shared" si="273"/>
        <v>0</v>
      </c>
      <c r="O136" s="72">
        <f t="shared" si="273"/>
        <v>0</v>
      </c>
      <c r="P136" s="72">
        <f t="shared" si="273"/>
        <v>0</v>
      </c>
      <c r="Q136" s="72">
        <f t="shared" si="273"/>
        <v>0</v>
      </c>
      <c r="R136" s="72">
        <f t="shared" si="273"/>
        <v>0</v>
      </c>
      <c r="S136" s="72">
        <f t="shared" si="273"/>
        <v>0</v>
      </c>
      <c r="T136" s="72">
        <f t="shared" si="273"/>
        <v>0</v>
      </c>
      <c r="U136" s="72">
        <f t="shared" si="273"/>
        <v>0</v>
      </c>
      <c r="V136" s="72">
        <f t="shared" si="273"/>
        <v>0</v>
      </c>
      <c r="W136" s="72">
        <f t="shared" si="273"/>
        <v>0</v>
      </c>
      <c r="X136" s="106">
        <f t="shared" si="273"/>
        <v>0</v>
      </c>
      <c r="Y136" s="72">
        <f t="shared" si="273"/>
        <v>0</v>
      </c>
      <c r="Z136" s="72">
        <f t="shared" si="273"/>
        <v>0</v>
      </c>
      <c r="AA136" s="72">
        <f t="shared" si="273"/>
        <v>0</v>
      </c>
      <c r="AB136" s="72">
        <f t="shared" si="273"/>
        <v>0</v>
      </c>
      <c r="AC136" s="72">
        <f t="shared" si="273"/>
        <v>0</v>
      </c>
      <c r="AD136" s="72">
        <f t="shared" si="273"/>
        <v>0</v>
      </c>
      <c r="AE136" s="72">
        <f t="shared" si="273"/>
        <v>0</v>
      </c>
      <c r="AF136" s="72">
        <f t="shared" si="273"/>
        <v>0</v>
      </c>
      <c r="AG136" s="72">
        <f t="shared" si="273"/>
        <v>0</v>
      </c>
      <c r="AH136" s="72">
        <f t="shared" si="273"/>
        <v>0</v>
      </c>
      <c r="AI136" s="72">
        <f t="shared" si="273"/>
        <v>0</v>
      </c>
      <c r="AJ136" s="106">
        <f t="shared" si="273"/>
        <v>0</v>
      </c>
      <c r="AK136" s="72">
        <f t="shared" si="273"/>
        <v>0</v>
      </c>
      <c r="AL136" s="72">
        <f t="shared" si="273"/>
        <v>0</v>
      </c>
      <c r="AM136" s="72">
        <f t="shared" si="273"/>
        <v>0</v>
      </c>
      <c r="AN136" s="72">
        <f t="shared" si="273"/>
        <v>0</v>
      </c>
      <c r="AO136" s="72">
        <f t="shared" si="273"/>
        <v>0</v>
      </c>
      <c r="AP136" s="72">
        <f t="shared" si="273"/>
        <v>0</v>
      </c>
      <c r="AQ136" s="72">
        <f t="shared" si="273"/>
        <v>0</v>
      </c>
      <c r="AR136" s="72">
        <f t="shared" si="273"/>
        <v>0</v>
      </c>
      <c r="AS136" s="72">
        <f t="shared" si="273"/>
        <v>0</v>
      </c>
      <c r="AT136" s="72">
        <f t="shared" si="273"/>
        <v>0</v>
      </c>
      <c r="AU136" s="72">
        <f t="shared" si="273"/>
        <v>0</v>
      </c>
      <c r="AV136" s="106">
        <f t="shared" si="273"/>
        <v>0</v>
      </c>
      <c r="AW136" s="72">
        <f t="shared" si="273"/>
        <v>0</v>
      </c>
      <c r="AX136" s="72">
        <f t="shared" si="273"/>
        <v>0</v>
      </c>
      <c r="AY136" s="72">
        <f t="shared" si="273"/>
        <v>0</v>
      </c>
      <c r="AZ136" s="72">
        <f t="shared" si="273"/>
        <v>0</v>
      </c>
      <c r="BA136" s="72">
        <f t="shared" si="273"/>
        <v>0</v>
      </c>
      <c r="BB136" s="72">
        <f t="shared" si="273"/>
        <v>0</v>
      </c>
      <c r="BC136" s="72">
        <f t="shared" si="273"/>
        <v>0</v>
      </c>
      <c r="BD136" s="72">
        <f t="shared" si="273"/>
        <v>0</v>
      </c>
      <c r="BE136" s="72">
        <f t="shared" si="273"/>
        <v>0</v>
      </c>
      <c r="BF136" s="72">
        <f t="shared" si="273"/>
        <v>0</v>
      </c>
      <c r="BG136" s="72">
        <f t="shared" si="273"/>
        <v>0</v>
      </c>
      <c r="BH136" s="72">
        <f t="shared" si="273"/>
        <v>0</v>
      </c>
    </row>
    <row r="137" spans="1:60" x14ac:dyDescent="0.2">
      <c r="A137" s="71" t="s">
        <v>41</v>
      </c>
      <c r="B137" s="92" t="s">
        <v>51</v>
      </c>
      <c r="E137" s="72">
        <f t="shared" si="268"/>
        <v>0</v>
      </c>
      <c r="F137" s="72">
        <f t="shared" si="269"/>
        <v>0</v>
      </c>
      <c r="G137" s="72">
        <f t="shared" si="269"/>
        <v>0</v>
      </c>
      <c r="H137" s="72">
        <f t="shared" si="269"/>
        <v>-5876.6644912499996</v>
      </c>
      <c r="I137" s="72">
        <f t="shared" ref="I137:BH137" si="274">H137-I118</f>
        <v>6879.055772630436</v>
      </c>
      <c r="J137" s="72">
        <f t="shared" si="274"/>
        <v>8548.1590806896875</v>
      </c>
      <c r="K137" s="72">
        <f t="shared" si="274"/>
        <v>10217.262388748939</v>
      </c>
      <c r="L137" s="72">
        <f t="shared" si="274"/>
        <v>11886.36569680819</v>
      </c>
      <c r="M137" s="72">
        <f t="shared" si="274"/>
        <v>13626.250163850942</v>
      </c>
      <c r="N137" s="72">
        <f t="shared" si="274"/>
        <v>15366.134630893694</v>
      </c>
      <c r="O137" s="72">
        <f t="shared" si="274"/>
        <v>17106.019097936445</v>
      </c>
      <c r="P137" s="72">
        <f t="shared" si="274"/>
        <v>18845.903564979199</v>
      </c>
      <c r="Q137" s="72">
        <f t="shared" si="274"/>
        <v>20585.788032021948</v>
      </c>
      <c r="R137" s="72">
        <f t="shared" si="274"/>
        <v>22325.672499064698</v>
      </c>
      <c r="S137" s="72">
        <f t="shared" si="274"/>
        <v>24065.556966107448</v>
      </c>
      <c r="T137" s="72">
        <f t="shared" si="274"/>
        <v>25805.441433150198</v>
      </c>
      <c r="U137" s="72">
        <f t="shared" si="274"/>
        <v>27545.325900192947</v>
      </c>
      <c r="V137" s="72">
        <f t="shared" si="274"/>
        <v>29285.210367235697</v>
      </c>
      <c r="W137" s="72">
        <f t="shared" si="274"/>
        <v>31025.094834278447</v>
      </c>
      <c r="X137" s="106">
        <f t="shared" si="274"/>
        <v>32764.979301321197</v>
      </c>
      <c r="Y137" s="72">
        <f t="shared" si="274"/>
        <v>34570.16004048894</v>
      </c>
      <c r="Z137" s="72">
        <f t="shared" si="274"/>
        <v>36375.340779656683</v>
      </c>
      <c r="AA137" s="72">
        <f t="shared" si="274"/>
        <v>38180.521518824426</v>
      </c>
      <c r="AB137" s="72">
        <f t="shared" si="274"/>
        <v>39985.702257992169</v>
      </c>
      <c r="AC137" s="72">
        <f t="shared" si="274"/>
        <v>41790.882997159912</v>
      </c>
      <c r="AD137" s="72">
        <f t="shared" si="274"/>
        <v>43596.063736327655</v>
      </c>
      <c r="AE137" s="72">
        <f t="shared" si="274"/>
        <v>45401.244475495398</v>
      </c>
      <c r="AF137" s="72">
        <f t="shared" si="274"/>
        <v>47206.425214663141</v>
      </c>
      <c r="AG137" s="72">
        <f t="shared" si="274"/>
        <v>49011.605953830884</v>
      </c>
      <c r="AH137" s="72">
        <f t="shared" si="274"/>
        <v>50816.786692998627</v>
      </c>
      <c r="AI137" s="72">
        <f t="shared" si="274"/>
        <v>52621.96743216637</v>
      </c>
      <c r="AJ137" s="106">
        <f t="shared" si="274"/>
        <v>54427.148171334113</v>
      </c>
      <c r="AK137" s="72">
        <f t="shared" si="274"/>
        <v>56292.923851033855</v>
      </c>
      <c r="AL137" s="72">
        <f t="shared" si="274"/>
        <v>58158.699530733596</v>
      </c>
      <c r="AM137" s="72">
        <f t="shared" si="274"/>
        <v>60024.475210433338</v>
      </c>
      <c r="AN137" s="72">
        <f t="shared" si="274"/>
        <v>61890.25089013308</v>
      </c>
      <c r="AO137" s="72">
        <f t="shared" si="274"/>
        <v>63756.026569832822</v>
      </c>
      <c r="AP137" s="72">
        <f t="shared" si="274"/>
        <v>65621.802249532571</v>
      </c>
      <c r="AQ137" s="72">
        <f t="shared" si="274"/>
        <v>67487.577929232313</v>
      </c>
      <c r="AR137" s="72">
        <f t="shared" si="274"/>
        <v>69353.353608932055</v>
      </c>
      <c r="AS137" s="72">
        <f t="shared" si="274"/>
        <v>71219.129288631797</v>
      </c>
      <c r="AT137" s="72">
        <f t="shared" si="274"/>
        <v>73084.904968331539</v>
      </c>
      <c r="AU137" s="72">
        <f t="shared" si="274"/>
        <v>74950.680648031281</v>
      </c>
      <c r="AV137" s="106">
        <f t="shared" si="274"/>
        <v>76816.456327731023</v>
      </c>
      <c r="AW137" s="72">
        <f t="shared" si="274"/>
        <v>78738.125616369784</v>
      </c>
      <c r="AX137" s="72">
        <f t="shared" si="274"/>
        <v>80659.794905008544</v>
      </c>
      <c r="AY137" s="72">
        <f t="shared" si="274"/>
        <v>82581.464193647305</v>
      </c>
      <c r="AZ137" s="72">
        <f t="shared" si="274"/>
        <v>84503.133482286066</v>
      </c>
      <c r="BA137" s="72">
        <f t="shared" si="274"/>
        <v>86424.802770924827</v>
      </c>
      <c r="BB137" s="72">
        <f t="shared" si="274"/>
        <v>88346.472059563588</v>
      </c>
      <c r="BC137" s="72">
        <f t="shared" si="274"/>
        <v>90268.141348202349</v>
      </c>
      <c r="BD137" s="72">
        <f t="shared" si="274"/>
        <v>92189.81063684111</v>
      </c>
      <c r="BE137" s="72">
        <f t="shared" si="274"/>
        <v>94111.479925479871</v>
      </c>
      <c r="BF137" s="72">
        <f t="shared" si="274"/>
        <v>96033.149214118632</v>
      </c>
      <c r="BG137" s="72">
        <f t="shared" si="274"/>
        <v>97954.818502757393</v>
      </c>
      <c r="BH137" s="72">
        <f t="shared" si="274"/>
        <v>99876.487791396154</v>
      </c>
    </row>
    <row r="138" spans="1:60" x14ac:dyDescent="0.2">
      <c r="A138" s="71" t="s">
        <v>47</v>
      </c>
      <c r="B138" s="92" t="s">
        <v>51</v>
      </c>
      <c r="E138" s="72">
        <f t="shared" si="268"/>
        <v>0</v>
      </c>
      <c r="F138" s="72">
        <f t="shared" si="269"/>
        <v>0</v>
      </c>
      <c r="G138" s="72">
        <f t="shared" si="269"/>
        <v>0</v>
      </c>
      <c r="H138" s="72">
        <f t="shared" si="269"/>
        <v>-3.7799999999999995E-3</v>
      </c>
      <c r="I138" s="72">
        <f t="shared" ref="I138:BH138" si="275">H138-I119</f>
        <v>-8.373190895999999E-3</v>
      </c>
      <c r="J138" s="72">
        <f t="shared" si="275"/>
        <v>-8.7670668959999986E-3</v>
      </c>
      <c r="K138" s="72">
        <f t="shared" si="275"/>
        <v>-9.1609428959999982E-3</v>
      </c>
      <c r="L138" s="72">
        <f t="shared" si="275"/>
        <v>-9.5548188959999978E-3</v>
      </c>
      <c r="M138" s="72">
        <f t="shared" si="275"/>
        <v>-9.9031668959999979E-3</v>
      </c>
      <c r="N138" s="72">
        <f t="shared" si="275"/>
        <v>-1.0251514895999998E-2</v>
      </c>
      <c r="O138" s="72">
        <f t="shared" si="275"/>
        <v>-1.0599862895999998E-2</v>
      </c>
      <c r="P138" s="72">
        <f t="shared" si="275"/>
        <v>-1.0948210895999998E-2</v>
      </c>
      <c r="Q138" s="72">
        <f t="shared" si="275"/>
        <v>-1.1296558895999998E-2</v>
      </c>
      <c r="R138" s="72">
        <f t="shared" si="275"/>
        <v>-1.1644906895999998E-2</v>
      </c>
      <c r="S138" s="72">
        <f t="shared" si="275"/>
        <v>-1.1993254895999998E-2</v>
      </c>
      <c r="T138" s="72">
        <f t="shared" si="275"/>
        <v>-1.2341602895999998E-2</v>
      </c>
      <c r="U138" s="72">
        <f t="shared" si="275"/>
        <v>-1.2689950895999998E-2</v>
      </c>
      <c r="V138" s="72">
        <f t="shared" si="275"/>
        <v>-1.3038298895999998E-2</v>
      </c>
      <c r="W138" s="72">
        <f t="shared" si="275"/>
        <v>-1.3386646895999998E-2</v>
      </c>
      <c r="X138" s="106">
        <f t="shared" si="275"/>
        <v>-1.3734994895999999E-2</v>
      </c>
      <c r="Y138" s="72">
        <f t="shared" si="275"/>
        <v>-1.4074942895999998E-2</v>
      </c>
      <c r="Z138" s="72">
        <f t="shared" si="275"/>
        <v>-1.4414890895999998E-2</v>
      </c>
      <c r="AA138" s="72">
        <f t="shared" si="275"/>
        <v>-1.4754838895999997E-2</v>
      </c>
      <c r="AB138" s="72">
        <f t="shared" si="275"/>
        <v>-1.5094786895999997E-2</v>
      </c>
      <c r="AC138" s="72">
        <f t="shared" si="275"/>
        <v>-1.5434734895999997E-2</v>
      </c>
      <c r="AD138" s="72">
        <f t="shared" si="275"/>
        <v>-1.5774682895999998E-2</v>
      </c>
      <c r="AE138" s="72">
        <f t="shared" si="275"/>
        <v>-1.6114630895999998E-2</v>
      </c>
      <c r="AF138" s="72">
        <f t="shared" si="275"/>
        <v>-1.6454578895999997E-2</v>
      </c>
      <c r="AG138" s="72">
        <f t="shared" si="275"/>
        <v>-1.6794526895999997E-2</v>
      </c>
      <c r="AH138" s="72">
        <f t="shared" si="275"/>
        <v>-1.7134474895999997E-2</v>
      </c>
      <c r="AI138" s="72">
        <f t="shared" si="275"/>
        <v>-1.7474422895999996E-2</v>
      </c>
      <c r="AJ138" s="106">
        <f t="shared" si="275"/>
        <v>-1.7814370895999996E-2</v>
      </c>
      <c r="AK138" s="72">
        <f t="shared" si="275"/>
        <v>-1.8115342895999996E-2</v>
      </c>
      <c r="AL138" s="72">
        <f t="shared" si="275"/>
        <v>-1.8416314895999996E-2</v>
      </c>
      <c r="AM138" s="72">
        <f t="shared" si="275"/>
        <v>-1.8717286895999996E-2</v>
      </c>
      <c r="AN138" s="72">
        <f t="shared" si="275"/>
        <v>-1.9018258895999996E-2</v>
      </c>
      <c r="AO138" s="72">
        <f t="shared" si="275"/>
        <v>-1.9319230895999996E-2</v>
      </c>
      <c r="AP138" s="72">
        <f t="shared" si="275"/>
        <v>-1.9620202895999996E-2</v>
      </c>
      <c r="AQ138" s="72">
        <f t="shared" si="275"/>
        <v>-1.9921174895999996E-2</v>
      </c>
      <c r="AR138" s="72">
        <f t="shared" si="275"/>
        <v>-2.0222146895999996E-2</v>
      </c>
      <c r="AS138" s="72">
        <f t="shared" si="275"/>
        <v>-2.0523118895999996E-2</v>
      </c>
      <c r="AT138" s="72">
        <f t="shared" si="275"/>
        <v>-2.0824090895999996E-2</v>
      </c>
      <c r="AU138" s="72">
        <f t="shared" si="275"/>
        <v>-2.1125062895999996E-2</v>
      </c>
      <c r="AV138" s="106">
        <f t="shared" si="275"/>
        <v>-2.1426034895999996E-2</v>
      </c>
      <c r="AW138" s="72">
        <f t="shared" si="275"/>
        <v>-2.1691054895999998E-2</v>
      </c>
      <c r="AX138" s="72">
        <f t="shared" si="275"/>
        <v>-2.1956074895999999E-2</v>
      </c>
      <c r="AY138" s="72">
        <f t="shared" si="275"/>
        <v>-2.2221094896E-2</v>
      </c>
      <c r="AZ138" s="72">
        <f t="shared" si="275"/>
        <v>-2.2486114896000001E-2</v>
      </c>
      <c r="BA138" s="72">
        <f t="shared" si="275"/>
        <v>-2.2751134896000003E-2</v>
      </c>
      <c r="BB138" s="72">
        <f t="shared" si="275"/>
        <v>-2.3016154896000004E-2</v>
      </c>
      <c r="BC138" s="72">
        <f t="shared" si="275"/>
        <v>-2.3281174896000005E-2</v>
      </c>
      <c r="BD138" s="72">
        <f t="shared" si="275"/>
        <v>-2.3546194896000006E-2</v>
      </c>
      <c r="BE138" s="72">
        <f t="shared" si="275"/>
        <v>-2.3811214896000008E-2</v>
      </c>
      <c r="BF138" s="72">
        <f t="shared" si="275"/>
        <v>-2.4076234896000009E-2</v>
      </c>
      <c r="BG138" s="72">
        <f t="shared" si="275"/>
        <v>-2.434125489600001E-2</v>
      </c>
      <c r="BH138" s="72">
        <f t="shared" si="275"/>
        <v>-2.4606274896000011E-2</v>
      </c>
    </row>
    <row r="139" spans="1:60" x14ac:dyDescent="0.2">
      <c r="A139" s="71" t="s">
        <v>44</v>
      </c>
      <c r="B139" s="92" t="s">
        <v>51</v>
      </c>
      <c r="E139" s="72">
        <f t="shared" si="268"/>
        <v>0</v>
      </c>
      <c r="F139" s="72">
        <f t="shared" si="269"/>
        <v>0</v>
      </c>
      <c r="G139" s="72">
        <f t="shared" si="269"/>
        <v>0</v>
      </c>
      <c r="H139" s="72">
        <f t="shared" si="269"/>
        <v>1.5225524999999998</v>
      </c>
      <c r="I139" s="72">
        <f t="shared" ref="I139:BH139" si="276">H139-I120</f>
        <v>0.44786917123199976</v>
      </c>
      <c r="J139" s="72">
        <f t="shared" si="276"/>
        <v>0.60956424673200005</v>
      </c>
      <c r="K139" s="72">
        <f t="shared" si="276"/>
        <v>0.77125932223200033</v>
      </c>
      <c r="L139" s="72">
        <f t="shared" si="276"/>
        <v>0.93295439773200062</v>
      </c>
      <c r="M139" s="72">
        <f t="shared" si="276"/>
        <v>1.0763111742320008</v>
      </c>
      <c r="N139" s="72">
        <f t="shared" si="276"/>
        <v>1.2196679507320012</v>
      </c>
      <c r="O139" s="72">
        <f t="shared" si="276"/>
        <v>1.3630247272320015</v>
      </c>
      <c r="P139" s="72">
        <f t="shared" si="276"/>
        <v>1.5063815037320019</v>
      </c>
      <c r="Q139" s="72">
        <f t="shared" si="276"/>
        <v>1.6497382802320022</v>
      </c>
      <c r="R139" s="72">
        <f t="shared" si="276"/>
        <v>1.7930950567320025</v>
      </c>
      <c r="S139" s="72">
        <f t="shared" si="276"/>
        <v>1.9364518332320029</v>
      </c>
      <c r="T139" s="72">
        <f t="shared" si="276"/>
        <v>2.079808609732003</v>
      </c>
      <c r="U139" s="72">
        <f t="shared" si="276"/>
        <v>2.2231653862320031</v>
      </c>
      <c r="V139" s="72">
        <f t="shared" si="276"/>
        <v>2.3665221627320032</v>
      </c>
      <c r="W139" s="72">
        <f t="shared" si="276"/>
        <v>2.5098789392320033</v>
      </c>
      <c r="X139" s="106">
        <f t="shared" si="276"/>
        <v>2.6532357157320035</v>
      </c>
      <c r="Y139" s="72">
        <f t="shared" si="276"/>
        <v>2.7688482022320033</v>
      </c>
      <c r="Z139" s="72">
        <f t="shared" si="276"/>
        <v>2.8844606887320032</v>
      </c>
      <c r="AA139" s="72">
        <f t="shared" si="276"/>
        <v>3.0000731752320031</v>
      </c>
      <c r="AB139" s="72">
        <f t="shared" si="276"/>
        <v>3.115685661732003</v>
      </c>
      <c r="AC139" s="72">
        <f t="shared" si="276"/>
        <v>3.2312981482320029</v>
      </c>
      <c r="AD139" s="72">
        <f t="shared" si="276"/>
        <v>3.3469106347320028</v>
      </c>
      <c r="AE139" s="72">
        <f t="shared" si="276"/>
        <v>3.4625231212320027</v>
      </c>
      <c r="AF139" s="72">
        <f t="shared" si="276"/>
        <v>3.5781356077320026</v>
      </c>
      <c r="AG139" s="72">
        <f t="shared" si="276"/>
        <v>3.6937480942320025</v>
      </c>
      <c r="AH139" s="72">
        <f t="shared" si="276"/>
        <v>3.8093605807320023</v>
      </c>
      <c r="AI139" s="72">
        <f t="shared" si="276"/>
        <v>3.9249730672320022</v>
      </c>
      <c r="AJ139" s="106">
        <f t="shared" si="276"/>
        <v>4.0405855537320026</v>
      </c>
      <c r="AK139" s="72">
        <f t="shared" si="276"/>
        <v>4.1404988322320024</v>
      </c>
      <c r="AL139" s="72">
        <f t="shared" si="276"/>
        <v>4.2404121107320023</v>
      </c>
      <c r="AM139" s="72">
        <f t="shared" si="276"/>
        <v>4.3403253892320022</v>
      </c>
      <c r="AN139" s="72">
        <f t="shared" si="276"/>
        <v>4.440238667732002</v>
      </c>
      <c r="AO139" s="72">
        <f t="shared" si="276"/>
        <v>4.5401519462320019</v>
      </c>
      <c r="AP139" s="72">
        <f t="shared" si="276"/>
        <v>4.6400652247320018</v>
      </c>
      <c r="AQ139" s="72">
        <f t="shared" si="276"/>
        <v>4.7399785032320016</v>
      </c>
      <c r="AR139" s="72">
        <f t="shared" si="276"/>
        <v>4.8398917817320015</v>
      </c>
      <c r="AS139" s="72">
        <f t="shared" si="276"/>
        <v>4.9398050602320014</v>
      </c>
      <c r="AT139" s="72">
        <f t="shared" si="276"/>
        <v>5.0397183387320013</v>
      </c>
      <c r="AU139" s="72">
        <f t="shared" si="276"/>
        <v>5.1396316172320011</v>
      </c>
      <c r="AV139" s="106">
        <f t="shared" si="276"/>
        <v>5.239544895732001</v>
      </c>
      <c r="AW139" s="72">
        <f t="shared" si="276"/>
        <v>5.3249770082320014</v>
      </c>
      <c r="AX139" s="72">
        <f t="shared" si="276"/>
        <v>5.4104091207320018</v>
      </c>
      <c r="AY139" s="72">
        <f t="shared" si="276"/>
        <v>5.4958412332320021</v>
      </c>
      <c r="AZ139" s="72">
        <f t="shared" si="276"/>
        <v>5.5812733457320025</v>
      </c>
      <c r="BA139" s="72">
        <f t="shared" si="276"/>
        <v>5.6667054582320029</v>
      </c>
      <c r="BB139" s="72">
        <f t="shared" si="276"/>
        <v>5.7521375707320033</v>
      </c>
      <c r="BC139" s="72">
        <f t="shared" si="276"/>
        <v>5.8375696832320036</v>
      </c>
      <c r="BD139" s="72">
        <f t="shared" si="276"/>
        <v>5.923001795732004</v>
      </c>
      <c r="BE139" s="72">
        <f t="shared" si="276"/>
        <v>6.0084339082320044</v>
      </c>
      <c r="BF139" s="72">
        <f t="shared" si="276"/>
        <v>6.0938660207320048</v>
      </c>
      <c r="BG139" s="72">
        <f t="shared" si="276"/>
        <v>6.1792981332320052</v>
      </c>
      <c r="BH139" s="72">
        <f t="shared" si="276"/>
        <v>6.2647302457320055</v>
      </c>
    </row>
    <row r="140" spans="1:60" x14ac:dyDescent="0.2">
      <c r="A140" s="71" t="s">
        <v>45</v>
      </c>
      <c r="B140" s="92" t="s">
        <v>51</v>
      </c>
      <c r="E140" s="72">
        <f t="shared" si="268"/>
        <v>-312190.44312601828</v>
      </c>
      <c r="F140" s="72">
        <f t="shared" si="269"/>
        <v>-584290.85524155025</v>
      </c>
      <c r="G140" s="72">
        <f t="shared" si="269"/>
        <v>-825139.21748070617</v>
      </c>
      <c r="H140" s="72">
        <f t="shared" si="269"/>
        <v>-1037157.2754058621</v>
      </c>
      <c r="I140" s="72">
        <f t="shared" ref="I140:BH140" si="277">H140-I121</f>
        <v>-1162594.9201770024</v>
      </c>
      <c r="J140" s="72">
        <f t="shared" si="277"/>
        <v>-1179427.0128456594</v>
      </c>
      <c r="K140" s="72">
        <f t="shared" si="277"/>
        <v>-1196259.1055143164</v>
      </c>
      <c r="L140" s="72">
        <f t="shared" si="277"/>
        <v>-1213091.1981829733</v>
      </c>
      <c r="M140" s="72">
        <f t="shared" si="277"/>
        <v>-1227866.7291438982</v>
      </c>
      <c r="N140" s="72">
        <f t="shared" si="277"/>
        <v>-1242642.2601048232</v>
      </c>
      <c r="O140" s="72">
        <f t="shared" si="277"/>
        <v>-1257417.7910657481</v>
      </c>
      <c r="P140" s="72">
        <f t="shared" si="277"/>
        <v>-1272193.322026673</v>
      </c>
      <c r="Q140" s="72">
        <f t="shared" si="277"/>
        <v>-1286968.8529875979</v>
      </c>
      <c r="R140" s="72">
        <f t="shared" si="277"/>
        <v>-1301744.3839485229</v>
      </c>
      <c r="S140" s="72">
        <f t="shared" si="277"/>
        <v>-1316519.9149094478</v>
      </c>
      <c r="T140" s="72">
        <f t="shared" si="277"/>
        <v>-1331295.4458703727</v>
      </c>
      <c r="U140" s="72">
        <f t="shared" si="277"/>
        <v>-1346070.9768312976</v>
      </c>
      <c r="V140" s="72">
        <f t="shared" si="277"/>
        <v>-1360846.5077922225</v>
      </c>
      <c r="W140" s="72">
        <f t="shared" si="277"/>
        <v>-1375622.0387531475</v>
      </c>
      <c r="X140" s="106">
        <f t="shared" si="277"/>
        <v>-1390397.5697140724</v>
      </c>
      <c r="Y140" s="72">
        <f t="shared" si="277"/>
        <v>-1403073.2935107944</v>
      </c>
      <c r="Z140" s="72">
        <f t="shared" si="277"/>
        <v>-1415749.0173075164</v>
      </c>
      <c r="AA140" s="72">
        <f t="shared" si="277"/>
        <v>-1428424.7411042384</v>
      </c>
      <c r="AB140" s="72">
        <f t="shared" si="277"/>
        <v>-1441100.4649009604</v>
      </c>
      <c r="AC140" s="72">
        <f t="shared" si="277"/>
        <v>-1453776.1886976825</v>
      </c>
      <c r="AD140" s="72">
        <f t="shared" si="277"/>
        <v>-1466451.9124944045</v>
      </c>
      <c r="AE140" s="72">
        <f t="shared" si="277"/>
        <v>-1479127.6362911265</v>
      </c>
      <c r="AF140" s="72">
        <f t="shared" si="277"/>
        <v>-1491803.3600878485</v>
      </c>
      <c r="AG140" s="72">
        <f t="shared" si="277"/>
        <v>-1504479.0838845705</v>
      </c>
      <c r="AH140" s="72">
        <f t="shared" si="277"/>
        <v>-1517154.8076812925</v>
      </c>
      <c r="AI140" s="72">
        <f t="shared" si="277"/>
        <v>-1529830.5314780145</v>
      </c>
      <c r="AJ140" s="106">
        <f t="shared" si="277"/>
        <v>-1542506.2552747366</v>
      </c>
      <c r="AK140" s="72">
        <f t="shared" si="277"/>
        <v>-1553423.3305083045</v>
      </c>
      <c r="AL140" s="72">
        <f t="shared" si="277"/>
        <v>-1564340.4057418725</v>
      </c>
      <c r="AM140" s="72">
        <f t="shared" si="277"/>
        <v>-1575257.4809754405</v>
      </c>
      <c r="AN140" s="72">
        <f t="shared" si="277"/>
        <v>-1586174.5562090084</v>
      </c>
      <c r="AO140" s="72">
        <f t="shared" si="277"/>
        <v>-1597091.6314425764</v>
      </c>
      <c r="AP140" s="72">
        <f t="shared" si="277"/>
        <v>-1608008.7066761444</v>
      </c>
      <c r="AQ140" s="72">
        <f t="shared" si="277"/>
        <v>-1618925.7819097124</v>
      </c>
      <c r="AR140" s="72">
        <f t="shared" si="277"/>
        <v>-1629842.8571432803</v>
      </c>
      <c r="AS140" s="72">
        <f t="shared" si="277"/>
        <v>-1640759.9323768483</v>
      </c>
      <c r="AT140" s="72">
        <f t="shared" si="277"/>
        <v>-1651677.0076104163</v>
      </c>
      <c r="AU140" s="72">
        <f t="shared" si="277"/>
        <v>-1662594.0828439842</v>
      </c>
      <c r="AV140" s="106">
        <f t="shared" si="277"/>
        <v>-1673511.1580775522</v>
      </c>
      <c r="AW140" s="72">
        <f t="shared" si="277"/>
        <v>-1684139.9302679803</v>
      </c>
      <c r="AX140" s="72">
        <f t="shared" si="277"/>
        <v>-1694768.7024584084</v>
      </c>
      <c r="AY140" s="72">
        <f t="shared" si="277"/>
        <v>-1705397.4746488365</v>
      </c>
      <c r="AZ140" s="72">
        <f t="shared" si="277"/>
        <v>-1716026.2468392646</v>
      </c>
      <c r="BA140" s="72">
        <f t="shared" si="277"/>
        <v>-1726655.0190296927</v>
      </c>
      <c r="BB140" s="72">
        <f t="shared" si="277"/>
        <v>-1737283.7912201209</v>
      </c>
      <c r="BC140" s="72">
        <f t="shared" si="277"/>
        <v>-1747912.563410549</v>
      </c>
      <c r="BD140" s="72">
        <f t="shared" si="277"/>
        <v>-1758541.3356009771</v>
      </c>
      <c r="BE140" s="72">
        <f t="shared" si="277"/>
        <v>-1769170.1077914052</v>
      </c>
      <c r="BF140" s="72">
        <f t="shared" si="277"/>
        <v>-1779798.8799818333</v>
      </c>
      <c r="BG140" s="72">
        <f t="shared" si="277"/>
        <v>-1790427.6521722614</v>
      </c>
      <c r="BH140" s="72">
        <f t="shared" si="277"/>
        <v>-1801056.4243626895</v>
      </c>
    </row>
    <row r="141" spans="1:60" x14ac:dyDescent="0.2">
      <c r="A141" s="71" t="s">
        <v>42</v>
      </c>
      <c r="B141" s="92" t="s">
        <v>51</v>
      </c>
      <c r="E141" s="72">
        <f t="shared" si="268"/>
        <v>0</v>
      </c>
      <c r="F141" s="72">
        <f t="shared" si="269"/>
        <v>0</v>
      </c>
      <c r="G141" s="72">
        <f t="shared" si="269"/>
        <v>0</v>
      </c>
      <c r="H141" s="72">
        <f t="shared" si="269"/>
        <v>-12933.828652499998</v>
      </c>
      <c r="I141" s="72">
        <f t="shared" ref="I141:BH141" si="278">H141-I122</f>
        <v>-16463.846555254815</v>
      </c>
      <c r="J141" s="72">
        <f t="shared" si="278"/>
        <v>-17351.682037645314</v>
      </c>
      <c r="K141" s="72">
        <f t="shared" si="278"/>
        <v>-18239.517520035814</v>
      </c>
      <c r="L141" s="72">
        <f t="shared" si="278"/>
        <v>-19127.353002426313</v>
      </c>
      <c r="M141" s="72">
        <f t="shared" si="278"/>
        <v>-19859.407704157813</v>
      </c>
      <c r="N141" s="72">
        <f t="shared" si="278"/>
        <v>-20591.462405889313</v>
      </c>
      <c r="O141" s="72">
        <f t="shared" si="278"/>
        <v>-21323.517107620813</v>
      </c>
      <c r="P141" s="72">
        <f t="shared" si="278"/>
        <v>-22055.571809352314</v>
      </c>
      <c r="Q141" s="72">
        <f t="shared" si="278"/>
        <v>-22787.626511083814</v>
      </c>
      <c r="R141" s="72">
        <f t="shared" si="278"/>
        <v>-23519.681212815314</v>
      </c>
      <c r="S141" s="72">
        <f t="shared" si="278"/>
        <v>-24251.735914546814</v>
      </c>
      <c r="T141" s="72">
        <f t="shared" si="278"/>
        <v>-24983.790616278315</v>
      </c>
      <c r="U141" s="72">
        <f t="shared" si="278"/>
        <v>-25715.845318009815</v>
      </c>
      <c r="V141" s="72">
        <f t="shared" si="278"/>
        <v>-26447.900019741315</v>
      </c>
      <c r="W141" s="72">
        <f t="shared" si="278"/>
        <v>-27179.954721472815</v>
      </c>
      <c r="X141" s="106">
        <f t="shared" si="278"/>
        <v>-27912.009423204316</v>
      </c>
      <c r="Y141" s="72">
        <f t="shared" si="278"/>
        <v>-28698.673623690815</v>
      </c>
      <c r="Z141" s="72">
        <f t="shared" si="278"/>
        <v>-29485.337824177313</v>
      </c>
      <c r="AA141" s="72">
        <f t="shared" si="278"/>
        <v>-30272.002024663812</v>
      </c>
      <c r="AB141" s="72">
        <f t="shared" si="278"/>
        <v>-31058.666225150311</v>
      </c>
      <c r="AC141" s="72">
        <f t="shared" si="278"/>
        <v>-31845.33042563681</v>
      </c>
      <c r="AD141" s="72">
        <f t="shared" si="278"/>
        <v>-32631.994626123309</v>
      </c>
      <c r="AE141" s="72">
        <f t="shared" si="278"/>
        <v>-33418.658826609804</v>
      </c>
      <c r="AF141" s="72">
        <f t="shared" si="278"/>
        <v>-34205.323027096303</v>
      </c>
      <c r="AG141" s="72">
        <f t="shared" si="278"/>
        <v>-34991.987227582802</v>
      </c>
      <c r="AH141" s="72">
        <f t="shared" si="278"/>
        <v>-35778.651428069301</v>
      </c>
      <c r="AI141" s="72">
        <f t="shared" si="278"/>
        <v>-36565.3156285558</v>
      </c>
      <c r="AJ141" s="106">
        <f t="shared" si="278"/>
        <v>-37351.979829042299</v>
      </c>
      <c r="AK141" s="72">
        <f t="shared" si="278"/>
        <v>-38005.281885200799</v>
      </c>
      <c r="AL141" s="72">
        <f t="shared" si="278"/>
        <v>-38658.583941359298</v>
      </c>
      <c r="AM141" s="72">
        <f t="shared" si="278"/>
        <v>-39311.885997517798</v>
      </c>
      <c r="AN141" s="72">
        <f t="shared" si="278"/>
        <v>-39965.188053676298</v>
      </c>
      <c r="AO141" s="72">
        <f t="shared" si="278"/>
        <v>-40618.490109834798</v>
      </c>
      <c r="AP141" s="72">
        <f t="shared" si="278"/>
        <v>-41271.792165993298</v>
      </c>
      <c r="AQ141" s="72">
        <f t="shared" si="278"/>
        <v>-41925.094222151798</v>
      </c>
      <c r="AR141" s="72">
        <f t="shared" si="278"/>
        <v>-42578.396278310298</v>
      </c>
      <c r="AS141" s="72">
        <f t="shared" si="278"/>
        <v>-43231.698334468798</v>
      </c>
      <c r="AT141" s="72">
        <f t="shared" si="278"/>
        <v>-43885.000390627298</v>
      </c>
      <c r="AU141" s="72">
        <f t="shared" si="278"/>
        <v>-44538.302446785798</v>
      </c>
      <c r="AV141" s="106">
        <f t="shared" si="278"/>
        <v>-45191.604502944298</v>
      </c>
      <c r="AW141" s="72">
        <f t="shared" si="278"/>
        <v>-45721.891477696794</v>
      </c>
      <c r="AX141" s="72">
        <f t="shared" si="278"/>
        <v>-46252.17845244929</v>
      </c>
      <c r="AY141" s="72">
        <f t="shared" si="278"/>
        <v>-46782.465427201787</v>
      </c>
      <c r="AZ141" s="72">
        <f t="shared" si="278"/>
        <v>-47312.752401954283</v>
      </c>
      <c r="BA141" s="72">
        <f t="shared" si="278"/>
        <v>-47843.03937670678</v>
      </c>
      <c r="BB141" s="72">
        <f t="shared" si="278"/>
        <v>-48373.326351459276</v>
      </c>
      <c r="BC141" s="72">
        <f t="shared" si="278"/>
        <v>-48903.613326211773</v>
      </c>
      <c r="BD141" s="72">
        <f t="shared" si="278"/>
        <v>-49433.900300964269</v>
      </c>
      <c r="BE141" s="72">
        <f t="shared" si="278"/>
        <v>-49964.187275716766</v>
      </c>
      <c r="BF141" s="72">
        <f t="shared" si="278"/>
        <v>-50494.474250469262</v>
      </c>
      <c r="BG141" s="72">
        <f t="shared" si="278"/>
        <v>-51024.761225221759</v>
      </c>
      <c r="BH141" s="72">
        <f t="shared" si="278"/>
        <v>-51555.048199974255</v>
      </c>
    </row>
    <row r="142" spans="1:60" x14ac:dyDescent="0.2">
      <c r="A142" s="71" t="s">
        <v>46</v>
      </c>
      <c r="B142" s="92" t="s">
        <v>51</v>
      </c>
      <c r="E142" s="72">
        <f t="shared" si="268"/>
        <v>0</v>
      </c>
      <c r="F142" s="72">
        <f t="shared" si="269"/>
        <v>0</v>
      </c>
      <c r="G142" s="72">
        <f t="shared" si="269"/>
        <v>0</v>
      </c>
      <c r="H142" s="72">
        <f t="shared" si="269"/>
        <v>-1842.4644524999997</v>
      </c>
      <c r="I142" s="72">
        <f t="shared" ref="I142:BH142" si="279">H142-I123</f>
        <v>-2883.1345597142754</v>
      </c>
      <c r="J142" s="72">
        <f t="shared" si="279"/>
        <v>-2898.2427682247753</v>
      </c>
      <c r="K142" s="72">
        <f t="shared" si="279"/>
        <v>-2913.3509767352753</v>
      </c>
      <c r="L142" s="72">
        <f t="shared" si="279"/>
        <v>-2928.4591852457752</v>
      </c>
      <c r="M142" s="72">
        <f t="shared" si="279"/>
        <v>-2921.3759330172752</v>
      </c>
      <c r="N142" s="72">
        <f t="shared" si="279"/>
        <v>-2914.2926807887752</v>
      </c>
      <c r="O142" s="72">
        <f t="shared" si="279"/>
        <v>-2907.2094285602752</v>
      </c>
      <c r="P142" s="72">
        <f t="shared" si="279"/>
        <v>-2900.1261763317752</v>
      </c>
      <c r="Q142" s="72">
        <f t="shared" si="279"/>
        <v>-2893.0429241032753</v>
      </c>
      <c r="R142" s="72">
        <f t="shared" si="279"/>
        <v>-2885.9596718747753</v>
      </c>
      <c r="S142" s="72">
        <f t="shared" si="279"/>
        <v>-2878.8764196462753</v>
      </c>
      <c r="T142" s="72">
        <f t="shared" si="279"/>
        <v>-2871.7931674177753</v>
      </c>
      <c r="U142" s="72">
        <f t="shared" si="279"/>
        <v>-2864.7099151892753</v>
      </c>
      <c r="V142" s="72">
        <f t="shared" si="279"/>
        <v>-2857.6266629607753</v>
      </c>
      <c r="W142" s="72">
        <f t="shared" si="279"/>
        <v>-2850.5434107322753</v>
      </c>
      <c r="X142" s="106">
        <f t="shared" si="279"/>
        <v>-2843.4601585037753</v>
      </c>
      <c r="Y142" s="72">
        <f t="shared" si="279"/>
        <v>-2886.7376013102753</v>
      </c>
      <c r="Z142" s="72">
        <f t="shared" si="279"/>
        <v>-2930.0150441167752</v>
      </c>
      <c r="AA142" s="72">
        <f t="shared" si="279"/>
        <v>-2973.2924869232752</v>
      </c>
      <c r="AB142" s="72">
        <f t="shared" si="279"/>
        <v>-3016.5699297297751</v>
      </c>
      <c r="AC142" s="72">
        <f t="shared" si="279"/>
        <v>-3059.8473725362751</v>
      </c>
      <c r="AD142" s="72">
        <f t="shared" si="279"/>
        <v>-3103.124815342775</v>
      </c>
      <c r="AE142" s="72">
        <f t="shared" si="279"/>
        <v>-3146.402258149275</v>
      </c>
      <c r="AF142" s="72">
        <f t="shared" si="279"/>
        <v>-3189.6797009557749</v>
      </c>
      <c r="AG142" s="72">
        <f t="shared" si="279"/>
        <v>-3232.9571437622749</v>
      </c>
      <c r="AH142" s="72">
        <f t="shared" si="279"/>
        <v>-3276.2345865687748</v>
      </c>
      <c r="AI142" s="72">
        <f t="shared" si="279"/>
        <v>-3319.5120293752748</v>
      </c>
      <c r="AJ142" s="106">
        <f t="shared" si="279"/>
        <v>-3362.7894721817747</v>
      </c>
      <c r="AK142" s="72">
        <f t="shared" si="279"/>
        <v>-3387.0690593002751</v>
      </c>
      <c r="AL142" s="72">
        <f t="shared" si="279"/>
        <v>-3411.3486464187754</v>
      </c>
      <c r="AM142" s="72">
        <f t="shared" si="279"/>
        <v>-3435.6282335372757</v>
      </c>
      <c r="AN142" s="72">
        <f t="shared" si="279"/>
        <v>-3459.907820655776</v>
      </c>
      <c r="AO142" s="72">
        <f t="shared" si="279"/>
        <v>-3484.1874077742764</v>
      </c>
      <c r="AP142" s="72">
        <f t="shared" si="279"/>
        <v>-3508.4669948927767</v>
      </c>
      <c r="AQ142" s="72">
        <f t="shared" si="279"/>
        <v>-3532.746582011277</v>
      </c>
      <c r="AR142" s="72">
        <f t="shared" si="279"/>
        <v>-3557.0261691297774</v>
      </c>
      <c r="AS142" s="72">
        <f t="shared" si="279"/>
        <v>-3581.3057562482777</v>
      </c>
      <c r="AT142" s="72">
        <f t="shared" si="279"/>
        <v>-3605.585343366778</v>
      </c>
      <c r="AU142" s="72">
        <f t="shared" si="279"/>
        <v>-3629.8649304852784</v>
      </c>
      <c r="AV142" s="106">
        <f t="shared" si="279"/>
        <v>-3654.1445176037787</v>
      </c>
      <c r="AW142" s="72">
        <f t="shared" si="279"/>
        <v>-3660.9002205962788</v>
      </c>
      <c r="AX142" s="72">
        <f t="shared" si="279"/>
        <v>-3667.6559235887789</v>
      </c>
      <c r="AY142" s="72">
        <f t="shared" si="279"/>
        <v>-3674.4116265812791</v>
      </c>
      <c r="AZ142" s="72">
        <f t="shared" si="279"/>
        <v>-3681.1673295737792</v>
      </c>
      <c r="BA142" s="72">
        <f t="shared" si="279"/>
        <v>-3687.9230325662793</v>
      </c>
      <c r="BB142" s="72">
        <f t="shared" si="279"/>
        <v>-3694.6787355587794</v>
      </c>
      <c r="BC142" s="72">
        <f t="shared" si="279"/>
        <v>-3701.4344385512795</v>
      </c>
      <c r="BD142" s="72">
        <f t="shared" si="279"/>
        <v>-3708.1901415437796</v>
      </c>
      <c r="BE142" s="72">
        <f t="shared" si="279"/>
        <v>-3714.9458445362798</v>
      </c>
      <c r="BF142" s="72">
        <f t="shared" si="279"/>
        <v>-3721.7015475287799</v>
      </c>
      <c r="BG142" s="72">
        <f t="shared" si="279"/>
        <v>-3728.45725052128</v>
      </c>
      <c r="BH142" s="72">
        <f t="shared" si="279"/>
        <v>-3735.2129535137801</v>
      </c>
    </row>
    <row r="143" spans="1:60" x14ac:dyDescent="0.2">
      <c r="A143" s="71" t="s">
        <v>48</v>
      </c>
      <c r="B143" s="92" t="s">
        <v>51</v>
      </c>
      <c r="E143" s="72">
        <f t="shared" si="268"/>
        <v>0</v>
      </c>
      <c r="F143" s="72">
        <f t="shared" si="269"/>
        <v>0</v>
      </c>
      <c r="G143" s="72">
        <f t="shared" si="269"/>
        <v>0</v>
      </c>
      <c r="H143" s="72">
        <f t="shared" si="269"/>
        <v>-41.117186249999996</v>
      </c>
      <c r="I143" s="72">
        <f t="shared" ref="I143:BH143" si="280">H143-I124</f>
        <v>-19.390821177167993</v>
      </c>
      <c r="J143" s="72">
        <f t="shared" si="280"/>
        <v>-7.712626566917999</v>
      </c>
      <c r="K143" s="72">
        <f t="shared" si="280"/>
        <v>3.9655680433319951</v>
      </c>
      <c r="L143" s="72">
        <f t="shared" si="280"/>
        <v>15.643762653581989</v>
      </c>
      <c r="M143" s="72">
        <f t="shared" si="280"/>
        <v>27.817190929332007</v>
      </c>
      <c r="N143" s="72">
        <f t="shared" si="280"/>
        <v>39.990619205082027</v>
      </c>
      <c r="O143" s="72">
        <f t="shared" si="280"/>
        <v>52.164047480832046</v>
      </c>
      <c r="P143" s="72">
        <f t="shared" si="280"/>
        <v>64.337475756582066</v>
      </c>
      <c r="Q143" s="72">
        <f t="shared" si="280"/>
        <v>76.510904032332078</v>
      </c>
      <c r="R143" s="72">
        <f t="shared" si="280"/>
        <v>88.684332308082091</v>
      </c>
      <c r="S143" s="72">
        <f t="shared" si="280"/>
        <v>100.8577605838321</v>
      </c>
      <c r="T143" s="72">
        <f t="shared" si="280"/>
        <v>113.03118885958212</v>
      </c>
      <c r="U143" s="72">
        <f t="shared" si="280"/>
        <v>125.20461713533213</v>
      </c>
      <c r="V143" s="72">
        <f t="shared" si="280"/>
        <v>137.37804541108216</v>
      </c>
      <c r="W143" s="72">
        <f t="shared" si="280"/>
        <v>149.55147368683217</v>
      </c>
      <c r="X143" s="106">
        <f t="shared" si="280"/>
        <v>161.72490196258218</v>
      </c>
      <c r="Y143" s="72">
        <f t="shared" si="280"/>
        <v>174.35518786333219</v>
      </c>
      <c r="Z143" s="72">
        <f t="shared" si="280"/>
        <v>186.9854737640822</v>
      </c>
      <c r="AA143" s="72">
        <f t="shared" si="280"/>
        <v>199.61575966483221</v>
      </c>
      <c r="AB143" s="72">
        <f t="shared" si="280"/>
        <v>212.24604556558222</v>
      </c>
      <c r="AC143" s="72">
        <f t="shared" si="280"/>
        <v>224.87633146633223</v>
      </c>
      <c r="AD143" s="72">
        <f t="shared" si="280"/>
        <v>237.50661736708224</v>
      </c>
      <c r="AE143" s="72">
        <f t="shared" si="280"/>
        <v>250.13690326783225</v>
      </c>
      <c r="AF143" s="72">
        <f t="shared" si="280"/>
        <v>262.76718916858226</v>
      </c>
      <c r="AG143" s="72">
        <f t="shared" si="280"/>
        <v>275.3974750693323</v>
      </c>
      <c r="AH143" s="72">
        <f t="shared" si="280"/>
        <v>288.02776097008234</v>
      </c>
      <c r="AI143" s="72">
        <f t="shared" si="280"/>
        <v>300.65804687083238</v>
      </c>
      <c r="AJ143" s="106">
        <f t="shared" si="280"/>
        <v>313.28833277158242</v>
      </c>
      <c r="AK143" s="72">
        <f t="shared" si="280"/>
        <v>326.34258254833242</v>
      </c>
      <c r="AL143" s="72">
        <f t="shared" si="280"/>
        <v>339.39683232508241</v>
      </c>
      <c r="AM143" s="72">
        <f t="shared" si="280"/>
        <v>352.45108210183241</v>
      </c>
      <c r="AN143" s="72">
        <f t="shared" si="280"/>
        <v>365.50533187858241</v>
      </c>
      <c r="AO143" s="72">
        <f t="shared" si="280"/>
        <v>378.55958165533241</v>
      </c>
      <c r="AP143" s="72">
        <f t="shared" si="280"/>
        <v>391.61383143208241</v>
      </c>
      <c r="AQ143" s="72">
        <f t="shared" si="280"/>
        <v>404.6680812088324</v>
      </c>
      <c r="AR143" s="72">
        <f t="shared" si="280"/>
        <v>417.7223309855824</v>
      </c>
      <c r="AS143" s="72">
        <f t="shared" si="280"/>
        <v>430.7765807623324</v>
      </c>
      <c r="AT143" s="72">
        <f t="shared" si="280"/>
        <v>443.8308305390824</v>
      </c>
      <c r="AU143" s="72">
        <f t="shared" si="280"/>
        <v>456.8850803158324</v>
      </c>
      <c r="AV143" s="106">
        <f t="shared" si="280"/>
        <v>469.9393300925824</v>
      </c>
      <c r="AW143" s="72">
        <f t="shared" si="280"/>
        <v>483.38464999633231</v>
      </c>
      <c r="AX143" s="72">
        <f t="shared" si="280"/>
        <v>496.82996990008223</v>
      </c>
      <c r="AY143" s="72">
        <f t="shared" si="280"/>
        <v>510.27528980383215</v>
      </c>
      <c r="AZ143" s="72">
        <f t="shared" si="280"/>
        <v>523.72060970758207</v>
      </c>
      <c r="BA143" s="72">
        <f t="shared" si="280"/>
        <v>537.16592961133199</v>
      </c>
      <c r="BB143" s="72">
        <f t="shared" si="280"/>
        <v>550.61124951508191</v>
      </c>
      <c r="BC143" s="72">
        <f t="shared" si="280"/>
        <v>564.05656941883183</v>
      </c>
      <c r="BD143" s="72">
        <f t="shared" si="280"/>
        <v>577.50188932258175</v>
      </c>
      <c r="BE143" s="72">
        <f t="shared" si="280"/>
        <v>590.94720922633167</v>
      </c>
      <c r="BF143" s="72">
        <f t="shared" si="280"/>
        <v>604.39252913008158</v>
      </c>
      <c r="BG143" s="72">
        <f t="shared" si="280"/>
        <v>617.8378490338315</v>
      </c>
      <c r="BH143" s="72">
        <f t="shared" si="280"/>
        <v>631.28316893758142</v>
      </c>
    </row>
    <row r="144" spans="1:60" x14ac:dyDescent="0.2">
      <c r="A144" s="71" t="s">
        <v>45</v>
      </c>
      <c r="B144" s="92" t="s">
        <v>52</v>
      </c>
      <c r="E144" s="72">
        <f t="shared" si="268"/>
        <v>0</v>
      </c>
      <c r="F144" s="72">
        <f t="shared" si="269"/>
        <v>0</v>
      </c>
      <c r="G144" s="72">
        <f t="shared" si="269"/>
        <v>0</v>
      </c>
      <c r="H144" s="72">
        <f t="shared" si="269"/>
        <v>0</v>
      </c>
      <c r="I144" s="72">
        <f t="shared" ref="I144:BH144" si="281">H144-I125</f>
        <v>0</v>
      </c>
      <c r="J144" s="72">
        <f t="shared" si="281"/>
        <v>0</v>
      </c>
      <c r="K144" s="72">
        <f t="shared" si="281"/>
        <v>0</v>
      </c>
      <c r="L144" s="72">
        <f t="shared" si="281"/>
        <v>0</v>
      </c>
      <c r="M144" s="72">
        <f t="shared" si="281"/>
        <v>0</v>
      </c>
      <c r="N144" s="72">
        <f t="shared" si="281"/>
        <v>0</v>
      </c>
      <c r="O144" s="72">
        <f t="shared" si="281"/>
        <v>0</v>
      </c>
      <c r="P144" s="72">
        <f t="shared" si="281"/>
        <v>0</v>
      </c>
      <c r="Q144" s="72">
        <f t="shared" si="281"/>
        <v>0</v>
      </c>
      <c r="R144" s="72">
        <f t="shared" si="281"/>
        <v>0</v>
      </c>
      <c r="S144" s="72">
        <f t="shared" si="281"/>
        <v>0</v>
      </c>
      <c r="T144" s="72">
        <f t="shared" si="281"/>
        <v>0</v>
      </c>
      <c r="U144" s="72">
        <f t="shared" si="281"/>
        <v>0</v>
      </c>
      <c r="V144" s="72">
        <f t="shared" si="281"/>
        <v>0</v>
      </c>
      <c r="W144" s="72">
        <f t="shared" si="281"/>
        <v>0</v>
      </c>
      <c r="X144" s="106">
        <f t="shared" si="281"/>
        <v>0</v>
      </c>
      <c r="Y144" s="72">
        <f t="shared" si="281"/>
        <v>0</v>
      </c>
      <c r="Z144" s="72">
        <f t="shared" si="281"/>
        <v>0</v>
      </c>
      <c r="AA144" s="72">
        <f t="shared" si="281"/>
        <v>0</v>
      </c>
      <c r="AB144" s="72">
        <f t="shared" si="281"/>
        <v>0</v>
      </c>
      <c r="AC144" s="72">
        <f t="shared" si="281"/>
        <v>0</v>
      </c>
      <c r="AD144" s="72">
        <f t="shared" si="281"/>
        <v>0</v>
      </c>
      <c r="AE144" s="72">
        <f t="shared" si="281"/>
        <v>0</v>
      </c>
      <c r="AF144" s="72">
        <f t="shared" si="281"/>
        <v>0</v>
      </c>
      <c r="AG144" s="72">
        <f t="shared" si="281"/>
        <v>0</v>
      </c>
      <c r="AH144" s="72">
        <f t="shared" si="281"/>
        <v>0</v>
      </c>
      <c r="AI144" s="72">
        <f t="shared" si="281"/>
        <v>0</v>
      </c>
      <c r="AJ144" s="106">
        <f t="shared" si="281"/>
        <v>0</v>
      </c>
      <c r="AK144" s="72">
        <f t="shared" si="281"/>
        <v>0</v>
      </c>
      <c r="AL144" s="72">
        <f t="shared" si="281"/>
        <v>0</v>
      </c>
      <c r="AM144" s="72">
        <f t="shared" si="281"/>
        <v>0</v>
      </c>
      <c r="AN144" s="72">
        <f t="shared" si="281"/>
        <v>0</v>
      </c>
      <c r="AO144" s="72">
        <f t="shared" si="281"/>
        <v>0</v>
      </c>
      <c r="AP144" s="72">
        <f t="shared" si="281"/>
        <v>0</v>
      </c>
      <c r="AQ144" s="72">
        <f t="shared" si="281"/>
        <v>0</v>
      </c>
      <c r="AR144" s="72">
        <f t="shared" si="281"/>
        <v>0</v>
      </c>
      <c r="AS144" s="72">
        <f t="shared" si="281"/>
        <v>0</v>
      </c>
      <c r="AT144" s="72">
        <f t="shared" si="281"/>
        <v>0</v>
      </c>
      <c r="AU144" s="72">
        <f t="shared" si="281"/>
        <v>0</v>
      </c>
      <c r="AV144" s="106">
        <f t="shared" si="281"/>
        <v>0</v>
      </c>
      <c r="AW144" s="72">
        <f t="shared" si="281"/>
        <v>0</v>
      </c>
      <c r="AX144" s="72">
        <f t="shared" si="281"/>
        <v>0</v>
      </c>
      <c r="AY144" s="72">
        <f t="shared" si="281"/>
        <v>0</v>
      </c>
      <c r="AZ144" s="72">
        <f t="shared" si="281"/>
        <v>0</v>
      </c>
      <c r="BA144" s="72">
        <f t="shared" si="281"/>
        <v>0</v>
      </c>
      <c r="BB144" s="72">
        <f t="shared" si="281"/>
        <v>0</v>
      </c>
      <c r="BC144" s="72">
        <f t="shared" si="281"/>
        <v>0</v>
      </c>
      <c r="BD144" s="72">
        <f t="shared" si="281"/>
        <v>0</v>
      </c>
      <c r="BE144" s="72">
        <f t="shared" si="281"/>
        <v>0</v>
      </c>
      <c r="BF144" s="72">
        <f t="shared" si="281"/>
        <v>0</v>
      </c>
      <c r="BG144" s="72">
        <f t="shared" si="281"/>
        <v>0</v>
      </c>
      <c r="BH144" s="72">
        <f t="shared" si="281"/>
        <v>0</v>
      </c>
    </row>
    <row r="145" spans="1:60" x14ac:dyDescent="0.2">
      <c r="A145" s="71" t="s">
        <v>42</v>
      </c>
      <c r="B145" s="92" t="s">
        <v>52</v>
      </c>
      <c r="E145" s="74">
        <f t="shared" si="268"/>
        <v>0</v>
      </c>
      <c r="F145" s="74">
        <f t="shared" si="269"/>
        <v>0</v>
      </c>
      <c r="G145" s="74">
        <f t="shared" si="269"/>
        <v>0</v>
      </c>
      <c r="H145" s="74">
        <f t="shared" si="269"/>
        <v>0</v>
      </c>
      <c r="I145" s="74">
        <f t="shared" ref="I145:BH145" si="282">H145-I126</f>
        <v>0</v>
      </c>
      <c r="J145" s="74">
        <f t="shared" si="282"/>
        <v>0</v>
      </c>
      <c r="K145" s="74">
        <f t="shared" si="282"/>
        <v>0</v>
      </c>
      <c r="L145" s="74">
        <f t="shared" si="282"/>
        <v>0</v>
      </c>
      <c r="M145" s="74">
        <f t="shared" si="282"/>
        <v>0</v>
      </c>
      <c r="N145" s="74">
        <f t="shared" si="282"/>
        <v>0</v>
      </c>
      <c r="O145" s="74">
        <f t="shared" si="282"/>
        <v>0</v>
      </c>
      <c r="P145" s="74">
        <f t="shared" si="282"/>
        <v>0</v>
      </c>
      <c r="Q145" s="74">
        <f t="shared" si="282"/>
        <v>0</v>
      </c>
      <c r="R145" s="74">
        <f t="shared" si="282"/>
        <v>0</v>
      </c>
      <c r="S145" s="74">
        <f t="shared" si="282"/>
        <v>0</v>
      </c>
      <c r="T145" s="74">
        <f t="shared" si="282"/>
        <v>0</v>
      </c>
      <c r="U145" s="74">
        <f t="shared" si="282"/>
        <v>0</v>
      </c>
      <c r="V145" s="74">
        <f t="shared" si="282"/>
        <v>0</v>
      </c>
      <c r="W145" s="74">
        <f t="shared" si="282"/>
        <v>0</v>
      </c>
      <c r="X145" s="107">
        <f t="shared" si="282"/>
        <v>0</v>
      </c>
      <c r="Y145" s="74">
        <f t="shared" si="282"/>
        <v>0</v>
      </c>
      <c r="Z145" s="74">
        <f t="shared" si="282"/>
        <v>0</v>
      </c>
      <c r="AA145" s="74">
        <f t="shared" si="282"/>
        <v>0</v>
      </c>
      <c r="AB145" s="74">
        <f t="shared" si="282"/>
        <v>0</v>
      </c>
      <c r="AC145" s="74">
        <f t="shared" si="282"/>
        <v>0</v>
      </c>
      <c r="AD145" s="74">
        <f t="shared" si="282"/>
        <v>0</v>
      </c>
      <c r="AE145" s="74">
        <f t="shared" si="282"/>
        <v>0</v>
      </c>
      <c r="AF145" s="74">
        <f t="shared" si="282"/>
        <v>0</v>
      </c>
      <c r="AG145" s="74">
        <f t="shared" si="282"/>
        <v>0</v>
      </c>
      <c r="AH145" s="74">
        <f t="shared" si="282"/>
        <v>0</v>
      </c>
      <c r="AI145" s="74">
        <f t="shared" si="282"/>
        <v>0</v>
      </c>
      <c r="AJ145" s="107">
        <f t="shared" si="282"/>
        <v>0</v>
      </c>
      <c r="AK145" s="74">
        <f t="shared" si="282"/>
        <v>0</v>
      </c>
      <c r="AL145" s="74">
        <f t="shared" si="282"/>
        <v>0</v>
      </c>
      <c r="AM145" s="74">
        <f t="shared" si="282"/>
        <v>0</v>
      </c>
      <c r="AN145" s="74">
        <f t="shared" si="282"/>
        <v>0</v>
      </c>
      <c r="AO145" s="74">
        <f t="shared" si="282"/>
        <v>0</v>
      </c>
      <c r="AP145" s="74">
        <f t="shared" si="282"/>
        <v>0</v>
      </c>
      <c r="AQ145" s="74">
        <f t="shared" si="282"/>
        <v>0</v>
      </c>
      <c r="AR145" s="74">
        <f t="shared" si="282"/>
        <v>0</v>
      </c>
      <c r="AS145" s="74">
        <f t="shared" si="282"/>
        <v>0</v>
      </c>
      <c r="AT145" s="74">
        <f t="shared" si="282"/>
        <v>0</v>
      </c>
      <c r="AU145" s="74">
        <f t="shared" si="282"/>
        <v>0</v>
      </c>
      <c r="AV145" s="107">
        <f t="shared" si="282"/>
        <v>0</v>
      </c>
      <c r="AW145" s="74">
        <f t="shared" si="282"/>
        <v>0</v>
      </c>
      <c r="AX145" s="74">
        <f t="shared" si="282"/>
        <v>0</v>
      </c>
      <c r="AY145" s="74">
        <f t="shared" si="282"/>
        <v>0</v>
      </c>
      <c r="AZ145" s="74">
        <f t="shared" si="282"/>
        <v>0</v>
      </c>
      <c r="BA145" s="74">
        <f t="shared" si="282"/>
        <v>0</v>
      </c>
      <c r="BB145" s="74">
        <f t="shared" si="282"/>
        <v>0</v>
      </c>
      <c r="BC145" s="74">
        <f t="shared" si="282"/>
        <v>0</v>
      </c>
      <c r="BD145" s="74">
        <f t="shared" si="282"/>
        <v>0</v>
      </c>
      <c r="BE145" s="74">
        <f t="shared" si="282"/>
        <v>0</v>
      </c>
      <c r="BF145" s="74">
        <f t="shared" si="282"/>
        <v>0</v>
      </c>
      <c r="BG145" s="74">
        <f t="shared" si="282"/>
        <v>0</v>
      </c>
      <c r="BH145" s="74">
        <f t="shared" si="282"/>
        <v>0</v>
      </c>
    </row>
    <row r="146" spans="1:60" x14ac:dyDescent="0.2">
      <c r="D146" s="71" t="s">
        <v>74</v>
      </c>
      <c r="E146" s="72">
        <f>SUM(E132:E145)</f>
        <v>-312190.44312601828</v>
      </c>
      <c r="F146" s="72">
        <f t="shared" si="269"/>
        <v>-584290.85524155025</v>
      </c>
      <c r="G146" s="72">
        <f t="shared" si="269"/>
        <v>-825139.21748070617</v>
      </c>
      <c r="H146" s="72">
        <f t="shared" si="269"/>
        <v>-1057849.8314158621</v>
      </c>
      <c r="I146" s="72">
        <f t="shared" ref="I146:BH146" si="283">H146-I127</f>
        <v>-1175081.7968445378</v>
      </c>
      <c r="J146" s="72">
        <f t="shared" si="283"/>
        <v>-1191135.8904002269</v>
      </c>
      <c r="K146" s="72">
        <f t="shared" si="283"/>
        <v>-1207189.983955916</v>
      </c>
      <c r="L146" s="72">
        <f t="shared" si="283"/>
        <v>-1223244.0775116051</v>
      </c>
      <c r="M146" s="72">
        <f t="shared" si="283"/>
        <v>-1236992.379018286</v>
      </c>
      <c r="N146" s="72">
        <f t="shared" si="283"/>
        <v>-1250740.6805249669</v>
      </c>
      <c r="O146" s="72">
        <f t="shared" si="283"/>
        <v>-1264488.9820316478</v>
      </c>
      <c r="P146" s="72">
        <f t="shared" si="283"/>
        <v>-1278237.2835383287</v>
      </c>
      <c r="Q146" s="72">
        <f t="shared" si="283"/>
        <v>-1291985.5850450096</v>
      </c>
      <c r="R146" s="72">
        <f t="shared" si="283"/>
        <v>-1305733.8865516905</v>
      </c>
      <c r="S146" s="72">
        <f t="shared" si="283"/>
        <v>-1319482.1880583714</v>
      </c>
      <c r="T146" s="72">
        <f t="shared" si="283"/>
        <v>-1333230.4895650523</v>
      </c>
      <c r="U146" s="72">
        <f t="shared" si="283"/>
        <v>-1346978.7910717332</v>
      </c>
      <c r="V146" s="72">
        <f t="shared" si="283"/>
        <v>-1360727.0925784141</v>
      </c>
      <c r="W146" s="72">
        <f t="shared" si="283"/>
        <v>-1374475.394085095</v>
      </c>
      <c r="X146" s="106">
        <f t="shared" si="283"/>
        <v>-1388223.6955917759</v>
      </c>
      <c r="Y146" s="72">
        <f t="shared" si="283"/>
        <v>-1399911.4347341838</v>
      </c>
      <c r="Z146" s="72">
        <f t="shared" si="283"/>
        <v>-1411599.1738765917</v>
      </c>
      <c r="AA146" s="72">
        <f t="shared" si="283"/>
        <v>-1423286.9130189996</v>
      </c>
      <c r="AB146" s="72">
        <f t="shared" si="283"/>
        <v>-1434974.6521614075</v>
      </c>
      <c r="AC146" s="72">
        <f t="shared" si="283"/>
        <v>-1446662.3913038154</v>
      </c>
      <c r="AD146" s="72">
        <f t="shared" si="283"/>
        <v>-1458350.1304462233</v>
      </c>
      <c r="AE146" s="72">
        <f t="shared" si="283"/>
        <v>-1470037.8695886312</v>
      </c>
      <c r="AF146" s="72">
        <f t="shared" si="283"/>
        <v>-1481725.6087310391</v>
      </c>
      <c r="AG146" s="72">
        <f t="shared" si="283"/>
        <v>-1493413.347873447</v>
      </c>
      <c r="AH146" s="72">
        <f t="shared" si="283"/>
        <v>-1505101.0870158549</v>
      </c>
      <c r="AI146" s="72">
        <f t="shared" si="283"/>
        <v>-1516788.8261582628</v>
      </c>
      <c r="AJ146" s="106">
        <f t="shared" si="283"/>
        <v>-1528476.5653006707</v>
      </c>
      <c r="AK146" s="72">
        <f t="shared" si="283"/>
        <v>-1538192.2926357328</v>
      </c>
      <c r="AL146" s="72">
        <f t="shared" si="283"/>
        <v>-1547908.0199707949</v>
      </c>
      <c r="AM146" s="72">
        <f t="shared" si="283"/>
        <v>-1557623.747305857</v>
      </c>
      <c r="AN146" s="72">
        <f t="shared" si="283"/>
        <v>-1567339.4746409191</v>
      </c>
      <c r="AO146" s="72">
        <f t="shared" si="283"/>
        <v>-1577055.2019759812</v>
      </c>
      <c r="AP146" s="72">
        <f t="shared" si="283"/>
        <v>-1586770.9293110434</v>
      </c>
      <c r="AQ146" s="72">
        <f t="shared" si="283"/>
        <v>-1596486.6566461055</v>
      </c>
      <c r="AR146" s="72">
        <f t="shared" si="283"/>
        <v>-1606202.3839811676</v>
      </c>
      <c r="AS146" s="72">
        <f t="shared" si="283"/>
        <v>-1615918.1113162297</v>
      </c>
      <c r="AT146" s="72">
        <f t="shared" si="283"/>
        <v>-1625633.8386512918</v>
      </c>
      <c r="AU146" s="72">
        <f t="shared" si="283"/>
        <v>-1635349.5659863539</v>
      </c>
      <c r="AV146" s="106">
        <f t="shared" si="283"/>
        <v>-1645065.293321416</v>
      </c>
      <c r="AW146" s="72">
        <f t="shared" si="283"/>
        <v>-1654295.9084139541</v>
      </c>
      <c r="AX146" s="72">
        <f t="shared" si="283"/>
        <v>-1663526.5235064921</v>
      </c>
      <c r="AY146" s="72">
        <f t="shared" si="283"/>
        <v>-1672757.1385990302</v>
      </c>
      <c r="AZ146" s="72">
        <f t="shared" si="283"/>
        <v>-1681987.7536915683</v>
      </c>
      <c r="BA146" s="72">
        <f t="shared" si="283"/>
        <v>-1691218.3687841063</v>
      </c>
      <c r="BB146" s="72">
        <f t="shared" si="283"/>
        <v>-1700448.9838766444</v>
      </c>
      <c r="BC146" s="72">
        <f t="shared" si="283"/>
        <v>-1709679.5989691825</v>
      </c>
      <c r="BD146" s="72">
        <f t="shared" si="283"/>
        <v>-1718910.2140617205</v>
      </c>
      <c r="BE146" s="72">
        <f t="shared" si="283"/>
        <v>-1728140.8291542586</v>
      </c>
      <c r="BF146" s="72">
        <f t="shared" si="283"/>
        <v>-1737371.4442467967</v>
      </c>
      <c r="BG146" s="72">
        <f t="shared" si="283"/>
        <v>-1746602.0593393347</v>
      </c>
      <c r="BH146" s="72">
        <f t="shared" si="283"/>
        <v>-1755832.6744318728</v>
      </c>
    </row>
    <row r="147" spans="1:60" x14ac:dyDescent="0.2">
      <c r="D147" s="71" t="s">
        <v>106</v>
      </c>
      <c r="E147" s="72">
        <f>E128+E146</f>
        <v>0</v>
      </c>
      <c r="F147" s="72">
        <f t="shared" ref="F147:BH147" si="284">F128+F146</f>
        <v>0</v>
      </c>
      <c r="G147" s="72">
        <f t="shared" si="284"/>
        <v>0</v>
      </c>
      <c r="H147" s="72">
        <f t="shared" si="284"/>
        <v>0</v>
      </c>
      <c r="I147" s="72">
        <f t="shared" si="284"/>
        <v>0</v>
      </c>
      <c r="J147" s="72">
        <f t="shared" si="284"/>
        <v>0</v>
      </c>
      <c r="K147" s="72">
        <f t="shared" si="284"/>
        <v>0</v>
      </c>
      <c r="L147" s="72">
        <f t="shared" si="284"/>
        <v>0</v>
      </c>
      <c r="M147" s="72">
        <f t="shared" si="284"/>
        <v>0</v>
      </c>
      <c r="N147" s="72">
        <f t="shared" si="284"/>
        <v>0</v>
      </c>
      <c r="O147" s="72">
        <f t="shared" si="284"/>
        <v>0</v>
      </c>
      <c r="P147" s="72">
        <f t="shared" si="284"/>
        <v>0</v>
      </c>
      <c r="Q147" s="72">
        <f t="shared" si="284"/>
        <v>0</v>
      </c>
      <c r="R147" s="72">
        <f t="shared" si="284"/>
        <v>0</v>
      </c>
      <c r="S147" s="72">
        <f t="shared" si="284"/>
        <v>0</v>
      </c>
      <c r="T147" s="72">
        <f t="shared" si="284"/>
        <v>0</v>
      </c>
      <c r="U147" s="72">
        <f t="shared" si="284"/>
        <v>0</v>
      </c>
      <c r="V147" s="72">
        <f t="shared" si="284"/>
        <v>0</v>
      </c>
      <c r="W147" s="72">
        <f t="shared" si="284"/>
        <v>0</v>
      </c>
      <c r="X147" s="106">
        <f t="shared" si="284"/>
        <v>0</v>
      </c>
      <c r="Y147" s="72">
        <f t="shared" si="284"/>
        <v>0</v>
      </c>
      <c r="Z147" s="72">
        <f t="shared" si="284"/>
        <v>0</v>
      </c>
      <c r="AA147" s="72">
        <f t="shared" si="284"/>
        <v>0</v>
      </c>
      <c r="AB147" s="72">
        <f t="shared" si="284"/>
        <v>0</v>
      </c>
      <c r="AC147" s="72">
        <f t="shared" si="284"/>
        <v>0</v>
      </c>
      <c r="AD147" s="72">
        <f t="shared" si="284"/>
        <v>0</v>
      </c>
      <c r="AE147" s="72">
        <f t="shared" si="284"/>
        <v>0</v>
      </c>
      <c r="AF147" s="72">
        <f t="shared" si="284"/>
        <v>0</v>
      </c>
      <c r="AG147" s="72">
        <f t="shared" si="284"/>
        <v>0</v>
      </c>
      <c r="AH147" s="72">
        <f t="shared" si="284"/>
        <v>0</v>
      </c>
      <c r="AI147" s="72">
        <f t="shared" si="284"/>
        <v>0</v>
      </c>
      <c r="AJ147" s="106">
        <f t="shared" si="284"/>
        <v>0</v>
      </c>
      <c r="AK147" s="72">
        <f t="shared" si="284"/>
        <v>0</v>
      </c>
      <c r="AL147" s="72">
        <f t="shared" si="284"/>
        <v>0</v>
      </c>
      <c r="AM147" s="72">
        <f t="shared" si="284"/>
        <v>0</v>
      </c>
      <c r="AN147" s="72">
        <f t="shared" si="284"/>
        <v>0</v>
      </c>
      <c r="AO147" s="72">
        <f t="shared" si="284"/>
        <v>0</v>
      </c>
      <c r="AP147" s="72">
        <f t="shared" si="284"/>
        <v>0</v>
      </c>
      <c r="AQ147" s="72">
        <f t="shared" si="284"/>
        <v>0</v>
      </c>
      <c r="AR147" s="72">
        <f t="shared" si="284"/>
        <v>0</v>
      </c>
      <c r="AS147" s="72">
        <f t="shared" si="284"/>
        <v>0</v>
      </c>
      <c r="AT147" s="72">
        <f t="shared" si="284"/>
        <v>0</v>
      </c>
      <c r="AU147" s="72">
        <f t="shared" si="284"/>
        <v>0</v>
      </c>
      <c r="AV147" s="106">
        <f t="shared" si="284"/>
        <v>0</v>
      </c>
      <c r="AW147" s="72">
        <f t="shared" si="284"/>
        <v>0</v>
      </c>
      <c r="AX147" s="72">
        <f t="shared" si="284"/>
        <v>0</v>
      </c>
      <c r="AY147" s="72">
        <f t="shared" si="284"/>
        <v>0</v>
      </c>
      <c r="AZ147" s="72">
        <f t="shared" si="284"/>
        <v>0</v>
      </c>
      <c r="BA147" s="72">
        <f t="shared" si="284"/>
        <v>0</v>
      </c>
      <c r="BB147" s="72">
        <f t="shared" si="284"/>
        <v>0</v>
      </c>
      <c r="BC147" s="72">
        <f t="shared" si="284"/>
        <v>0</v>
      </c>
      <c r="BD147" s="72">
        <f t="shared" si="284"/>
        <v>0</v>
      </c>
      <c r="BE147" s="72">
        <f t="shared" si="284"/>
        <v>0</v>
      </c>
      <c r="BF147" s="72">
        <f t="shared" si="284"/>
        <v>0</v>
      </c>
      <c r="BG147" s="72">
        <f t="shared" si="284"/>
        <v>0</v>
      </c>
      <c r="BH147" s="72">
        <f t="shared" si="284"/>
        <v>0</v>
      </c>
    </row>
    <row r="148" spans="1:60" x14ac:dyDescent="0.2">
      <c r="AJ148" s="106">
        <f>(X146+AJ146+2*SUM(Y146:AI146))/24</f>
        <v>-1458350.1304462233</v>
      </c>
      <c r="AK148" s="71" t="s">
        <v>66</v>
      </c>
      <c r="AV148" s="106">
        <f>(AJ146+AV146+2*SUM(AK146:AU146))/24</f>
        <v>-1586770.9293110436</v>
      </c>
      <c r="AW148" s="71" t="s">
        <v>66</v>
      </c>
    </row>
  </sheetData>
  <pageMargins left="0.7" right="0.7" top="0.75" bottom="0.75" header="0.3" footer="0.3"/>
  <pageSetup orientation="portrait" r:id="rId1"/>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47"/>
  <sheetViews>
    <sheetView workbookViewId="0">
      <pane xSplit="3" topLeftCell="D1" activePane="topRight" state="frozen"/>
      <selection activeCell="C12" sqref="C12"/>
      <selection pane="topRight" activeCell="C12" sqref="C12"/>
    </sheetView>
  </sheetViews>
  <sheetFormatPr defaultRowHeight="12.75" x14ac:dyDescent="0.2"/>
  <cols>
    <col min="1" max="1" width="34.7109375" customWidth="1"/>
    <col min="2" max="2" width="16.28515625" bestFit="1" customWidth="1"/>
    <col min="3" max="3" width="6" bestFit="1" customWidth="1"/>
    <col min="4" max="4" width="15.28515625" bestFit="1" customWidth="1"/>
    <col min="5" max="5" width="14.28515625" bestFit="1" customWidth="1"/>
    <col min="6" max="6" width="17.5703125" bestFit="1" customWidth="1"/>
    <col min="7" max="7" width="15.28515625" bestFit="1" customWidth="1"/>
    <col min="8" max="8" width="14.28515625" bestFit="1" customWidth="1"/>
    <col min="9" max="9" width="17.5703125" bestFit="1" customWidth="1"/>
    <col min="10" max="10" width="15.28515625" bestFit="1" customWidth="1"/>
    <col min="11" max="11" width="14.28515625" bestFit="1" customWidth="1"/>
    <col min="12" max="12" width="17.5703125" bestFit="1" customWidth="1"/>
    <col min="13" max="13" width="15.28515625" bestFit="1" customWidth="1"/>
    <col min="14" max="14" width="14.28515625" bestFit="1" customWidth="1"/>
    <col min="15" max="15" width="17.5703125" bestFit="1" customWidth="1"/>
    <col min="16" max="16" width="15.28515625" bestFit="1" customWidth="1"/>
    <col min="17" max="17" width="14.28515625" bestFit="1" customWidth="1"/>
    <col min="18" max="18" width="17.5703125" bestFit="1" customWidth="1"/>
    <col min="19" max="19" width="15.28515625" bestFit="1" customWidth="1"/>
    <col min="20" max="20" width="14.28515625" bestFit="1" customWidth="1"/>
    <col min="21" max="21" width="17.5703125" bestFit="1" customWidth="1"/>
    <col min="22" max="22" width="15.28515625" bestFit="1" customWidth="1"/>
    <col min="23" max="23" width="14.28515625" bestFit="1" customWidth="1"/>
    <col min="24" max="24" width="17.5703125" bestFit="1" customWidth="1"/>
    <col min="25" max="25" width="15.28515625" bestFit="1" customWidth="1"/>
    <col min="26" max="26" width="14.28515625" bestFit="1" customWidth="1"/>
    <col min="27" max="27" width="17.5703125" bestFit="1" customWidth="1"/>
    <col min="28" max="28" width="15.28515625" bestFit="1" customWidth="1"/>
    <col min="29" max="29" width="14.28515625" bestFit="1" customWidth="1"/>
    <col min="30" max="30" width="17.5703125" bestFit="1" customWidth="1"/>
    <col min="31" max="31" width="15.28515625" bestFit="1" customWidth="1"/>
    <col min="32" max="32" width="14.28515625" bestFit="1" customWidth="1"/>
    <col min="33" max="33" width="17.5703125" bestFit="1" customWidth="1"/>
    <col min="34" max="34" width="15.28515625" bestFit="1" customWidth="1"/>
    <col min="35" max="35" width="14.28515625" bestFit="1" customWidth="1"/>
    <col min="36" max="36" width="17.5703125" bestFit="1" customWidth="1"/>
    <col min="37" max="37" width="15.28515625" bestFit="1" customWidth="1"/>
    <col min="38" max="38" width="14.28515625" bestFit="1" customWidth="1"/>
    <col min="39" max="39" width="17.5703125" bestFit="1" customWidth="1"/>
    <col min="40" max="40" width="15.28515625" bestFit="1" customWidth="1"/>
    <col min="41" max="41" width="14.28515625" bestFit="1" customWidth="1"/>
    <col min="42" max="42" width="17.5703125" bestFit="1" customWidth="1"/>
    <col min="43" max="43" width="15.28515625" bestFit="1" customWidth="1"/>
    <col min="44" max="44" width="14.28515625" bestFit="1" customWidth="1"/>
    <col min="45" max="45" width="17.5703125" bestFit="1" customWidth="1"/>
    <col min="46" max="46" width="15.28515625" bestFit="1" customWidth="1"/>
    <col min="47" max="47" width="14.28515625" bestFit="1" customWidth="1"/>
    <col min="48" max="48" width="17.5703125" bestFit="1" customWidth="1"/>
    <col min="49" max="49" width="15.28515625" bestFit="1" customWidth="1"/>
    <col min="50" max="50" width="14.28515625" bestFit="1" customWidth="1"/>
    <col min="51" max="51" width="17.5703125" bestFit="1" customWidth="1"/>
    <col min="52" max="52" width="15.28515625" bestFit="1" customWidth="1"/>
    <col min="53" max="53" width="14.28515625" bestFit="1" customWidth="1"/>
    <col min="54" max="54" width="17.5703125" bestFit="1" customWidth="1"/>
    <col min="55" max="55" width="15.28515625" bestFit="1" customWidth="1"/>
    <col min="56" max="56" width="14.28515625" bestFit="1" customWidth="1"/>
    <col min="57" max="57" width="17.5703125" bestFit="1" customWidth="1"/>
    <col min="58" max="58" width="15.28515625" bestFit="1" customWidth="1"/>
    <col min="59" max="59" width="14.28515625" bestFit="1" customWidth="1"/>
    <col min="60" max="60" width="17.5703125" bestFit="1" customWidth="1"/>
    <col min="61" max="61" width="15.28515625" bestFit="1" customWidth="1"/>
    <col min="62" max="62" width="14.28515625" bestFit="1" customWidth="1"/>
    <col min="63" max="63" width="17.5703125" bestFit="1" customWidth="1"/>
    <col min="64" max="64" width="15.28515625" bestFit="1" customWidth="1"/>
    <col min="65" max="65" width="14.28515625" bestFit="1" customWidth="1"/>
    <col min="66" max="66" width="17.5703125" bestFit="1" customWidth="1"/>
    <col min="67" max="67" width="15.28515625" bestFit="1" customWidth="1"/>
    <col min="68" max="68" width="14.28515625" bestFit="1" customWidth="1"/>
    <col min="69" max="69" width="17.5703125" bestFit="1" customWidth="1"/>
    <col min="70" max="70" width="15.28515625" bestFit="1" customWidth="1"/>
    <col min="71" max="71" width="14.28515625" bestFit="1" customWidth="1"/>
    <col min="72" max="72" width="17.5703125" bestFit="1" customWidth="1"/>
    <col min="73" max="73" width="15.28515625" bestFit="1" customWidth="1"/>
    <col min="74" max="74" width="14.28515625" bestFit="1" customWidth="1"/>
    <col min="75" max="75" width="17.5703125" bestFit="1" customWidth="1"/>
    <col min="76" max="76" width="15.28515625" bestFit="1" customWidth="1"/>
    <col min="77" max="77" width="14.28515625" bestFit="1" customWidth="1"/>
    <col min="78" max="78" width="17.5703125" bestFit="1" customWidth="1"/>
    <col min="79" max="79" width="15.28515625" bestFit="1" customWidth="1"/>
    <col min="80" max="80" width="14.28515625" bestFit="1" customWidth="1"/>
    <col min="81" max="81" width="17.5703125" bestFit="1" customWidth="1"/>
    <col min="82" max="82" width="15.28515625" bestFit="1" customWidth="1"/>
    <col min="83" max="83" width="14.28515625" bestFit="1" customWidth="1"/>
    <col min="84" max="84" width="17.5703125" bestFit="1" customWidth="1"/>
    <col min="85" max="85" width="15.28515625" bestFit="1" customWidth="1"/>
    <col min="86" max="86" width="14.28515625" bestFit="1" customWidth="1"/>
    <col min="87" max="87" width="17.5703125" bestFit="1" customWidth="1"/>
    <col min="88" max="88" width="15.28515625" bestFit="1" customWidth="1"/>
    <col min="89" max="89" width="14.28515625" bestFit="1" customWidth="1"/>
    <col min="90" max="90" width="17.5703125" bestFit="1" customWidth="1"/>
    <col min="91" max="91" width="15.28515625" bestFit="1" customWidth="1"/>
    <col min="92" max="92" width="14.28515625" bestFit="1" customWidth="1"/>
    <col min="93" max="93" width="17.5703125" bestFit="1" customWidth="1"/>
    <col min="94" max="94" width="15.28515625" bestFit="1" customWidth="1"/>
    <col min="95" max="95" width="14.28515625" bestFit="1" customWidth="1"/>
    <col min="96" max="96" width="17.5703125" bestFit="1" customWidth="1"/>
    <col min="97" max="97" width="15.28515625" bestFit="1" customWidth="1"/>
    <col min="98" max="98" width="14.28515625" bestFit="1" customWidth="1"/>
    <col min="99" max="99" width="17.5703125" bestFit="1" customWidth="1"/>
    <col min="100" max="100" width="15.28515625" bestFit="1" customWidth="1"/>
    <col min="101" max="101" width="14.28515625" bestFit="1" customWidth="1"/>
    <col min="102" max="102" width="17.5703125" bestFit="1" customWidth="1"/>
    <col min="103" max="103" width="15.28515625" bestFit="1" customWidth="1"/>
    <col min="104" max="104" width="14.28515625" bestFit="1" customWidth="1"/>
    <col min="105" max="105" width="17.5703125" bestFit="1" customWidth="1"/>
    <col min="106" max="106" width="15.28515625" bestFit="1" customWidth="1"/>
    <col min="107" max="107" width="14.28515625" bestFit="1" customWidth="1"/>
    <col min="108" max="108" width="17.5703125" bestFit="1" customWidth="1"/>
    <col min="109" max="109" width="15.28515625" bestFit="1" customWidth="1"/>
    <col min="110" max="110" width="14.28515625" bestFit="1" customWidth="1"/>
    <col min="111" max="111" width="17.5703125" bestFit="1" customWidth="1"/>
    <col min="112" max="112" width="15.28515625" bestFit="1" customWidth="1"/>
    <col min="113" max="113" width="14.28515625" bestFit="1" customWidth="1"/>
    <col min="114" max="114" width="17.5703125" bestFit="1" customWidth="1"/>
    <col min="115" max="115" width="15.28515625" bestFit="1" customWidth="1"/>
    <col min="116" max="116" width="14.28515625" bestFit="1" customWidth="1"/>
    <col min="117" max="117" width="17.5703125" bestFit="1" customWidth="1"/>
    <col min="118" max="118" width="15.28515625" bestFit="1" customWidth="1"/>
    <col min="119" max="119" width="14.28515625" bestFit="1" customWidth="1"/>
    <col min="120" max="120" width="17.5703125" bestFit="1" customWidth="1"/>
    <col min="121" max="121" width="15.28515625" bestFit="1" customWidth="1"/>
    <col min="122" max="122" width="14.28515625" bestFit="1" customWidth="1"/>
    <col min="123" max="123" width="17.5703125" bestFit="1" customWidth="1"/>
    <col min="124" max="124" width="15.28515625" bestFit="1" customWidth="1"/>
    <col min="125" max="125" width="14.28515625" bestFit="1" customWidth="1"/>
    <col min="126" max="126" width="17.5703125" bestFit="1" customWidth="1"/>
    <col min="127" max="127" width="15.28515625" bestFit="1" customWidth="1"/>
    <col min="128" max="128" width="14.28515625" bestFit="1" customWidth="1"/>
    <col min="129" max="129" width="17.5703125" bestFit="1" customWidth="1"/>
    <col min="130" max="130" width="15.28515625" bestFit="1" customWidth="1"/>
    <col min="131" max="131" width="14.28515625" bestFit="1" customWidth="1"/>
    <col min="132" max="132" width="17.5703125" bestFit="1" customWidth="1"/>
    <col min="133" max="133" width="15.28515625" bestFit="1" customWidth="1"/>
    <col min="134" max="134" width="14.28515625" bestFit="1" customWidth="1"/>
    <col min="135" max="135" width="17.5703125" bestFit="1" customWidth="1"/>
    <col min="136" max="136" width="15.28515625" bestFit="1" customWidth="1"/>
    <col min="137" max="137" width="14.28515625" bestFit="1" customWidth="1"/>
    <col min="138" max="138" width="17.5703125" bestFit="1" customWidth="1"/>
    <col min="139" max="139" width="15.28515625" bestFit="1" customWidth="1"/>
    <col min="140" max="140" width="14.28515625" bestFit="1" customWidth="1"/>
    <col min="141" max="141" width="17.5703125" bestFit="1" customWidth="1"/>
    <col min="142" max="142" width="15.28515625" bestFit="1" customWidth="1"/>
    <col min="143" max="143" width="14.28515625" bestFit="1" customWidth="1"/>
    <col min="144" max="144" width="17.5703125" bestFit="1" customWidth="1"/>
    <col min="145" max="145" width="15.28515625" bestFit="1" customWidth="1"/>
    <col min="146" max="146" width="14.28515625" bestFit="1" customWidth="1"/>
    <col min="147" max="147" width="17.5703125" bestFit="1" customWidth="1"/>
    <col min="148" max="148" width="15.28515625" bestFit="1" customWidth="1"/>
    <col min="149" max="149" width="14.28515625" bestFit="1" customWidth="1"/>
    <col min="150" max="150" width="17.5703125" bestFit="1" customWidth="1"/>
    <col min="151" max="151" width="15.28515625" bestFit="1" customWidth="1"/>
    <col min="152" max="152" width="14.28515625" bestFit="1" customWidth="1"/>
    <col min="153" max="153" width="17.5703125" bestFit="1" customWidth="1"/>
    <col min="154" max="154" width="15.28515625" bestFit="1" customWidth="1"/>
    <col min="155" max="155" width="14.28515625" bestFit="1" customWidth="1"/>
    <col min="156" max="156" width="17.5703125" bestFit="1" customWidth="1"/>
    <col min="157" max="157" width="15.28515625" bestFit="1" customWidth="1"/>
    <col min="158" max="158" width="14.28515625" bestFit="1" customWidth="1"/>
    <col min="159" max="159" width="17.5703125" bestFit="1" customWidth="1"/>
    <col min="160" max="160" width="15.28515625" bestFit="1" customWidth="1"/>
    <col min="161" max="161" width="3.5703125" customWidth="1"/>
    <col min="162" max="162" width="3.7109375" customWidth="1"/>
    <col min="163" max="163" width="15.28515625" bestFit="1" customWidth="1"/>
    <col min="164" max="164" width="3.5703125" customWidth="1"/>
    <col min="165" max="165" width="3.28515625" customWidth="1"/>
    <col min="166" max="166" width="15.28515625" bestFit="1" customWidth="1"/>
    <col min="167" max="167" width="14.28515625" bestFit="1" customWidth="1"/>
    <col min="168" max="168" width="17.5703125" bestFit="1" customWidth="1"/>
  </cols>
  <sheetData>
    <row r="1" spans="1:169" x14ac:dyDescent="0.2">
      <c r="A1" s="10"/>
      <c r="B1" s="10"/>
      <c r="C1" s="10"/>
      <c r="I1" s="3"/>
    </row>
    <row r="2" spans="1:169" x14ac:dyDescent="0.2">
      <c r="A2" s="10" t="s">
        <v>29</v>
      </c>
      <c r="B2" s="10"/>
      <c r="C2" s="10"/>
      <c r="D2">
        <v>1</v>
      </c>
      <c r="G2">
        <v>6</v>
      </c>
      <c r="I2">
        <v>3</v>
      </c>
      <c r="J2">
        <f t="shared" ref="J2" si="0">G2+1</f>
        <v>7</v>
      </c>
      <c r="M2">
        <f t="shared" ref="M2" si="1">J2+1</f>
        <v>8</v>
      </c>
      <c r="P2">
        <f t="shared" ref="P2" si="2">M2+1</f>
        <v>9</v>
      </c>
      <c r="S2">
        <f t="shared" ref="S2" si="3">P2+1</f>
        <v>10</v>
      </c>
      <c r="V2">
        <f t="shared" ref="V2" si="4">S2+1</f>
        <v>11</v>
      </c>
      <c r="Y2">
        <f t="shared" ref="Y2" si="5">V2+1</f>
        <v>12</v>
      </c>
      <c r="AB2">
        <f t="shared" ref="AB2" si="6">Y2+1</f>
        <v>13</v>
      </c>
      <c r="AE2">
        <f t="shared" ref="AE2" si="7">AB2+1</f>
        <v>14</v>
      </c>
      <c r="AH2">
        <f t="shared" ref="AH2" si="8">AE2+1</f>
        <v>15</v>
      </c>
      <c r="AK2">
        <f t="shared" ref="AK2" si="9">AH2+1</f>
        <v>16</v>
      </c>
      <c r="AN2">
        <f t="shared" ref="AN2" si="10">AK2+1</f>
        <v>17</v>
      </c>
      <c r="AQ2">
        <f t="shared" ref="AQ2" si="11">AN2+1</f>
        <v>18</v>
      </c>
      <c r="AT2">
        <f t="shared" ref="AT2" si="12">AQ2+1</f>
        <v>19</v>
      </c>
      <c r="AW2">
        <f t="shared" ref="AW2" si="13">AT2+1</f>
        <v>20</v>
      </c>
      <c r="AZ2">
        <f t="shared" ref="AZ2" si="14">AW2+1</f>
        <v>21</v>
      </c>
      <c r="BC2">
        <f t="shared" ref="BC2" si="15">AZ2+1</f>
        <v>22</v>
      </c>
      <c r="BF2">
        <f t="shared" ref="BF2" si="16">BC2+1</f>
        <v>23</v>
      </c>
      <c r="BI2">
        <f t="shared" ref="BI2" si="17">BF2+1</f>
        <v>24</v>
      </c>
      <c r="BL2">
        <f t="shared" ref="BL2" si="18">BI2+1</f>
        <v>25</v>
      </c>
      <c r="BO2">
        <f t="shared" ref="BO2" si="19">BL2+1</f>
        <v>26</v>
      </c>
      <c r="BR2">
        <f t="shared" ref="BR2" si="20">BO2+1</f>
        <v>27</v>
      </c>
      <c r="BU2">
        <f t="shared" ref="BU2" si="21">BR2+1</f>
        <v>28</v>
      </c>
      <c r="BX2">
        <f t="shared" ref="BX2" si="22">BU2+1</f>
        <v>29</v>
      </c>
      <c r="CA2">
        <f t="shared" ref="CA2" si="23">BX2+1</f>
        <v>30</v>
      </c>
      <c r="CD2">
        <f t="shared" ref="CD2" si="24">CA2+1</f>
        <v>31</v>
      </c>
      <c r="CG2">
        <f t="shared" ref="CG2" si="25">CD2+1</f>
        <v>32</v>
      </c>
      <c r="CJ2">
        <f t="shared" ref="CJ2" si="26">CG2+1</f>
        <v>33</v>
      </c>
      <c r="CM2">
        <f t="shared" ref="CM2" si="27">CJ2+1</f>
        <v>34</v>
      </c>
      <c r="CP2">
        <f t="shared" ref="CP2" si="28">CM2+1</f>
        <v>35</v>
      </c>
      <c r="CS2">
        <f t="shared" ref="CS2" si="29">CP2+1</f>
        <v>36</v>
      </c>
      <c r="CV2">
        <f t="shared" ref="CV2" si="30">CS2+1</f>
        <v>37</v>
      </c>
      <c r="CY2">
        <f t="shared" ref="CY2" si="31">CV2+1</f>
        <v>38</v>
      </c>
      <c r="DB2">
        <f t="shared" ref="DB2" si="32">CY2+1</f>
        <v>39</v>
      </c>
      <c r="DE2">
        <f t="shared" ref="DE2" si="33">DB2+1</f>
        <v>40</v>
      </c>
      <c r="DH2">
        <f t="shared" ref="DH2" si="34">DE2+1</f>
        <v>41</v>
      </c>
      <c r="DK2">
        <f t="shared" ref="DK2" si="35">DH2+1</f>
        <v>42</v>
      </c>
      <c r="DN2">
        <f t="shared" ref="DN2" si="36">DK2+1</f>
        <v>43</v>
      </c>
      <c r="DQ2">
        <f t="shared" ref="DQ2" si="37">DN2+1</f>
        <v>44</v>
      </c>
      <c r="DT2">
        <f t="shared" ref="DT2" si="38">DQ2+1</f>
        <v>45</v>
      </c>
      <c r="DW2">
        <f t="shared" ref="DW2" si="39">DT2+1</f>
        <v>46</v>
      </c>
      <c r="DZ2">
        <f t="shared" ref="DZ2" si="40">DW2+1</f>
        <v>47</v>
      </c>
      <c r="EC2">
        <f t="shared" ref="EC2" si="41">DZ2+1</f>
        <v>48</v>
      </c>
      <c r="EF2">
        <f t="shared" ref="EF2" si="42">EC2+1</f>
        <v>49</v>
      </c>
      <c r="EI2">
        <f t="shared" ref="EI2" si="43">EF2+1</f>
        <v>50</v>
      </c>
      <c r="EL2">
        <f t="shared" ref="EL2" si="44">EI2+1</f>
        <v>51</v>
      </c>
      <c r="EO2">
        <f t="shared" ref="EO2" si="45">EL2+1</f>
        <v>52</v>
      </c>
      <c r="ER2">
        <f t="shared" ref="ER2" si="46">EO2+1</f>
        <v>53</v>
      </c>
      <c r="EU2">
        <f t="shared" ref="EU2" si="47">ER2+1</f>
        <v>54</v>
      </c>
      <c r="EX2">
        <f t="shared" ref="EX2" si="48">EU2+1</f>
        <v>55</v>
      </c>
      <c r="FA2">
        <f t="shared" ref="FA2" si="49">EX2+1</f>
        <v>56</v>
      </c>
      <c r="FD2">
        <v>53</v>
      </c>
      <c r="FG2">
        <v>54</v>
      </c>
      <c r="FJ2">
        <v>55</v>
      </c>
    </row>
    <row r="3" spans="1:169" x14ac:dyDescent="0.2">
      <c r="A3" s="2"/>
      <c r="B3" s="2"/>
      <c r="C3" s="2"/>
      <c r="D3" s="285">
        <v>44469</v>
      </c>
      <c r="E3" s="286"/>
      <c r="F3" s="287"/>
      <c r="G3" s="285">
        <v>44500</v>
      </c>
      <c r="H3" s="286"/>
      <c r="I3" s="287"/>
      <c r="J3" s="285">
        <v>44530</v>
      </c>
      <c r="K3" s="286"/>
      <c r="L3" s="287"/>
      <c r="M3" s="285">
        <v>44561</v>
      </c>
      <c r="N3" s="286"/>
      <c r="O3" s="287"/>
      <c r="P3" s="285">
        <v>44592</v>
      </c>
      <c r="Q3" s="286"/>
      <c r="R3" s="287"/>
      <c r="S3" s="285">
        <v>44620</v>
      </c>
      <c r="T3" s="286"/>
      <c r="U3" s="287"/>
      <c r="V3" s="285">
        <v>44651</v>
      </c>
      <c r="W3" s="286"/>
      <c r="X3" s="287"/>
      <c r="Y3" s="285">
        <v>44681</v>
      </c>
      <c r="Z3" s="286"/>
      <c r="AA3" s="287"/>
      <c r="AB3" s="285">
        <v>44712</v>
      </c>
      <c r="AC3" s="286"/>
      <c r="AD3" s="287"/>
      <c r="AE3" s="285">
        <v>44742</v>
      </c>
      <c r="AF3" s="286"/>
      <c r="AG3" s="287"/>
      <c r="AH3" s="285">
        <v>44773</v>
      </c>
      <c r="AI3" s="286"/>
      <c r="AJ3" s="287"/>
      <c r="AK3" s="285">
        <v>44804</v>
      </c>
      <c r="AL3" s="286"/>
      <c r="AM3" s="287"/>
      <c r="AN3" s="285">
        <v>44834</v>
      </c>
      <c r="AO3" s="286"/>
      <c r="AP3" s="287"/>
      <c r="AQ3" s="285">
        <v>44865</v>
      </c>
      <c r="AR3" s="286"/>
      <c r="AS3" s="287"/>
      <c r="AT3" s="285">
        <v>44895</v>
      </c>
      <c r="AU3" s="286"/>
      <c r="AV3" s="287"/>
      <c r="AW3" s="285">
        <v>44926</v>
      </c>
      <c r="AX3" s="286"/>
      <c r="AY3" s="287"/>
      <c r="AZ3" s="285">
        <v>44957</v>
      </c>
      <c r="BA3" s="286"/>
      <c r="BB3" s="287"/>
      <c r="BC3" s="285">
        <v>44985</v>
      </c>
      <c r="BD3" s="286"/>
      <c r="BE3" s="287"/>
      <c r="BF3" s="285">
        <v>45016</v>
      </c>
      <c r="BG3" s="286"/>
      <c r="BH3" s="287"/>
      <c r="BI3" s="285">
        <v>45046</v>
      </c>
      <c r="BJ3" s="286"/>
      <c r="BK3" s="287"/>
      <c r="BL3" s="285">
        <v>45077</v>
      </c>
      <c r="BM3" s="286"/>
      <c r="BN3" s="287"/>
      <c r="BO3" s="285">
        <v>45107</v>
      </c>
      <c r="BP3" s="286"/>
      <c r="BQ3" s="287"/>
      <c r="BR3" s="285">
        <v>45138</v>
      </c>
      <c r="BS3" s="286"/>
      <c r="BT3" s="287"/>
      <c r="BU3" s="285">
        <v>45169</v>
      </c>
      <c r="BV3" s="286"/>
      <c r="BW3" s="287"/>
      <c r="BX3" s="285">
        <v>45199</v>
      </c>
      <c r="BY3" s="286"/>
      <c r="BZ3" s="287"/>
      <c r="CA3" s="285">
        <v>45230</v>
      </c>
      <c r="CB3" s="286"/>
      <c r="CC3" s="287"/>
      <c r="CD3" s="285">
        <v>45260</v>
      </c>
      <c r="CE3" s="286"/>
      <c r="CF3" s="287"/>
      <c r="CG3" s="285">
        <v>45291</v>
      </c>
      <c r="CH3" s="286"/>
      <c r="CI3" s="287"/>
      <c r="CJ3" s="285">
        <v>45322</v>
      </c>
      <c r="CK3" s="286"/>
      <c r="CL3" s="287"/>
      <c r="CM3" s="285">
        <v>45351</v>
      </c>
      <c r="CN3" s="286"/>
      <c r="CO3" s="287"/>
      <c r="CP3" s="285">
        <v>45382</v>
      </c>
      <c r="CQ3" s="286"/>
      <c r="CR3" s="287"/>
      <c r="CS3" s="285">
        <v>45412</v>
      </c>
      <c r="CT3" s="286"/>
      <c r="CU3" s="287"/>
      <c r="CV3" s="285">
        <v>45443</v>
      </c>
      <c r="CW3" s="286"/>
      <c r="CX3" s="287"/>
      <c r="CY3" s="285">
        <v>45473</v>
      </c>
      <c r="CZ3" s="286"/>
      <c r="DA3" s="287"/>
      <c r="DB3" s="285">
        <v>45504</v>
      </c>
      <c r="DC3" s="286"/>
      <c r="DD3" s="287"/>
      <c r="DE3" s="285">
        <v>45535</v>
      </c>
      <c r="DF3" s="286"/>
      <c r="DG3" s="287"/>
      <c r="DH3" s="285">
        <v>45565</v>
      </c>
      <c r="DI3" s="286"/>
      <c r="DJ3" s="287"/>
      <c r="DK3" s="285">
        <v>45596</v>
      </c>
      <c r="DL3" s="286"/>
      <c r="DM3" s="287"/>
      <c r="DN3" s="285">
        <v>45626</v>
      </c>
      <c r="DO3" s="286"/>
      <c r="DP3" s="287"/>
      <c r="DQ3" s="285">
        <v>45657</v>
      </c>
      <c r="DR3" s="286"/>
      <c r="DS3" s="287"/>
      <c r="DT3" s="285">
        <v>45688</v>
      </c>
      <c r="DU3" s="286"/>
      <c r="DV3" s="287"/>
      <c r="DW3" s="285">
        <v>45716</v>
      </c>
      <c r="DX3" s="286"/>
      <c r="DY3" s="287"/>
      <c r="DZ3" s="285">
        <v>45747</v>
      </c>
      <c r="EA3" s="286"/>
      <c r="EB3" s="287"/>
      <c r="EC3" s="285">
        <v>45777</v>
      </c>
      <c r="ED3" s="286"/>
      <c r="EE3" s="287"/>
      <c r="EF3" s="285">
        <v>45808</v>
      </c>
      <c r="EG3" s="286"/>
      <c r="EH3" s="287"/>
      <c r="EI3" s="285">
        <v>45838</v>
      </c>
      <c r="EJ3" s="286"/>
      <c r="EK3" s="287"/>
      <c r="EL3" s="285">
        <v>45869</v>
      </c>
      <c r="EM3" s="286"/>
      <c r="EN3" s="287"/>
      <c r="EO3" s="285">
        <v>45900</v>
      </c>
      <c r="EP3" s="286"/>
      <c r="EQ3" s="287"/>
      <c r="ER3" s="285">
        <v>45930</v>
      </c>
      <c r="ES3" s="286"/>
      <c r="ET3" s="287"/>
      <c r="EU3" s="285">
        <v>45961</v>
      </c>
      <c r="EV3" s="286"/>
      <c r="EW3" s="287"/>
      <c r="EX3" s="285">
        <v>45991</v>
      </c>
      <c r="EY3" s="286"/>
      <c r="EZ3" s="287"/>
      <c r="FA3" s="285">
        <v>46022</v>
      </c>
      <c r="FB3" s="286"/>
      <c r="FC3" s="287"/>
      <c r="FM3" s="16"/>
    </row>
    <row r="4" spans="1:169" ht="13.5" thickBot="1" x14ac:dyDescent="0.25">
      <c r="A4" s="11" t="s">
        <v>23</v>
      </c>
      <c r="B4" s="11" t="s">
        <v>56</v>
      </c>
      <c r="C4" s="11" t="s">
        <v>28</v>
      </c>
      <c r="D4" s="17" t="s">
        <v>57</v>
      </c>
      <c r="E4" s="18"/>
      <c r="F4" s="19"/>
      <c r="G4" s="17" t="s">
        <v>57</v>
      </c>
      <c r="H4" s="18"/>
      <c r="I4" s="19"/>
      <c r="J4" s="17" t="s">
        <v>57</v>
      </c>
      <c r="K4" s="18"/>
      <c r="L4" s="19"/>
      <c r="M4" s="17" t="s">
        <v>57</v>
      </c>
      <c r="N4" s="18"/>
      <c r="O4" s="19"/>
      <c r="P4" s="17" t="s">
        <v>57</v>
      </c>
      <c r="Q4" s="18"/>
      <c r="R4" s="19"/>
      <c r="S4" s="17" t="s">
        <v>57</v>
      </c>
      <c r="T4" s="18"/>
      <c r="U4" s="19"/>
      <c r="V4" s="17" t="s">
        <v>57</v>
      </c>
      <c r="W4" s="18"/>
      <c r="X4" s="19"/>
      <c r="Y4" s="17" t="s">
        <v>57</v>
      </c>
      <c r="Z4" s="18"/>
      <c r="AA4" s="19"/>
      <c r="AB4" s="17" t="s">
        <v>57</v>
      </c>
      <c r="AC4" s="18"/>
      <c r="AD4" s="19"/>
      <c r="AE4" s="17" t="s">
        <v>57</v>
      </c>
      <c r="AF4" s="18"/>
      <c r="AG4" s="19"/>
      <c r="AH4" s="17" t="s">
        <v>57</v>
      </c>
      <c r="AI4" s="18"/>
      <c r="AJ4" s="19"/>
      <c r="AK4" s="17" t="s">
        <v>57</v>
      </c>
      <c r="AL4" s="18"/>
      <c r="AM4" s="19"/>
      <c r="AN4" s="17" t="s">
        <v>57</v>
      </c>
      <c r="AO4" s="18"/>
      <c r="AP4" s="19"/>
      <c r="AQ4" s="17" t="s">
        <v>57</v>
      </c>
      <c r="AR4" s="18"/>
      <c r="AS4" s="19"/>
      <c r="AT4" s="17" t="s">
        <v>57</v>
      </c>
      <c r="AU4" s="18"/>
      <c r="AV4" s="19"/>
      <c r="AW4" s="17" t="s">
        <v>57</v>
      </c>
      <c r="AX4" s="18"/>
      <c r="AY4" s="19"/>
      <c r="AZ4" s="17" t="s">
        <v>57</v>
      </c>
      <c r="BA4" s="18"/>
      <c r="BB4" s="19"/>
      <c r="BC4" s="17" t="s">
        <v>57</v>
      </c>
      <c r="BD4" s="18"/>
      <c r="BE4" s="19"/>
      <c r="BF4" s="17" t="s">
        <v>57</v>
      </c>
      <c r="BG4" s="18"/>
      <c r="BH4" s="19"/>
      <c r="BI4" s="17" t="s">
        <v>57</v>
      </c>
      <c r="BJ4" s="18"/>
      <c r="BK4" s="19"/>
      <c r="BL4" s="17" t="s">
        <v>57</v>
      </c>
      <c r="BM4" s="18"/>
      <c r="BN4" s="19"/>
      <c r="BO4" s="17" t="s">
        <v>57</v>
      </c>
      <c r="BP4" s="18"/>
      <c r="BQ4" s="19"/>
      <c r="BR4" s="17" t="s">
        <v>57</v>
      </c>
      <c r="BS4" s="18"/>
      <c r="BT4" s="19"/>
      <c r="BU4" s="17" t="s">
        <v>57</v>
      </c>
      <c r="BV4" s="18"/>
      <c r="BW4" s="19"/>
      <c r="BX4" s="17" t="s">
        <v>57</v>
      </c>
      <c r="BY4" s="18"/>
      <c r="BZ4" s="19"/>
      <c r="CA4" s="17" t="s">
        <v>57</v>
      </c>
      <c r="CB4" s="18"/>
      <c r="CC4" s="19"/>
      <c r="CD4" s="17" t="s">
        <v>57</v>
      </c>
      <c r="CE4" s="18"/>
      <c r="CF4" s="19"/>
      <c r="CG4" s="17" t="s">
        <v>57</v>
      </c>
      <c r="CH4" s="18"/>
      <c r="CI4" s="19"/>
      <c r="CJ4" s="17" t="s">
        <v>57</v>
      </c>
      <c r="CK4" s="18"/>
      <c r="CL4" s="19"/>
      <c r="CM4" s="17" t="s">
        <v>57</v>
      </c>
      <c r="CN4" s="18"/>
      <c r="CO4" s="19"/>
      <c r="CP4" s="17" t="s">
        <v>57</v>
      </c>
      <c r="CQ4" s="18"/>
      <c r="CR4" s="19"/>
      <c r="CS4" s="17" t="s">
        <v>57</v>
      </c>
      <c r="CT4" s="18"/>
      <c r="CU4" s="19"/>
      <c r="CV4" s="17" t="s">
        <v>57</v>
      </c>
      <c r="CW4" s="18"/>
      <c r="CX4" s="19"/>
      <c r="CY4" s="17" t="s">
        <v>57</v>
      </c>
      <c r="CZ4" s="18"/>
      <c r="DA4" s="19"/>
      <c r="DB4" s="17" t="s">
        <v>57</v>
      </c>
      <c r="DC4" s="18"/>
      <c r="DD4" s="19"/>
      <c r="DE4" s="17" t="s">
        <v>57</v>
      </c>
      <c r="DF4" s="18"/>
      <c r="DG4" s="19"/>
      <c r="DH4" s="17" t="s">
        <v>57</v>
      </c>
      <c r="DI4" s="18"/>
      <c r="DJ4" s="19"/>
      <c r="DK4" s="17" t="s">
        <v>57</v>
      </c>
      <c r="DL4" s="18"/>
      <c r="DM4" s="19"/>
      <c r="DN4" s="17" t="s">
        <v>57</v>
      </c>
      <c r="DO4" s="18"/>
      <c r="DP4" s="19"/>
      <c r="DQ4" s="17" t="s">
        <v>57</v>
      </c>
      <c r="DR4" s="18"/>
      <c r="DS4" s="19"/>
      <c r="DT4" s="17" t="s">
        <v>57</v>
      </c>
      <c r="DU4" s="18"/>
      <c r="DV4" s="19"/>
      <c r="DW4" s="17" t="s">
        <v>57</v>
      </c>
      <c r="DX4" s="18"/>
      <c r="DY4" s="19"/>
      <c r="DZ4" s="17" t="s">
        <v>57</v>
      </c>
      <c r="EA4" s="18"/>
      <c r="EB4" s="19"/>
      <c r="EC4" s="17" t="s">
        <v>57</v>
      </c>
      <c r="ED4" s="18"/>
      <c r="EE4" s="19"/>
      <c r="EF4" s="17" t="s">
        <v>57</v>
      </c>
      <c r="EG4" s="18"/>
      <c r="EH4" s="19"/>
      <c r="EI4" s="17" t="s">
        <v>57</v>
      </c>
      <c r="EJ4" s="18"/>
      <c r="EK4" s="19"/>
      <c r="EL4" s="17" t="s">
        <v>57</v>
      </c>
      <c r="EM4" s="18"/>
      <c r="EN4" s="19"/>
      <c r="EO4" s="17" t="s">
        <v>57</v>
      </c>
      <c r="EP4" s="18"/>
      <c r="EQ4" s="19"/>
      <c r="ER4" s="17" t="s">
        <v>57</v>
      </c>
      <c r="ES4" s="18"/>
      <c r="ET4" s="19"/>
      <c r="EU4" s="17" t="s">
        <v>57</v>
      </c>
      <c r="EV4" s="18"/>
      <c r="EW4" s="19"/>
      <c r="EX4" s="17" t="s">
        <v>57</v>
      </c>
      <c r="EY4" s="18"/>
      <c r="EZ4" s="19"/>
      <c r="FA4" s="17" t="s">
        <v>57</v>
      </c>
      <c r="FB4" s="18"/>
      <c r="FC4" s="19"/>
    </row>
    <row r="5" spans="1:169" x14ac:dyDescent="0.2">
      <c r="A5" t="s">
        <v>43</v>
      </c>
      <c r="B5" t="s">
        <v>50</v>
      </c>
      <c r="C5">
        <v>23740</v>
      </c>
      <c r="D5" s="26">
        <f>SUMIFS('Deprec Exp no CIAC'!$G$2:$G$15,'Deprec Exp no CIAC'!$B$2:$B$15,'Accum Depr no CIAC'!$A5,'Deprec Exp no CIAC'!$A$2:$A$15,'Accum Depr no CIAC'!$B5)</f>
        <v>0</v>
      </c>
      <c r="E5" s="3"/>
      <c r="F5" s="32"/>
      <c r="G5" s="31">
        <f>D5+(VLOOKUP($C5,'Plant in Service no CIAC'!$C$5:$BK$21,G$2+1,FALSE)*(VLOOKUP($C5,'Depr Rates'!$A$3:$F$30,$I$2,FALSE))/12)</f>
        <v>0</v>
      </c>
      <c r="H5" s="1"/>
      <c r="I5" s="41"/>
      <c r="J5" s="31">
        <f>G5+(VLOOKUP($C5,'Plant in Service no CIAC'!$C$5:$BK$21,J$2+1,FALSE)*(VLOOKUP($C5,'Depr Rates'!$A$3:$F$30,$I$2,FALSE))/12)</f>
        <v>0</v>
      </c>
      <c r="K5" s="1"/>
      <c r="L5" s="41"/>
      <c r="M5" s="31">
        <f>J5+(VLOOKUP($C5,'Plant in Service no CIAC'!$C$5:$BK$21,M$2+1,FALSE)*(VLOOKUP($C5,'Depr Rates'!$A$3:$F$30,$I$2,FALSE))/12)</f>
        <v>0</v>
      </c>
      <c r="N5" s="1"/>
      <c r="O5" s="41"/>
      <c r="P5" s="31">
        <f>M5+(VLOOKUP($C5,'Plant in Service no CIAC'!$C$5:$BK$21,P$2+1,FALSE)*(VLOOKUP($C5,'Depr Rates'!$A$3:$F$30,$I$2,FALSE))/12)</f>
        <v>0</v>
      </c>
      <c r="Q5" s="1"/>
      <c r="R5" s="41"/>
      <c r="S5" s="31">
        <f>P5+(VLOOKUP($C5,'Plant in Service no CIAC'!$C$5:$BK$21,S$2+1,FALSE)*(VLOOKUP($C5,'Depr Rates'!$A$3:$F$30,$I$2,FALSE))/12)</f>
        <v>0</v>
      </c>
      <c r="T5" s="1"/>
      <c r="U5" s="41"/>
      <c r="V5" s="31">
        <f>S5+(VLOOKUP($C5,'Plant in Service no CIAC'!$C$5:$BK$21,V$2+1,FALSE)*(VLOOKUP($C5,'Depr Rates'!$A$3:$F$30,$I$2,FALSE))/12)</f>
        <v>0</v>
      </c>
      <c r="W5" s="1"/>
      <c r="X5" s="41"/>
      <c r="Y5" s="31">
        <f>V5+(VLOOKUP($C5,'Plant in Service no CIAC'!$C$5:$BK$21,Y$2+1,FALSE)*(VLOOKUP($C5,'Depr Rates'!$A$3:$F$30,$I$2,FALSE))/12)</f>
        <v>0</v>
      </c>
      <c r="Z5" s="1"/>
      <c r="AA5" s="41"/>
      <c r="AB5" s="31">
        <f>Y5+(VLOOKUP($C5,'Plant in Service no CIAC'!$C$5:$BK$21,AB$2+1,FALSE)*(VLOOKUP($C5,'Depr Rates'!$A$3:$F$30,$I$2,FALSE))/12)</f>
        <v>0</v>
      </c>
      <c r="AC5" s="1"/>
      <c r="AD5" s="41"/>
      <c r="AE5" s="31">
        <f>AB5+(VLOOKUP($C5,'Plant in Service no CIAC'!$C$5:$BK$21,AE$2+1,FALSE)*(VLOOKUP($C5,'Depr Rates'!$A$3:$F$30,$I$2,FALSE))/12)</f>
        <v>0</v>
      </c>
      <c r="AF5" s="1"/>
      <c r="AG5" s="41"/>
      <c r="AH5" s="31">
        <f>AE5+(VLOOKUP($C5,'Plant in Service no CIAC'!$C$5:$BK$21,AH$2+1,FALSE)*(VLOOKUP($C5,'Depr Rates'!$A$3:$F$30,$I$2,FALSE))/12)</f>
        <v>0</v>
      </c>
      <c r="AI5" s="1"/>
      <c r="AJ5" s="41"/>
      <c r="AK5" s="31">
        <f>AH5+(VLOOKUP($C5,'Plant in Service no CIAC'!$C$5:$BK$21,AK$2+1,FALSE)*(VLOOKUP($C5,'Depr Rates'!$A$3:$F$30,$I$2,FALSE))/12)</f>
        <v>0</v>
      </c>
      <c r="AL5" s="1"/>
      <c r="AM5" s="41"/>
      <c r="AN5" s="31">
        <f>AK5+(VLOOKUP($C5,'Plant in Service no CIAC'!$C$5:$BK$21,AN$2+1,FALSE)*(VLOOKUP($C5,'Depr Rates'!$A$3:$F$30,$I$2,FALSE))/12)</f>
        <v>0</v>
      </c>
      <c r="AO5" s="1"/>
      <c r="AP5" s="41"/>
      <c r="AQ5" s="31">
        <f>AN5+(VLOOKUP($C5,'Plant in Service no CIAC'!$C$5:$BK$21,AQ$2+1,FALSE)*(VLOOKUP($C5,'Depr Rates'!$A$3:$F$30,$I$2,FALSE))/12)</f>
        <v>0</v>
      </c>
      <c r="AR5" s="1"/>
      <c r="AS5" s="41"/>
      <c r="AT5" s="31">
        <f>AQ5+(VLOOKUP($C5,'Plant in Service no CIAC'!$C$5:$BK$21,AT$2+1,FALSE)*(VLOOKUP($C5,'Depr Rates'!$A$3:$F$30,$I$2,FALSE))/12)</f>
        <v>0</v>
      </c>
      <c r="AU5" s="1"/>
      <c r="AV5" s="41"/>
      <c r="AW5" s="31">
        <f>AT5+(VLOOKUP($C5,'Plant in Service no CIAC'!$C$5:$BK$21,AW$2+1,FALSE)*(VLOOKUP($C5,'Depr Rates'!$A$3:$F$30,$I$2,FALSE))/12)</f>
        <v>0</v>
      </c>
      <c r="AX5" s="1"/>
      <c r="AY5" s="41"/>
      <c r="AZ5" s="31">
        <f>AW5+(VLOOKUP($C5,'Plant in Service no CIAC'!$C$5:$BK$21,AZ$2+1,FALSE)*(VLOOKUP($C5,'Depr Rates'!$A$3:$F$30,$I$2+1,FALSE))/12)</f>
        <v>0</v>
      </c>
      <c r="BA5" s="1"/>
      <c r="BB5" s="41"/>
      <c r="BC5" s="31">
        <f>AZ5+(VLOOKUP($C5,'Plant in Service no CIAC'!$C$5:$BK$21,BC$2+1,FALSE)*(VLOOKUP($C5,'Depr Rates'!$A$3:$F$30,$I$2+1,FALSE))/12)</f>
        <v>0</v>
      </c>
      <c r="BD5" s="1"/>
      <c r="BE5" s="41"/>
      <c r="BF5" s="31">
        <f>BC5+(VLOOKUP($C5,'Plant in Service no CIAC'!$C$5:$BK$21,BF$2+1,FALSE)*(VLOOKUP($C5,'Depr Rates'!$A$3:$F$30,$I$2+1,FALSE))/12)</f>
        <v>0</v>
      </c>
      <c r="BG5" s="1"/>
      <c r="BH5" s="41"/>
      <c r="BI5" s="31">
        <f>BF5+(VLOOKUP($C5,'Plant in Service no CIAC'!$C$5:$BK$21,BI$2+1,FALSE)*(VLOOKUP($C5,'Depr Rates'!$A$3:$F$30,$I$2+1,FALSE))/12)</f>
        <v>0</v>
      </c>
      <c r="BJ5" s="1"/>
      <c r="BK5" s="41"/>
      <c r="BL5" s="31">
        <f>BI5+(VLOOKUP($C5,'Plant in Service no CIAC'!$C$5:$BK$21,BL$2+1,FALSE)*(VLOOKUP($C5,'Depr Rates'!$A$3:$F$30,$I$2+1,FALSE))/12)</f>
        <v>0</v>
      </c>
      <c r="BM5" s="1"/>
      <c r="BN5" s="41"/>
      <c r="BO5" s="31">
        <f>BL5+(VLOOKUP($C5,'Plant in Service no CIAC'!$C$5:$BK$21,BO$2+1,FALSE)*(VLOOKUP($C5,'Depr Rates'!$A$3:$F$30,$I$2+1,FALSE))/12)</f>
        <v>0</v>
      </c>
      <c r="BP5" s="1"/>
      <c r="BQ5" s="41"/>
      <c r="BR5" s="31">
        <f>BO5+(VLOOKUP($C5,'Plant in Service no CIAC'!$C$5:$BK$21,BR$2+1,FALSE)*(VLOOKUP($C5,'Depr Rates'!$A$3:$F$30,$I$2+1,FALSE))/12)</f>
        <v>0</v>
      </c>
      <c r="BS5" s="1"/>
      <c r="BT5" s="41"/>
      <c r="BU5" s="31">
        <f>BR5+(VLOOKUP($C5,'Plant in Service no CIAC'!$C$5:$BK$21,BU$2+1,FALSE)*(VLOOKUP($C5,'Depr Rates'!$A$3:$F$30,$I$2+1,FALSE))/12)</f>
        <v>0</v>
      </c>
      <c r="BV5" s="1"/>
      <c r="BW5" s="41"/>
      <c r="BX5" s="31">
        <f>BU5+(VLOOKUP($C5,'Plant in Service no CIAC'!$C$5:$BK$21,BX$2+1,FALSE)*(VLOOKUP($C5,'Depr Rates'!$A$3:$F$30,$I$2+1,FALSE))/12)</f>
        <v>0</v>
      </c>
      <c r="BY5" s="1"/>
      <c r="BZ5" s="41"/>
      <c r="CA5" s="31">
        <f>BX5+(VLOOKUP($C5,'Plant in Service no CIAC'!$C$5:$BK$21,CA$2+1,FALSE)*(VLOOKUP($C5,'Depr Rates'!$A$3:$F$30,$I$2+1,FALSE))/12)</f>
        <v>0</v>
      </c>
      <c r="CB5" s="1"/>
      <c r="CC5" s="41"/>
      <c r="CD5" s="31">
        <f>CA5+(VLOOKUP($C5,'Plant in Service no CIAC'!$C$5:$BK$21,CD$2+1,FALSE)*(VLOOKUP($C5,'Depr Rates'!$A$3:$F$30,$I$2+1,FALSE))/12)</f>
        <v>0</v>
      </c>
      <c r="CE5" s="1"/>
      <c r="CF5" s="41"/>
      <c r="CG5" s="31">
        <f>CD5+(VLOOKUP($C5,'Plant in Service no CIAC'!$C$5:$BK$21,CG$2+1,FALSE)*(VLOOKUP($C5,'Depr Rates'!$A$3:$F$30,$I$2+1,FALSE))/12)</f>
        <v>0</v>
      </c>
      <c r="CH5" s="1"/>
      <c r="CI5" s="41"/>
      <c r="CJ5" s="31">
        <f>CG5+(VLOOKUP($C5,'Plant in Service no CIAC'!$C$5:$BK$21,CJ$2+1,FALSE)*(VLOOKUP($C5,'Depr Rates'!$A$3:$F$30,$I$2+1,FALSE))/12)</f>
        <v>0</v>
      </c>
      <c r="CK5" s="1"/>
      <c r="CL5" s="41"/>
      <c r="CM5" s="31">
        <f>CJ5+(VLOOKUP($C5,'Plant in Service no CIAC'!$C$5:$BK$21,CM$2+1,FALSE)*(VLOOKUP($C5,'Depr Rates'!$A$3:$F$30,$I$2+1,FALSE))/12)</f>
        <v>0</v>
      </c>
      <c r="CN5" s="1"/>
      <c r="CO5" s="41"/>
      <c r="CP5" s="31">
        <f>CM5+(VLOOKUP($C5,'Plant in Service no CIAC'!$C$5:$BK$21,CP$2+1,FALSE)*(VLOOKUP($C5,'Depr Rates'!$A$3:$F$30,$I$2+1,FALSE))/12)</f>
        <v>0</v>
      </c>
      <c r="CQ5" s="1"/>
      <c r="CR5" s="41"/>
      <c r="CS5" s="31">
        <f>CP5+(VLOOKUP($C5,'Plant in Service no CIAC'!$C$5:$BK$21,CS$2+1,FALSE)*(VLOOKUP($C5,'Depr Rates'!$A$3:$F$30,$I$2+1,FALSE))/12)</f>
        <v>0</v>
      </c>
      <c r="CT5" s="1"/>
      <c r="CU5" s="41"/>
      <c r="CV5" s="31">
        <f>CS5+(VLOOKUP($C5,'Plant in Service no CIAC'!$C$5:$BK$21,CV$2+1,FALSE)*(VLOOKUP($C5,'Depr Rates'!$A$3:$F$30,$I$2+1,FALSE))/12)</f>
        <v>0</v>
      </c>
      <c r="CW5" s="1"/>
      <c r="CX5" s="41"/>
      <c r="CY5" s="31">
        <f>CV5+(VLOOKUP($C5,'Plant in Service no CIAC'!$C$5:$BK$21,CY$2+1,FALSE)*(VLOOKUP($C5,'Depr Rates'!$A$3:$F$30,$I$2+1,FALSE))/12)</f>
        <v>0</v>
      </c>
      <c r="CZ5" s="1"/>
      <c r="DA5" s="41"/>
      <c r="DB5" s="31">
        <f>CY5+(VLOOKUP($C5,'Plant in Service no CIAC'!$C$5:$BK$21,DB$2+1,FALSE)*(VLOOKUP($C5,'Depr Rates'!$A$3:$F$30,$I$2+1,FALSE))/12)</f>
        <v>0</v>
      </c>
      <c r="DC5" s="1"/>
      <c r="DD5" s="41"/>
      <c r="DE5" s="31">
        <f>DB5+(VLOOKUP($C5,'Plant in Service no CIAC'!$C$5:$BK$21,DE$2+1,FALSE)*(VLOOKUP($C5,'Depr Rates'!$A$3:$F$30,$I$2+1,FALSE))/12)</f>
        <v>0</v>
      </c>
      <c r="DF5" s="1"/>
      <c r="DG5" s="41"/>
      <c r="DH5" s="31">
        <f>DE5+(VLOOKUP($C5,'Plant in Service no CIAC'!$C$5:$BK$21,DH$2+1,FALSE)*(VLOOKUP($C5,'Depr Rates'!$A$3:$F$30,$I$2+1,FALSE))/12)</f>
        <v>0</v>
      </c>
      <c r="DI5" s="1"/>
      <c r="DJ5" s="41"/>
      <c r="DK5" s="31">
        <f>DH5+(VLOOKUP($C5,'Plant in Service no CIAC'!$C$5:$BK$21,DK$2+1,FALSE)*(VLOOKUP($C5,'Depr Rates'!$A$3:$F$30,$I$2+1,FALSE))/12)</f>
        <v>0</v>
      </c>
      <c r="DL5" s="1"/>
      <c r="DM5" s="41"/>
      <c r="DN5" s="31">
        <f>DK5+(VLOOKUP($C5,'Plant in Service no CIAC'!$C$5:$BK$21,DN$2+1,FALSE)*(VLOOKUP($C5,'Depr Rates'!$A$3:$F$30,$I$2+1,FALSE))/12)</f>
        <v>0</v>
      </c>
      <c r="DO5" s="1"/>
      <c r="DP5" s="41"/>
      <c r="DQ5" s="31">
        <f>DN5+(VLOOKUP($C5,'Plant in Service no CIAC'!$C$5:$BK$21,DQ$2+1,FALSE)*(VLOOKUP($C5,'Depr Rates'!$A$3:$F$30,$I$2+1,FALSE))/12)</f>
        <v>0</v>
      </c>
      <c r="DR5" s="1"/>
      <c r="DS5" s="41"/>
      <c r="DT5" s="31">
        <f>DQ5+(VLOOKUP($C5,'Plant in Service no CIAC'!$C$5:$BK$21,DT$2+1,FALSE)*(VLOOKUP($C5,'Depr Rates'!$A$3:$F$30,$I$2+1,FALSE))/12)</f>
        <v>0</v>
      </c>
      <c r="DU5" s="1"/>
      <c r="DV5" s="41"/>
      <c r="DW5" s="31">
        <f>DT5+(VLOOKUP($C5,'Plant in Service no CIAC'!$C$5:$BK$21,DW$2+1,FALSE)*(VLOOKUP($C5,'Depr Rates'!$A$3:$F$30,$I$2+1,FALSE))/12)</f>
        <v>0</v>
      </c>
      <c r="DX5" s="1"/>
      <c r="DY5" s="41"/>
      <c r="DZ5" s="31">
        <f>DW5+(VLOOKUP($C5,'Plant in Service no CIAC'!$C$5:$BK$21,DZ$2+1,FALSE)*(VLOOKUP($C5,'Depr Rates'!$A$3:$F$30,$I$2+1,FALSE))/12)</f>
        <v>0</v>
      </c>
      <c r="EA5" s="1"/>
      <c r="EB5" s="41"/>
      <c r="EC5" s="31">
        <f>DZ5+(VLOOKUP($C5,'Plant in Service no CIAC'!$C$5:$BK$21,EC$2+1,FALSE)*(VLOOKUP($C5,'Depr Rates'!$A$3:$F$30,$I$2+1,FALSE))/12)</f>
        <v>0</v>
      </c>
      <c r="ED5" s="1"/>
      <c r="EE5" s="41"/>
      <c r="EF5" s="31">
        <f>EC5+(VLOOKUP($C5,'Plant in Service no CIAC'!$C$5:$BK$21,EF$2+1,FALSE)*(VLOOKUP($C5,'Depr Rates'!$A$3:$F$30,$I$2+1,FALSE))/12)</f>
        <v>0</v>
      </c>
      <c r="EG5" s="1"/>
      <c r="EH5" s="41"/>
      <c r="EI5" s="31">
        <f>EF5+(VLOOKUP($C5,'Plant in Service no CIAC'!$C$5:$BK$21,EI$2+1,FALSE)*(VLOOKUP($C5,'Depr Rates'!$A$3:$F$30,$I$2+1,FALSE))/12)</f>
        <v>0</v>
      </c>
      <c r="EJ5" s="1"/>
      <c r="EK5" s="41"/>
      <c r="EL5" s="31">
        <f>EI5+(VLOOKUP($C5,'Plant in Service no CIAC'!$C$5:$BK$21,EL$2+1,FALSE)*(VLOOKUP($C5,'Depr Rates'!$A$3:$F$30,$I$2+1,FALSE))/12)</f>
        <v>0</v>
      </c>
      <c r="EM5" s="1"/>
      <c r="EN5" s="41"/>
      <c r="EO5" s="31">
        <f>EL5+(VLOOKUP($C5,'Plant in Service no CIAC'!$C$5:$BK$21,EO$2+1,FALSE)*(VLOOKUP($C5,'Depr Rates'!$A$3:$F$30,$I$2+1,FALSE))/12)</f>
        <v>0</v>
      </c>
      <c r="EP5" s="1"/>
      <c r="EQ5" s="41"/>
      <c r="ER5" s="31">
        <f>EO5+(VLOOKUP($C5,'Plant in Service no CIAC'!$C$5:$BK$21,ER$2+1,FALSE)*(VLOOKUP($C5,'Depr Rates'!$A$3:$F$30,$I$2+1,FALSE))/12)</f>
        <v>0</v>
      </c>
      <c r="ES5" s="1"/>
      <c r="ET5" s="41"/>
      <c r="EU5" s="31">
        <f>ER5+(VLOOKUP($C5,'Plant in Service no CIAC'!$C$5:$BK$21,EU$2+1,FALSE)*(VLOOKUP($C5,'Depr Rates'!$A$3:$F$30,$I$2+1,FALSE))/12)</f>
        <v>0</v>
      </c>
      <c r="EV5" s="1"/>
      <c r="EW5" s="41"/>
      <c r="EX5" s="31">
        <f>EU5+(VLOOKUP($C5,'Plant in Service no CIAC'!$C$5:$BK$21,EX$2+1,FALSE)*(VLOOKUP($C5,'Depr Rates'!$A$3:$F$30,$I$2+1,FALSE))/12)</f>
        <v>0</v>
      </c>
      <c r="EY5" s="1"/>
      <c r="EZ5" s="41"/>
      <c r="FA5" s="31">
        <f>EX5+(VLOOKUP($C5,'Plant in Service no CIAC'!$C$5:$BK$21,FA$2+1,FALSE)*(VLOOKUP($C5,'Depr Rates'!$A$3:$F$30,$I$2+1,FALSE))/12)</f>
        <v>0</v>
      </c>
      <c r="FB5" s="1"/>
      <c r="FC5" s="41"/>
      <c r="FD5" s="31">
        <f>FA5+(VLOOKUP($C5,'Plant in Service no CIAC'!$C$5:$BK$21,FD$2+1,FALSE)*(VLOOKUP($C5,'Depr Rates'!$A$3:$F$30,$I$2+1,FALSE))/12)</f>
        <v>0</v>
      </c>
      <c r="FG5" s="31">
        <f>FD5+(VLOOKUP($C5,'Plant in Service no CIAC'!$C$5:$BK$21,FG$2+1,FALSE)*(VLOOKUP($C5,'Depr Rates'!$A$3:$F$30,$I$2+1,FALSE))/12)</f>
        <v>0</v>
      </c>
      <c r="FJ5" s="31">
        <f>FG5+(VLOOKUP($C5,'Plant in Service no CIAC'!$C$5:$BK$21,FJ$2+1,FALSE)*(VLOOKUP($C5,'Depr Rates'!$A$3:$F$30,$I$2+1,FALSE))/12)</f>
        <v>0</v>
      </c>
    </row>
    <row r="6" spans="1:169" x14ac:dyDescent="0.2">
      <c r="A6" t="s">
        <v>44</v>
      </c>
      <c r="B6" t="s">
        <v>50</v>
      </c>
      <c r="C6">
        <v>23761</v>
      </c>
      <c r="D6" s="27">
        <f>SUMIFS('Deprec Exp no CIAC'!$G$2:$G$15,'Deprec Exp no CIAC'!$B$2:$B$15,'Accum Depr no CIAC'!$A6,'Deprec Exp no CIAC'!$A$2:$A$15,'Accum Depr no CIAC'!$B6)</f>
        <v>0</v>
      </c>
      <c r="E6" s="3"/>
      <c r="F6" s="33"/>
      <c r="G6" s="31">
        <f>D6+(VLOOKUP($C6,'Plant in Service no CIAC'!$C$5:$BK$21,G$2+1,FALSE)*(VLOOKUP($C6,'Depr Rates'!$A$3:$F$30,$I$2,FALSE))/12)</f>
        <v>0</v>
      </c>
      <c r="H6" s="1"/>
      <c r="I6" s="37"/>
      <c r="J6" s="31">
        <f>G6+(VLOOKUP($C6,'Plant in Service no CIAC'!$C$5:$BK$21,J$2+1,FALSE)*(VLOOKUP($C6,'Depr Rates'!$A$3:$F$30,$I$2,FALSE))/12)</f>
        <v>0</v>
      </c>
      <c r="K6" s="1"/>
      <c r="L6" s="37"/>
      <c r="M6" s="31">
        <f>J6+(VLOOKUP($C6,'Plant in Service no CIAC'!$C$5:$BK$21,M$2+1,FALSE)*(VLOOKUP($C6,'Depr Rates'!$A$3:$F$30,$I$2,FALSE))/12)</f>
        <v>0</v>
      </c>
      <c r="N6" s="1"/>
      <c r="O6" s="37"/>
      <c r="P6" s="31">
        <f>M6+(VLOOKUP($C6,'Plant in Service no CIAC'!$C$5:$BK$21,P$2+1,FALSE)*(VLOOKUP($C6,'Depr Rates'!$A$3:$F$30,$I$2,FALSE))/12)</f>
        <v>0</v>
      </c>
      <c r="Q6" s="1"/>
      <c r="R6" s="37"/>
      <c r="S6" s="31">
        <f>P6+(VLOOKUP($C6,'Plant in Service no CIAC'!$C$5:$BK$21,S$2+1,FALSE)*(VLOOKUP($C6,'Depr Rates'!$A$3:$F$30,$I$2,FALSE))/12)</f>
        <v>0</v>
      </c>
      <c r="T6" s="1"/>
      <c r="U6" s="37"/>
      <c r="V6" s="31">
        <f>S6+(VLOOKUP($C6,'Plant in Service no CIAC'!$C$5:$BK$21,V$2+1,FALSE)*(VLOOKUP($C6,'Depr Rates'!$A$3:$F$30,$I$2,FALSE))/12)</f>
        <v>0</v>
      </c>
      <c r="W6" s="1"/>
      <c r="X6" s="37"/>
      <c r="Y6" s="31">
        <f>V6+(VLOOKUP($C6,'Plant in Service no CIAC'!$C$5:$BK$21,Y$2+1,FALSE)*(VLOOKUP($C6,'Depr Rates'!$A$3:$F$30,$I$2,FALSE))/12)</f>
        <v>0</v>
      </c>
      <c r="Z6" s="1"/>
      <c r="AA6" s="37"/>
      <c r="AB6" s="31">
        <f>Y6+(VLOOKUP($C6,'Plant in Service no CIAC'!$C$5:$BK$21,AB$2+1,FALSE)*(VLOOKUP($C6,'Depr Rates'!$A$3:$F$30,$I$2,FALSE))/12)</f>
        <v>0</v>
      </c>
      <c r="AC6" s="1"/>
      <c r="AD6" s="37"/>
      <c r="AE6" s="31">
        <f>AB6+(VLOOKUP($C6,'Plant in Service no CIAC'!$C$5:$BK$21,AE$2+1,FALSE)*(VLOOKUP($C6,'Depr Rates'!$A$3:$F$30,$I$2,FALSE))/12)</f>
        <v>0</v>
      </c>
      <c r="AF6" s="1"/>
      <c r="AG6" s="37"/>
      <c r="AH6" s="31">
        <f>AE6+(VLOOKUP($C6,'Plant in Service no CIAC'!$C$5:$BK$21,AH$2+1,FALSE)*(VLOOKUP($C6,'Depr Rates'!$A$3:$F$30,$I$2,FALSE))/12)</f>
        <v>0</v>
      </c>
      <c r="AI6" s="1"/>
      <c r="AJ6" s="37"/>
      <c r="AK6" s="31">
        <f>AH6+(VLOOKUP($C6,'Plant in Service no CIAC'!$C$5:$BK$21,AK$2+1,FALSE)*(VLOOKUP($C6,'Depr Rates'!$A$3:$F$30,$I$2,FALSE))/12)</f>
        <v>0</v>
      </c>
      <c r="AL6" s="1"/>
      <c r="AM6" s="37"/>
      <c r="AN6" s="31">
        <f>AK6+(VLOOKUP($C6,'Plant in Service no CIAC'!$C$5:$BK$21,AN$2+1,FALSE)*(VLOOKUP($C6,'Depr Rates'!$A$3:$F$30,$I$2,FALSE))/12)</f>
        <v>0</v>
      </c>
      <c r="AO6" s="1"/>
      <c r="AP6" s="37"/>
      <c r="AQ6" s="31">
        <f>AN6+(VLOOKUP($C6,'Plant in Service no CIAC'!$C$5:$BK$21,AQ$2+1,FALSE)*(VLOOKUP($C6,'Depr Rates'!$A$3:$F$30,$I$2,FALSE))/12)</f>
        <v>0</v>
      </c>
      <c r="AR6" s="1"/>
      <c r="AS6" s="37"/>
      <c r="AT6" s="31">
        <f>AQ6+(VLOOKUP($C6,'Plant in Service no CIAC'!$C$5:$BK$21,AT$2+1,FALSE)*(VLOOKUP($C6,'Depr Rates'!$A$3:$F$30,$I$2,FALSE))/12)</f>
        <v>0</v>
      </c>
      <c r="AU6" s="1"/>
      <c r="AV6" s="37"/>
      <c r="AW6" s="31">
        <f>AT6+(VLOOKUP($C6,'Plant in Service no CIAC'!$C$5:$BK$21,AW$2+1,FALSE)*(VLOOKUP($C6,'Depr Rates'!$A$3:$F$30,$I$2,FALSE))/12)</f>
        <v>0</v>
      </c>
      <c r="AX6" s="1"/>
      <c r="AY6" s="37"/>
      <c r="AZ6" s="31">
        <f>AW6+(VLOOKUP($C6,'Plant in Service no CIAC'!$C$5:$BK$21,AZ$2+1,FALSE)*(VLOOKUP($C6,'Depr Rates'!$A$3:$F$30,$I$2+1,FALSE))/12)</f>
        <v>0</v>
      </c>
      <c r="BA6" s="1"/>
      <c r="BB6" s="37"/>
      <c r="BC6" s="31">
        <f>AZ6+(VLOOKUP($C6,'Plant in Service no CIAC'!$C$5:$BK$21,BC$2+1,FALSE)*(VLOOKUP($C6,'Depr Rates'!$A$3:$F$30,$I$2+1,FALSE))/12)</f>
        <v>0</v>
      </c>
      <c r="BD6" s="1"/>
      <c r="BE6" s="37"/>
      <c r="BF6" s="31">
        <f>BC6+(VLOOKUP($C6,'Plant in Service no CIAC'!$C$5:$BK$21,BF$2+1,FALSE)*(VLOOKUP($C6,'Depr Rates'!$A$3:$F$30,$I$2+1,FALSE))/12)</f>
        <v>0</v>
      </c>
      <c r="BG6" s="1"/>
      <c r="BH6" s="37"/>
      <c r="BI6" s="31">
        <f>BF6+(VLOOKUP($C6,'Plant in Service no CIAC'!$C$5:$BK$21,BI$2+1,FALSE)*(VLOOKUP($C6,'Depr Rates'!$A$3:$F$30,$I$2+1,FALSE))/12)</f>
        <v>0</v>
      </c>
      <c r="BJ6" s="1"/>
      <c r="BK6" s="37"/>
      <c r="BL6" s="31">
        <f>BI6+(VLOOKUP($C6,'Plant in Service no CIAC'!$C$5:$BK$21,BL$2+1,FALSE)*(VLOOKUP($C6,'Depr Rates'!$A$3:$F$30,$I$2+1,FALSE))/12)</f>
        <v>0</v>
      </c>
      <c r="BM6" s="1"/>
      <c r="BN6" s="37"/>
      <c r="BO6" s="31">
        <f>BL6+(VLOOKUP($C6,'Plant in Service no CIAC'!$C$5:$BK$21,BO$2+1,FALSE)*(VLOOKUP($C6,'Depr Rates'!$A$3:$F$30,$I$2+1,FALSE))/12)</f>
        <v>0</v>
      </c>
      <c r="BP6" s="1"/>
      <c r="BQ6" s="37"/>
      <c r="BR6" s="31">
        <f>BO6+(VLOOKUP($C6,'Plant in Service no CIAC'!$C$5:$BK$21,BR$2+1,FALSE)*(VLOOKUP($C6,'Depr Rates'!$A$3:$F$30,$I$2+1,FALSE))/12)</f>
        <v>0</v>
      </c>
      <c r="BS6" s="1"/>
      <c r="BT6" s="37"/>
      <c r="BU6" s="31">
        <f>BR6+(VLOOKUP($C6,'Plant in Service no CIAC'!$C$5:$BK$21,BU$2+1,FALSE)*(VLOOKUP($C6,'Depr Rates'!$A$3:$F$30,$I$2+1,FALSE))/12)</f>
        <v>0</v>
      </c>
      <c r="BV6" s="1"/>
      <c r="BW6" s="37"/>
      <c r="BX6" s="31">
        <f>BU6+(VLOOKUP($C6,'Plant in Service no CIAC'!$C$5:$BK$21,BX$2+1,FALSE)*(VLOOKUP($C6,'Depr Rates'!$A$3:$F$30,$I$2+1,FALSE))/12)</f>
        <v>0</v>
      </c>
      <c r="BY6" s="1"/>
      <c r="BZ6" s="37"/>
      <c r="CA6" s="31">
        <f>BX6+(VLOOKUP($C6,'Plant in Service no CIAC'!$C$5:$BK$21,CA$2+1,FALSE)*(VLOOKUP($C6,'Depr Rates'!$A$3:$F$30,$I$2+1,FALSE))/12)</f>
        <v>0</v>
      </c>
      <c r="CB6" s="1"/>
      <c r="CC6" s="37"/>
      <c r="CD6" s="31">
        <f>CA6+(VLOOKUP($C6,'Plant in Service no CIAC'!$C$5:$BK$21,CD$2+1,FALSE)*(VLOOKUP($C6,'Depr Rates'!$A$3:$F$30,$I$2+1,FALSE))/12)</f>
        <v>0</v>
      </c>
      <c r="CE6" s="1"/>
      <c r="CF6" s="37"/>
      <c r="CG6" s="31">
        <f>CD6+(VLOOKUP($C6,'Plant in Service no CIAC'!$C$5:$BK$21,CG$2+1,FALSE)*(VLOOKUP($C6,'Depr Rates'!$A$3:$F$30,$I$2+1,FALSE))/12)</f>
        <v>0</v>
      </c>
      <c r="CH6" s="1"/>
      <c r="CI6" s="37"/>
      <c r="CJ6" s="31">
        <f>CG6+(VLOOKUP($C6,'Plant in Service no CIAC'!$C$5:$BK$21,CJ$2+1,FALSE)*(VLOOKUP($C6,'Depr Rates'!$A$3:$F$30,$I$2+1,FALSE))/12)</f>
        <v>0</v>
      </c>
      <c r="CK6" s="1"/>
      <c r="CL6" s="37"/>
      <c r="CM6" s="31">
        <f>CJ6+(VLOOKUP($C6,'Plant in Service no CIAC'!$C$5:$BK$21,CM$2+1,FALSE)*(VLOOKUP($C6,'Depr Rates'!$A$3:$F$30,$I$2+1,FALSE))/12)</f>
        <v>0</v>
      </c>
      <c r="CN6" s="1"/>
      <c r="CO6" s="37"/>
      <c r="CP6" s="31">
        <f>CM6+(VLOOKUP($C6,'Plant in Service no CIAC'!$C$5:$BK$21,CP$2+1,FALSE)*(VLOOKUP($C6,'Depr Rates'!$A$3:$F$30,$I$2+1,FALSE))/12)</f>
        <v>0</v>
      </c>
      <c r="CQ6" s="1"/>
      <c r="CR6" s="37"/>
      <c r="CS6" s="31">
        <f>CP6+(VLOOKUP($C6,'Plant in Service no CIAC'!$C$5:$BK$21,CS$2+1,FALSE)*(VLOOKUP($C6,'Depr Rates'!$A$3:$F$30,$I$2+1,FALSE))/12)</f>
        <v>0</v>
      </c>
      <c r="CT6" s="1"/>
      <c r="CU6" s="37"/>
      <c r="CV6" s="31">
        <f>CS6+(VLOOKUP($C6,'Plant in Service no CIAC'!$C$5:$BK$21,CV$2+1,FALSE)*(VLOOKUP($C6,'Depr Rates'!$A$3:$F$30,$I$2+1,FALSE))/12)</f>
        <v>0</v>
      </c>
      <c r="CW6" s="1"/>
      <c r="CX6" s="37"/>
      <c r="CY6" s="31">
        <f>CV6+(VLOOKUP($C6,'Plant in Service no CIAC'!$C$5:$BK$21,CY$2+1,FALSE)*(VLOOKUP($C6,'Depr Rates'!$A$3:$F$30,$I$2+1,FALSE))/12)</f>
        <v>0</v>
      </c>
      <c r="CZ6" s="1"/>
      <c r="DA6" s="37"/>
      <c r="DB6" s="31">
        <f>CY6+(VLOOKUP($C6,'Plant in Service no CIAC'!$C$5:$BK$21,DB$2+1,FALSE)*(VLOOKUP($C6,'Depr Rates'!$A$3:$F$30,$I$2+1,FALSE))/12)</f>
        <v>0</v>
      </c>
      <c r="DC6" s="1"/>
      <c r="DD6" s="37"/>
      <c r="DE6" s="31">
        <f>DB6+(VLOOKUP($C6,'Plant in Service no CIAC'!$C$5:$BK$21,DE$2+1,FALSE)*(VLOOKUP($C6,'Depr Rates'!$A$3:$F$30,$I$2+1,FALSE))/12)</f>
        <v>0</v>
      </c>
      <c r="DF6" s="1"/>
      <c r="DG6" s="37"/>
      <c r="DH6" s="31">
        <f>DE6+(VLOOKUP($C6,'Plant in Service no CIAC'!$C$5:$BK$21,DH$2+1,FALSE)*(VLOOKUP($C6,'Depr Rates'!$A$3:$F$30,$I$2+1,FALSE))/12)</f>
        <v>0</v>
      </c>
      <c r="DI6" s="1"/>
      <c r="DJ6" s="37"/>
      <c r="DK6" s="31">
        <f>DH6+(VLOOKUP($C6,'Plant in Service no CIAC'!$C$5:$BK$21,DK$2+1,FALSE)*(VLOOKUP($C6,'Depr Rates'!$A$3:$F$30,$I$2+1,FALSE))/12)</f>
        <v>0</v>
      </c>
      <c r="DL6" s="1"/>
      <c r="DM6" s="37"/>
      <c r="DN6" s="31">
        <f>DK6+(VLOOKUP($C6,'Plant in Service no CIAC'!$C$5:$BK$21,DN$2+1,FALSE)*(VLOOKUP($C6,'Depr Rates'!$A$3:$F$30,$I$2+1,FALSE))/12)</f>
        <v>0</v>
      </c>
      <c r="DO6" s="1"/>
      <c r="DP6" s="37"/>
      <c r="DQ6" s="31">
        <f>DN6+(VLOOKUP($C6,'Plant in Service no CIAC'!$C$5:$BK$21,DQ$2+1,FALSE)*(VLOOKUP($C6,'Depr Rates'!$A$3:$F$30,$I$2+1,FALSE))/12)</f>
        <v>0</v>
      </c>
      <c r="DR6" s="1"/>
      <c r="DS6" s="37"/>
      <c r="DT6" s="31">
        <f>DQ6+(VLOOKUP($C6,'Plant in Service no CIAC'!$C$5:$BK$21,DT$2+1,FALSE)*(VLOOKUP($C6,'Depr Rates'!$A$3:$F$30,$I$2+1,FALSE))/12)</f>
        <v>0</v>
      </c>
      <c r="DU6" s="1"/>
      <c r="DV6" s="37"/>
      <c r="DW6" s="31">
        <f>DT6+(VLOOKUP($C6,'Plant in Service no CIAC'!$C$5:$BK$21,DW$2+1,FALSE)*(VLOOKUP($C6,'Depr Rates'!$A$3:$F$30,$I$2+1,FALSE))/12)</f>
        <v>0</v>
      </c>
      <c r="DX6" s="1"/>
      <c r="DY6" s="37"/>
      <c r="DZ6" s="31">
        <f>DW6+(VLOOKUP($C6,'Plant in Service no CIAC'!$C$5:$BK$21,DZ$2+1,FALSE)*(VLOOKUP($C6,'Depr Rates'!$A$3:$F$30,$I$2+1,FALSE))/12)</f>
        <v>0</v>
      </c>
      <c r="EA6" s="1"/>
      <c r="EB6" s="37"/>
      <c r="EC6" s="31">
        <f>DZ6+(VLOOKUP($C6,'Plant in Service no CIAC'!$C$5:$BK$21,EC$2+1,FALSE)*(VLOOKUP($C6,'Depr Rates'!$A$3:$F$30,$I$2+1,FALSE))/12)</f>
        <v>0</v>
      </c>
      <c r="ED6" s="1"/>
      <c r="EE6" s="37"/>
      <c r="EF6" s="31">
        <f>EC6+(VLOOKUP($C6,'Plant in Service no CIAC'!$C$5:$BK$21,EF$2+1,FALSE)*(VLOOKUP($C6,'Depr Rates'!$A$3:$F$30,$I$2+1,FALSE))/12)</f>
        <v>0</v>
      </c>
      <c r="EG6" s="1"/>
      <c r="EH6" s="37"/>
      <c r="EI6" s="31">
        <f>EF6+(VLOOKUP($C6,'Plant in Service no CIAC'!$C$5:$BK$21,EI$2+1,FALSE)*(VLOOKUP($C6,'Depr Rates'!$A$3:$F$30,$I$2+1,FALSE))/12)</f>
        <v>0</v>
      </c>
      <c r="EJ6" s="1"/>
      <c r="EK6" s="37"/>
      <c r="EL6" s="31">
        <f>EI6+(VLOOKUP($C6,'Plant in Service no CIAC'!$C$5:$BK$21,EL$2+1,FALSE)*(VLOOKUP($C6,'Depr Rates'!$A$3:$F$30,$I$2+1,FALSE))/12)</f>
        <v>0</v>
      </c>
      <c r="EM6" s="1"/>
      <c r="EN6" s="37"/>
      <c r="EO6" s="31">
        <f>EL6+(VLOOKUP($C6,'Plant in Service no CIAC'!$C$5:$BK$21,EO$2+1,FALSE)*(VLOOKUP($C6,'Depr Rates'!$A$3:$F$30,$I$2+1,FALSE))/12)</f>
        <v>0</v>
      </c>
      <c r="EP6" s="1"/>
      <c r="EQ6" s="37"/>
      <c r="ER6" s="31">
        <f>EO6+(VLOOKUP($C6,'Plant in Service no CIAC'!$C$5:$BK$21,ER$2+1,FALSE)*(VLOOKUP($C6,'Depr Rates'!$A$3:$F$30,$I$2+1,FALSE))/12)</f>
        <v>0</v>
      </c>
      <c r="ES6" s="1"/>
      <c r="ET6" s="37"/>
      <c r="EU6" s="31">
        <f>ER6+(VLOOKUP($C6,'Plant in Service no CIAC'!$C$5:$BK$21,EU$2+1,FALSE)*(VLOOKUP($C6,'Depr Rates'!$A$3:$F$30,$I$2+1,FALSE))/12)</f>
        <v>0</v>
      </c>
      <c r="EV6" s="1"/>
      <c r="EW6" s="37"/>
      <c r="EX6" s="31">
        <f>EU6+(VLOOKUP($C6,'Plant in Service no CIAC'!$C$5:$BK$21,EX$2+1,FALSE)*(VLOOKUP($C6,'Depr Rates'!$A$3:$F$30,$I$2+1,FALSE))/12)</f>
        <v>0</v>
      </c>
      <c r="EY6" s="1"/>
      <c r="EZ6" s="37"/>
      <c r="FA6" s="31">
        <f>EX6+(VLOOKUP($C6,'Plant in Service no CIAC'!$C$5:$BK$21,FA$2+1,FALSE)*(VLOOKUP($C6,'Depr Rates'!$A$3:$F$30,$I$2+1,FALSE))/12)</f>
        <v>0</v>
      </c>
      <c r="FB6" s="1"/>
      <c r="FC6" s="37"/>
      <c r="FD6" s="31">
        <f>FA6+(VLOOKUP($C6,'Plant in Service no CIAC'!$C$5:$BK$21,FD$2+1,FALSE)*(VLOOKUP($C6,'Depr Rates'!$A$3:$F$30,$I$2+1,FALSE))/12)</f>
        <v>0</v>
      </c>
      <c r="FG6" s="31">
        <f>FD6+(VLOOKUP($C6,'Plant in Service no CIAC'!$C$5:$BK$21,FG$2+1,FALSE)*(VLOOKUP($C6,'Depr Rates'!$A$3:$F$30,$I$2+1,FALSE))/12)</f>
        <v>0</v>
      </c>
      <c r="FJ6" s="31">
        <f>FG6+(VLOOKUP($C6,'Plant in Service no CIAC'!$C$5:$BK$21,FJ$2+1,FALSE)*(VLOOKUP($C6,'Depr Rates'!$A$3:$F$30,$I$2+1,FALSE))/12)</f>
        <v>0</v>
      </c>
    </row>
    <row r="7" spans="1:169" x14ac:dyDescent="0.2">
      <c r="A7" t="s">
        <v>45</v>
      </c>
      <c r="B7" t="s">
        <v>50</v>
      </c>
      <c r="C7">
        <v>23762</v>
      </c>
      <c r="D7" s="27">
        <f>SUMIFS('Deprec Exp no CIAC'!$G$2:$G$15,'Deprec Exp no CIAC'!$B$2:$B$15,'Accum Depr no CIAC'!$A7,'Deprec Exp no CIAC'!$A$2:$A$15,'Accum Depr no CIAC'!$B7)</f>
        <v>0</v>
      </c>
      <c r="E7" s="3"/>
      <c r="F7" s="33"/>
      <c r="G7" s="31">
        <f>D7+(VLOOKUP($C7,'Plant in Service no CIAC'!$C$5:$BK$21,G$2+1,FALSE)*(VLOOKUP($C7,'Depr Rates'!$A$3:$F$30,$I$2,FALSE))/12)</f>
        <v>0</v>
      </c>
      <c r="H7" s="1"/>
      <c r="I7" s="37"/>
      <c r="J7" s="31">
        <f>G7+(VLOOKUP($C7,'Plant in Service no CIAC'!$C$5:$BK$21,J$2+1,FALSE)*(VLOOKUP($C7,'Depr Rates'!$A$3:$F$30,$I$2,FALSE))/12)</f>
        <v>0</v>
      </c>
      <c r="K7" s="1"/>
      <c r="L7" s="37"/>
      <c r="M7" s="31">
        <f>J7+(VLOOKUP($C7,'Plant in Service no CIAC'!$C$5:$BK$21,M$2+1,FALSE)*(VLOOKUP($C7,'Depr Rates'!$A$3:$F$30,$I$2,FALSE))/12)</f>
        <v>0</v>
      </c>
      <c r="N7" s="1"/>
      <c r="O7" s="37"/>
      <c r="P7" s="31">
        <f>M7+(VLOOKUP($C7,'Plant in Service no CIAC'!$C$5:$BK$21,P$2+1,FALSE)*(VLOOKUP($C7,'Depr Rates'!$A$3:$F$30,$I$2,FALSE))/12)</f>
        <v>0</v>
      </c>
      <c r="Q7" s="1"/>
      <c r="R7" s="37"/>
      <c r="S7" s="31">
        <f>P7+(VLOOKUP($C7,'Plant in Service no CIAC'!$C$5:$BK$21,S$2+1,FALSE)*(VLOOKUP($C7,'Depr Rates'!$A$3:$F$30,$I$2,FALSE))/12)</f>
        <v>0</v>
      </c>
      <c r="T7" s="1"/>
      <c r="U7" s="37"/>
      <c r="V7" s="31">
        <f>S7+(VLOOKUP($C7,'Plant in Service no CIAC'!$C$5:$BK$21,V$2+1,FALSE)*(VLOOKUP($C7,'Depr Rates'!$A$3:$F$30,$I$2,FALSE))/12)</f>
        <v>0</v>
      </c>
      <c r="W7" s="1"/>
      <c r="X7" s="37"/>
      <c r="Y7" s="31">
        <f>V7+(VLOOKUP($C7,'Plant in Service no CIAC'!$C$5:$BK$21,Y$2+1,FALSE)*(VLOOKUP($C7,'Depr Rates'!$A$3:$F$30,$I$2,FALSE))/12)</f>
        <v>0</v>
      </c>
      <c r="Z7" s="1"/>
      <c r="AA7" s="37"/>
      <c r="AB7" s="31">
        <f>Y7+(VLOOKUP($C7,'Plant in Service no CIAC'!$C$5:$BK$21,AB$2+1,FALSE)*(VLOOKUP($C7,'Depr Rates'!$A$3:$F$30,$I$2,FALSE))/12)</f>
        <v>0</v>
      </c>
      <c r="AC7" s="1"/>
      <c r="AD7" s="37"/>
      <c r="AE7" s="31">
        <f>AB7+(VLOOKUP($C7,'Plant in Service no CIAC'!$C$5:$BK$21,AE$2+1,FALSE)*(VLOOKUP($C7,'Depr Rates'!$A$3:$F$30,$I$2,FALSE))/12)</f>
        <v>0</v>
      </c>
      <c r="AF7" s="1"/>
      <c r="AG7" s="37"/>
      <c r="AH7" s="31">
        <f>AE7+(VLOOKUP($C7,'Plant in Service no CIAC'!$C$5:$BK$21,AH$2+1,FALSE)*(VLOOKUP($C7,'Depr Rates'!$A$3:$F$30,$I$2,FALSE))/12)</f>
        <v>0</v>
      </c>
      <c r="AI7" s="1"/>
      <c r="AJ7" s="37"/>
      <c r="AK7" s="31">
        <f>AH7+(VLOOKUP($C7,'Plant in Service no CIAC'!$C$5:$BK$21,AK$2+1,FALSE)*(VLOOKUP($C7,'Depr Rates'!$A$3:$F$30,$I$2,FALSE))/12)</f>
        <v>0</v>
      </c>
      <c r="AL7" s="1"/>
      <c r="AM7" s="37"/>
      <c r="AN7" s="31">
        <f>AK7+(VLOOKUP($C7,'Plant in Service no CIAC'!$C$5:$BK$21,AN$2+1,FALSE)*(VLOOKUP($C7,'Depr Rates'!$A$3:$F$30,$I$2,FALSE))/12)</f>
        <v>0</v>
      </c>
      <c r="AO7" s="1"/>
      <c r="AP7" s="37"/>
      <c r="AQ7" s="31">
        <f>AN7+(VLOOKUP($C7,'Plant in Service no CIAC'!$C$5:$BK$21,AQ$2+1,FALSE)*(VLOOKUP($C7,'Depr Rates'!$A$3:$F$30,$I$2,FALSE))/12)</f>
        <v>0</v>
      </c>
      <c r="AR7" s="1"/>
      <c r="AS7" s="37"/>
      <c r="AT7" s="31">
        <f>AQ7+(VLOOKUP($C7,'Plant in Service no CIAC'!$C$5:$BK$21,AT$2+1,FALSE)*(VLOOKUP($C7,'Depr Rates'!$A$3:$F$30,$I$2,FALSE))/12)</f>
        <v>0</v>
      </c>
      <c r="AU7" s="1"/>
      <c r="AV7" s="37"/>
      <c r="AW7" s="31">
        <f>AT7+(VLOOKUP($C7,'Plant in Service no CIAC'!$C$5:$BK$21,AW$2+1,FALSE)*(VLOOKUP($C7,'Depr Rates'!$A$3:$F$30,$I$2,FALSE))/12)</f>
        <v>0</v>
      </c>
      <c r="AX7" s="1"/>
      <c r="AY7" s="37"/>
      <c r="AZ7" s="31">
        <f>AW7+(VLOOKUP($C7,'Plant in Service no CIAC'!$C$5:$BK$21,AZ$2+1,FALSE)*(VLOOKUP($C7,'Depr Rates'!$A$3:$F$30,$I$2+1,FALSE))/12)</f>
        <v>0</v>
      </c>
      <c r="BA7" s="1"/>
      <c r="BB7" s="37"/>
      <c r="BC7" s="31">
        <f>AZ7+(VLOOKUP($C7,'Plant in Service no CIAC'!$C$5:$BK$21,BC$2+1,FALSE)*(VLOOKUP($C7,'Depr Rates'!$A$3:$F$30,$I$2+1,FALSE))/12)</f>
        <v>0</v>
      </c>
      <c r="BD7" s="1"/>
      <c r="BE7" s="37"/>
      <c r="BF7" s="31">
        <f>BC7+(VLOOKUP($C7,'Plant in Service no CIAC'!$C$5:$BK$21,BF$2+1,FALSE)*(VLOOKUP($C7,'Depr Rates'!$A$3:$F$30,$I$2+1,FALSE))/12)</f>
        <v>0</v>
      </c>
      <c r="BG7" s="1"/>
      <c r="BH7" s="37"/>
      <c r="BI7" s="31">
        <f>BF7+(VLOOKUP($C7,'Plant in Service no CIAC'!$C$5:$BK$21,BI$2+1,FALSE)*(VLOOKUP($C7,'Depr Rates'!$A$3:$F$30,$I$2+1,FALSE))/12)</f>
        <v>0</v>
      </c>
      <c r="BJ7" s="1"/>
      <c r="BK7" s="37"/>
      <c r="BL7" s="31">
        <f>BI7+(VLOOKUP($C7,'Plant in Service no CIAC'!$C$5:$BK$21,BL$2+1,FALSE)*(VLOOKUP($C7,'Depr Rates'!$A$3:$F$30,$I$2+1,FALSE))/12)</f>
        <v>0</v>
      </c>
      <c r="BM7" s="1"/>
      <c r="BN7" s="37"/>
      <c r="BO7" s="31">
        <f>BL7+(VLOOKUP($C7,'Plant in Service no CIAC'!$C$5:$BK$21,BO$2+1,FALSE)*(VLOOKUP($C7,'Depr Rates'!$A$3:$F$30,$I$2+1,FALSE))/12)</f>
        <v>0</v>
      </c>
      <c r="BP7" s="1"/>
      <c r="BQ7" s="37"/>
      <c r="BR7" s="31">
        <f>BO7+(VLOOKUP($C7,'Plant in Service no CIAC'!$C$5:$BK$21,BR$2+1,FALSE)*(VLOOKUP($C7,'Depr Rates'!$A$3:$F$30,$I$2+1,FALSE))/12)</f>
        <v>0</v>
      </c>
      <c r="BS7" s="1"/>
      <c r="BT7" s="37"/>
      <c r="BU7" s="31">
        <f>BR7+(VLOOKUP($C7,'Plant in Service no CIAC'!$C$5:$BK$21,BU$2+1,FALSE)*(VLOOKUP($C7,'Depr Rates'!$A$3:$F$30,$I$2+1,FALSE))/12)</f>
        <v>0</v>
      </c>
      <c r="BV7" s="1"/>
      <c r="BW7" s="37"/>
      <c r="BX7" s="31">
        <f>BU7+(VLOOKUP($C7,'Plant in Service no CIAC'!$C$5:$BK$21,BX$2+1,FALSE)*(VLOOKUP($C7,'Depr Rates'!$A$3:$F$30,$I$2+1,FALSE))/12)</f>
        <v>0</v>
      </c>
      <c r="BY7" s="1"/>
      <c r="BZ7" s="37"/>
      <c r="CA7" s="31">
        <f>BX7+(VLOOKUP($C7,'Plant in Service no CIAC'!$C$5:$BK$21,CA$2+1,FALSE)*(VLOOKUP($C7,'Depr Rates'!$A$3:$F$30,$I$2+1,FALSE))/12)</f>
        <v>0</v>
      </c>
      <c r="CB7" s="1"/>
      <c r="CC7" s="37"/>
      <c r="CD7" s="31">
        <f>CA7+(VLOOKUP($C7,'Plant in Service no CIAC'!$C$5:$BK$21,CD$2+1,FALSE)*(VLOOKUP($C7,'Depr Rates'!$A$3:$F$30,$I$2+1,FALSE))/12)</f>
        <v>0</v>
      </c>
      <c r="CE7" s="1"/>
      <c r="CF7" s="37"/>
      <c r="CG7" s="31">
        <f>CD7+(VLOOKUP($C7,'Plant in Service no CIAC'!$C$5:$BK$21,CG$2+1,FALSE)*(VLOOKUP($C7,'Depr Rates'!$A$3:$F$30,$I$2+1,FALSE))/12)</f>
        <v>0</v>
      </c>
      <c r="CH7" s="1"/>
      <c r="CI7" s="37"/>
      <c r="CJ7" s="31">
        <f>CG7+(VLOOKUP($C7,'Plant in Service no CIAC'!$C$5:$BK$21,CJ$2+1,FALSE)*(VLOOKUP($C7,'Depr Rates'!$A$3:$F$30,$I$2+1,FALSE))/12)</f>
        <v>0</v>
      </c>
      <c r="CK7" s="1"/>
      <c r="CL7" s="37"/>
      <c r="CM7" s="31">
        <f>CJ7+(VLOOKUP($C7,'Plant in Service no CIAC'!$C$5:$BK$21,CM$2+1,FALSE)*(VLOOKUP($C7,'Depr Rates'!$A$3:$F$30,$I$2+1,FALSE))/12)</f>
        <v>0</v>
      </c>
      <c r="CN7" s="1"/>
      <c r="CO7" s="37"/>
      <c r="CP7" s="31">
        <f>CM7+(VLOOKUP($C7,'Plant in Service no CIAC'!$C$5:$BK$21,CP$2+1,FALSE)*(VLOOKUP($C7,'Depr Rates'!$A$3:$F$30,$I$2+1,FALSE))/12)</f>
        <v>0</v>
      </c>
      <c r="CQ7" s="1"/>
      <c r="CR7" s="37"/>
      <c r="CS7" s="31">
        <f>CP7+(VLOOKUP($C7,'Plant in Service no CIAC'!$C$5:$BK$21,CS$2+1,FALSE)*(VLOOKUP($C7,'Depr Rates'!$A$3:$F$30,$I$2+1,FALSE))/12)</f>
        <v>0</v>
      </c>
      <c r="CT7" s="1"/>
      <c r="CU7" s="37"/>
      <c r="CV7" s="31">
        <f>CS7+(VLOOKUP($C7,'Plant in Service no CIAC'!$C$5:$BK$21,CV$2+1,FALSE)*(VLOOKUP($C7,'Depr Rates'!$A$3:$F$30,$I$2+1,FALSE))/12)</f>
        <v>0</v>
      </c>
      <c r="CW7" s="1"/>
      <c r="CX7" s="37"/>
      <c r="CY7" s="31">
        <f>CV7+(VLOOKUP($C7,'Plant in Service no CIAC'!$C$5:$BK$21,CY$2+1,FALSE)*(VLOOKUP($C7,'Depr Rates'!$A$3:$F$30,$I$2+1,FALSE))/12)</f>
        <v>0</v>
      </c>
      <c r="CZ7" s="1"/>
      <c r="DA7" s="37"/>
      <c r="DB7" s="31">
        <f>CY7+(VLOOKUP($C7,'Plant in Service no CIAC'!$C$5:$BK$21,DB$2+1,FALSE)*(VLOOKUP($C7,'Depr Rates'!$A$3:$F$30,$I$2+1,FALSE))/12)</f>
        <v>0</v>
      </c>
      <c r="DC7" s="1"/>
      <c r="DD7" s="37"/>
      <c r="DE7" s="31">
        <f>DB7+(VLOOKUP($C7,'Plant in Service no CIAC'!$C$5:$BK$21,DE$2+1,FALSE)*(VLOOKUP($C7,'Depr Rates'!$A$3:$F$30,$I$2+1,FALSE))/12)</f>
        <v>0</v>
      </c>
      <c r="DF7" s="1"/>
      <c r="DG7" s="37"/>
      <c r="DH7" s="31">
        <f>DE7+(VLOOKUP($C7,'Plant in Service no CIAC'!$C$5:$BK$21,DH$2+1,FALSE)*(VLOOKUP($C7,'Depr Rates'!$A$3:$F$30,$I$2+1,FALSE))/12)</f>
        <v>0</v>
      </c>
      <c r="DI7" s="1"/>
      <c r="DJ7" s="37"/>
      <c r="DK7" s="31">
        <f>DH7+(VLOOKUP($C7,'Plant in Service no CIAC'!$C$5:$BK$21,DK$2+1,FALSE)*(VLOOKUP($C7,'Depr Rates'!$A$3:$F$30,$I$2+1,FALSE))/12)</f>
        <v>0</v>
      </c>
      <c r="DL7" s="1"/>
      <c r="DM7" s="37"/>
      <c r="DN7" s="31">
        <f>DK7+(VLOOKUP($C7,'Plant in Service no CIAC'!$C$5:$BK$21,DN$2+1,FALSE)*(VLOOKUP($C7,'Depr Rates'!$A$3:$F$30,$I$2+1,FALSE))/12)</f>
        <v>0</v>
      </c>
      <c r="DO7" s="1"/>
      <c r="DP7" s="37"/>
      <c r="DQ7" s="31">
        <f>DN7+(VLOOKUP($C7,'Plant in Service no CIAC'!$C$5:$BK$21,DQ$2+1,FALSE)*(VLOOKUP($C7,'Depr Rates'!$A$3:$F$30,$I$2+1,FALSE))/12)</f>
        <v>0</v>
      </c>
      <c r="DR7" s="1"/>
      <c r="DS7" s="37"/>
      <c r="DT7" s="31">
        <f>DQ7+(VLOOKUP($C7,'Plant in Service no CIAC'!$C$5:$BK$21,DT$2+1,FALSE)*(VLOOKUP($C7,'Depr Rates'!$A$3:$F$30,$I$2+1,FALSE))/12)</f>
        <v>0</v>
      </c>
      <c r="DU7" s="1"/>
      <c r="DV7" s="37"/>
      <c r="DW7" s="31">
        <f>DT7+(VLOOKUP($C7,'Plant in Service no CIAC'!$C$5:$BK$21,DW$2+1,FALSE)*(VLOOKUP($C7,'Depr Rates'!$A$3:$F$30,$I$2+1,FALSE))/12)</f>
        <v>0</v>
      </c>
      <c r="DX7" s="1"/>
      <c r="DY7" s="37"/>
      <c r="DZ7" s="31">
        <f>DW7+(VLOOKUP($C7,'Plant in Service no CIAC'!$C$5:$BK$21,DZ$2+1,FALSE)*(VLOOKUP($C7,'Depr Rates'!$A$3:$F$30,$I$2+1,FALSE))/12)</f>
        <v>0</v>
      </c>
      <c r="EA7" s="1"/>
      <c r="EB7" s="37"/>
      <c r="EC7" s="31">
        <f>DZ7+(VLOOKUP($C7,'Plant in Service no CIAC'!$C$5:$BK$21,EC$2+1,FALSE)*(VLOOKUP($C7,'Depr Rates'!$A$3:$F$30,$I$2+1,FALSE))/12)</f>
        <v>0</v>
      </c>
      <c r="ED7" s="1"/>
      <c r="EE7" s="37"/>
      <c r="EF7" s="31">
        <f>EC7+(VLOOKUP($C7,'Plant in Service no CIAC'!$C$5:$BK$21,EF$2+1,FALSE)*(VLOOKUP($C7,'Depr Rates'!$A$3:$F$30,$I$2+1,FALSE))/12)</f>
        <v>0</v>
      </c>
      <c r="EG7" s="1"/>
      <c r="EH7" s="37"/>
      <c r="EI7" s="31">
        <f>EF7+(VLOOKUP($C7,'Plant in Service no CIAC'!$C$5:$BK$21,EI$2+1,FALSE)*(VLOOKUP($C7,'Depr Rates'!$A$3:$F$30,$I$2+1,FALSE))/12)</f>
        <v>0</v>
      </c>
      <c r="EJ7" s="1"/>
      <c r="EK7" s="37"/>
      <c r="EL7" s="31">
        <f>EI7+(VLOOKUP($C7,'Plant in Service no CIAC'!$C$5:$BK$21,EL$2+1,FALSE)*(VLOOKUP($C7,'Depr Rates'!$A$3:$F$30,$I$2+1,FALSE))/12)</f>
        <v>0</v>
      </c>
      <c r="EM7" s="1"/>
      <c r="EN7" s="37"/>
      <c r="EO7" s="31">
        <f>EL7+(VLOOKUP($C7,'Plant in Service no CIAC'!$C$5:$BK$21,EO$2+1,FALSE)*(VLOOKUP($C7,'Depr Rates'!$A$3:$F$30,$I$2+1,FALSE))/12)</f>
        <v>0</v>
      </c>
      <c r="EP7" s="1"/>
      <c r="EQ7" s="37"/>
      <c r="ER7" s="31">
        <f>EO7+(VLOOKUP($C7,'Plant in Service no CIAC'!$C$5:$BK$21,ER$2+1,FALSE)*(VLOOKUP($C7,'Depr Rates'!$A$3:$F$30,$I$2+1,FALSE))/12)</f>
        <v>0</v>
      </c>
      <c r="ES7" s="1"/>
      <c r="ET7" s="37"/>
      <c r="EU7" s="31">
        <f>ER7+(VLOOKUP($C7,'Plant in Service no CIAC'!$C$5:$BK$21,EU$2+1,FALSE)*(VLOOKUP($C7,'Depr Rates'!$A$3:$F$30,$I$2+1,FALSE))/12)</f>
        <v>0</v>
      </c>
      <c r="EV7" s="1"/>
      <c r="EW7" s="37"/>
      <c r="EX7" s="31">
        <f>EU7+(VLOOKUP($C7,'Plant in Service no CIAC'!$C$5:$BK$21,EX$2+1,FALSE)*(VLOOKUP($C7,'Depr Rates'!$A$3:$F$30,$I$2+1,FALSE))/12)</f>
        <v>0</v>
      </c>
      <c r="EY7" s="1"/>
      <c r="EZ7" s="37"/>
      <c r="FA7" s="31">
        <f>EX7+(VLOOKUP($C7,'Plant in Service no CIAC'!$C$5:$BK$21,FA$2+1,FALSE)*(VLOOKUP($C7,'Depr Rates'!$A$3:$F$30,$I$2+1,FALSE))/12)</f>
        <v>0</v>
      </c>
      <c r="FB7" s="1"/>
      <c r="FC7" s="37"/>
      <c r="FD7" s="31">
        <f>FA7+(VLOOKUP($C7,'Plant in Service no CIAC'!$C$5:$BK$21,FD$2+1,FALSE)*(VLOOKUP($C7,'Depr Rates'!$A$3:$F$30,$I$2+1,FALSE))/12)</f>
        <v>0</v>
      </c>
      <c r="FG7" s="31">
        <f>FD7+(VLOOKUP($C7,'Plant in Service no CIAC'!$C$5:$BK$21,FG$2+1,FALSE)*(VLOOKUP($C7,'Depr Rates'!$A$3:$F$30,$I$2+1,FALSE))/12)</f>
        <v>0</v>
      </c>
      <c r="FJ7" s="31">
        <f>FG7+(VLOOKUP($C7,'Plant in Service no CIAC'!$C$5:$BK$21,FJ$2+1,FALSE)*(VLOOKUP($C7,'Depr Rates'!$A$3:$F$30,$I$2+1,FALSE))/12)</f>
        <v>0</v>
      </c>
    </row>
    <row r="8" spans="1:169" x14ac:dyDescent="0.2">
      <c r="A8" t="s">
        <v>42</v>
      </c>
      <c r="B8" t="s">
        <v>50</v>
      </c>
      <c r="C8">
        <v>23780</v>
      </c>
      <c r="D8" s="27">
        <f>SUMIFS('Deprec Exp no CIAC'!$G$2:$G$15,'Deprec Exp no CIAC'!$B$2:$B$15,'Accum Depr no CIAC'!$A8,'Deprec Exp no CIAC'!$A$2:$A$15,'Accum Depr no CIAC'!$B8)</f>
        <v>0</v>
      </c>
      <c r="E8" s="3"/>
      <c r="F8" s="33"/>
      <c r="G8" s="31">
        <f>D8+(VLOOKUP($C8,'Plant in Service no CIAC'!$C$5:$BK$21,G$2+1,FALSE)*(VLOOKUP($C8,'Depr Rates'!$A$3:$F$30,$I$2,FALSE))/12)</f>
        <v>0</v>
      </c>
      <c r="H8" s="1"/>
      <c r="I8" s="37"/>
      <c r="J8" s="31">
        <f>G8+(VLOOKUP($C8,'Plant in Service no CIAC'!$C$5:$BK$21,J$2+1,FALSE)*(VLOOKUP($C8,'Depr Rates'!$A$3:$F$30,$I$2,FALSE))/12)</f>
        <v>0</v>
      </c>
      <c r="K8" s="1"/>
      <c r="L8" s="37"/>
      <c r="M8" s="31">
        <f>J8+(VLOOKUP($C8,'Plant in Service no CIAC'!$C$5:$BK$21,M$2+1,FALSE)*(VLOOKUP($C8,'Depr Rates'!$A$3:$F$30,$I$2,FALSE))/12)</f>
        <v>0</v>
      </c>
      <c r="N8" s="1"/>
      <c r="O8" s="37"/>
      <c r="P8" s="31">
        <f>M8+(VLOOKUP($C8,'Plant in Service no CIAC'!$C$5:$BK$21,P$2+1,FALSE)*(VLOOKUP($C8,'Depr Rates'!$A$3:$F$30,$I$2,FALSE))/12)</f>
        <v>0</v>
      </c>
      <c r="Q8" s="1"/>
      <c r="R8" s="37"/>
      <c r="S8" s="31">
        <f>P8+(VLOOKUP($C8,'Plant in Service no CIAC'!$C$5:$BK$21,S$2+1,FALSE)*(VLOOKUP($C8,'Depr Rates'!$A$3:$F$30,$I$2,FALSE))/12)</f>
        <v>0</v>
      </c>
      <c r="T8" s="1"/>
      <c r="U8" s="37"/>
      <c r="V8" s="31">
        <f>S8+(VLOOKUP($C8,'Plant in Service no CIAC'!$C$5:$BK$21,V$2+1,FALSE)*(VLOOKUP($C8,'Depr Rates'!$A$3:$F$30,$I$2,FALSE))/12)</f>
        <v>0</v>
      </c>
      <c r="W8" s="1"/>
      <c r="X8" s="37"/>
      <c r="Y8" s="31">
        <f>V8+(VLOOKUP($C8,'Plant in Service no CIAC'!$C$5:$BK$21,Y$2+1,FALSE)*(VLOOKUP($C8,'Depr Rates'!$A$3:$F$30,$I$2,FALSE))/12)</f>
        <v>0</v>
      </c>
      <c r="Z8" s="1"/>
      <c r="AA8" s="37"/>
      <c r="AB8" s="31">
        <f>Y8+(VLOOKUP($C8,'Plant in Service no CIAC'!$C$5:$BK$21,AB$2+1,FALSE)*(VLOOKUP($C8,'Depr Rates'!$A$3:$F$30,$I$2,FALSE))/12)</f>
        <v>0</v>
      </c>
      <c r="AC8" s="1"/>
      <c r="AD8" s="37"/>
      <c r="AE8" s="31">
        <f>AB8+(VLOOKUP($C8,'Plant in Service no CIAC'!$C$5:$BK$21,AE$2+1,FALSE)*(VLOOKUP($C8,'Depr Rates'!$A$3:$F$30,$I$2,FALSE))/12)</f>
        <v>0</v>
      </c>
      <c r="AF8" s="1"/>
      <c r="AG8" s="37"/>
      <c r="AH8" s="31">
        <f>AE8+(VLOOKUP($C8,'Plant in Service no CIAC'!$C$5:$BK$21,AH$2+1,FALSE)*(VLOOKUP($C8,'Depr Rates'!$A$3:$F$30,$I$2,FALSE))/12)</f>
        <v>0</v>
      </c>
      <c r="AI8" s="1"/>
      <c r="AJ8" s="37"/>
      <c r="AK8" s="31">
        <f>AH8+(VLOOKUP($C8,'Plant in Service no CIAC'!$C$5:$BK$21,AK$2+1,FALSE)*(VLOOKUP($C8,'Depr Rates'!$A$3:$F$30,$I$2,FALSE))/12)</f>
        <v>0</v>
      </c>
      <c r="AL8" s="1"/>
      <c r="AM8" s="37"/>
      <c r="AN8" s="31">
        <f>AK8+(VLOOKUP($C8,'Plant in Service no CIAC'!$C$5:$BK$21,AN$2+1,FALSE)*(VLOOKUP($C8,'Depr Rates'!$A$3:$F$30,$I$2,FALSE))/12)</f>
        <v>0</v>
      </c>
      <c r="AO8" s="1"/>
      <c r="AP8" s="37"/>
      <c r="AQ8" s="31">
        <f>AN8+(VLOOKUP($C8,'Plant in Service no CIAC'!$C$5:$BK$21,AQ$2+1,FALSE)*(VLOOKUP($C8,'Depr Rates'!$A$3:$F$30,$I$2,FALSE))/12)</f>
        <v>0</v>
      </c>
      <c r="AR8" s="1"/>
      <c r="AS8" s="37"/>
      <c r="AT8" s="31">
        <f>AQ8+(VLOOKUP($C8,'Plant in Service no CIAC'!$C$5:$BK$21,AT$2+1,FALSE)*(VLOOKUP($C8,'Depr Rates'!$A$3:$F$30,$I$2,FALSE))/12)</f>
        <v>0</v>
      </c>
      <c r="AU8" s="1"/>
      <c r="AV8" s="37"/>
      <c r="AW8" s="31">
        <f>AT8+(VLOOKUP($C8,'Plant in Service no CIAC'!$C$5:$BK$21,AW$2+1,FALSE)*(VLOOKUP($C8,'Depr Rates'!$A$3:$F$30,$I$2,FALSE))/12)</f>
        <v>0</v>
      </c>
      <c r="AX8" s="1"/>
      <c r="AY8" s="37"/>
      <c r="AZ8" s="31">
        <f>AW8+(VLOOKUP($C8,'Plant in Service no CIAC'!$C$5:$BK$21,AZ$2+1,FALSE)*(VLOOKUP($C8,'Depr Rates'!$A$3:$F$30,$I$2+1,FALSE))/12)</f>
        <v>0</v>
      </c>
      <c r="BA8" s="1"/>
      <c r="BB8" s="37"/>
      <c r="BC8" s="31">
        <f>AZ8+(VLOOKUP($C8,'Plant in Service no CIAC'!$C$5:$BK$21,BC$2+1,FALSE)*(VLOOKUP($C8,'Depr Rates'!$A$3:$F$30,$I$2+1,FALSE))/12)</f>
        <v>0</v>
      </c>
      <c r="BD8" s="1"/>
      <c r="BE8" s="37"/>
      <c r="BF8" s="31">
        <f>BC8+(VLOOKUP($C8,'Plant in Service no CIAC'!$C$5:$BK$21,BF$2+1,FALSE)*(VLOOKUP($C8,'Depr Rates'!$A$3:$F$30,$I$2+1,FALSE))/12)</f>
        <v>0</v>
      </c>
      <c r="BG8" s="1"/>
      <c r="BH8" s="37"/>
      <c r="BI8" s="31">
        <f>BF8+(VLOOKUP($C8,'Plant in Service no CIAC'!$C$5:$BK$21,BI$2+1,FALSE)*(VLOOKUP($C8,'Depr Rates'!$A$3:$F$30,$I$2+1,FALSE))/12)</f>
        <v>0</v>
      </c>
      <c r="BJ8" s="1"/>
      <c r="BK8" s="37"/>
      <c r="BL8" s="31">
        <f>BI8+(VLOOKUP($C8,'Plant in Service no CIAC'!$C$5:$BK$21,BL$2+1,FALSE)*(VLOOKUP($C8,'Depr Rates'!$A$3:$F$30,$I$2+1,FALSE))/12)</f>
        <v>0</v>
      </c>
      <c r="BM8" s="1"/>
      <c r="BN8" s="37"/>
      <c r="BO8" s="31">
        <f>BL8+(VLOOKUP($C8,'Plant in Service no CIAC'!$C$5:$BK$21,BO$2+1,FALSE)*(VLOOKUP($C8,'Depr Rates'!$A$3:$F$30,$I$2+1,FALSE))/12)</f>
        <v>0</v>
      </c>
      <c r="BP8" s="1"/>
      <c r="BQ8" s="37"/>
      <c r="BR8" s="31">
        <f>BO8+(VLOOKUP($C8,'Plant in Service no CIAC'!$C$5:$BK$21,BR$2+1,FALSE)*(VLOOKUP($C8,'Depr Rates'!$A$3:$F$30,$I$2+1,FALSE))/12)</f>
        <v>0</v>
      </c>
      <c r="BS8" s="1"/>
      <c r="BT8" s="37"/>
      <c r="BU8" s="31">
        <f>BR8+(VLOOKUP($C8,'Plant in Service no CIAC'!$C$5:$BK$21,BU$2+1,FALSE)*(VLOOKUP($C8,'Depr Rates'!$A$3:$F$30,$I$2+1,FALSE))/12)</f>
        <v>0</v>
      </c>
      <c r="BV8" s="1"/>
      <c r="BW8" s="37"/>
      <c r="BX8" s="31">
        <f>BU8+(VLOOKUP($C8,'Plant in Service no CIAC'!$C$5:$BK$21,BX$2+1,FALSE)*(VLOOKUP($C8,'Depr Rates'!$A$3:$F$30,$I$2+1,FALSE))/12)</f>
        <v>0</v>
      </c>
      <c r="BY8" s="1"/>
      <c r="BZ8" s="37"/>
      <c r="CA8" s="31">
        <f>BX8+(VLOOKUP($C8,'Plant in Service no CIAC'!$C$5:$BK$21,CA$2+1,FALSE)*(VLOOKUP($C8,'Depr Rates'!$A$3:$F$30,$I$2+1,FALSE))/12)</f>
        <v>0</v>
      </c>
      <c r="CB8" s="1"/>
      <c r="CC8" s="37"/>
      <c r="CD8" s="31">
        <f>CA8+(VLOOKUP($C8,'Plant in Service no CIAC'!$C$5:$BK$21,CD$2+1,FALSE)*(VLOOKUP($C8,'Depr Rates'!$A$3:$F$30,$I$2+1,FALSE))/12)</f>
        <v>0</v>
      </c>
      <c r="CE8" s="1"/>
      <c r="CF8" s="37"/>
      <c r="CG8" s="31">
        <f>CD8+(VLOOKUP($C8,'Plant in Service no CIAC'!$C$5:$BK$21,CG$2+1,FALSE)*(VLOOKUP($C8,'Depr Rates'!$A$3:$F$30,$I$2+1,FALSE))/12)</f>
        <v>0</v>
      </c>
      <c r="CH8" s="1"/>
      <c r="CI8" s="37"/>
      <c r="CJ8" s="31">
        <f>CG8+(VLOOKUP($C8,'Plant in Service no CIAC'!$C$5:$BK$21,CJ$2+1,FALSE)*(VLOOKUP($C8,'Depr Rates'!$A$3:$F$30,$I$2+1,FALSE))/12)</f>
        <v>0</v>
      </c>
      <c r="CK8" s="1"/>
      <c r="CL8" s="37"/>
      <c r="CM8" s="31">
        <f>CJ8+(VLOOKUP($C8,'Plant in Service no CIAC'!$C$5:$BK$21,CM$2+1,FALSE)*(VLOOKUP($C8,'Depr Rates'!$A$3:$F$30,$I$2+1,FALSE))/12)</f>
        <v>0</v>
      </c>
      <c r="CN8" s="1"/>
      <c r="CO8" s="37"/>
      <c r="CP8" s="31">
        <f>CM8+(VLOOKUP($C8,'Plant in Service no CIAC'!$C$5:$BK$21,CP$2+1,FALSE)*(VLOOKUP($C8,'Depr Rates'!$A$3:$F$30,$I$2+1,FALSE))/12)</f>
        <v>0</v>
      </c>
      <c r="CQ8" s="1"/>
      <c r="CR8" s="37"/>
      <c r="CS8" s="31">
        <f>CP8+(VLOOKUP($C8,'Plant in Service no CIAC'!$C$5:$BK$21,CS$2+1,FALSE)*(VLOOKUP($C8,'Depr Rates'!$A$3:$F$30,$I$2+1,FALSE))/12)</f>
        <v>0</v>
      </c>
      <c r="CT8" s="1"/>
      <c r="CU8" s="37"/>
      <c r="CV8" s="31">
        <f>CS8+(VLOOKUP($C8,'Plant in Service no CIAC'!$C$5:$BK$21,CV$2+1,FALSE)*(VLOOKUP($C8,'Depr Rates'!$A$3:$F$30,$I$2+1,FALSE))/12)</f>
        <v>0</v>
      </c>
      <c r="CW8" s="1"/>
      <c r="CX8" s="37"/>
      <c r="CY8" s="31">
        <f>CV8+(VLOOKUP($C8,'Plant in Service no CIAC'!$C$5:$BK$21,CY$2+1,FALSE)*(VLOOKUP($C8,'Depr Rates'!$A$3:$F$30,$I$2+1,FALSE))/12)</f>
        <v>0</v>
      </c>
      <c r="CZ8" s="1"/>
      <c r="DA8" s="37"/>
      <c r="DB8" s="31">
        <f>CY8+(VLOOKUP($C8,'Plant in Service no CIAC'!$C$5:$BK$21,DB$2+1,FALSE)*(VLOOKUP($C8,'Depr Rates'!$A$3:$F$30,$I$2+1,FALSE))/12)</f>
        <v>0</v>
      </c>
      <c r="DC8" s="1"/>
      <c r="DD8" s="37"/>
      <c r="DE8" s="31">
        <f>DB8+(VLOOKUP($C8,'Plant in Service no CIAC'!$C$5:$BK$21,DE$2+1,FALSE)*(VLOOKUP($C8,'Depr Rates'!$A$3:$F$30,$I$2+1,FALSE))/12)</f>
        <v>0</v>
      </c>
      <c r="DF8" s="1"/>
      <c r="DG8" s="37"/>
      <c r="DH8" s="31">
        <f>DE8+(VLOOKUP($C8,'Plant in Service no CIAC'!$C$5:$BK$21,DH$2+1,FALSE)*(VLOOKUP($C8,'Depr Rates'!$A$3:$F$30,$I$2+1,FALSE))/12)</f>
        <v>0</v>
      </c>
      <c r="DI8" s="1"/>
      <c r="DJ8" s="37"/>
      <c r="DK8" s="31">
        <f>DH8+(VLOOKUP($C8,'Plant in Service no CIAC'!$C$5:$BK$21,DK$2+1,FALSE)*(VLOOKUP($C8,'Depr Rates'!$A$3:$F$30,$I$2+1,FALSE))/12)</f>
        <v>0</v>
      </c>
      <c r="DL8" s="1"/>
      <c r="DM8" s="37"/>
      <c r="DN8" s="31">
        <f>DK8+(VLOOKUP($C8,'Plant in Service no CIAC'!$C$5:$BK$21,DN$2+1,FALSE)*(VLOOKUP($C8,'Depr Rates'!$A$3:$F$30,$I$2+1,FALSE))/12)</f>
        <v>0</v>
      </c>
      <c r="DO8" s="1"/>
      <c r="DP8" s="37"/>
      <c r="DQ8" s="31">
        <f>DN8+(VLOOKUP($C8,'Plant in Service no CIAC'!$C$5:$BK$21,DQ$2+1,FALSE)*(VLOOKUP($C8,'Depr Rates'!$A$3:$F$30,$I$2+1,FALSE))/12)</f>
        <v>0</v>
      </c>
      <c r="DR8" s="1"/>
      <c r="DS8" s="37"/>
      <c r="DT8" s="31">
        <f>DQ8+(VLOOKUP($C8,'Plant in Service no CIAC'!$C$5:$BK$21,DT$2+1,FALSE)*(VLOOKUP($C8,'Depr Rates'!$A$3:$F$30,$I$2+1,FALSE))/12)</f>
        <v>0</v>
      </c>
      <c r="DU8" s="1"/>
      <c r="DV8" s="37"/>
      <c r="DW8" s="31">
        <f>DT8+(VLOOKUP($C8,'Plant in Service no CIAC'!$C$5:$BK$21,DW$2+1,FALSE)*(VLOOKUP($C8,'Depr Rates'!$A$3:$F$30,$I$2+1,FALSE))/12)</f>
        <v>0</v>
      </c>
      <c r="DX8" s="1"/>
      <c r="DY8" s="37"/>
      <c r="DZ8" s="31">
        <f>DW8+(VLOOKUP($C8,'Plant in Service no CIAC'!$C$5:$BK$21,DZ$2+1,FALSE)*(VLOOKUP($C8,'Depr Rates'!$A$3:$F$30,$I$2+1,FALSE))/12)</f>
        <v>0</v>
      </c>
      <c r="EA8" s="1"/>
      <c r="EB8" s="37"/>
      <c r="EC8" s="31">
        <f>DZ8+(VLOOKUP($C8,'Plant in Service no CIAC'!$C$5:$BK$21,EC$2+1,FALSE)*(VLOOKUP($C8,'Depr Rates'!$A$3:$F$30,$I$2+1,FALSE))/12)</f>
        <v>0</v>
      </c>
      <c r="ED8" s="1"/>
      <c r="EE8" s="37"/>
      <c r="EF8" s="31">
        <f>EC8+(VLOOKUP($C8,'Plant in Service no CIAC'!$C$5:$BK$21,EF$2+1,FALSE)*(VLOOKUP($C8,'Depr Rates'!$A$3:$F$30,$I$2+1,FALSE))/12)</f>
        <v>0</v>
      </c>
      <c r="EG8" s="1"/>
      <c r="EH8" s="37"/>
      <c r="EI8" s="31">
        <f>EF8+(VLOOKUP($C8,'Plant in Service no CIAC'!$C$5:$BK$21,EI$2+1,FALSE)*(VLOOKUP($C8,'Depr Rates'!$A$3:$F$30,$I$2+1,FALSE))/12)</f>
        <v>0</v>
      </c>
      <c r="EJ8" s="1"/>
      <c r="EK8" s="37"/>
      <c r="EL8" s="31">
        <f>EI8+(VLOOKUP($C8,'Plant in Service no CIAC'!$C$5:$BK$21,EL$2+1,FALSE)*(VLOOKUP($C8,'Depr Rates'!$A$3:$F$30,$I$2+1,FALSE))/12)</f>
        <v>0</v>
      </c>
      <c r="EM8" s="1"/>
      <c r="EN8" s="37"/>
      <c r="EO8" s="31">
        <f>EL8+(VLOOKUP($C8,'Plant in Service no CIAC'!$C$5:$BK$21,EO$2+1,FALSE)*(VLOOKUP($C8,'Depr Rates'!$A$3:$F$30,$I$2+1,FALSE))/12)</f>
        <v>0</v>
      </c>
      <c r="EP8" s="1"/>
      <c r="EQ8" s="37"/>
      <c r="ER8" s="31">
        <f>EO8+(VLOOKUP($C8,'Plant in Service no CIAC'!$C$5:$BK$21,ER$2+1,FALSE)*(VLOOKUP($C8,'Depr Rates'!$A$3:$F$30,$I$2+1,FALSE))/12)</f>
        <v>0</v>
      </c>
      <c r="ES8" s="1"/>
      <c r="ET8" s="37"/>
      <c r="EU8" s="31">
        <f>ER8+(VLOOKUP($C8,'Plant in Service no CIAC'!$C$5:$BK$21,EU$2+1,FALSE)*(VLOOKUP($C8,'Depr Rates'!$A$3:$F$30,$I$2+1,FALSE))/12)</f>
        <v>0</v>
      </c>
      <c r="EV8" s="1"/>
      <c r="EW8" s="37"/>
      <c r="EX8" s="31">
        <f>EU8+(VLOOKUP($C8,'Plant in Service no CIAC'!$C$5:$BK$21,EX$2+1,FALSE)*(VLOOKUP($C8,'Depr Rates'!$A$3:$F$30,$I$2+1,FALSE))/12)</f>
        <v>0</v>
      </c>
      <c r="EY8" s="1"/>
      <c r="EZ8" s="37"/>
      <c r="FA8" s="31">
        <f>EX8+(VLOOKUP($C8,'Plant in Service no CIAC'!$C$5:$BK$21,FA$2+1,FALSE)*(VLOOKUP($C8,'Depr Rates'!$A$3:$F$30,$I$2+1,FALSE))/12)</f>
        <v>0</v>
      </c>
      <c r="FB8" s="1"/>
      <c r="FC8" s="37"/>
      <c r="FD8" s="31">
        <f>FA8+(VLOOKUP($C8,'Plant in Service no CIAC'!$C$5:$BK$21,FD$2+1,FALSE)*(VLOOKUP($C8,'Depr Rates'!$A$3:$F$30,$I$2+1,FALSE))/12)</f>
        <v>0</v>
      </c>
      <c r="FG8" s="31">
        <f>FD8+(VLOOKUP($C8,'Plant in Service no CIAC'!$C$5:$BK$21,FG$2+1,FALSE)*(VLOOKUP($C8,'Depr Rates'!$A$3:$F$30,$I$2+1,FALSE))/12)</f>
        <v>0</v>
      </c>
      <c r="FJ8" s="31">
        <f>FG8+(VLOOKUP($C8,'Plant in Service no CIAC'!$C$5:$BK$21,FJ$2+1,FALSE)*(VLOOKUP($C8,'Depr Rates'!$A$3:$F$30,$I$2+1,FALSE))/12)</f>
        <v>0</v>
      </c>
    </row>
    <row r="9" spans="1:169" x14ac:dyDescent="0.2">
      <c r="A9" t="s">
        <v>49</v>
      </c>
      <c r="B9" t="s">
        <v>50</v>
      </c>
      <c r="C9">
        <v>23970</v>
      </c>
      <c r="D9" s="27">
        <f>SUMIFS('Deprec Exp no CIAC'!$G$2:$G$15,'Deprec Exp no CIAC'!$B$2:$B$15,'Accum Depr no CIAC'!$A9,'Deprec Exp no CIAC'!$A$2:$A$15,'Accum Depr no CIAC'!$B9)</f>
        <v>0</v>
      </c>
      <c r="E9" s="3"/>
      <c r="F9" s="33"/>
      <c r="G9" s="31">
        <f>D9+(VLOOKUP($C9,'Plant in Service no CIAC'!$C$5:$BK$21,G$2+1,FALSE)*(VLOOKUP($C9,'Depr Rates'!$A$3:$F$30,$I$2,FALSE))/12)</f>
        <v>0</v>
      </c>
      <c r="H9" s="1"/>
      <c r="I9" s="37"/>
      <c r="J9" s="31">
        <f>G9+(VLOOKUP($C9,'Plant in Service no CIAC'!$C$5:$BK$21,J$2+1,FALSE)*(VLOOKUP($C9,'Depr Rates'!$A$3:$F$30,$I$2,FALSE))/12)</f>
        <v>0</v>
      </c>
      <c r="K9" s="1"/>
      <c r="L9" s="37"/>
      <c r="M9" s="31">
        <f>J9+(VLOOKUP($C9,'Plant in Service no CIAC'!$C$5:$BK$21,M$2+1,FALSE)*(VLOOKUP($C9,'Depr Rates'!$A$3:$F$30,$I$2,FALSE))/12)</f>
        <v>0</v>
      </c>
      <c r="N9" s="1"/>
      <c r="O9" s="37"/>
      <c r="P9" s="31">
        <f>M9+(VLOOKUP($C9,'Plant in Service no CIAC'!$C$5:$BK$21,P$2+1,FALSE)*(VLOOKUP($C9,'Depr Rates'!$A$3:$F$30,$I$2,FALSE))/12)</f>
        <v>0</v>
      </c>
      <c r="Q9" s="1"/>
      <c r="R9" s="37"/>
      <c r="S9" s="31">
        <f>P9+(VLOOKUP($C9,'Plant in Service no CIAC'!$C$5:$BK$21,S$2+1,FALSE)*(VLOOKUP($C9,'Depr Rates'!$A$3:$F$30,$I$2,FALSE))/12)</f>
        <v>0</v>
      </c>
      <c r="T9" s="1"/>
      <c r="U9" s="37"/>
      <c r="V9" s="31">
        <f>S9+(VLOOKUP($C9,'Plant in Service no CIAC'!$C$5:$BK$21,V$2+1,FALSE)*(VLOOKUP($C9,'Depr Rates'!$A$3:$F$30,$I$2,FALSE))/12)</f>
        <v>0</v>
      </c>
      <c r="W9" s="1"/>
      <c r="X9" s="37"/>
      <c r="Y9" s="31">
        <f>V9+(VLOOKUP($C9,'Plant in Service no CIAC'!$C$5:$BK$21,Y$2+1,FALSE)*(VLOOKUP($C9,'Depr Rates'!$A$3:$F$30,$I$2,FALSE))/12)</f>
        <v>0</v>
      </c>
      <c r="Z9" s="1"/>
      <c r="AA9" s="37"/>
      <c r="AB9" s="31">
        <f>Y9+(VLOOKUP($C9,'Plant in Service no CIAC'!$C$5:$BK$21,AB$2+1,FALSE)*(VLOOKUP($C9,'Depr Rates'!$A$3:$F$30,$I$2,FALSE))/12)</f>
        <v>0</v>
      </c>
      <c r="AC9" s="1"/>
      <c r="AD9" s="37"/>
      <c r="AE9" s="31">
        <f>AB9+(VLOOKUP($C9,'Plant in Service no CIAC'!$C$5:$BK$21,AE$2+1,FALSE)*(VLOOKUP($C9,'Depr Rates'!$A$3:$F$30,$I$2,FALSE))/12)</f>
        <v>0</v>
      </c>
      <c r="AF9" s="1"/>
      <c r="AG9" s="37"/>
      <c r="AH9" s="31">
        <f>AE9+(VLOOKUP($C9,'Plant in Service no CIAC'!$C$5:$BK$21,AH$2+1,FALSE)*(VLOOKUP($C9,'Depr Rates'!$A$3:$F$30,$I$2,FALSE))/12)</f>
        <v>0</v>
      </c>
      <c r="AI9" s="1"/>
      <c r="AJ9" s="37"/>
      <c r="AK9" s="31">
        <f>AH9+(VLOOKUP($C9,'Plant in Service no CIAC'!$C$5:$BK$21,AK$2+1,FALSE)*(VLOOKUP($C9,'Depr Rates'!$A$3:$F$30,$I$2,FALSE))/12)</f>
        <v>0</v>
      </c>
      <c r="AL9" s="1"/>
      <c r="AM9" s="37"/>
      <c r="AN9" s="31">
        <f>AK9+(VLOOKUP($C9,'Plant in Service no CIAC'!$C$5:$BK$21,AN$2+1,FALSE)*(VLOOKUP($C9,'Depr Rates'!$A$3:$F$30,$I$2,FALSE))/12)</f>
        <v>0</v>
      </c>
      <c r="AO9" s="1"/>
      <c r="AP9" s="37"/>
      <c r="AQ9" s="31">
        <f>AN9+(VLOOKUP($C9,'Plant in Service no CIAC'!$C$5:$BK$21,AQ$2+1,FALSE)*(VLOOKUP($C9,'Depr Rates'!$A$3:$F$30,$I$2,FALSE))/12)</f>
        <v>0</v>
      </c>
      <c r="AR9" s="1"/>
      <c r="AS9" s="37"/>
      <c r="AT9" s="31">
        <f>AQ9+(VLOOKUP($C9,'Plant in Service no CIAC'!$C$5:$BK$21,AT$2+1,FALSE)*(VLOOKUP($C9,'Depr Rates'!$A$3:$F$30,$I$2,FALSE))/12)</f>
        <v>0</v>
      </c>
      <c r="AU9" s="1"/>
      <c r="AV9" s="37"/>
      <c r="AW9" s="31">
        <f>AT9+(VLOOKUP($C9,'Plant in Service no CIAC'!$C$5:$BK$21,AW$2+1,FALSE)*(VLOOKUP($C9,'Depr Rates'!$A$3:$F$30,$I$2,FALSE))/12)</f>
        <v>0</v>
      </c>
      <c r="AX9" s="1"/>
      <c r="AY9" s="37"/>
      <c r="AZ9" s="31">
        <f>AW9+(VLOOKUP($C9,'Plant in Service no CIAC'!$C$5:$BK$21,AZ$2+1,FALSE)*(VLOOKUP($C9,'Depr Rates'!$A$3:$F$30,$I$2+1,FALSE))/12)</f>
        <v>0</v>
      </c>
      <c r="BA9" s="1"/>
      <c r="BB9" s="37"/>
      <c r="BC9" s="31">
        <f>AZ9+(VLOOKUP($C9,'Plant in Service no CIAC'!$C$5:$BK$21,BC$2+1,FALSE)*(VLOOKUP($C9,'Depr Rates'!$A$3:$F$30,$I$2+1,FALSE))/12)</f>
        <v>0</v>
      </c>
      <c r="BD9" s="1"/>
      <c r="BE9" s="37"/>
      <c r="BF9" s="31">
        <f>BC9+(VLOOKUP($C9,'Plant in Service no CIAC'!$C$5:$BK$21,BF$2+1,FALSE)*(VLOOKUP($C9,'Depr Rates'!$A$3:$F$30,$I$2+1,FALSE))/12)</f>
        <v>0</v>
      </c>
      <c r="BG9" s="1"/>
      <c r="BH9" s="37"/>
      <c r="BI9" s="31">
        <f>BF9+(VLOOKUP($C9,'Plant in Service no CIAC'!$C$5:$BK$21,BI$2+1,FALSE)*(VLOOKUP($C9,'Depr Rates'!$A$3:$F$30,$I$2+1,FALSE))/12)</f>
        <v>0</v>
      </c>
      <c r="BJ9" s="1"/>
      <c r="BK9" s="37"/>
      <c r="BL9" s="31">
        <f>BI9+(VLOOKUP($C9,'Plant in Service no CIAC'!$C$5:$BK$21,BL$2+1,FALSE)*(VLOOKUP($C9,'Depr Rates'!$A$3:$F$30,$I$2+1,FALSE))/12)</f>
        <v>0</v>
      </c>
      <c r="BM9" s="1"/>
      <c r="BN9" s="37"/>
      <c r="BO9" s="31">
        <f>BL9+(VLOOKUP($C9,'Plant in Service no CIAC'!$C$5:$BK$21,BO$2+1,FALSE)*(VLOOKUP($C9,'Depr Rates'!$A$3:$F$30,$I$2+1,FALSE))/12)</f>
        <v>0</v>
      </c>
      <c r="BP9" s="1"/>
      <c r="BQ9" s="37"/>
      <c r="BR9" s="31">
        <f>BO9+(VLOOKUP($C9,'Plant in Service no CIAC'!$C$5:$BK$21,BR$2+1,FALSE)*(VLOOKUP($C9,'Depr Rates'!$A$3:$F$30,$I$2+1,FALSE))/12)</f>
        <v>0</v>
      </c>
      <c r="BS9" s="1"/>
      <c r="BT9" s="37"/>
      <c r="BU9" s="31">
        <f>BR9+(VLOOKUP($C9,'Plant in Service no CIAC'!$C$5:$BK$21,BU$2+1,FALSE)*(VLOOKUP($C9,'Depr Rates'!$A$3:$F$30,$I$2+1,FALSE))/12)</f>
        <v>0</v>
      </c>
      <c r="BV9" s="1"/>
      <c r="BW9" s="37"/>
      <c r="BX9" s="31">
        <f>BU9+(VLOOKUP($C9,'Plant in Service no CIAC'!$C$5:$BK$21,BX$2+1,FALSE)*(VLOOKUP($C9,'Depr Rates'!$A$3:$F$30,$I$2+1,FALSE))/12)</f>
        <v>0</v>
      </c>
      <c r="BY9" s="1"/>
      <c r="BZ9" s="37"/>
      <c r="CA9" s="31">
        <f>BX9+(VLOOKUP($C9,'Plant in Service no CIAC'!$C$5:$BK$21,CA$2+1,FALSE)*(VLOOKUP($C9,'Depr Rates'!$A$3:$F$30,$I$2+1,FALSE))/12)</f>
        <v>0</v>
      </c>
      <c r="CB9" s="1"/>
      <c r="CC9" s="37"/>
      <c r="CD9" s="31">
        <f>CA9+(VLOOKUP($C9,'Plant in Service no CIAC'!$C$5:$BK$21,CD$2+1,FALSE)*(VLOOKUP($C9,'Depr Rates'!$A$3:$F$30,$I$2+1,FALSE))/12)</f>
        <v>0</v>
      </c>
      <c r="CE9" s="1"/>
      <c r="CF9" s="37"/>
      <c r="CG9" s="31">
        <f>CD9+(VLOOKUP($C9,'Plant in Service no CIAC'!$C$5:$BK$21,CG$2+1,FALSE)*(VLOOKUP($C9,'Depr Rates'!$A$3:$F$30,$I$2+1,FALSE))/12)</f>
        <v>0</v>
      </c>
      <c r="CH9" s="1"/>
      <c r="CI9" s="37"/>
      <c r="CJ9" s="31">
        <f>CG9+(VLOOKUP($C9,'Plant in Service no CIAC'!$C$5:$BK$21,CJ$2+1,FALSE)*(VLOOKUP($C9,'Depr Rates'!$A$3:$F$30,$I$2+1,FALSE))/12)</f>
        <v>0</v>
      </c>
      <c r="CK9" s="1"/>
      <c r="CL9" s="37"/>
      <c r="CM9" s="31">
        <f>CJ9+(VLOOKUP($C9,'Plant in Service no CIAC'!$C$5:$BK$21,CM$2+1,FALSE)*(VLOOKUP($C9,'Depr Rates'!$A$3:$F$30,$I$2+1,FALSE))/12)</f>
        <v>0</v>
      </c>
      <c r="CN9" s="1"/>
      <c r="CO9" s="37"/>
      <c r="CP9" s="31">
        <f>CM9+(VLOOKUP($C9,'Plant in Service no CIAC'!$C$5:$BK$21,CP$2+1,FALSE)*(VLOOKUP($C9,'Depr Rates'!$A$3:$F$30,$I$2+1,FALSE))/12)</f>
        <v>0</v>
      </c>
      <c r="CQ9" s="1"/>
      <c r="CR9" s="37"/>
      <c r="CS9" s="31">
        <f>CP9+(VLOOKUP($C9,'Plant in Service no CIAC'!$C$5:$BK$21,CS$2+1,FALSE)*(VLOOKUP($C9,'Depr Rates'!$A$3:$F$30,$I$2+1,FALSE))/12)</f>
        <v>0</v>
      </c>
      <c r="CT9" s="1"/>
      <c r="CU9" s="37"/>
      <c r="CV9" s="31">
        <f>CS9+(VLOOKUP($C9,'Plant in Service no CIAC'!$C$5:$BK$21,CV$2+1,FALSE)*(VLOOKUP($C9,'Depr Rates'!$A$3:$F$30,$I$2+1,FALSE))/12)</f>
        <v>0</v>
      </c>
      <c r="CW9" s="1"/>
      <c r="CX9" s="37"/>
      <c r="CY9" s="31">
        <f>CV9+(VLOOKUP($C9,'Plant in Service no CIAC'!$C$5:$BK$21,CY$2+1,FALSE)*(VLOOKUP($C9,'Depr Rates'!$A$3:$F$30,$I$2+1,FALSE))/12)</f>
        <v>0</v>
      </c>
      <c r="CZ9" s="1"/>
      <c r="DA9" s="37"/>
      <c r="DB9" s="31">
        <f>CY9+(VLOOKUP($C9,'Plant in Service no CIAC'!$C$5:$BK$21,DB$2+1,FALSE)*(VLOOKUP($C9,'Depr Rates'!$A$3:$F$30,$I$2+1,FALSE))/12)</f>
        <v>0</v>
      </c>
      <c r="DC9" s="1"/>
      <c r="DD9" s="37"/>
      <c r="DE9" s="31">
        <f>DB9+(VLOOKUP($C9,'Plant in Service no CIAC'!$C$5:$BK$21,DE$2+1,FALSE)*(VLOOKUP($C9,'Depr Rates'!$A$3:$F$30,$I$2+1,FALSE))/12)</f>
        <v>0</v>
      </c>
      <c r="DF9" s="1"/>
      <c r="DG9" s="37"/>
      <c r="DH9" s="31">
        <f>DE9+(VLOOKUP($C9,'Plant in Service no CIAC'!$C$5:$BK$21,DH$2+1,FALSE)*(VLOOKUP($C9,'Depr Rates'!$A$3:$F$30,$I$2+1,FALSE))/12)</f>
        <v>0</v>
      </c>
      <c r="DI9" s="1"/>
      <c r="DJ9" s="37"/>
      <c r="DK9" s="31">
        <f>DH9+(VLOOKUP($C9,'Plant in Service no CIAC'!$C$5:$BK$21,DK$2+1,FALSE)*(VLOOKUP($C9,'Depr Rates'!$A$3:$F$30,$I$2+1,FALSE))/12)</f>
        <v>0</v>
      </c>
      <c r="DL9" s="1"/>
      <c r="DM9" s="37"/>
      <c r="DN9" s="31">
        <f>DK9+(VLOOKUP($C9,'Plant in Service no CIAC'!$C$5:$BK$21,DN$2+1,FALSE)*(VLOOKUP($C9,'Depr Rates'!$A$3:$F$30,$I$2+1,FALSE))/12)</f>
        <v>0</v>
      </c>
      <c r="DO9" s="1"/>
      <c r="DP9" s="37"/>
      <c r="DQ9" s="31">
        <f>DN9+(VLOOKUP($C9,'Plant in Service no CIAC'!$C$5:$BK$21,DQ$2+1,FALSE)*(VLOOKUP($C9,'Depr Rates'!$A$3:$F$30,$I$2+1,FALSE))/12)</f>
        <v>0</v>
      </c>
      <c r="DR9" s="1"/>
      <c r="DS9" s="37"/>
      <c r="DT9" s="31">
        <f>DQ9+(VLOOKUP($C9,'Plant in Service no CIAC'!$C$5:$BK$21,DT$2+1,FALSE)*(VLOOKUP($C9,'Depr Rates'!$A$3:$F$30,$I$2+1,FALSE))/12)</f>
        <v>0</v>
      </c>
      <c r="DU9" s="1"/>
      <c r="DV9" s="37"/>
      <c r="DW9" s="31">
        <f>DT9+(VLOOKUP($C9,'Plant in Service no CIAC'!$C$5:$BK$21,DW$2+1,FALSE)*(VLOOKUP($C9,'Depr Rates'!$A$3:$F$30,$I$2+1,FALSE))/12)</f>
        <v>0</v>
      </c>
      <c r="DX9" s="1"/>
      <c r="DY9" s="37"/>
      <c r="DZ9" s="31">
        <f>DW9+(VLOOKUP($C9,'Plant in Service no CIAC'!$C$5:$BK$21,DZ$2+1,FALSE)*(VLOOKUP($C9,'Depr Rates'!$A$3:$F$30,$I$2+1,FALSE))/12)</f>
        <v>0</v>
      </c>
      <c r="EA9" s="1"/>
      <c r="EB9" s="37"/>
      <c r="EC9" s="31">
        <f>DZ9+(VLOOKUP($C9,'Plant in Service no CIAC'!$C$5:$BK$21,EC$2+1,FALSE)*(VLOOKUP($C9,'Depr Rates'!$A$3:$F$30,$I$2+1,FALSE))/12)</f>
        <v>0</v>
      </c>
      <c r="ED9" s="1"/>
      <c r="EE9" s="37"/>
      <c r="EF9" s="31">
        <f>EC9+(VLOOKUP($C9,'Plant in Service no CIAC'!$C$5:$BK$21,EF$2+1,FALSE)*(VLOOKUP($C9,'Depr Rates'!$A$3:$F$30,$I$2+1,FALSE))/12)</f>
        <v>0</v>
      </c>
      <c r="EG9" s="1"/>
      <c r="EH9" s="37"/>
      <c r="EI9" s="31">
        <f>EF9+(VLOOKUP($C9,'Plant in Service no CIAC'!$C$5:$BK$21,EI$2+1,FALSE)*(VLOOKUP($C9,'Depr Rates'!$A$3:$F$30,$I$2+1,FALSE))/12)</f>
        <v>0</v>
      </c>
      <c r="EJ9" s="1"/>
      <c r="EK9" s="37"/>
      <c r="EL9" s="31">
        <f>EI9+(VLOOKUP($C9,'Plant in Service no CIAC'!$C$5:$BK$21,EL$2+1,FALSE)*(VLOOKUP($C9,'Depr Rates'!$A$3:$F$30,$I$2+1,FALSE))/12)</f>
        <v>0</v>
      </c>
      <c r="EM9" s="1"/>
      <c r="EN9" s="37"/>
      <c r="EO9" s="31">
        <f>EL9+(VLOOKUP($C9,'Plant in Service no CIAC'!$C$5:$BK$21,EO$2+1,FALSE)*(VLOOKUP($C9,'Depr Rates'!$A$3:$F$30,$I$2+1,FALSE))/12)</f>
        <v>0</v>
      </c>
      <c r="EP9" s="1"/>
      <c r="EQ9" s="37"/>
      <c r="ER9" s="31">
        <f>EO9+(VLOOKUP($C9,'Plant in Service no CIAC'!$C$5:$BK$21,ER$2+1,FALSE)*(VLOOKUP($C9,'Depr Rates'!$A$3:$F$30,$I$2+1,FALSE))/12)</f>
        <v>0</v>
      </c>
      <c r="ES9" s="1"/>
      <c r="ET9" s="37"/>
      <c r="EU9" s="31">
        <f>ER9+(VLOOKUP($C9,'Plant in Service no CIAC'!$C$5:$BK$21,EU$2+1,FALSE)*(VLOOKUP($C9,'Depr Rates'!$A$3:$F$30,$I$2+1,FALSE))/12)</f>
        <v>0</v>
      </c>
      <c r="EV9" s="1"/>
      <c r="EW9" s="37"/>
      <c r="EX9" s="31">
        <f>EU9+(VLOOKUP($C9,'Plant in Service no CIAC'!$C$5:$BK$21,EX$2+1,FALSE)*(VLOOKUP($C9,'Depr Rates'!$A$3:$F$30,$I$2+1,FALSE))/12)</f>
        <v>0</v>
      </c>
      <c r="EY9" s="1"/>
      <c r="EZ9" s="37"/>
      <c r="FA9" s="31">
        <f>EX9+(VLOOKUP($C9,'Plant in Service no CIAC'!$C$5:$BK$21,FA$2+1,FALSE)*(VLOOKUP($C9,'Depr Rates'!$A$3:$F$30,$I$2+1,FALSE))/12)</f>
        <v>0</v>
      </c>
      <c r="FB9" s="1"/>
      <c r="FC9" s="37"/>
      <c r="FD9" s="31">
        <f>FA9+(VLOOKUP($C9,'Plant in Service no CIAC'!$C$5:$BK$21,FD$2+1,FALSE)*(VLOOKUP($C9,'Depr Rates'!$A$3:$F$30,$I$2+1,FALSE))/12)</f>
        <v>0</v>
      </c>
      <c r="FG9" s="31">
        <f>FD9+(VLOOKUP($C9,'Plant in Service no CIAC'!$C$5:$BK$21,FG$2+1,FALSE)*(VLOOKUP($C9,'Depr Rates'!$A$3:$F$30,$I$2+1,FALSE))/12)</f>
        <v>0</v>
      </c>
      <c r="FJ9" s="31">
        <f>FG9+(VLOOKUP($C9,'Plant in Service no CIAC'!$C$5:$BK$21,FJ$2+1,FALSE)*(VLOOKUP($C9,'Depr Rates'!$A$3:$F$30,$I$2+1,FALSE))/12)</f>
        <v>0</v>
      </c>
    </row>
    <row r="10" spans="1:169" x14ac:dyDescent="0.2">
      <c r="A10" t="s">
        <v>41</v>
      </c>
      <c r="B10" t="s">
        <v>51</v>
      </c>
      <c r="C10">
        <v>13030</v>
      </c>
      <c r="D10" s="27">
        <f>SUMIFS('Deprec Exp no CIAC'!$G$2:$G$15,'Deprec Exp no CIAC'!$B$2:$B$15,'Accum Depr no CIAC'!$A10,'Deprec Exp no CIAC'!$A$2:$A$15,'Accum Depr no CIAC'!$B10)</f>
        <v>101144.99264927232</v>
      </c>
      <c r="E10" s="3"/>
      <c r="F10" s="33"/>
      <c r="G10" s="31">
        <f>D10+(VLOOKUP($C10,'Plant in Service no CIAC'!$C$5:$BK$21,G$2+1,FALSE)*(VLOOKUP($C10,'Depr Rates'!$A$3:$F$30,$I$2,FALSE))/12)</f>
        <v>113582.37781593899</v>
      </c>
      <c r="H10" s="1"/>
      <c r="I10" s="37"/>
      <c r="J10" s="31">
        <f>G10+(VLOOKUP($C10,'Plant in Service no CIAC'!$C$5:$BK$21,J$2+1,FALSE)*(VLOOKUP($C10,'Depr Rates'!$A$3:$F$30,$I$2,FALSE))/12)</f>
        <v>126019.76298260567</v>
      </c>
      <c r="K10" s="1"/>
      <c r="L10" s="37"/>
      <c r="M10" s="31">
        <f>J10+(VLOOKUP($C10,'Plant in Service no CIAC'!$C$5:$BK$21,M$2+1,FALSE)*(VLOOKUP($C10,'Depr Rates'!$A$3:$F$30,$I$2,FALSE))/12)</f>
        <v>138457.14814927234</v>
      </c>
      <c r="N10" s="1"/>
      <c r="O10" s="37"/>
      <c r="P10" s="31">
        <f>M10+(VLOOKUP($C10,'Plant in Service no CIAC'!$C$5:$BK$21,P$2+1,FALSE)*(VLOOKUP($C10,'Depr Rates'!$A$3:$F$30,$I$2,FALSE))/12)</f>
        <v>150894.53331593901</v>
      </c>
      <c r="Q10" s="1"/>
      <c r="R10" s="37"/>
      <c r="S10" s="31">
        <f>P10+(VLOOKUP($C10,'Plant in Service no CIAC'!$C$5:$BK$21,S$2+1,FALSE)*(VLOOKUP($C10,'Depr Rates'!$A$3:$F$30,$I$2,FALSE))/12)</f>
        <v>163331.91848260569</v>
      </c>
      <c r="T10" s="1"/>
      <c r="U10" s="37"/>
      <c r="V10" s="31">
        <f>S10+(VLOOKUP($C10,'Plant in Service no CIAC'!$C$5:$BK$21,V$2+1,FALSE)*(VLOOKUP($C10,'Depr Rates'!$A$3:$F$30,$I$2,FALSE))/12)</f>
        <v>175769.30364927236</v>
      </c>
      <c r="W10" s="1"/>
      <c r="X10" s="37"/>
      <c r="Y10" s="31">
        <f>V10+(VLOOKUP($C10,'Plant in Service no CIAC'!$C$5:$BK$21,Y$2+1,FALSE)*(VLOOKUP($C10,'Depr Rates'!$A$3:$F$30,$I$2,FALSE))/12)</f>
        <v>188206.68881593904</v>
      </c>
      <c r="Z10" s="1"/>
      <c r="AA10" s="37"/>
      <c r="AB10" s="31">
        <f>Y10+(VLOOKUP($C10,'Plant in Service no CIAC'!$C$5:$BK$21,AB$2+1,FALSE)*(VLOOKUP($C10,'Depr Rates'!$A$3:$F$30,$I$2,FALSE))/12)</f>
        <v>200644.07398260571</v>
      </c>
      <c r="AC10" s="1"/>
      <c r="AD10" s="37"/>
      <c r="AE10" s="31">
        <f>AB10+(VLOOKUP($C10,'Plant in Service no CIAC'!$C$5:$BK$21,AE$2+1,FALSE)*(VLOOKUP($C10,'Depr Rates'!$A$3:$F$30,$I$2,FALSE))/12)</f>
        <v>213081.45914927238</v>
      </c>
      <c r="AF10" s="1"/>
      <c r="AG10" s="37"/>
      <c r="AH10" s="31">
        <f>AE10+(VLOOKUP($C10,'Plant in Service no CIAC'!$C$5:$BK$21,AH$2+1,FALSE)*(VLOOKUP($C10,'Depr Rates'!$A$3:$F$30,$I$2,FALSE))/12)</f>
        <v>225518.84431593906</v>
      </c>
      <c r="AI10" s="1"/>
      <c r="AJ10" s="37"/>
      <c r="AK10" s="31">
        <f>AH10+(VLOOKUP($C10,'Plant in Service no CIAC'!$C$5:$BK$21,AK$2+1,FALSE)*(VLOOKUP($C10,'Depr Rates'!$A$3:$F$30,$I$2,FALSE))/12)</f>
        <v>237956.22948260573</v>
      </c>
      <c r="AL10" s="1"/>
      <c r="AM10" s="37"/>
      <c r="AN10" s="31">
        <f>AK10+(VLOOKUP($C10,'Plant in Service no CIAC'!$C$5:$BK$21,AN$2+1,FALSE)*(VLOOKUP($C10,'Depr Rates'!$A$3:$F$30,$I$2,FALSE))/12)</f>
        <v>250393.61464927241</v>
      </c>
      <c r="AO10" s="1"/>
      <c r="AP10" s="37"/>
      <c r="AQ10" s="31">
        <f>AN10+(VLOOKUP($C10,'Plant in Service no CIAC'!$C$5:$BK$21,AQ$2+1,FALSE)*(VLOOKUP($C10,'Depr Rates'!$A$3:$F$30,$I$2,FALSE))/12)</f>
        <v>262830.99981593905</v>
      </c>
      <c r="AR10" s="1"/>
      <c r="AS10" s="37"/>
      <c r="AT10" s="31">
        <f>AQ10+(VLOOKUP($C10,'Plant in Service no CIAC'!$C$5:$BK$21,AT$2+1,FALSE)*(VLOOKUP($C10,'Depr Rates'!$A$3:$F$30,$I$2,FALSE))/12)</f>
        <v>275268.3849826057</v>
      </c>
      <c r="AU10" s="1"/>
      <c r="AV10" s="37"/>
      <c r="AW10" s="31">
        <f>AT10+(VLOOKUP($C10,'Plant in Service no CIAC'!$C$5:$BK$21,AW$2+1,FALSE)*(VLOOKUP($C10,'Depr Rates'!$A$3:$F$30,$I$2,FALSE))/12)</f>
        <v>287705.77014927234</v>
      </c>
      <c r="AX10" s="1"/>
      <c r="AY10" s="37"/>
      <c r="AZ10" s="31">
        <f>AW10+(VLOOKUP($C10,'Plant in Service no CIAC'!$C$5:$BK$21,AZ$2+1,FALSE)*(VLOOKUP($C10,'Depr Rates'!$A$3:$F$30,$I$2+1,FALSE))/12)</f>
        <v>300143.15531593899</v>
      </c>
      <c r="BA10" s="1"/>
      <c r="BB10" s="37"/>
      <c r="BC10" s="31">
        <f>AZ10+(VLOOKUP($C10,'Plant in Service no CIAC'!$C$5:$BK$21,BC$2+1,FALSE)*(VLOOKUP($C10,'Depr Rates'!$A$3:$F$30,$I$2+1,FALSE))/12)</f>
        <v>312580.54048260563</v>
      </c>
      <c r="BD10" s="1"/>
      <c r="BE10" s="37"/>
      <c r="BF10" s="31">
        <f>BC10+(VLOOKUP($C10,'Plant in Service no CIAC'!$C$5:$BK$21,BF$2+1,FALSE)*(VLOOKUP($C10,'Depr Rates'!$A$3:$F$30,$I$2+1,FALSE))/12)</f>
        <v>325017.92564927228</v>
      </c>
      <c r="BG10" s="1"/>
      <c r="BH10" s="37"/>
      <c r="BI10" s="31">
        <f>BF10+(VLOOKUP($C10,'Plant in Service no CIAC'!$C$5:$BK$21,BI$2+1,FALSE)*(VLOOKUP($C10,'Depr Rates'!$A$3:$F$30,$I$2+1,FALSE))/12)</f>
        <v>337455.31081593892</v>
      </c>
      <c r="BJ10" s="1"/>
      <c r="BK10" s="37"/>
      <c r="BL10" s="31">
        <f>BI10+(VLOOKUP($C10,'Plant in Service no CIAC'!$C$5:$BK$21,BL$2+1,FALSE)*(VLOOKUP($C10,'Depr Rates'!$A$3:$F$30,$I$2+1,FALSE))/12)</f>
        <v>349892.69598260557</v>
      </c>
      <c r="BM10" s="1"/>
      <c r="BN10" s="37"/>
      <c r="BO10" s="31">
        <f>BL10+(VLOOKUP($C10,'Plant in Service no CIAC'!$C$5:$BK$21,BO$2+1,FALSE)*(VLOOKUP($C10,'Depr Rates'!$A$3:$F$30,$I$2+1,FALSE))/12)</f>
        <v>362330.08114927221</v>
      </c>
      <c r="BP10" s="1"/>
      <c r="BQ10" s="37"/>
      <c r="BR10" s="31">
        <f>BO10+(VLOOKUP($C10,'Plant in Service no CIAC'!$C$5:$BK$21,BR$2+1,FALSE)*(VLOOKUP($C10,'Depr Rates'!$A$3:$F$30,$I$2+1,FALSE))/12)</f>
        <v>374767.46631593886</v>
      </c>
      <c r="BS10" s="1"/>
      <c r="BT10" s="37"/>
      <c r="BU10" s="31">
        <f>BR10+(VLOOKUP($C10,'Plant in Service no CIAC'!$C$5:$BK$21,BU$2+1,FALSE)*(VLOOKUP($C10,'Depr Rates'!$A$3:$F$30,$I$2+1,FALSE))/12)</f>
        <v>387204.8514826055</v>
      </c>
      <c r="BV10" s="1"/>
      <c r="BW10" s="37"/>
      <c r="BX10" s="31">
        <f>BU10+(VLOOKUP($C10,'Plant in Service no CIAC'!$C$5:$BK$21,BX$2+1,FALSE)*(VLOOKUP($C10,'Depr Rates'!$A$3:$F$30,$I$2+1,FALSE))/12)</f>
        <v>399642.23664927215</v>
      </c>
      <c r="BY10" s="1"/>
      <c r="BZ10" s="37"/>
      <c r="CA10" s="31">
        <f>BX10+(VLOOKUP($C10,'Plant in Service no CIAC'!$C$5:$BK$21,CA$2+1,FALSE)*(VLOOKUP($C10,'Depr Rates'!$A$3:$F$30,$I$2+1,FALSE))/12)</f>
        <v>412079.62181593879</v>
      </c>
      <c r="CB10" s="1"/>
      <c r="CC10" s="37"/>
      <c r="CD10" s="31">
        <f>CA10+(VLOOKUP($C10,'Plant in Service no CIAC'!$C$5:$BK$21,CD$2+1,FALSE)*(VLOOKUP($C10,'Depr Rates'!$A$3:$F$30,$I$2+1,FALSE))/12)</f>
        <v>424517.00698260544</v>
      </c>
      <c r="CE10" s="1"/>
      <c r="CF10" s="37"/>
      <c r="CG10" s="31">
        <f>CD10+(VLOOKUP($C10,'Plant in Service no CIAC'!$C$5:$BK$21,CG$2+1,FALSE)*(VLOOKUP($C10,'Depr Rates'!$A$3:$F$30,$I$2+1,FALSE))/12)</f>
        <v>436954.39214927208</v>
      </c>
      <c r="CH10" s="1"/>
      <c r="CI10" s="37"/>
      <c r="CJ10" s="31">
        <f>CG10+(VLOOKUP($C10,'Plant in Service no CIAC'!$C$5:$BK$21,CJ$2+1,FALSE)*(VLOOKUP($C10,'Depr Rates'!$A$3:$F$30,$I$2+1,FALSE))/12)</f>
        <v>449391.77731593873</v>
      </c>
      <c r="CK10" s="1"/>
      <c r="CL10" s="37"/>
      <c r="CM10" s="31">
        <f>CJ10+(VLOOKUP($C10,'Plant in Service no CIAC'!$C$5:$BK$21,CM$2+1,FALSE)*(VLOOKUP($C10,'Depr Rates'!$A$3:$F$30,$I$2+1,FALSE))/12)</f>
        <v>461829.16248260537</v>
      </c>
      <c r="CN10" s="1"/>
      <c r="CO10" s="37"/>
      <c r="CP10" s="31">
        <f>CM10+(VLOOKUP($C10,'Plant in Service no CIAC'!$C$5:$BK$21,CP$2+1,FALSE)*(VLOOKUP($C10,'Depr Rates'!$A$3:$F$30,$I$2+1,FALSE))/12)</f>
        <v>474266.54764927202</v>
      </c>
      <c r="CQ10" s="1"/>
      <c r="CR10" s="37"/>
      <c r="CS10" s="31">
        <f>CP10+(VLOOKUP($C10,'Plant in Service no CIAC'!$C$5:$BK$21,CS$2+1,FALSE)*(VLOOKUP($C10,'Depr Rates'!$A$3:$F$30,$I$2+1,FALSE))/12)</f>
        <v>486703.93281593866</v>
      </c>
      <c r="CT10" s="1"/>
      <c r="CU10" s="37"/>
      <c r="CV10" s="31">
        <f>CS10+(VLOOKUP($C10,'Plant in Service no CIAC'!$C$5:$BK$21,CV$2+1,FALSE)*(VLOOKUP($C10,'Depr Rates'!$A$3:$F$30,$I$2+1,FALSE))/12)</f>
        <v>499141.31798260531</v>
      </c>
      <c r="CW10" s="1"/>
      <c r="CX10" s="37"/>
      <c r="CY10" s="31">
        <f>CV10+(VLOOKUP($C10,'Plant in Service no CIAC'!$C$5:$BK$21,CY$2+1,FALSE)*(VLOOKUP($C10,'Depr Rates'!$A$3:$F$30,$I$2+1,FALSE))/12)</f>
        <v>511578.70314927195</v>
      </c>
      <c r="CZ10" s="1"/>
      <c r="DA10" s="37"/>
      <c r="DB10" s="31">
        <f>CY10+(VLOOKUP($C10,'Plant in Service no CIAC'!$C$5:$BK$21,DB$2+1,FALSE)*(VLOOKUP($C10,'Depr Rates'!$A$3:$F$30,$I$2+1,FALSE))/12)</f>
        <v>524016.0883159386</v>
      </c>
      <c r="DC10" s="1"/>
      <c r="DD10" s="37"/>
      <c r="DE10" s="31">
        <f>DB10+(VLOOKUP($C10,'Plant in Service no CIAC'!$C$5:$BK$21,DE$2+1,FALSE)*(VLOOKUP($C10,'Depr Rates'!$A$3:$F$30,$I$2+1,FALSE))/12)</f>
        <v>536453.4734826053</v>
      </c>
      <c r="DF10" s="1"/>
      <c r="DG10" s="37"/>
      <c r="DH10" s="31">
        <f>DE10+(VLOOKUP($C10,'Plant in Service no CIAC'!$C$5:$BK$21,DH$2+1,FALSE)*(VLOOKUP($C10,'Depr Rates'!$A$3:$F$30,$I$2+1,FALSE))/12)</f>
        <v>548890.85864927201</v>
      </c>
      <c r="DI10" s="1"/>
      <c r="DJ10" s="37"/>
      <c r="DK10" s="31">
        <f>DH10+(VLOOKUP($C10,'Plant in Service no CIAC'!$C$5:$BK$21,DK$2+1,FALSE)*(VLOOKUP($C10,'Depr Rates'!$A$3:$F$30,$I$2+1,FALSE))/12)</f>
        <v>561328.24381593871</v>
      </c>
      <c r="DL10" s="1"/>
      <c r="DM10" s="37"/>
      <c r="DN10" s="31">
        <f>DK10+(VLOOKUP($C10,'Plant in Service no CIAC'!$C$5:$BK$21,DN$2+1,FALSE)*(VLOOKUP($C10,'Depr Rates'!$A$3:$F$30,$I$2+1,FALSE))/12)</f>
        <v>573765.62898260541</v>
      </c>
      <c r="DO10" s="1"/>
      <c r="DP10" s="37"/>
      <c r="DQ10" s="31">
        <f>DN10+(VLOOKUP($C10,'Plant in Service no CIAC'!$C$5:$BK$21,DQ$2+1,FALSE)*(VLOOKUP($C10,'Depr Rates'!$A$3:$F$30,$I$2+1,FALSE))/12)</f>
        <v>586203.01414927212</v>
      </c>
      <c r="DR10" s="1"/>
      <c r="DS10" s="37"/>
      <c r="DT10" s="31">
        <f>DQ10+(VLOOKUP($C10,'Plant in Service no CIAC'!$C$5:$BK$21,DT$2+1,FALSE)*(VLOOKUP($C10,'Depr Rates'!$A$3:$F$30,$I$2+1,FALSE))/12)</f>
        <v>598640.39931593882</v>
      </c>
      <c r="DU10" s="1"/>
      <c r="DV10" s="37"/>
      <c r="DW10" s="31">
        <f>DT10+(VLOOKUP($C10,'Plant in Service no CIAC'!$C$5:$BK$21,DW$2+1,FALSE)*(VLOOKUP($C10,'Depr Rates'!$A$3:$F$30,$I$2+1,FALSE))/12)</f>
        <v>611077.78448260552</v>
      </c>
      <c r="DX10" s="1"/>
      <c r="DY10" s="37"/>
      <c r="DZ10" s="31">
        <f>DW10+(VLOOKUP($C10,'Plant in Service no CIAC'!$C$5:$BK$21,DZ$2+1,FALSE)*(VLOOKUP($C10,'Depr Rates'!$A$3:$F$30,$I$2+1,FALSE))/12)</f>
        <v>623515.16964927223</v>
      </c>
      <c r="EA10" s="1"/>
      <c r="EB10" s="37"/>
      <c r="EC10" s="31">
        <f>DZ10+(VLOOKUP($C10,'Plant in Service no CIAC'!$C$5:$BK$21,EC$2+1,FALSE)*(VLOOKUP($C10,'Depr Rates'!$A$3:$F$30,$I$2+1,FALSE))/12)</f>
        <v>635952.55481593893</v>
      </c>
      <c r="ED10" s="1"/>
      <c r="EE10" s="37"/>
      <c r="EF10" s="31">
        <f>EC10+(VLOOKUP($C10,'Plant in Service no CIAC'!$C$5:$BK$21,EF$2+1,FALSE)*(VLOOKUP($C10,'Depr Rates'!$A$3:$F$30,$I$2+1,FALSE))/12)</f>
        <v>648389.93998260563</v>
      </c>
      <c r="EG10" s="1"/>
      <c r="EH10" s="37"/>
      <c r="EI10" s="31">
        <f>EF10+(VLOOKUP($C10,'Plant in Service no CIAC'!$C$5:$BK$21,EI$2+1,FALSE)*(VLOOKUP($C10,'Depr Rates'!$A$3:$F$30,$I$2+1,FALSE))/12)</f>
        <v>660827.32514927234</v>
      </c>
      <c r="EJ10" s="1"/>
      <c r="EK10" s="37"/>
      <c r="EL10" s="31">
        <f>EI10+(VLOOKUP($C10,'Plant in Service no CIAC'!$C$5:$BK$21,EL$2+1,FALSE)*(VLOOKUP($C10,'Depr Rates'!$A$3:$F$30,$I$2+1,FALSE))/12)</f>
        <v>673264.71031593904</v>
      </c>
      <c r="EM10" s="1"/>
      <c r="EN10" s="37"/>
      <c r="EO10" s="31">
        <f>EL10+(VLOOKUP($C10,'Plant in Service no CIAC'!$C$5:$BK$21,EO$2+1,FALSE)*(VLOOKUP($C10,'Depr Rates'!$A$3:$F$30,$I$2+1,FALSE))/12)</f>
        <v>685702.09548260574</v>
      </c>
      <c r="EP10" s="1"/>
      <c r="EQ10" s="37"/>
      <c r="ER10" s="31">
        <f>EO10+(VLOOKUP($C10,'Plant in Service no CIAC'!$C$5:$BK$21,ER$2+1,FALSE)*(VLOOKUP($C10,'Depr Rates'!$A$3:$F$30,$I$2+1,FALSE))/12)</f>
        <v>698139.48064927245</v>
      </c>
      <c r="ES10" s="1"/>
      <c r="ET10" s="37"/>
      <c r="EU10" s="31">
        <f>ER10+(VLOOKUP($C10,'Plant in Service no CIAC'!$C$5:$BK$21,EU$2+1,FALSE)*(VLOOKUP($C10,'Depr Rates'!$A$3:$F$30,$I$2+1,FALSE))/12)</f>
        <v>710576.86581593915</v>
      </c>
      <c r="EV10" s="1"/>
      <c r="EW10" s="37"/>
      <c r="EX10" s="31">
        <f>EU10+(VLOOKUP($C10,'Plant in Service no CIAC'!$C$5:$BK$21,EX$2+1,FALSE)*(VLOOKUP($C10,'Depr Rates'!$A$3:$F$30,$I$2+1,FALSE))/12)</f>
        <v>723014.25098260585</v>
      </c>
      <c r="EY10" s="1"/>
      <c r="EZ10" s="37"/>
      <c r="FA10" s="31">
        <f>EX10+(VLOOKUP($C10,'Plant in Service no CIAC'!$C$5:$BK$21,FA$2+1,FALSE)*(VLOOKUP($C10,'Depr Rates'!$A$3:$F$30,$I$2+1,FALSE))/12)</f>
        <v>735451.63614927256</v>
      </c>
      <c r="FB10" s="1"/>
      <c r="FC10" s="37"/>
      <c r="FD10" s="31">
        <f>FA10+(VLOOKUP($C10,'Plant in Service no CIAC'!$C$5:$BK$21,FD$2+1,FALSE)*(VLOOKUP($C10,'Depr Rates'!$A$3:$F$30,$I$2+1,FALSE))/12)</f>
        <v>747889.02131593926</v>
      </c>
      <c r="FG10" s="31">
        <f>FD10+(VLOOKUP($C10,'Plant in Service no CIAC'!$C$5:$BK$21,FG$2+1,FALSE)*(VLOOKUP($C10,'Depr Rates'!$A$3:$F$30,$I$2+1,FALSE))/12)</f>
        <v>760326.40648260596</v>
      </c>
      <c r="FJ10" s="31">
        <f>FG10+(VLOOKUP($C10,'Plant in Service no CIAC'!$C$5:$BK$21,FJ$2+1,FALSE)*(VLOOKUP($C10,'Depr Rates'!$A$3:$F$30,$I$2+1,FALSE))/12)</f>
        <v>772763.79164927267</v>
      </c>
    </row>
    <row r="11" spans="1:169" x14ac:dyDescent="0.2">
      <c r="A11" t="s">
        <v>47</v>
      </c>
      <c r="B11" t="s">
        <v>51</v>
      </c>
      <c r="C11">
        <v>13750</v>
      </c>
      <c r="D11" s="27">
        <f>SUMIFS('Deprec Exp no CIAC'!$G$2:$G$15,'Deprec Exp no CIAC'!$B$2:$B$15,'Accum Depr no CIAC'!$A11,'Deprec Exp no CIAC'!$A$2:$A$15,'Accum Depr no CIAC'!$B11)</f>
        <v>4.1160624000000003E-3</v>
      </c>
      <c r="E11" s="3"/>
      <c r="F11" s="33"/>
      <c r="G11" s="31">
        <f>D11+(VLOOKUP($C11,'Plant in Service no CIAC'!$C$5:$BK$21,G$2+1,FALSE)*(VLOOKUP($C11,'Depr Rates'!$A$3:$F$30,$I$2,FALSE))/12)</f>
        <v>5.1280624000000002E-3</v>
      </c>
      <c r="H11" s="1"/>
      <c r="I11" s="37"/>
      <c r="J11" s="31">
        <f>G11+(VLOOKUP($C11,'Plant in Service no CIAC'!$C$5:$BK$21,J$2+1,FALSE)*(VLOOKUP($C11,'Depr Rates'!$A$3:$F$30,$I$2,FALSE))/12)</f>
        <v>6.1400624000000001E-3</v>
      </c>
      <c r="K11" s="1"/>
      <c r="L11" s="37"/>
      <c r="M11" s="31">
        <f>J11+(VLOOKUP($C11,'Plant in Service no CIAC'!$C$5:$BK$21,M$2+1,FALSE)*(VLOOKUP($C11,'Depr Rates'!$A$3:$F$30,$I$2,FALSE))/12)</f>
        <v>7.1520624E-3</v>
      </c>
      <c r="N11" s="1"/>
      <c r="O11" s="37"/>
      <c r="P11" s="31">
        <f>M11+(VLOOKUP($C11,'Plant in Service no CIAC'!$C$5:$BK$21,P$2+1,FALSE)*(VLOOKUP($C11,'Depr Rates'!$A$3:$F$30,$I$2,FALSE))/12)</f>
        <v>8.1640623999999998E-3</v>
      </c>
      <c r="Q11" s="1"/>
      <c r="R11" s="37"/>
      <c r="S11" s="31">
        <f>P11+(VLOOKUP($C11,'Plant in Service no CIAC'!$C$5:$BK$21,S$2+1,FALSE)*(VLOOKUP($C11,'Depr Rates'!$A$3:$F$30,$I$2,FALSE))/12)</f>
        <v>9.1760624000000006E-3</v>
      </c>
      <c r="T11" s="1"/>
      <c r="U11" s="37"/>
      <c r="V11" s="31">
        <f>S11+(VLOOKUP($C11,'Plant in Service no CIAC'!$C$5:$BK$21,V$2+1,FALSE)*(VLOOKUP($C11,'Depr Rates'!$A$3:$F$30,$I$2,FALSE))/12)</f>
        <v>1.01880624E-2</v>
      </c>
      <c r="W11" s="1"/>
      <c r="X11" s="37"/>
      <c r="Y11" s="31">
        <f>V11+(VLOOKUP($C11,'Plant in Service no CIAC'!$C$5:$BK$21,Y$2+1,FALSE)*(VLOOKUP($C11,'Depr Rates'!$A$3:$F$30,$I$2,FALSE))/12)</f>
        <v>1.1200062399999999E-2</v>
      </c>
      <c r="Z11" s="1"/>
      <c r="AA11" s="37"/>
      <c r="AB11" s="31">
        <f>Y11+(VLOOKUP($C11,'Plant in Service no CIAC'!$C$5:$BK$21,AB$2+1,FALSE)*(VLOOKUP($C11,'Depr Rates'!$A$3:$F$30,$I$2,FALSE))/12)</f>
        <v>1.2212062399999998E-2</v>
      </c>
      <c r="AC11" s="1"/>
      <c r="AD11" s="37"/>
      <c r="AE11" s="31">
        <f>AB11+(VLOOKUP($C11,'Plant in Service no CIAC'!$C$5:$BK$21,AE$2+1,FALSE)*(VLOOKUP($C11,'Depr Rates'!$A$3:$F$30,$I$2,FALSE))/12)</f>
        <v>1.3224062399999997E-2</v>
      </c>
      <c r="AF11" s="1"/>
      <c r="AG11" s="37"/>
      <c r="AH11" s="31">
        <f>AE11+(VLOOKUP($C11,'Plant in Service no CIAC'!$C$5:$BK$21,AH$2+1,FALSE)*(VLOOKUP($C11,'Depr Rates'!$A$3:$F$30,$I$2,FALSE))/12)</f>
        <v>1.4236062399999996E-2</v>
      </c>
      <c r="AI11" s="1"/>
      <c r="AJ11" s="37"/>
      <c r="AK11" s="31">
        <f>AH11+(VLOOKUP($C11,'Plant in Service no CIAC'!$C$5:$BK$21,AK$2+1,FALSE)*(VLOOKUP($C11,'Depr Rates'!$A$3:$F$30,$I$2,FALSE))/12)</f>
        <v>1.5248062399999995E-2</v>
      </c>
      <c r="AL11" s="1"/>
      <c r="AM11" s="37"/>
      <c r="AN11" s="31">
        <f>AK11+(VLOOKUP($C11,'Plant in Service no CIAC'!$C$5:$BK$21,AN$2+1,FALSE)*(VLOOKUP($C11,'Depr Rates'!$A$3:$F$30,$I$2,FALSE))/12)</f>
        <v>1.6260062399999994E-2</v>
      </c>
      <c r="AO11" s="1"/>
      <c r="AP11" s="37"/>
      <c r="AQ11" s="31">
        <f>AN11+(VLOOKUP($C11,'Plant in Service no CIAC'!$C$5:$BK$21,AQ$2+1,FALSE)*(VLOOKUP($C11,'Depr Rates'!$A$3:$F$30,$I$2,FALSE))/12)</f>
        <v>1.7272062399999993E-2</v>
      </c>
      <c r="AR11" s="1"/>
      <c r="AS11" s="37"/>
      <c r="AT11" s="31">
        <f>AQ11+(VLOOKUP($C11,'Plant in Service no CIAC'!$C$5:$BK$21,AT$2+1,FALSE)*(VLOOKUP($C11,'Depr Rates'!$A$3:$F$30,$I$2,FALSE))/12)</f>
        <v>1.8284062399999992E-2</v>
      </c>
      <c r="AU11" s="1"/>
      <c r="AV11" s="37"/>
      <c r="AW11" s="31">
        <f>AT11+(VLOOKUP($C11,'Plant in Service no CIAC'!$C$5:$BK$21,AW$2+1,FALSE)*(VLOOKUP($C11,'Depr Rates'!$A$3:$F$30,$I$2,FALSE))/12)</f>
        <v>1.9296062399999991E-2</v>
      </c>
      <c r="AX11" s="1"/>
      <c r="AY11" s="37"/>
      <c r="AZ11" s="31">
        <f>AW11+(VLOOKUP($C11,'Plant in Service no CIAC'!$C$5:$BK$21,AZ$2+1,FALSE)*(VLOOKUP($C11,'Depr Rates'!$A$3:$F$30,$I$2+1,FALSE))/12)</f>
        <v>2.0148062399999989E-2</v>
      </c>
      <c r="BA11" s="1"/>
      <c r="BB11" s="37"/>
      <c r="BC11" s="31">
        <f>AZ11+(VLOOKUP($C11,'Plant in Service no CIAC'!$C$5:$BK$21,BC$2+1,FALSE)*(VLOOKUP($C11,'Depr Rates'!$A$3:$F$30,$I$2+1,FALSE))/12)</f>
        <v>2.1000062399999988E-2</v>
      </c>
      <c r="BD11" s="1"/>
      <c r="BE11" s="37"/>
      <c r="BF11" s="31">
        <f>BC11+(VLOOKUP($C11,'Plant in Service no CIAC'!$C$5:$BK$21,BF$2+1,FALSE)*(VLOOKUP($C11,'Depr Rates'!$A$3:$F$30,$I$2+1,FALSE))/12)</f>
        <v>2.1852062399999986E-2</v>
      </c>
      <c r="BG11" s="1"/>
      <c r="BH11" s="37"/>
      <c r="BI11" s="31">
        <f>BF11+(VLOOKUP($C11,'Plant in Service no CIAC'!$C$5:$BK$21,BI$2+1,FALSE)*(VLOOKUP($C11,'Depr Rates'!$A$3:$F$30,$I$2+1,FALSE))/12)</f>
        <v>2.2704062399999985E-2</v>
      </c>
      <c r="BJ11" s="1"/>
      <c r="BK11" s="37"/>
      <c r="BL11" s="31">
        <f>BI11+(VLOOKUP($C11,'Plant in Service no CIAC'!$C$5:$BK$21,BL$2+1,FALSE)*(VLOOKUP($C11,'Depr Rates'!$A$3:$F$30,$I$2+1,FALSE))/12)</f>
        <v>2.3556062399999984E-2</v>
      </c>
      <c r="BM11" s="1"/>
      <c r="BN11" s="37"/>
      <c r="BO11" s="31">
        <f>BL11+(VLOOKUP($C11,'Plant in Service no CIAC'!$C$5:$BK$21,BO$2+1,FALSE)*(VLOOKUP($C11,'Depr Rates'!$A$3:$F$30,$I$2+1,FALSE))/12)</f>
        <v>2.4408062399999982E-2</v>
      </c>
      <c r="BP11" s="1"/>
      <c r="BQ11" s="37"/>
      <c r="BR11" s="31">
        <f>BO11+(VLOOKUP($C11,'Plant in Service no CIAC'!$C$5:$BK$21,BR$2+1,FALSE)*(VLOOKUP($C11,'Depr Rates'!$A$3:$F$30,$I$2+1,FALSE))/12)</f>
        <v>2.5260062399999981E-2</v>
      </c>
      <c r="BS11" s="1"/>
      <c r="BT11" s="37"/>
      <c r="BU11" s="31">
        <f>BR11+(VLOOKUP($C11,'Plant in Service no CIAC'!$C$5:$BK$21,BU$2+1,FALSE)*(VLOOKUP($C11,'Depr Rates'!$A$3:$F$30,$I$2+1,FALSE))/12)</f>
        <v>2.6112062399999979E-2</v>
      </c>
      <c r="BV11" s="1"/>
      <c r="BW11" s="37"/>
      <c r="BX11" s="31">
        <f>BU11+(VLOOKUP($C11,'Plant in Service no CIAC'!$C$5:$BK$21,BX$2+1,FALSE)*(VLOOKUP($C11,'Depr Rates'!$A$3:$F$30,$I$2+1,FALSE))/12)</f>
        <v>2.6964062399999978E-2</v>
      </c>
      <c r="BY11" s="1"/>
      <c r="BZ11" s="37"/>
      <c r="CA11" s="31">
        <f>BX11+(VLOOKUP($C11,'Plant in Service no CIAC'!$C$5:$BK$21,CA$2+1,FALSE)*(VLOOKUP($C11,'Depr Rates'!$A$3:$F$30,$I$2+1,FALSE))/12)</f>
        <v>2.7816062399999977E-2</v>
      </c>
      <c r="CB11" s="1"/>
      <c r="CC11" s="37"/>
      <c r="CD11" s="31">
        <f>CA11+(VLOOKUP($C11,'Plant in Service no CIAC'!$C$5:$BK$21,CD$2+1,FALSE)*(VLOOKUP($C11,'Depr Rates'!$A$3:$F$30,$I$2+1,FALSE))/12)</f>
        <v>2.8668062399999975E-2</v>
      </c>
      <c r="CE11" s="1"/>
      <c r="CF11" s="37"/>
      <c r="CG11" s="31">
        <f>CD11+(VLOOKUP($C11,'Plant in Service no CIAC'!$C$5:$BK$21,CG$2+1,FALSE)*(VLOOKUP($C11,'Depr Rates'!$A$3:$F$30,$I$2+1,FALSE))/12)</f>
        <v>2.9520062399999974E-2</v>
      </c>
      <c r="CH11" s="1"/>
      <c r="CI11" s="37"/>
      <c r="CJ11" s="31">
        <f>CG11+(VLOOKUP($C11,'Plant in Service no CIAC'!$C$5:$BK$21,CJ$2+1,FALSE)*(VLOOKUP($C11,'Depr Rates'!$A$3:$F$30,$I$2+1,FALSE))/12)</f>
        <v>3.0372062399999972E-2</v>
      </c>
      <c r="CK11" s="1"/>
      <c r="CL11" s="37"/>
      <c r="CM11" s="31">
        <f>CJ11+(VLOOKUP($C11,'Plant in Service no CIAC'!$C$5:$BK$21,CM$2+1,FALSE)*(VLOOKUP($C11,'Depr Rates'!$A$3:$F$30,$I$2+1,FALSE))/12)</f>
        <v>3.1224062399999971E-2</v>
      </c>
      <c r="CN11" s="1"/>
      <c r="CO11" s="37"/>
      <c r="CP11" s="31">
        <f>CM11+(VLOOKUP($C11,'Plant in Service no CIAC'!$C$5:$BK$21,CP$2+1,FALSE)*(VLOOKUP($C11,'Depr Rates'!$A$3:$F$30,$I$2+1,FALSE))/12)</f>
        <v>3.2076062399999973E-2</v>
      </c>
      <c r="CQ11" s="1"/>
      <c r="CR11" s="37"/>
      <c r="CS11" s="31">
        <f>CP11+(VLOOKUP($C11,'Plant in Service no CIAC'!$C$5:$BK$21,CS$2+1,FALSE)*(VLOOKUP($C11,'Depr Rates'!$A$3:$F$30,$I$2+1,FALSE))/12)</f>
        <v>3.2928062399999972E-2</v>
      </c>
      <c r="CT11" s="1"/>
      <c r="CU11" s="37"/>
      <c r="CV11" s="31">
        <f>CS11+(VLOOKUP($C11,'Plant in Service no CIAC'!$C$5:$BK$21,CV$2+1,FALSE)*(VLOOKUP($C11,'Depr Rates'!$A$3:$F$30,$I$2+1,FALSE))/12)</f>
        <v>3.378006239999997E-2</v>
      </c>
      <c r="CW11" s="1"/>
      <c r="CX11" s="37"/>
      <c r="CY11" s="31">
        <f>CV11+(VLOOKUP($C11,'Plant in Service no CIAC'!$C$5:$BK$21,CY$2+1,FALSE)*(VLOOKUP($C11,'Depr Rates'!$A$3:$F$30,$I$2+1,FALSE))/12)</f>
        <v>3.4632062399999969E-2</v>
      </c>
      <c r="CZ11" s="1"/>
      <c r="DA11" s="37"/>
      <c r="DB11" s="31">
        <f>CY11+(VLOOKUP($C11,'Plant in Service no CIAC'!$C$5:$BK$21,DB$2+1,FALSE)*(VLOOKUP($C11,'Depr Rates'!$A$3:$F$30,$I$2+1,FALSE))/12)</f>
        <v>3.5484062399999967E-2</v>
      </c>
      <c r="DC11" s="1"/>
      <c r="DD11" s="37"/>
      <c r="DE11" s="31">
        <f>DB11+(VLOOKUP($C11,'Plant in Service no CIAC'!$C$5:$BK$21,DE$2+1,FALSE)*(VLOOKUP($C11,'Depr Rates'!$A$3:$F$30,$I$2+1,FALSE))/12)</f>
        <v>3.6336062399999966E-2</v>
      </c>
      <c r="DF11" s="1"/>
      <c r="DG11" s="37"/>
      <c r="DH11" s="31">
        <f>DE11+(VLOOKUP($C11,'Plant in Service no CIAC'!$C$5:$BK$21,DH$2+1,FALSE)*(VLOOKUP($C11,'Depr Rates'!$A$3:$F$30,$I$2+1,FALSE))/12)</f>
        <v>3.7188062399999965E-2</v>
      </c>
      <c r="DI11" s="1"/>
      <c r="DJ11" s="37"/>
      <c r="DK11" s="31">
        <f>DH11+(VLOOKUP($C11,'Plant in Service no CIAC'!$C$5:$BK$21,DK$2+1,FALSE)*(VLOOKUP($C11,'Depr Rates'!$A$3:$F$30,$I$2+1,FALSE))/12)</f>
        <v>3.8040062399999963E-2</v>
      </c>
      <c r="DL11" s="1"/>
      <c r="DM11" s="37"/>
      <c r="DN11" s="31">
        <f>DK11+(VLOOKUP($C11,'Plant in Service no CIAC'!$C$5:$BK$21,DN$2+1,FALSE)*(VLOOKUP($C11,'Depr Rates'!$A$3:$F$30,$I$2+1,FALSE))/12)</f>
        <v>3.8892062399999962E-2</v>
      </c>
      <c r="DO11" s="1"/>
      <c r="DP11" s="37"/>
      <c r="DQ11" s="31">
        <f>DN11+(VLOOKUP($C11,'Plant in Service no CIAC'!$C$5:$BK$21,DQ$2+1,FALSE)*(VLOOKUP($C11,'Depr Rates'!$A$3:$F$30,$I$2+1,FALSE))/12)</f>
        <v>3.974406239999996E-2</v>
      </c>
      <c r="DR11" s="1"/>
      <c r="DS11" s="37"/>
      <c r="DT11" s="31">
        <f>DQ11+(VLOOKUP($C11,'Plant in Service no CIAC'!$C$5:$BK$21,DT$2+1,FALSE)*(VLOOKUP($C11,'Depr Rates'!$A$3:$F$30,$I$2+1,FALSE))/12)</f>
        <v>4.0596062399999959E-2</v>
      </c>
      <c r="DU11" s="1"/>
      <c r="DV11" s="37"/>
      <c r="DW11" s="31">
        <f>DT11+(VLOOKUP($C11,'Plant in Service no CIAC'!$C$5:$BK$21,DW$2+1,FALSE)*(VLOOKUP($C11,'Depr Rates'!$A$3:$F$30,$I$2+1,FALSE))/12)</f>
        <v>4.1448062399999958E-2</v>
      </c>
      <c r="DX11" s="1"/>
      <c r="DY11" s="37"/>
      <c r="DZ11" s="31">
        <f>DW11+(VLOOKUP($C11,'Plant in Service no CIAC'!$C$5:$BK$21,DZ$2+1,FALSE)*(VLOOKUP($C11,'Depr Rates'!$A$3:$F$30,$I$2+1,FALSE))/12)</f>
        <v>4.2300062399999956E-2</v>
      </c>
      <c r="EA11" s="1"/>
      <c r="EB11" s="37"/>
      <c r="EC11" s="31">
        <f>DZ11+(VLOOKUP($C11,'Plant in Service no CIAC'!$C$5:$BK$21,EC$2+1,FALSE)*(VLOOKUP($C11,'Depr Rates'!$A$3:$F$30,$I$2+1,FALSE))/12)</f>
        <v>4.3152062399999955E-2</v>
      </c>
      <c r="ED11" s="1"/>
      <c r="EE11" s="37"/>
      <c r="EF11" s="31">
        <f>EC11+(VLOOKUP($C11,'Plant in Service no CIAC'!$C$5:$BK$21,EF$2+1,FALSE)*(VLOOKUP($C11,'Depr Rates'!$A$3:$F$30,$I$2+1,FALSE))/12)</f>
        <v>4.4004062399999953E-2</v>
      </c>
      <c r="EG11" s="1"/>
      <c r="EH11" s="37"/>
      <c r="EI11" s="31">
        <f>EF11+(VLOOKUP($C11,'Plant in Service no CIAC'!$C$5:$BK$21,EI$2+1,FALSE)*(VLOOKUP($C11,'Depr Rates'!$A$3:$F$30,$I$2+1,FALSE))/12)</f>
        <v>4.4856062399999952E-2</v>
      </c>
      <c r="EJ11" s="1"/>
      <c r="EK11" s="37"/>
      <c r="EL11" s="31">
        <f>EI11+(VLOOKUP($C11,'Plant in Service no CIAC'!$C$5:$BK$21,EL$2+1,FALSE)*(VLOOKUP($C11,'Depr Rates'!$A$3:$F$30,$I$2+1,FALSE))/12)</f>
        <v>4.5708062399999951E-2</v>
      </c>
      <c r="EM11" s="1"/>
      <c r="EN11" s="37"/>
      <c r="EO11" s="31">
        <f>EL11+(VLOOKUP($C11,'Plant in Service no CIAC'!$C$5:$BK$21,EO$2+1,FALSE)*(VLOOKUP($C11,'Depr Rates'!$A$3:$F$30,$I$2+1,FALSE))/12)</f>
        <v>4.6560062399999949E-2</v>
      </c>
      <c r="EP11" s="1"/>
      <c r="EQ11" s="37"/>
      <c r="ER11" s="31">
        <f>EO11+(VLOOKUP($C11,'Plant in Service no CIAC'!$C$5:$BK$21,ER$2+1,FALSE)*(VLOOKUP($C11,'Depr Rates'!$A$3:$F$30,$I$2+1,FALSE))/12)</f>
        <v>4.7412062399999948E-2</v>
      </c>
      <c r="ES11" s="1"/>
      <c r="ET11" s="37"/>
      <c r="EU11" s="31">
        <f>ER11+(VLOOKUP($C11,'Plant in Service no CIAC'!$C$5:$BK$21,EU$2+1,FALSE)*(VLOOKUP($C11,'Depr Rates'!$A$3:$F$30,$I$2+1,FALSE))/12)</f>
        <v>4.8264062399999946E-2</v>
      </c>
      <c r="EV11" s="1"/>
      <c r="EW11" s="37"/>
      <c r="EX11" s="31">
        <f>EU11+(VLOOKUP($C11,'Plant in Service no CIAC'!$C$5:$BK$21,EX$2+1,FALSE)*(VLOOKUP($C11,'Depr Rates'!$A$3:$F$30,$I$2+1,FALSE))/12)</f>
        <v>4.9116062399999945E-2</v>
      </c>
      <c r="EY11" s="1"/>
      <c r="EZ11" s="37"/>
      <c r="FA11" s="31">
        <f>EX11+(VLOOKUP($C11,'Plant in Service no CIAC'!$C$5:$BK$21,FA$2+1,FALSE)*(VLOOKUP($C11,'Depr Rates'!$A$3:$F$30,$I$2+1,FALSE))/12)</f>
        <v>4.9968062399999943E-2</v>
      </c>
      <c r="FB11" s="1"/>
      <c r="FC11" s="37"/>
      <c r="FD11" s="31">
        <f>FA11+(VLOOKUP($C11,'Plant in Service no CIAC'!$C$5:$BK$21,FD$2+1,FALSE)*(VLOOKUP($C11,'Depr Rates'!$A$3:$F$30,$I$2+1,FALSE))/12)</f>
        <v>5.0820062399999942E-2</v>
      </c>
      <c r="FG11" s="31">
        <f>FD11+(VLOOKUP($C11,'Plant in Service no CIAC'!$C$5:$BK$21,FG$2+1,FALSE)*(VLOOKUP($C11,'Depr Rates'!$A$3:$F$30,$I$2+1,FALSE))/12)</f>
        <v>5.1672062399999941E-2</v>
      </c>
      <c r="FJ11" s="31">
        <f>FG11+(VLOOKUP($C11,'Plant in Service no CIAC'!$C$5:$BK$21,FJ$2+1,FALSE)*(VLOOKUP($C11,'Depr Rates'!$A$3:$F$30,$I$2+1,FALSE))/12)</f>
        <v>5.2524062399999939E-2</v>
      </c>
    </row>
    <row r="12" spans="1:169" x14ac:dyDescent="0.2">
      <c r="A12" t="s">
        <v>44</v>
      </c>
      <c r="B12" t="s">
        <v>51</v>
      </c>
      <c r="C12">
        <v>13761</v>
      </c>
      <c r="D12" s="27">
        <f>SUMIFS('Deprec Exp no CIAC'!$G$2:$G$15,'Deprec Exp no CIAC'!$B$2:$B$15,'Accum Depr no CIAC'!$A12,'Deprec Exp no CIAC'!$A$2:$A$15,'Accum Depr no CIAC'!$B12)</f>
        <v>-15.585450610800001</v>
      </c>
      <c r="E12" s="3"/>
      <c r="F12" s="33"/>
      <c r="G12" s="31">
        <f>D12+(VLOOKUP($C12,'Plant in Service no CIAC'!$C$5:$BK$21,G$2+1,FALSE)*(VLOOKUP($C12,'Depr Rates'!$A$3:$F$30,$I$2,FALSE))/12)</f>
        <v>-15.978575277466668</v>
      </c>
      <c r="H12" s="1"/>
      <c r="I12" s="37"/>
      <c r="J12" s="31">
        <f>G12+(VLOOKUP($C12,'Plant in Service no CIAC'!$C$5:$BK$21,J$2+1,FALSE)*(VLOOKUP($C12,'Depr Rates'!$A$3:$F$30,$I$2,FALSE))/12)</f>
        <v>-16.371699944133333</v>
      </c>
      <c r="K12" s="1"/>
      <c r="L12" s="37"/>
      <c r="M12" s="31">
        <f>J12+(VLOOKUP($C12,'Plant in Service no CIAC'!$C$5:$BK$21,M$2+1,FALSE)*(VLOOKUP($C12,'Depr Rates'!$A$3:$F$30,$I$2,FALSE))/12)</f>
        <v>-16.764824610799998</v>
      </c>
      <c r="N12" s="1"/>
      <c r="O12" s="37"/>
      <c r="P12" s="31">
        <f>M12+(VLOOKUP($C12,'Plant in Service no CIAC'!$C$5:$BK$21,P$2+1,FALSE)*(VLOOKUP($C12,'Depr Rates'!$A$3:$F$30,$I$2,FALSE))/12)</f>
        <v>-17.157949277466663</v>
      </c>
      <c r="Q12" s="1"/>
      <c r="R12" s="37"/>
      <c r="S12" s="31">
        <f>P12+(VLOOKUP($C12,'Plant in Service no CIAC'!$C$5:$BK$21,S$2+1,FALSE)*(VLOOKUP($C12,'Depr Rates'!$A$3:$F$30,$I$2,FALSE))/12)</f>
        <v>-17.551073944133329</v>
      </c>
      <c r="T12" s="1"/>
      <c r="U12" s="37"/>
      <c r="V12" s="31">
        <f>S12+(VLOOKUP($C12,'Plant in Service no CIAC'!$C$5:$BK$21,V$2+1,FALSE)*(VLOOKUP($C12,'Depr Rates'!$A$3:$F$30,$I$2,FALSE))/12)</f>
        <v>-17.944198610799994</v>
      </c>
      <c r="W12" s="1"/>
      <c r="X12" s="37"/>
      <c r="Y12" s="31">
        <f>V12+(VLOOKUP($C12,'Plant in Service no CIAC'!$C$5:$BK$21,Y$2+1,FALSE)*(VLOOKUP($C12,'Depr Rates'!$A$3:$F$30,$I$2,FALSE))/12)</f>
        <v>-18.337323277466659</v>
      </c>
      <c r="Z12" s="1"/>
      <c r="AA12" s="37"/>
      <c r="AB12" s="31">
        <f>Y12+(VLOOKUP($C12,'Plant in Service no CIAC'!$C$5:$BK$21,AB$2+1,FALSE)*(VLOOKUP($C12,'Depr Rates'!$A$3:$F$30,$I$2,FALSE))/12)</f>
        <v>-18.730447944133324</v>
      </c>
      <c r="AC12" s="1"/>
      <c r="AD12" s="37"/>
      <c r="AE12" s="31">
        <f>AB12+(VLOOKUP($C12,'Plant in Service no CIAC'!$C$5:$BK$21,AE$2+1,FALSE)*(VLOOKUP($C12,'Depr Rates'!$A$3:$F$30,$I$2,FALSE))/12)</f>
        <v>-19.123572610799989</v>
      </c>
      <c r="AF12" s="1"/>
      <c r="AG12" s="37"/>
      <c r="AH12" s="31">
        <f>AE12+(VLOOKUP($C12,'Plant in Service no CIAC'!$C$5:$BK$21,AH$2+1,FALSE)*(VLOOKUP($C12,'Depr Rates'!$A$3:$F$30,$I$2,FALSE))/12)</f>
        <v>-19.516697277466655</v>
      </c>
      <c r="AI12" s="1"/>
      <c r="AJ12" s="37"/>
      <c r="AK12" s="31">
        <f>AH12+(VLOOKUP($C12,'Plant in Service no CIAC'!$C$5:$BK$21,AK$2+1,FALSE)*(VLOOKUP($C12,'Depr Rates'!$A$3:$F$30,$I$2,FALSE))/12)</f>
        <v>-19.90982194413332</v>
      </c>
      <c r="AL12" s="1"/>
      <c r="AM12" s="37"/>
      <c r="AN12" s="31">
        <f>AK12+(VLOOKUP($C12,'Plant in Service no CIAC'!$C$5:$BK$21,AN$2+1,FALSE)*(VLOOKUP($C12,'Depr Rates'!$A$3:$F$30,$I$2,FALSE))/12)</f>
        <v>-20.302946610799985</v>
      </c>
      <c r="AO12" s="1"/>
      <c r="AP12" s="37"/>
      <c r="AQ12" s="31">
        <f>AN12+(VLOOKUP($C12,'Plant in Service no CIAC'!$C$5:$BK$21,AQ$2+1,FALSE)*(VLOOKUP($C12,'Depr Rates'!$A$3:$F$30,$I$2,FALSE))/12)</f>
        <v>-20.69607127746665</v>
      </c>
      <c r="AR12" s="1"/>
      <c r="AS12" s="37"/>
      <c r="AT12" s="31">
        <f>AQ12+(VLOOKUP($C12,'Plant in Service no CIAC'!$C$5:$BK$21,AT$2+1,FALSE)*(VLOOKUP($C12,'Depr Rates'!$A$3:$F$30,$I$2,FALSE))/12)</f>
        <v>-21.089195944133316</v>
      </c>
      <c r="AU12" s="1"/>
      <c r="AV12" s="37"/>
      <c r="AW12" s="31">
        <f>AT12+(VLOOKUP($C12,'Plant in Service no CIAC'!$C$5:$BK$21,AW$2+1,FALSE)*(VLOOKUP($C12,'Depr Rates'!$A$3:$F$30,$I$2,FALSE))/12)</f>
        <v>-21.482320610799981</v>
      </c>
      <c r="AX12" s="1"/>
      <c r="AY12" s="37"/>
      <c r="AZ12" s="31">
        <f>AW12+(VLOOKUP($C12,'Plant in Service no CIAC'!$C$5:$BK$21,AZ$2+1,FALSE)*(VLOOKUP($C12,'Depr Rates'!$A$3:$F$30,$I$2+1,FALSE))/12)</f>
        <v>-21.927002610799981</v>
      </c>
      <c r="BA12" s="1"/>
      <c r="BB12" s="37"/>
      <c r="BC12" s="31">
        <f>AZ12+(VLOOKUP($C12,'Plant in Service no CIAC'!$C$5:$BK$21,BC$2+1,FALSE)*(VLOOKUP($C12,'Depr Rates'!$A$3:$F$30,$I$2+1,FALSE))/12)</f>
        <v>-22.371684610799981</v>
      </c>
      <c r="BD12" s="1"/>
      <c r="BE12" s="37"/>
      <c r="BF12" s="31">
        <f>BC12+(VLOOKUP($C12,'Plant in Service no CIAC'!$C$5:$BK$21,BF$2+1,FALSE)*(VLOOKUP($C12,'Depr Rates'!$A$3:$F$30,$I$2+1,FALSE))/12)</f>
        <v>-22.816366610799982</v>
      </c>
      <c r="BG12" s="1"/>
      <c r="BH12" s="37"/>
      <c r="BI12" s="31">
        <f>BF12+(VLOOKUP($C12,'Plant in Service no CIAC'!$C$5:$BK$21,BI$2+1,FALSE)*(VLOOKUP($C12,'Depr Rates'!$A$3:$F$30,$I$2+1,FALSE))/12)</f>
        <v>-23.261048610799982</v>
      </c>
      <c r="BJ12" s="1"/>
      <c r="BK12" s="37"/>
      <c r="BL12" s="31">
        <f>BI12+(VLOOKUP($C12,'Plant in Service no CIAC'!$C$5:$BK$21,BL$2+1,FALSE)*(VLOOKUP($C12,'Depr Rates'!$A$3:$F$30,$I$2+1,FALSE))/12)</f>
        <v>-23.705730610799982</v>
      </c>
      <c r="BM12" s="1"/>
      <c r="BN12" s="37"/>
      <c r="BO12" s="31">
        <f>BL12+(VLOOKUP($C12,'Plant in Service no CIAC'!$C$5:$BK$21,BO$2+1,FALSE)*(VLOOKUP($C12,'Depr Rates'!$A$3:$F$30,$I$2+1,FALSE))/12)</f>
        <v>-24.150412610799982</v>
      </c>
      <c r="BP12" s="1"/>
      <c r="BQ12" s="37"/>
      <c r="BR12" s="31">
        <f>BO12+(VLOOKUP($C12,'Plant in Service no CIAC'!$C$5:$BK$21,BR$2+1,FALSE)*(VLOOKUP($C12,'Depr Rates'!$A$3:$F$30,$I$2+1,FALSE))/12)</f>
        <v>-24.595094610799983</v>
      </c>
      <c r="BS12" s="1"/>
      <c r="BT12" s="37"/>
      <c r="BU12" s="31">
        <f>BR12+(VLOOKUP($C12,'Plant in Service no CIAC'!$C$5:$BK$21,BU$2+1,FALSE)*(VLOOKUP($C12,'Depr Rates'!$A$3:$F$30,$I$2+1,FALSE))/12)</f>
        <v>-25.039776610799983</v>
      </c>
      <c r="BV12" s="1"/>
      <c r="BW12" s="37"/>
      <c r="BX12" s="31">
        <f>BU12+(VLOOKUP($C12,'Plant in Service no CIAC'!$C$5:$BK$21,BX$2+1,FALSE)*(VLOOKUP($C12,'Depr Rates'!$A$3:$F$30,$I$2+1,FALSE))/12)</f>
        <v>-25.484458610799983</v>
      </c>
      <c r="BY12" s="1"/>
      <c r="BZ12" s="37"/>
      <c r="CA12" s="31">
        <f>BX12+(VLOOKUP($C12,'Plant in Service no CIAC'!$C$5:$BK$21,CA$2+1,FALSE)*(VLOOKUP($C12,'Depr Rates'!$A$3:$F$30,$I$2+1,FALSE))/12)</f>
        <v>-25.929140610799983</v>
      </c>
      <c r="CB12" s="1"/>
      <c r="CC12" s="37"/>
      <c r="CD12" s="31">
        <f>CA12+(VLOOKUP($C12,'Plant in Service no CIAC'!$C$5:$BK$21,CD$2+1,FALSE)*(VLOOKUP($C12,'Depr Rates'!$A$3:$F$30,$I$2+1,FALSE))/12)</f>
        <v>-26.373822610799984</v>
      </c>
      <c r="CE12" s="1"/>
      <c r="CF12" s="37"/>
      <c r="CG12" s="31">
        <f>CD12+(VLOOKUP($C12,'Plant in Service no CIAC'!$C$5:$BK$21,CG$2+1,FALSE)*(VLOOKUP($C12,'Depr Rates'!$A$3:$F$30,$I$2+1,FALSE))/12)</f>
        <v>-26.818504610799984</v>
      </c>
      <c r="CH12" s="1"/>
      <c r="CI12" s="37"/>
      <c r="CJ12" s="31">
        <f>CG12+(VLOOKUP($C12,'Plant in Service no CIAC'!$C$5:$BK$21,CJ$2+1,FALSE)*(VLOOKUP($C12,'Depr Rates'!$A$3:$F$30,$I$2+1,FALSE))/12)</f>
        <v>-27.263186610799984</v>
      </c>
      <c r="CK12" s="1"/>
      <c r="CL12" s="37"/>
      <c r="CM12" s="31">
        <f>CJ12+(VLOOKUP($C12,'Plant in Service no CIAC'!$C$5:$BK$21,CM$2+1,FALSE)*(VLOOKUP($C12,'Depr Rates'!$A$3:$F$30,$I$2+1,FALSE))/12)</f>
        <v>-27.707868610799984</v>
      </c>
      <c r="CN12" s="1"/>
      <c r="CO12" s="37"/>
      <c r="CP12" s="31">
        <f>CM12+(VLOOKUP($C12,'Plant in Service no CIAC'!$C$5:$BK$21,CP$2+1,FALSE)*(VLOOKUP($C12,'Depr Rates'!$A$3:$F$30,$I$2+1,FALSE))/12)</f>
        <v>-28.152550610799985</v>
      </c>
      <c r="CQ12" s="1"/>
      <c r="CR12" s="37"/>
      <c r="CS12" s="31">
        <f>CP12+(VLOOKUP($C12,'Plant in Service no CIAC'!$C$5:$BK$21,CS$2+1,FALSE)*(VLOOKUP($C12,'Depr Rates'!$A$3:$F$30,$I$2+1,FALSE))/12)</f>
        <v>-28.597232610799985</v>
      </c>
      <c r="CT12" s="1"/>
      <c r="CU12" s="37"/>
      <c r="CV12" s="31">
        <f>CS12+(VLOOKUP($C12,'Plant in Service no CIAC'!$C$5:$BK$21,CV$2+1,FALSE)*(VLOOKUP($C12,'Depr Rates'!$A$3:$F$30,$I$2+1,FALSE))/12)</f>
        <v>-29.041914610799985</v>
      </c>
      <c r="CW12" s="1"/>
      <c r="CX12" s="37"/>
      <c r="CY12" s="31">
        <f>CV12+(VLOOKUP($C12,'Plant in Service no CIAC'!$C$5:$BK$21,CY$2+1,FALSE)*(VLOOKUP($C12,'Depr Rates'!$A$3:$F$30,$I$2+1,FALSE))/12)</f>
        <v>-29.486596610799985</v>
      </c>
      <c r="CZ12" s="1"/>
      <c r="DA12" s="37"/>
      <c r="DB12" s="31">
        <f>CY12+(VLOOKUP($C12,'Plant in Service no CIAC'!$C$5:$BK$21,DB$2+1,FALSE)*(VLOOKUP($C12,'Depr Rates'!$A$3:$F$30,$I$2+1,FALSE))/12)</f>
        <v>-29.931278610799986</v>
      </c>
      <c r="DC12" s="1"/>
      <c r="DD12" s="37"/>
      <c r="DE12" s="31">
        <f>DB12+(VLOOKUP($C12,'Plant in Service no CIAC'!$C$5:$BK$21,DE$2+1,FALSE)*(VLOOKUP($C12,'Depr Rates'!$A$3:$F$30,$I$2+1,FALSE))/12)</f>
        <v>-30.375960610799986</v>
      </c>
      <c r="DF12" s="1"/>
      <c r="DG12" s="37"/>
      <c r="DH12" s="31">
        <f>DE12+(VLOOKUP($C12,'Plant in Service no CIAC'!$C$5:$BK$21,DH$2+1,FALSE)*(VLOOKUP($C12,'Depr Rates'!$A$3:$F$30,$I$2+1,FALSE))/12)</f>
        <v>-30.820642610799986</v>
      </c>
      <c r="DI12" s="1"/>
      <c r="DJ12" s="37"/>
      <c r="DK12" s="31">
        <f>DH12+(VLOOKUP($C12,'Plant in Service no CIAC'!$C$5:$BK$21,DK$2+1,FALSE)*(VLOOKUP($C12,'Depr Rates'!$A$3:$F$30,$I$2+1,FALSE))/12)</f>
        <v>-31.265324610799986</v>
      </c>
      <c r="DL12" s="1"/>
      <c r="DM12" s="37"/>
      <c r="DN12" s="31">
        <f>DK12+(VLOOKUP($C12,'Plant in Service no CIAC'!$C$5:$BK$21,DN$2+1,FALSE)*(VLOOKUP($C12,'Depr Rates'!$A$3:$F$30,$I$2+1,FALSE))/12)</f>
        <v>-31.710006610799987</v>
      </c>
      <c r="DO12" s="1"/>
      <c r="DP12" s="37"/>
      <c r="DQ12" s="31">
        <f>DN12+(VLOOKUP($C12,'Plant in Service no CIAC'!$C$5:$BK$21,DQ$2+1,FALSE)*(VLOOKUP($C12,'Depr Rates'!$A$3:$F$30,$I$2+1,FALSE))/12)</f>
        <v>-32.154688610799987</v>
      </c>
      <c r="DR12" s="1"/>
      <c r="DS12" s="37"/>
      <c r="DT12" s="31">
        <f>DQ12+(VLOOKUP($C12,'Plant in Service no CIAC'!$C$5:$BK$21,DT$2+1,FALSE)*(VLOOKUP($C12,'Depr Rates'!$A$3:$F$30,$I$2+1,FALSE))/12)</f>
        <v>-32.599370610799987</v>
      </c>
      <c r="DU12" s="1"/>
      <c r="DV12" s="37"/>
      <c r="DW12" s="31">
        <f>DT12+(VLOOKUP($C12,'Plant in Service no CIAC'!$C$5:$BK$21,DW$2+1,FALSE)*(VLOOKUP($C12,'Depr Rates'!$A$3:$F$30,$I$2+1,FALSE))/12)</f>
        <v>-33.044052610799987</v>
      </c>
      <c r="DX12" s="1"/>
      <c r="DY12" s="37"/>
      <c r="DZ12" s="31">
        <f>DW12+(VLOOKUP($C12,'Plant in Service no CIAC'!$C$5:$BK$21,DZ$2+1,FALSE)*(VLOOKUP($C12,'Depr Rates'!$A$3:$F$30,$I$2+1,FALSE))/12)</f>
        <v>-33.488734610799987</v>
      </c>
      <c r="EA12" s="1"/>
      <c r="EB12" s="37"/>
      <c r="EC12" s="31">
        <f>DZ12+(VLOOKUP($C12,'Plant in Service no CIAC'!$C$5:$BK$21,EC$2+1,FALSE)*(VLOOKUP($C12,'Depr Rates'!$A$3:$F$30,$I$2+1,FALSE))/12)</f>
        <v>-33.933416610799988</v>
      </c>
      <c r="ED12" s="1"/>
      <c r="EE12" s="37"/>
      <c r="EF12" s="31">
        <f>EC12+(VLOOKUP($C12,'Plant in Service no CIAC'!$C$5:$BK$21,EF$2+1,FALSE)*(VLOOKUP($C12,'Depr Rates'!$A$3:$F$30,$I$2+1,FALSE))/12)</f>
        <v>-34.378098610799988</v>
      </c>
      <c r="EG12" s="1"/>
      <c r="EH12" s="37"/>
      <c r="EI12" s="31">
        <f>EF12+(VLOOKUP($C12,'Plant in Service no CIAC'!$C$5:$BK$21,EI$2+1,FALSE)*(VLOOKUP($C12,'Depr Rates'!$A$3:$F$30,$I$2+1,FALSE))/12)</f>
        <v>-34.822780610799988</v>
      </c>
      <c r="EJ12" s="1"/>
      <c r="EK12" s="37"/>
      <c r="EL12" s="31">
        <f>EI12+(VLOOKUP($C12,'Plant in Service no CIAC'!$C$5:$BK$21,EL$2+1,FALSE)*(VLOOKUP($C12,'Depr Rates'!$A$3:$F$30,$I$2+1,FALSE))/12)</f>
        <v>-35.267462610799988</v>
      </c>
      <c r="EM12" s="1"/>
      <c r="EN12" s="37"/>
      <c r="EO12" s="31">
        <f>EL12+(VLOOKUP($C12,'Plant in Service no CIAC'!$C$5:$BK$21,EO$2+1,FALSE)*(VLOOKUP($C12,'Depr Rates'!$A$3:$F$30,$I$2+1,FALSE))/12)</f>
        <v>-35.712144610799989</v>
      </c>
      <c r="EP12" s="1"/>
      <c r="EQ12" s="37"/>
      <c r="ER12" s="31">
        <f>EO12+(VLOOKUP($C12,'Plant in Service no CIAC'!$C$5:$BK$21,ER$2+1,FALSE)*(VLOOKUP($C12,'Depr Rates'!$A$3:$F$30,$I$2+1,FALSE))/12)</f>
        <v>-36.156826610799989</v>
      </c>
      <c r="ES12" s="1"/>
      <c r="ET12" s="37"/>
      <c r="EU12" s="31">
        <f>ER12+(VLOOKUP($C12,'Plant in Service no CIAC'!$C$5:$BK$21,EU$2+1,FALSE)*(VLOOKUP($C12,'Depr Rates'!$A$3:$F$30,$I$2+1,FALSE))/12)</f>
        <v>-36.601508610799989</v>
      </c>
      <c r="EV12" s="1"/>
      <c r="EW12" s="37"/>
      <c r="EX12" s="31">
        <f>EU12+(VLOOKUP($C12,'Plant in Service no CIAC'!$C$5:$BK$21,EX$2+1,FALSE)*(VLOOKUP($C12,'Depr Rates'!$A$3:$F$30,$I$2+1,FALSE))/12)</f>
        <v>-37.046190610799989</v>
      </c>
      <c r="EY12" s="1"/>
      <c r="EZ12" s="37"/>
      <c r="FA12" s="31">
        <f>EX12+(VLOOKUP($C12,'Plant in Service no CIAC'!$C$5:$BK$21,FA$2+1,FALSE)*(VLOOKUP($C12,'Depr Rates'!$A$3:$F$30,$I$2+1,FALSE))/12)</f>
        <v>-37.49087261079999</v>
      </c>
      <c r="FB12" s="1"/>
      <c r="FC12" s="37"/>
      <c r="FD12" s="31">
        <f>FA12+(VLOOKUP($C12,'Plant in Service no CIAC'!$C$5:$BK$21,FD$2+1,FALSE)*(VLOOKUP($C12,'Depr Rates'!$A$3:$F$30,$I$2+1,FALSE))/12)</f>
        <v>-37.93555461079999</v>
      </c>
      <c r="FG12" s="31">
        <f>FD12+(VLOOKUP($C12,'Plant in Service no CIAC'!$C$5:$BK$21,FG$2+1,FALSE)*(VLOOKUP($C12,'Depr Rates'!$A$3:$F$30,$I$2+1,FALSE))/12)</f>
        <v>-38.38023661079999</v>
      </c>
      <c r="FJ12" s="31">
        <f>FG12+(VLOOKUP($C12,'Plant in Service no CIAC'!$C$5:$BK$21,FJ$2+1,FALSE)*(VLOOKUP($C12,'Depr Rates'!$A$3:$F$30,$I$2+1,FALSE))/12)</f>
        <v>-38.82491861079999</v>
      </c>
    </row>
    <row r="13" spans="1:169" x14ac:dyDescent="0.2">
      <c r="A13" t="s">
        <v>45</v>
      </c>
      <c r="B13" t="s">
        <v>51</v>
      </c>
      <c r="C13">
        <v>13762</v>
      </c>
      <c r="D13" s="27">
        <f>SUMIFS('Deprec Exp no CIAC'!$G$2:$G$15,'Deprec Exp no CIAC'!$B$2:$B$15,'Accum Depr no CIAC'!$A13,'Deprec Exp no CIAC'!$A$2:$A$15,'Accum Depr no CIAC'!$B13)</f>
        <v>2776148.7106527225</v>
      </c>
      <c r="E13" s="3"/>
      <c r="F13" s="33"/>
      <c r="G13" s="31">
        <f>D13+(VLOOKUP($C13,'Plant in Service no CIAC'!$C$5:$BK$21,G$2+1,FALSE)*(VLOOKUP($C13,'Depr Rates'!$A$3:$F$30,$I$2,FALSE))/12)</f>
        <v>2826716.1491717226</v>
      </c>
      <c r="H13" s="1"/>
      <c r="I13" s="37"/>
      <c r="J13" s="31">
        <f>G13+(VLOOKUP($C13,'Plant in Service no CIAC'!$C$5:$BK$21,J$2+1,FALSE)*(VLOOKUP($C13,'Depr Rates'!$A$3:$F$30,$I$2,FALSE))/12)</f>
        <v>2877283.5876907227</v>
      </c>
      <c r="K13" s="1"/>
      <c r="L13" s="37"/>
      <c r="M13" s="31">
        <f>J13+(VLOOKUP($C13,'Plant in Service no CIAC'!$C$5:$BK$21,M$2+1,FALSE)*(VLOOKUP($C13,'Depr Rates'!$A$3:$F$30,$I$2,FALSE))/12)</f>
        <v>2927851.0262097227</v>
      </c>
      <c r="N13" s="1"/>
      <c r="O13" s="37"/>
      <c r="P13" s="31">
        <f>M13+(VLOOKUP($C13,'Plant in Service no CIAC'!$C$5:$BK$21,P$2+1,FALSE)*(VLOOKUP($C13,'Depr Rates'!$A$3:$F$30,$I$2,FALSE))/12)</f>
        <v>2978418.4647287228</v>
      </c>
      <c r="Q13" s="1"/>
      <c r="R13" s="37"/>
      <c r="S13" s="31">
        <f>P13+(VLOOKUP($C13,'Plant in Service no CIAC'!$C$5:$BK$21,S$2+1,FALSE)*(VLOOKUP($C13,'Depr Rates'!$A$3:$F$30,$I$2,FALSE))/12)</f>
        <v>3028985.9032477229</v>
      </c>
      <c r="T13" s="1"/>
      <c r="U13" s="37"/>
      <c r="V13" s="31">
        <f>S13+(VLOOKUP($C13,'Plant in Service no CIAC'!$C$5:$BK$21,V$2+1,FALSE)*(VLOOKUP($C13,'Depr Rates'!$A$3:$F$30,$I$2,FALSE))/12)</f>
        <v>3079553.341766723</v>
      </c>
      <c r="W13" s="1"/>
      <c r="X13" s="37"/>
      <c r="Y13" s="31">
        <f>V13+(VLOOKUP($C13,'Plant in Service no CIAC'!$C$5:$BK$21,Y$2+1,FALSE)*(VLOOKUP($C13,'Depr Rates'!$A$3:$F$30,$I$2,FALSE))/12)</f>
        <v>3130120.780285723</v>
      </c>
      <c r="Z13" s="1"/>
      <c r="AA13" s="37"/>
      <c r="AB13" s="31">
        <f>Y13+(VLOOKUP($C13,'Plant in Service no CIAC'!$C$5:$BK$21,AB$2+1,FALSE)*(VLOOKUP($C13,'Depr Rates'!$A$3:$F$30,$I$2,FALSE))/12)</f>
        <v>3180688.2188047231</v>
      </c>
      <c r="AC13" s="1"/>
      <c r="AD13" s="37"/>
      <c r="AE13" s="31">
        <f>AB13+(VLOOKUP($C13,'Plant in Service no CIAC'!$C$5:$BK$21,AE$2+1,FALSE)*(VLOOKUP($C13,'Depr Rates'!$A$3:$F$30,$I$2,FALSE))/12)</f>
        <v>3231255.6573237232</v>
      </c>
      <c r="AF13" s="1"/>
      <c r="AG13" s="37"/>
      <c r="AH13" s="31">
        <f>AE13+(VLOOKUP($C13,'Plant in Service no CIAC'!$C$5:$BK$21,AH$2+1,FALSE)*(VLOOKUP($C13,'Depr Rates'!$A$3:$F$30,$I$2,FALSE))/12)</f>
        <v>3281823.0958427233</v>
      </c>
      <c r="AI13" s="1"/>
      <c r="AJ13" s="37"/>
      <c r="AK13" s="31">
        <f>AH13+(VLOOKUP($C13,'Plant in Service no CIAC'!$C$5:$BK$21,AK$2+1,FALSE)*(VLOOKUP($C13,'Depr Rates'!$A$3:$F$30,$I$2,FALSE))/12)</f>
        <v>3332390.5343617233</v>
      </c>
      <c r="AL13" s="1"/>
      <c r="AM13" s="37"/>
      <c r="AN13" s="31">
        <f>AK13+(VLOOKUP($C13,'Plant in Service no CIAC'!$C$5:$BK$21,AN$2+1,FALSE)*(VLOOKUP($C13,'Depr Rates'!$A$3:$F$30,$I$2,FALSE))/12)</f>
        <v>3382957.9728807234</v>
      </c>
      <c r="AO13" s="1"/>
      <c r="AP13" s="37"/>
      <c r="AQ13" s="31">
        <f>AN13+(VLOOKUP($C13,'Plant in Service no CIAC'!$C$5:$BK$21,AQ$2+1,FALSE)*(VLOOKUP($C13,'Depr Rates'!$A$3:$F$30,$I$2,FALSE))/12)</f>
        <v>3433525.4113997235</v>
      </c>
      <c r="AR13" s="1"/>
      <c r="AS13" s="37"/>
      <c r="AT13" s="31">
        <f>AQ13+(VLOOKUP($C13,'Plant in Service no CIAC'!$C$5:$BK$21,AT$2+1,FALSE)*(VLOOKUP($C13,'Depr Rates'!$A$3:$F$30,$I$2,FALSE))/12)</f>
        <v>3484092.8499187236</v>
      </c>
      <c r="AU13" s="1"/>
      <c r="AV13" s="37"/>
      <c r="AW13" s="31">
        <f>AT13+(VLOOKUP($C13,'Plant in Service no CIAC'!$C$5:$BK$21,AW$2+1,FALSE)*(VLOOKUP($C13,'Depr Rates'!$A$3:$F$30,$I$2,FALSE))/12)</f>
        <v>3534660.2884377236</v>
      </c>
      <c r="AX13" s="1"/>
      <c r="AY13" s="37"/>
      <c r="AZ13" s="31">
        <f>AW13+(VLOOKUP($C13,'Plant in Service no CIAC'!$C$5:$BK$21,AZ$2+1,FALSE)*(VLOOKUP($C13,'Depr Rates'!$A$3:$F$30,$I$2+1,FALSE))/12)</f>
        <v>3586142.9747127239</v>
      </c>
      <c r="BA13" s="1"/>
      <c r="BB13" s="37"/>
      <c r="BC13" s="31">
        <f>AZ13+(VLOOKUP($C13,'Plant in Service no CIAC'!$C$5:$BK$21,BC$2+1,FALSE)*(VLOOKUP($C13,'Depr Rates'!$A$3:$F$30,$I$2+1,FALSE))/12)</f>
        <v>3637625.6609877241</v>
      </c>
      <c r="BD13" s="1"/>
      <c r="BE13" s="37"/>
      <c r="BF13" s="31">
        <f>BC13+(VLOOKUP($C13,'Plant in Service no CIAC'!$C$5:$BK$21,BF$2+1,FALSE)*(VLOOKUP($C13,'Depr Rates'!$A$3:$F$30,$I$2+1,FALSE))/12)</f>
        <v>3689108.3472627243</v>
      </c>
      <c r="BG13" s="1"/>
      <c r="BH13" s="37"/>
      <c r="BI13" s="31">
        <f>BF13+(VLOOKUP($C13,'Plant in Service no CIAC'!$C$5:$BK$21,BI$2+1,FALSE)*(VLOOKUP($C13,'Depr Rates'!$A$3:$F$30,$I$2+1,FALSE))/12)</f>
        <v>3740591.0335377245</v>
      </c>
      <c r="BJ13" s="1"/>
      <c r="BK13" s="37"/>
      <c r="BL13" s="31">
        <f>BI13+(VLOOKUP($C13,'Plant in Service no CIAC'!$C$5:$BK$21,BL$2+1,FALSE)*(VLOOKUP($C13,'Depr Rates'!$A$3:$F$30,$I$2+1,FALSE))/12)</f>
        <v>3792073.7198127247</v>
      </c>
      <c r="BM13" s="1"/>
      <c r="BN13" s="37"/>
      <c r="BO13" s="31">
        <f>BL13+(VLOOKUP($C13,'Plant in Service no CIAC'!$C$5:$BK$21,BO$2+1,FALSE)*(VLOOKUP($C13,'Depr Rates'!$A$3:$F$30,$I$2+1,FALSE))/12)</f>
        <v>3843556.406087725</v>
      </c>
      <c r="BP13" s="1"/>
      <c r="BQ13" s="37"/>
      <c r="BR13" s="31">
        <f>BO13+(VLOOKUP($C13,'Plant in Service no CIAC'!$C$5:$BK$21,BR$2+1,FALSE)*(VLOOKUP($C13,'Depr Rates'!$A$3:$F$30,$I$2+1,FALSE))/12)</f>
        <v>3895039.0923627252</v>
      </c>
      <c r="BS13" s="1"/>
      <c r="BT13" s="37"/>
      <c r="BU13" s="31">
        <f>BR13+(VLOOKUP($C13,'Plant in Service no CIAC'!$C$5:$BK$21,BU$2+1,FALSE)*(VLOOKUP($C13,'Depr Rates'!$A$3:$F$30,$I$2+1,FALSE))/12)</f>
        <v>3946521.7786377254</v>
      </c>
      <c r="BV13" s="1"/>
      <c r="BW13" s="37"/>
      <c r="BX13" s="31">
        <f>BU13+(VLOOKUP($C13,'Plant in Service no CIAC'!$C$5:$BK$21,BX$2+1,FALSE)*(VLOOKUP($C13,'Depr Rates'!$A$3:$F$30,$I$2+1,FALSE))/12)</f>
        <v>3998004.4649127256</v>
      </c>
      <c r="BY13" s="1"/>
      <c r="BZ13" s="37"/>
      <c r="CA13" s="31">
        <f>BX13+(VLOOKUP($C13,'Plant in Service no CIAC'!$C$5:$BK$21,CA$2+1,FALSE)*(VLOOKUP($C13,'Depr Rates'!$A$3:$F$30,$I$2+1,FALSE))/12)</f>
        <v>4049487.1511877258</v>
      </c>
      <c r="CB13" s="1"/>
      <c r="CC13" s="37"/>
      <c r="CD13" s="31">
        <f>CA13+(VLOOKUP($C13,'Plant in Service no CIAC'!$C$5:$BK$21,CD$2+1,FALSE)*(VLOOKUP($C13,'Depr Rates'!$A$3:$F$30,$I$2+1,FALSE))/12)</f>
        <v>4100969.837462726</v>
      </c>
      <c r="CE13" s="1"/>
      <c r="CF13" s="37"/>
      <c r="CG13" s="31">
        <f>CD13+(VLOOKUP($C13,'Plant in Service no CIAC'!$C$5:$BK$21,CG$2+1,FALSE)*(VLOOKUP($C13,'Depr Rates'!$A$3:$F$30,$I$2+1,FALSE))/12)</f>
        <v>4152452.5237377263</v>
      </c>
      <c r="CH13" s="1"/>
      <c r="CI13" s="37"/>
      <c r="CJ13" s="31">
        <f>CG13+(VLOOKUP($C13,'Plant in Service no CIAC'!$C$5:$BK$21,CJ$2+1,FALSE)*(VLOOKUP($C13,'Depr Rates'!$A$3:$F$30,$I$2+1,FALSE))/12)</f>
        <v>4203935.2100127265</v>
      </c>
      <c r="CK13" s="1"/>
      <c r="CL13" s="37"/>
      <c r="CM13" s="31">
        <f>CJ13+(VLOOKUP($C13,'Plant in Service no CIAC'!$C$5:$BK$21,CM$2+1,FALSE)*(VLOOKUP($C13,'Depr Rates'!$A$3:$F$30,$I$2+1,FALSE))/12)</f>
        <v>4255417.8962877262</v>
      </c>
      <c r="CN13" s="1"/>
      <c r="CO13" s="37"/>
      <c r="CP13" s="31">
        <f>CM13+(VLOOKUP($C13,'Plant in Service no CIAC'!$C$5:$BK$21,CP$2+1,FALSE)*(VLOOKUP($C13,'Depr Rates'!$A$3:$F$30,$I$2+1,FALSE))/12)</f>
        <v>4306900.582562726</v>
      </c>
      <c r="CQ13" s="1"/>
      <c r="CR13" s="37"/>
      <c r="CS13" s="31">
        <f>CP13+(VLOOKUP($C13,'Plant in Service no CIAC'!$C$5:$BK$21,CS$2+1,FALSE)*(VLOOKUP($C13,'Depr Rates'!$A$3:$F$30,$I$2+1,FALSE))/12)</f>
        <v>4358383.2688377257</v>
      </c>
      <c r="CT13" s="1"/>
      <c r="CU13" s="37"/>
      <c r="CV13" s="31">
        <f>CS13+(VLOOKUP($C13,'Plant in Service no CIAC'!$C$5:$BK$21,CV$2+1,FALSE)*(VLOOKUP($C13,'Depr Rates'!$A$3:$F$30,$I$2+1,FALSE))/12)</f>
        <v>4409865.9551127255</v>
      </c>
      <c r="CW13" s="1"/>
      <c r="CX13" s="37"/>
      <c r="CY13" s="31">
        <f>CV13+(VLOOKUP($C13,'Plant in Service no CIAC'!$C$5:$BK$21,CY$2+1,FALSE)*(VLOOKUP($C13,'Depr Rates'!$A$3:$F$30,$I$2+1,FALSE))/12)</f>
        <v>4461348.6413877252</v>
      </c>
      <c r="CZ13" s="1"/>
      <c r="DA13" s="37"/>
      <c r="DB13" s="31">
        <f>CY13+(VLOOKUP($C13,'Plant in Service no CIAC'!$C$5:$BK$21,DB$2+1,FALSE)*(VLOOKUP($C13,'Depr Rates'!$A$3:$F$30,$I$2+1,FALSE))/12)</f>
        <v>4512831.327662725</v>
      </c>
      <c r="DC13" s="1"/>
      <c r="DD13" s="37"/>
      <c r="DE13" s="31">
        <f>DB13+(VLOOKUP($C13,'Plant in Service no CIAC'!$C$5:$BK$21,DE$2+1,FALSE)*(VLOOKUP($C13,'Depr Rates'!$A$3:$F$30,$I$2+1,FALSE))/12)</f>
        <v>4564314.0139377248</v>
      </c>
      <c r="DF13" s="1"/>
      <c r="DG13" s="37"/>
      <c r="DH13" s="31">
        <f>DE13+(VLOOKUP($C13,'Plant in Service no CIAC'!$C$5:$BK$21,DH$2+1,FALSE)*(VLOOKUP($C13,'Depr Rates'!$A$3:$F$30,$I$2+1,FALSE))/12)</f>
        <v>4615796.7002127245</v>
      </c>
      <c r="DI13" s="1"/>
      <c r="DJ13" s="37"/>
      <c r="DK13" s="31">
        <f>DH13+(VLOOKUP($C13,'Plant in Service no CIAC'!$C$5:$BK$21,DK$2+1,FALSE)*(VLOOKUP($C13,'Depr Rates'!$A$3:$F$30,$I$2+1,FALSE))/12)</f>
        <v>4667279.3864877243</v>
      </c>
      <c r="DL13" s="1"/>
      <c r="DM13" s="37"/>
      <c r="DN13" s="31">
        <f>DK13+(VLOOKUP($C13,'Plant in Service no CIAC'!$C$5:$BK$21,DN$2+1,FALSE)*(VLOOKUP($C13,'Depr Rates'!$A$3:$F$30,$I$2+1,FALSE))/12)</f>
        <v>4718762.072762724</v>
      </c>
      <c r="DO13" s="1"/>
      <c r="DP13" s="37"/>
      <c r="DQ13" s="31">
        <f>DN13+(VLOOKUP($C13,'Plant in Service no CIAC'!$C$5:$BK$21,DQ$2+1,FALSE)*(VLOOKUP($C13,'Depr Rates'!$A$3:$F$30,$I$2+1,FALSE))/12)</f>
        <v>4770244.7590377238</v>
      </c>
      <c r="DR13" s="1"/>
      <c r="DS13" s="37"/>
      <c r="DT13" s="31">
        <f>DQ13+(VLOOKUP($C13,'Plant in Service no CIAC'!$C$5:$BK$21,DT$2+1,FALSE)*(VLOOKUP($C13,'Depr Rates'!$A$3:$F$30,$I$2+1,FALSE))/12)</f>
        <v>4821727.4453127235</v>
      </c>
      <c r="DU13" s="1"/>
      <c r="DV13" s="37"/>
      <c r="DW13" s="31">
        <f>DT13+(VLOOKUP($C13,'Plant in Service no CIAC'!$C$5:$BK$21,DW$2+1,FALSE)*(VLOOKUP($C13,'Depr Rates'!$A$3:$F$30,$I$2+1,FALSE))/12)</f>
        <v>4873210.1315877233</v>
      </c>
      <c r="DX13" s="1"/>
      <c r="DY13" s="37"/>
      <c r="DZ13" s="31">
        <f>DW13+(VLOOKUP($C13,'Plant in Service no CIAC'!$C$5:$BK$21,DZ$2+1,FALSE)*(VLOOKUP($C13,'Depr Rates'!$A$3:$F$30,$I$2+1,FALSE))/12)</f>
        <v>4924692.817862723</v>
      </c>
      <c r="EA13" s="1"/>
      <c r="EB13" s="37"/>
      <c r="EC13" s="31">
        <f>DZ13+(VLOOKUP($C13,'Plant in Service no CIAC'!$C$5:$BK$21,EC$2+1,FALSE)*(VLOOKUP($C13,'Depr Rates'!$A$3:$F$30,$I$2+1,FALSE))/12)</f>
        <v>4976175.5041377228</v>
      </c>
      <c r="ED13" s="1"/>
      <c r="EE13" s="37"/>
      <c r="EF13" s="31">
        <f>EC13+(VLOOKUP($C13,'Plant in Service no CIAC'!$C$5:$BK$21,EF$2+1,FALSE)*(VLOOKUP($C13,'Depr Rates'!$A$3:$F$30,$I$2+1,FALSE))/12)</f>
        <v>5027658.1904127225</v>
      </c>
      <c r="EG13" s="1"/>
      <c r="EH13" s="37"/>
      <c r="EI13" s="31">
        <f>EF13+(VLOOKUP($C13,'Plant in Service no CIAC'!$C$5:$BK$21,EI$2+1,FALSE)*(VLOOKUP($C13,'Depr Rates'!$A$3:$F$30,$I$2+1,FALSE))/12)</f>
        <v>5079140.8766877223</v>
      </c>
      <c r="EJ13" s="1"/>
      <c r="EK13" s="37"/>
      <c r="EL13" s="31">
        <f>EI13+(VLOOKUP($C13,'Plant in Service no CIAC'!$C$5:$BK$21,EL$2+1,FALSE)*(VLOOKUP($C13,'Depr Rates'!$A$3:$F$30,$I$2+1,FALSE))/12)</f>
        <v>5130623.562962722</v>
      </c>
      <c r="EM13" s="1"/>
      <c r="EN13" s="37"/>
      <c r="EO13" s="31">
        <f>EL13+(VLOOKUP($C13,'Plant in Service no CIAC'!$C$5:$BK$21,EO$2+1,FALSE)*(VLOOKUP($C13,'Depr Rates'!$A$3:$F$30,$I$2+1,FALSE))/12)</f>
        <v>5182106.2492377218</v>
      </c>
      <c r="EP13" s="1"/>
      <c r="EQ13" s="37"/>
      <c r="ER13" s="31">
        <f>EO13+(VLOOKUP($C13,'Plant in Service no CIAC'!$C$5:$BK$21,ER$2+1,FALSE)*(VLOOKUP($C13,'Depr Rates'!$A$3:$F$30,$I$2+1,FALSE))/12)</f>
        <v>5233588.9355127215</v>
      </c>
      <c r="ES13" s="1"/>
      <c r="ET13" s="37"/>
      <c r="EU13" s="31">
        <f>ER13+(VLOOKUP($C13,'Plant in Service no CIAC'!$C$5:$BK$21,EU$2+1,FALSE)*(VLOOKUP($C13,'Depr Rates'!$A$3:$F$30,$I$2+1,FALSE))/12)</f>
        <v>5285071.6217877213</v>
      </c>
      <c r="EV13" s="1"/>
      <c r="EW13" s="37"/>
      <c r="EX13" s="31">
        <f>EU13+(VLOOKUP($C13,'Plant in Service no CIAC'!$C$5:$BK$21,EX$2+1,FALSE)*(VLOOKUP($C13,'Depr Rates'!$A$3:$F$30,$I$2+1,FALSE))/12)</f>
        <v>5336554.308062721</v>
      </c>
      <c r="EY13" s="1"/>
      <c r="EZ13" s="37"/>
      <c r="FA13" s="31">
        <f>EX13+(VLOOKUP($C13,'Plant in Service no CIAC'!$C$5:$BK$21,FA$2+1,FALSE)*(VLOOKUP($C13,'Depr Rates'!$A$3:$F$30,$I$2+1,FALSE))/12)</f>
        <v>5388036.9943377208</v>
      </c>
      <c r="FB13" s="1"/>
      <c r="FC13" s="37"/>
      <c r="FD13" s="31">
        <f>FA13+(VLOOKUP($C13,'Plant in Service no CIAC'!$C$5:$BK$21,FD$2+1,FALSE)*(VLOOKUP($C13,'Depr Rates'!$A$3:$F$30,$I$2+1,FALSE))/12)</f>
        <v>5439519.6806127205</v>
      </c>
      <c r="FG13" s="31">
        <f>FD13+(VLOOKUP($C13,'Plant in Service no CIAC'!$C$5:$BK$21,FG$2+1,FALSE)*(VLOOKUP($C13,'Depr Rates'!$A$3:$F$30,$I$2+1,FALSE))/12)</f>
        <v>5491002.3668877203</v>
      </c>
      <c r="FJ13" s="31">
        <f>FG13+(VLOOKUP($C13,'Plant in Service no CIAC'!$C$5:$BK$21,FJ$2+1,FALSE)*(VLOOKUP($C13,'Depr Rates'!$A$3:$F$30,$I$2+1,FALSE))/12)</f>
        <v>5542485.0531627201</v>
      </c>
    </row>
    <row r="14" spans="1:169" x14ac:dyDescent="0.2">
      <c r="A14" t="s">
        <v>42</v>
      </c>
      <c r="B14" t="s">
        <v>51</v>
      </c>
      <c r="C14">
        <v>13780</v>
      </c>
      <c r="D14" s="27">
        <f>SUMIFS('Deprec Exp no CIAC'!$G$2:$G$15,'Deprec Exp no CIAC'!$B$2:$B$15,'Accum Depr no CIAC'!$A14,'Deprec Exp no CIAC'!$A$2:$A$15,'Accum Depr no CIAC'!$B14)</f>
        <v>72113.542408212787</v>
      </c>
      <c r="E14" s="3"/>
      <c r="F14" s="33"/>
      <c r="G14" s="31">
        <f>D14+(VLOOKUP($C14,'Plant in Service no CIAC'!$C$5:$BK$21,G$2+1,FALSE)*(VLOOKUP($C14,'Depr Rates'!$A$3:$F$30,$I$2,FALSE))/12)</f>
        <v>77766.104560046122</v>
      </c>
      <c r="H14" s="1"/>
      <c r="I14" s="37"/>
      <c r="J14" s="31">
        <f>G14+(VLOOKUP($C14,'Plant in Service no CIAC'!$C$5:$BK$21,J$2+1,FALSE)*(VLOOKUP($C14,'Depr Rates'!$A$3:$F$30,$I$2,FALSE))/12)</f>
        <v>83418.666711879458</v>
      </c>
      <c r="K14" s="1"/>
      <c r="L14" s="37"/>
      <c r="M14" s="31">
        <f>J14+(VLOOKUP($C14,'Plant in Service no CIAC'!$C$5:$BK$21,M$2+1,FALSE)*(VLOOKUP($C14,'Depr Rates'!$A$3:$F$30,$I$2,FALSE))/12)</f>
        <v>89071.228863712793</v>
      </c>
      <c r="N14" s="1"/>
      <c r="O14" s="37"/>
      <c r="P14" s="31">
        <f>M14+(VLOOKUP($C14,'Plant in Service no CIAC'!$C$5:$BK$21,P$2+1,FALSE)*(VLOOKUP($C14,'Depr Rates'!$A$3:$F$30,$I$2,FALSE))/12)</f>
        <v>94723.791015546129</v>
      </c>
      <c r="Q14" s="1"/>
      <c r="R14" s="37"/>
      <c r="S14" s="31">
        <f>P14+(VLOOKUP($C14,'Plant in Service no CIAC'!$C$5:$BK$21,S$2+1,FALSE)*(VLOOKUP($C14,'Depr Rates'!$A$3:$F$30,$I$2,FALSE))/12)</f>
        <v>100376.35316737946</v>
      </c>
      <c r="T14" s="1"/>
      <c r="U14" s="37"/>
      <c r="V14" s="31">
        <f>S14+(VLOOKUP($C14,'Plant in Service no CIAC'!$C$5:$BK$21,V$2+1,FALSE)*(VLOOKUP($C14,'Depr Rates'!$A$3:$F$30,$I$2,FALSE))/12)</f>
        <v>106028.9153192128</v>
      </c>
      <c r="W14" s="1"/>
      <c r="X14" s="37"/>
      <c r="Y14" s="31">
        <f>V14+(VLOOKUP($C14,'Plant in Service no CIAC'!$C$5:$BK$21,Y$2+1,FALSE)*(VLOOKUP($C14,'Depr Rates'!$A$3:$F$30,$I$2,FALSE))/12)</f>
        <v>111681.47747104614</v>
      </c>
      <c r="Z14" s="1"/>
      <c r="AA14" s="37"/>
      <c r="AB14" s="31">
        <f>Y14+(VLOOKUP($C14,'Plant in Service no CIAC'!$C$5:$BK$21,AB$2+1,FALSE)*(VLOOKUP($C14,'Depr Rates'!$A$3:$F$30,$I$2,FALSE))/12)</f>
        <v>117334.03962287947</v>
      </c>
      <c r="AC14" s="1"/>
      <c r="AD14" s="37"/>
      <c r="AE14" s="31">
        <f>AB14+(VLOOKUP($C14,'Plant in Service no CIAC'!$C$5:$BK$21,AE$2+1,FALSE)*(VLOOKUP($C14,'Depr Rates'!$A$3:$F$30,$I$2,FALSE))/12)</f>
        <v>122986.60177471281</v>
      </c>
      <c r="AF14" s="1"/>
      <c r="AG14" s="37"/>
      <c r="AH14" s="31">
        <f>AE14+(VLOOKUP($C14,'Plant in Service no CIAC'!$C$5:$BK$21,AH$2+1,FALSE)*(VLOOKUP($C14,'Depr Rates'!$A$3:$F$30,$I$2,FALSE))/12)</f>
        <v>128639.16392654614</v>
      </c>
      <c r="AI14" s="1"/>
      <c r="AJ14" s="37"/>
      <c r="AK14" s="31">
        <f>AH14+(VLOOKUP($C14,'Plant in Service no CIAC'!$C$5:$BK$21,AK$2+1,FALSE)*(VLOOKUP($C14,'Depr Rates'!$A$3:$F$30,$I$2,FALSE))/12)</f>
        <v>134291.72607837946</v>
      </c>
      <c r="AL14" s="1"/>
      <c r="AM14" s="37"/>
      <c r="AN14" s="31">
        <f>AK14+(VLOOKUP($C14,'Plant in Service no CIAC'!$C$5:$BK$21,AN$2+1,FALSE)*(VLOOKUP($C14,'Depr Rates'!$A$3:$F$30,$I$2,FALSE))/12)</f>
        <v>139944.28823021278</v>
      </c>
      <c r="AO14" s="1"/>
      <c r="AP14" s="37"/>
      <c r="AQ14" s="31">
        <f>AN14+(VLOOKUP($C14,'Plant in Service no CIAC'!$C$5:$BK$21,AQ$2+1,FALSE)*(VLOOKUP($C14,'Depr Rates'!$A$3:$F$30,$I$2,FALSE))/12)</f>
        <v>145596.8503820461</v>
      </c>
      <c r="AR14" s="1"/>
      <c r="AS14" s="37"/>
      <c r="AT14" s="31">
        <f>AQ14+(VLOOKUP($C14,'Plant in Service no CIAC'!$C$5:$BK$21,AT$2+1,FALSE)*(VLOOKUP($C14,'Depr Rates'!$A$3:$F$30,$I$2,FALSE))/12)</f>
        <v>151249.41253387943</v>
      </c>
      <c r="AU14" s="1"/>
      <c r="AV14" s="37"/>
      <c r="AW14" s="31">
        <f>AT14+(VLOOKUP($C14,'Plant in Service no CIAC'!$C$5:$BK$21,AW$2+1,FALSE)*(VLOOKUP($C14,'Depr Rates'!$A$3:$F$30,$I$2,FALSE))/12)</f>
        <v>156901.97468571275</v>
      </c>
      <c r="AX14" s="1"/>
      <c r="AY14" s="37"/>
      <c r="AZ14" s="31">
        <f>AW14+(VLOOKUP($C14,'Plant in Service no CIAC'!$C$5:$BK$21,AZ$2+1,FALSE)*(VLOOKUP($C14,'Depr Rates'!$A$3:$F$30,$I$2+1,FALSE))/12)</f>
        <v>161610.16204704609</v>
      </c>
      <c r="BA14" s="1"/>
      <c r="BB14" s="37"/>
      <c r="BC14" s="31">
        <f>AZ14+(VLOOKUP($C14,'Plant in Service no CIAC'!$C$5:$BK$21,BC$2+1,FALSE)*(VLOOKUP($C14,'Depr Rates'!$A$3:$F$30,$I$2+1,FALSE))/12)</f>
        <v>166318.34940837944</v>
      </c>
      <c r="BD14" s="1"/>
      <c r="BE14" s="37"/>
      <c r="BF14" s="31">
        <f>BC14+(VLOOKUP($C14,'Plant in Service no CIAC'!$C$5:$BK$21,BF$2+1,FALSE)*(VLOOKUP($C14,'Depr Rates'!$A$3:$F$30,$I$2+1,FALSE))/12)</f>
        <v>171026.53676971278</v>
      </c>
      <c r="BG14" s="1"/>
      <c r="BH14" s="37"/>
      <c r="BI14" s="31">
        <f>BF14+(VLOOKUP($C14,'Plant in Service no CIAC'!$C$5:$BK$21,BI$2+1,FALSE)*(VLOOKUP($C14,'Depr Rates'!$A$3:$F$30,$I$2+1,FALSE))/12)</f>
        <v>175734.72413104612</v>
      </c>
      <c r="BJ14" s="1"/>
      <c r="BK14" s="37"/>
      <c r="BL14" s="31">
        <f>BI14+(VLOOKUP($C14,'Plant in Service no CIAC'!$C$5:$BK$21,BL$2+1,FALSE)*(VLOOKUP($C14,'Depr Rates'!$A$3:$F$30,$I$2+1,FALSE))/12)</f>
        <v>180442.91149237947</v>
      </c>
      <c r="BM14" s="1"/>
      <c r="BN14" s="37"/>
      <c r="BO14" s="31">
        <f>BL14+(VLOOKUP($C14,'Plant in Service no CIAC'!$C$5:$BK$21,BO$2+1,FALSE)*(VLOOKUP($C14,'Depr Rates'!$A$3:$F$30,$I$2+1,FALSE))/12)</f>
        <v>185151.09885371281</v>
      </c>
      <c r="BP14" s="1"/>
      <c r="BQ14" s="37"/>
      <c r="BR14" s="31">
        <f>BO14+(VLOOKUP($C14,'Plant in Service no CIAC'!$C$5:$BK$21,BR$2+1,FALSE)*(VLOOKUP($C14,'Depr Rates'!$A$3:$F$30,$I$2+1,FALSE))/12)</f>
        <v>189859.28621504616</v>
      </c>
      <c r="BS14" s="1"/>
      <c r="BT14" s="37"/>
      <c r="BU14" s="31">
        <f>BR14+(VLOOKUP($C14,'Plant in Service no CIAC'!$C$5:$BK$21,BU$2+1,FALSE)*(VLOOKUP($C14,'Depr Rates'!$A$3:$F$30,$I$2+1,FALSE))/12)</f>
        <v>194567.4735763795</v>
      </c>
      <c r="BV14" s="1"/>
      <c r="BW14" s="37"/>
      <c r="BX14" s="31">
        <f>BU14+(VLOOKUP($C14,'Plant in Service no CIAC'!$C$5:$BK$21,BX$2+1,FALSE)*(VLOOKUP($C14,'Depr Rates'!$A$3:$F$30,$I$2+1,FALSE))/12)</f>
        <v>199275.66093771285</v>
      </c>
      <c r="BY14" s="1"/>
      <c r="BZ14" s="37"/>
      <c r="CA14" s="31">
        <f>BX14+(VLOOKUP($C14,'Plant in Service no CIAC'!$C$5:$BK$21,CA$2+1,FALSE)*(VLOOKUP($C14,'Depr Rates'!$A$3:$F$30,$I$2+1,FALSE))/12)</f>
        <v>203983.84829904619</v>
      </c>
      <c r="CB14" s="1"/>
      <c r="CC14" s="37"/>
      <c r="CD14" s="31">
        <f>CA14+(VLOOKUP($C14,'Plant in Service no CIAC'!$C$5:$BK$21,CD$2+1,FALSE)*(VLOOKUP($C14,'Depr Rates'!$A$3:$F$30,$I$2+1,FALSE))/12)</f>
        <v>208692.03566037954</v>
      </c>
      <c r="CE14" s="1"/>
      <c r="CF14" s="37"/>
      <c r="CG14" s="31">
        <f>CD14+(VLOOKUP($C14,'Plant in Service no CIAC'!$C$5:$BK$21,CG$2+1,FALSE)*(VLOOKUP($C14,'Depr Rates'!$A$3:$F$30,$I$2+1,FALSE))/12)</f>
        <v>213400.22302171288</v>
      </c>
      <c r="CH14" s="1"/>
      <c r="CI14" s="37"/>
      <c r="CJ14" s="31">
        <f>CG14+(VLOOKUP($C14,'Plant in Service no CIAC'!$C$5:$BK$21,CJ$2+1,FALSE)*(VLOOKUP($C14,'Depr Rates'!$A$3:$F$30,$I$2+1,FALSE))/12)</f>
        <v>218108.41038304623</v>
      </c>
      <c r="CK14" s="1"/>
      <c r="CL14" s="37"/>
      <c r="CM14" s="31">
        <f>CJ14+(VLOOKUP($C14,'Plant in Service no CIAC'!$C$5:$BK$21,CM$2+1,FALSE)*(VLOOKUP($C14,'Depr Rates'!$A$3:$F$30,$I$2+1,FALSE))/12)</f>
        <v>222816.59774437957</v>
      </c>
      <c r="CN14" s="1"/>
      <c r="CO14" s="37"/>
      <c r="CP14" s="31">
        <f>CM14+(VLOOKUP($C14,'Plant in Service no CIAC'!$C$5:$BK$21,CP$2+1,FALSE)*(VLOOKUP($C14,'Depr Rates'!$A$3:$F$30,$I$2+1,FALSE))/12)</f>
        <v>227524.78510571292</v>
      </c>
      <c r="CQ14" s="1"/>
      <c r="CR14" s="37"/>
      <c r="CS14" s="31">
        <f>CP14+(VLOOKUP($C14,'Plant in Service no CIAC'!$C$5:$BK$21,CS$2+1,FALSE)*(VLOOKUP($C14,'Depr Rates'!$A$3:$F$30,$I$2+1,FALSE))/12)</f>
        <v>232232.97246704626</v>
      </c>
      <c r="CT14" s="1"/>
      <c r="CU14" s="37"/>
      <c r="CV14" s="31">
        <f>CS14+(VLOOKUP($C14,'Plant in Service no CIAC'!$C$5:$BK$21,CV$2+1,FALSE)*(VLOOKUP($C14,'Depr Rates'!$A$3:$F$30,$I$2+1,FALSE))/12)</f>
        <v>236941.1598283796</v>
      </c>
      <c r="CW14" s="1"/>
      <c r="CX14" s="37"/>
      <c r="CY14" s="31">
        <f>CV14+(VLOOKUP($C14,'Plant in Service no CIAC'!$C$5:$BK$21,CY$2+1,FALSE)*(VLOOKUP($C14,'Depr Rates'!$A$3:$F$30,$I$2+1,FALSE))/12)</f>
        <v>241649.34718971295</v>
      </c>
      <c r="CZ14" s="1"/>
      <c r="DA14" s="37"/>
      <c r="DB14" s="31">
        <f>CY14+(VLOOKUP($C14,'Plant in Service no CIAC'!$C$5:$BK$21,DB$2+1,FALSE)*(VLOOKUP($C14,'Depr Rates'!$A$3:$F$30,$I$2+1,FALSE))/12)</f>
        <v>246357.53455104629</v>
      </c>
      <c r="DC14" s="1"/>
      <c r="DD14" s="37"/>
      <c r="DE14" s="31">
        <f>DB14+(VLOOKUP($C14,'Plant in Service no CIAC'!$C$5:$BK$21,DE$2+1,FALSE)*(VLOOKUP($C14,'Depr Rates'!$A$3:$F$30,$I$2+1,FALSE))/12)</f>
        <v>251065.72191237964</v>
      </c>
      <c r="DF14" s="1"/>
      <c r="DG14" s="37"/>
      <c r="DH14" s="31">
        <f>DE14+(VLOOKUP($C14,'Plant in Service no CIAC'!$C$5:$BK$21,DH$2+1,FALSE)*(VLOOKUP($C14,'Depr Rates'!$A$3:$F$30,$I$2+1,FALSE))/12)</f>
        <v>255773.90927371298</v>
      </c>
      <c r="DI14" s="1"/>
      <c r="DJ14" s="37"/>
      <c r="DK14" s="31">
        <f>DH14+(VLOOKUP($C14,'Plant in Service no CIAC'!$C$5:$BK$21,DK$2+1,FALSE)*(VLOOKUP($C14,'Depr Rates'!$A$3:$F$30,$I$2+1,FALSE))/12)</f>
        <v>260482.09663504633</v>
      </c>
      <c r="DL14" s="1"/>
      <c r="DM14" s="37"/>
      <c r="DN14" s="31">
        <f>DK14+(VLOOKUP($C14,'Plant in Service no CIAC'!$C$5:$BK$21,DN$2+1,FALSE)*(VLOOKUP($C14,'Depr Rates'!$A$3:$F$30,$I$2+1,FALSE))/12)</f>
        <v>265190.28399637964</v>
      </c>
      <c r="DO14" s="1"/>
      <c r="DP14" s="37"/>
      <c r="DQ14" s="31">
        <f>DN14+(VLOOKUP($C14,'Plant in Service no CIAC'!$C$5:$BK$21,DQ$2+1,FALSE)*(VLOOKUP($C14,'Depr Rates'!$A$3:$F$30,$I$2+1,FALSE))/12)</f>
        <v>269898.47135771299</v>
      </c>
      <c r="DR14" s="1"/>
      <c r="DS14" s="37"/>
      <c r="DT14" s="31">
        <f>DQ14+(VLOOKUP($C14,'Plant in Service no CIAC'!$C$5:$BK$21,DT$2+1,FALSE)*(VLOOKUP($C14,'Depr Rates'!$A$3:$F$30,$I$2+1,FALSE))/12)</f>
        <v>274606.65871904633</v>
      </c>
      <c r="DU14" s="1"/>
      <c r="DV14" s="37"/>
      <c r="DW14" s="31">
        <f>DT14+(VLOOKUP($C14,'Plant in Service no CIAC'!$C$5:$BK$21,DW$2+1,FALSE)*(VLOOKUP($C14,'Depr Rates'!$A$3:$F$30,$I$2+1,FALSE))/12)</f>
        <v>279314.84608037968</v>
      </c>
      <c r="DX14" s="1"/>
      <c r="DY14" s="37"/>
      <c r="DZ14" s="31">
        <f>DW14+(VLOOKUP($C14,'Plant in Service no CIAC'!$C$5:$BK$21,DZ$2+1,FALSE)*(VLOOKUP($C14,'Depr Rates'!$A$3:$F$30,$I$2+1,FALSE))/12)</f>
        <v>284023.03344171302</v>
      </c>
      <c r="EA14" s="1"/>
      <c r="EB14" s="37"/>
      <c r="EC14" s="31">
        <f>DZ14+(VLOOKUP($C14,'Plant in Service no CIAC'!$C$5:$BK$21,EC$2+1,FALSE)*(VLOOKUP($C14,'Depr Rates'!$A$3:$F$30,$I$2+1,FALSE))/12)</f>
        <v>288731.22080304637</v>
      </c>
      <c r="ED14" s="1"/>
      <c r="EE14" s="37"/>
      <c r="EF14" s="31">
        <f>EC14+(VLOOKUP($C14,'Plant in Service no CIAC'!$C$5:$BK$21,EF$2+1,FALSE)*(VLOOKUP($C14,'Depr Rates'!$A$3:$F$30,$I$2+1,FALSE))/12)</f>
        <v>293439.40816437971</v>
      </c>
      <c r="EG14" s="1"/>
      <c r="EH14" s="37"/>
      <c r="EI14" s="31">
        <f>EF14+(VLOOKUP($C14,'Plant in Service no CIAC'!$C$5:$BK$21,EI$2+1,FALSE)*(VLOOKUP($C14,'Depr Rates'!$A$3:$F$30,$I$2+1,FALSE))/12)</f>
        <v>298147.59552571306</v>
      </c>
      <c r="EJ14" s="1"/>
      <c r="EK14" s="37"/>
      <c r="EL14" s="31">
        <f>EI14+(VLOOKUP($C14,'Plant in Service no CIAC'!$C$5:$BK$21,EL$2+1,FALSE)*(VLOOKUP($C14,'Depr Rates'!$A$3:$F$30,$I$2+1,FALSE))/12)</f>
        <v>302855.7828870464</v>
      </c>
      <c r="EM14" s="1"/>
      <c r="EN14" s="37"/>
      <c r="EO14" s="31">
        <f>EL14+(VLOOKUP($C14,'Plant in Service no CIAC'!$C$5:$BK$21,EO$2+1,FALSE)*(VLOOKUP($C14,'Depr Rates'!$A$3:$F$30,$I$2+1,FALSE))/12)</f>
        <v>307563.97024837974</v>
      </c>
      <c r="EP14" s="1"/>
      <c r="EQ14" s="37"/>
      <c r="ER14" s="31">
        <f>EO14+(VLOOKUP($C14,'Plant in Service no CIAC'!$C$5:$BK$21,ER$2+1,FALSE)*(VLOOKUP($C14,'Depr Rates'!$A$3:$F$30,$I$2+1,FALSE))/12)</f>
        <v>312272.15760971309</v>
      </c>
      <c r="ES14" s="1"/>
      <c r="ET14" s="37"/>
      <c r="EU14" s="31">
        <f>ER14+(VLOOKUP($C14,'Plant in Service no CIAC'!$C$5:$BK$21,EU$2+1,FALSE)*(VLOOKUP($C14,'Depr Rates'!$A$3:$F$30,$I$2+1,FALSE))/12)</f>
        <v>316980.34497104643</v>
      </c>
      <c r="EV14" s="1"/>
      <c r="EW14" s="37"/>
      <c r="EX14" s="31">
        <f>EU14+(VLOOKUP($C14,'Plant in Service no CIAC'!$C$5:$BK$21,EX$2+1,FALSE)*(VLOOKUP($C14,'Depr Rates'!$A$3:$F$30,$I$2+1,FALSE))/12)</f>
        <v>321688.53233237978</v>
      </c>
      <c r="EY14" s="1"/>
      <c r="EZ14" s="37"/>
      <c r="FA14" s="31">
        <f>EX14+(VLOOKUP($C14,'Plant in Service no CIAC'!$C$5:$BK$21,FA$2+1,FALSE)*(VLOOKUP($C14,'Depr Rates'!$A$3:$F$30,$I$2+1,FALSE))/12)</f>
        <v>326396.71969371312</v>
      </c>
      <c r="FB14" s="1"/>
      <c r="FC14" s="37"/>
      <c r="FD14" s="31">
        <f>FA14+(VLOOKUP($C14,'Plant in Service no CIAC'!$C$5:$BK$21,FD$2+1,FALSE)*(VLOOKUP($C14,'Depr Rates'!$A$3:$F$30,$I$2+1,FALSE))/12)</f>
        <v>331104.90705504647</v>
      </c>
      <c r="FG14" s="31">
        <f>FD14+(VLOOKUP($C14,'Plant in Service no CIAC'!$C$5:$BK$21,FG$2+1,FALSE)*(VLOOKUP($C14,'Depr Rates'!$A$3:$F$30,$I$2+1,FALSE))/12)</f>
        <v>335813.09441637981</v>
      </c>
      <c r="FJ14" s="31">
        <f>FG14+(VLOOKUP($C14,'Plant in Service no CIAC'!$C$5:$BK$21,FJ$2+1,FALSE)*(VLOOKUP($C14,'Depr Rates'!$A$3:$F$30,$I$2+1,FALSE))/12)</f>
        <v>340521.28177771316</v>
      </c>
    </row>
    <row r="15" spans="1:169" x14ac:dyDescent="0.2">
      <c r="A15" t="s">
        <v>46</v>
      </c>
      <c r="B15" t="s">
        <v>51</v>
      </c>
      <c r="C15">
        <v>13850</v>
      </c>
      <c r="D15" s="27">
        <f>SUMIFS('Deprec Exp no CIAC'!$G$2:$G$15,'Deprec Exp no CIAC'!$B$2:$B$15,'Accum Depr no CIAC'!$A15,'Deprec Exp no CIAC'!$A$2:$A$15,'Accum Depr no CIAC'!$B15)</f>
        <v>7711.8098538344002</v>
      </c>
      <c r="E15" s="3"/>
      <c r="F15" s="33"/>
      <c r="G15" s="31">
        <f>D15+(VLOOKUP($C15,'Plant in Service no CIAC'!$C$5:$BK$21,G$2+1,FALSE)*(VLOOKUP($C15,'Depr Rates'!$A$3:$F$30,$I$2,FALSE))/12)</f>
        <v>9047.3528696677331</v>
      </c>
      <c r="H15" s="1"/>
      <c r="I15" s="37"/>
      <c r="J15" s="31">
        <f>G15+(VLOOKUP($C15,'Plant in Service no CIAC'!$C$5:$BK$21,J$2+1,FALSE)*(VLOOKUP($C15,'Depr Rates'!$A$3:$F$30,$I$2,FALSE))/12)</f>
        <v>10382.895885501066</v>
      </c>
      <c r="K15" s="1"/>
      <c r="L15" s="37"/>
      <c r="M15" s="31">
        <f>J15+(VLOOKUP($C15,'Plant in Service no CIAC'!$C$5:$BK$21,M$2+1,FALSE)*(VLOOKUP($C15,'Depr Rates'!$A$3:$F$30,$I$2,FALSE))/12)</f>
        <v>11718.438901334399</v>
      </c>
      <c r="N15" s="1"/>
      <c r="O15" s="37"/>
      <c r="P15" s="31">
        <f>M15+(VLOOKUP($C15,'Plant in Service no CIAC'!$C$5:$BK$21,P$2+1,FALSE)*(VLOOKUP($C15,'Depr Rates'!$A$3:$F$30,$I$2,FALSE))/12)</f>
        <v>13053.981917167732</v>
      </c>
      <c r="Q15" s="1"/>
      <c r="R15" s="37"/>
      <c r="S15" s="31">
        <f>P15+(VLOOKUP($C15,'Plant in Service no CIAC'!$C$5:$BK$21,S$2+1,FALSE)*(VLOOKUP($C15,'Depr Rates'!$A$3:$F$30,$I$2,FALSE))/12)</f>
        <v>14389.524933001065</v>
      </c>
      <c r="T15" s="1"/>
      <c r="U15" s="37"/>
      <c r="V15" s="31">
        <f>S15+(VLOOKUP($C15,'Plant in Service no CIAC'!$C$5:$BK$21,V$2+1,FALSE)*(VLOOKUP($C15,'Depr Rates'!$A$3:$F$30,$I$2,FALSE))/12)</f>
        <v>15725.067948834398</v>
      </c>
      <c r="W15" s="1"/>
      <c r="X15" s="37"/>
      <c r="Y15" s="31">
        <f>V15+(VLOOKUP($C15,'Plant in Service no CIAC'!$C$5:$BK$21,Y$2+1,FALSE)*(VLOOKUP($C15,'Depr Rates'!$A$3:$F$30,$I$2,FALSE))/12)</f>
        <v>17060.610964667732</v>
      </c>
      <c r="Z15" s="1"/>
      <c r="AA15" s="37"/>
      <c r="AB15" s="31">
        <f>Y15+(VLOOKUP($C15,'Plant in Service no CIAC'!$C$5:$BK$21,AB$2+1,FALSE)*(VLOOKUP($C15,'Depr Rates'!$A$3:$F$30,$I$2,FALSE))/12)</f>
        <v>18396.153980501065</v>
      </c>
      <c r="AC15" s="1"/>
      <c r="AD15" s="37"/>
      <c r="AE15" s="31">
        <f>AB15+(VLOOKUP($C15,'Plant in Service no CIAC'!$C$5:$BK$21,AE$2+1,FALSE)*(VLOOKUP($C15,'Depr Rates'!$A$3:$F$30,$I$2,FALSE))/12)</f>
        <v>19731.696996334398</v>
      </c>
      <c r="AF15" s="1"/>
      <c r="AG15" s="37"/>
      <c r="AH15" s="31">
        <f>AE15+(VLOOKUP($C15,'Plant in Service no CIAC'!$C$5:$BK$21,AH$2+1,FALSE)*(VLOOKUP($C15,'Depr Rates'!$A$3:$F$30,$I$2,FALSE))/12)</f>
        <v>21067.240012167731</v>
      </c>
      <c r="AI15" s="1"/>
      <c r="AJ15" s="37"/>
      <c r="AK15" s="31">
        <f>AH15+(VLOOKUP($C15,'Plant in Service no CIAC'!$C$5:$BK$21,AK$2+1,FALSE)*(VLOOKUP($C15,'Depr Rates'!$A$3:$F$30,$I$2,FALSE))/12)</f>
        <v>22402.783028001064</v>
      </c>
      <c r="AL15" s="1"/>
      <c r="AM15" s="37"/>
      <c r="AN15" s="31">
        <f>AK15+(VLOOKUP($C15,'Plant in Service no CIAC'!$C$5:$BK$21,AN$2+1,FALSE)*(VLOOKUP($C15,'Depr Rates'!$A$3:$F$30,$I$2,FALSE))/12)</f>
        <v>23738.326043834397</v>
      </c>
      <c r="AO15" s="1"/>
      <c r="AP15" s="37"/>
      <c r="AQ15" s="31">
        <f>AN15+(VLOOKUP($C15,'Plant in Service no CIAC'!$C$5:$BK$21,AQ$2+1,FALSE)*(VLOOKUP($C15,'Depr Rates'!$A$3:$F$30,$I$2,FALSE))/12)</f>
        <v>25073.86905966773</v>
      </c>
      <c r="AR15" s="1"/>
      <c r="AS15" s="37"/>
      <c r="AT15" s="31">
        <f>AQ15+(VLOOKUP($C15,'Plant in Service no CIAC'!$C$5:$BK$21,AT$2+1,FALSE)*(VLOOKUP($C15,'Depr Rates'!$A$3:$F$30,$I$2,FALSE))/12)</f>
        <v>26409.412075501063</v>
      </c>
      <c r="AU15" s="1"/>
      <c r="AV15" s="37"/>
      <c r="AW15" s="31">
        <f>AT15+(VLOOKUP($C15,'Plant in Service no CIAC'!$C$5:$BK$21,AW$2+1,FALSE)*(VLOOKUP($C15,'Depr Rates'!$A$3:$F$30,$I$2,FALSE))/12)</f>
        <v>27744.955091334396</v>
      </c>
      <c r="AX15" s="1"/>
      <c r="AY15" s="37"/>
      <c r="AZ15" s="31">
        <f>AW15+(VLOOKUP($C15,'Plant in Service no CIAC'!$C$5:$BK$21,AZ$2+1,FALSE)*(VLOOKUP($C15,'Depr Rates'!$A$3:$F$30,$I$2+1,FALSE))/12)</f>
        <v>28743.200382001061</v>
      </c>
      <c r="BA15" s="1"/>
      <c r="BB15" s="37"/>
      <c r="BC15" s="31">
        <f>AZ15+(VLOOKUP($C15,'Plant in Service no CIAC'!$C$5:$BK$21,BC$2+1,FALSE)*(VLOOKUP($C15,'Depr Rates'!$A$3:$F$30,$I$2+1,FALSE))/12)</f>
        <v>29741.445672667727</v>
      </c>
      <c r="BD15" s="1"/>
      <c r="BE15" s="37"/>
      <c r="BF15" s="31">
        <f>BC15+(VLOOKUP($C15,'Plant in Service no CIAC'!$C$5:$BK$21,BF$2+1,FALSE)*(VLOOKUP($C15,'Depr Rates'!$A$3:$F$30,$I$2+1,FALSE))/12)</f>
        <v>30739.690963334393</v>
      </c>
      <c r="BG15" s="1"/>
      <c r="BH15" s="37"/>
      <c r="BI15" s="31">
        <f>BF15+(VLOOKUP($C15,'Plant in Service no CIAC'!$C$5:$BK$21,BI$2+1,FALSE)*(VLOOKUP($C15,'Depr Rates'!$A$3:$F$30,$I$2+1,FALSE))/12)</f>
        <v>31737.936254001059</v>
      </c>
      <c r="BJ15" s="1"/>
      <c r="BK15" s="37"/>
      <c r="BL15" s="31">
        <f>BI15+(VLOOKUP($C15,'Plant in Service no CIAC'!$C$5:$BK$21,BL$2+1,FALSE)*(VLOOKUP($C15,'Depr Rates'!$A$3:$F$30,$I$2+1,FALSE))/12)</f>
        <v>32736.181544667725</v>
      </c>
      <c r="BM15" s="1"/>
      <c r="BN15" s="37"/>
      <c r="BO15" s="31">
        <f>BL15+(VLOOKUP($C15,'Plant in Service no CIAC'!$C$5:$BK$21,BO$2+1,FALSE)*(VLOOKUP($C15,'Depr Rates'!$A$3:$F$30,$I$2+1,FALSE))/12)</f>
        <v>33734.426835334394</v>
      </c>
      <c r="BP15" s="1"/>
      <c r="BQ15" s="37"/>
      <c r="BR15" s="31">
        <f>BO15+(VLOOKUP($C15,'Plant in Service no CIAC'!$C$5:$BK$21,BR$2+1,FALSE)*(VLOOKUP($C15,'Depr Rates'!$A$3:$F$30,$I$2+1,FALSE))/12)</f>
        <v>34732.67212600106</v>
      </c>
      <c r="BS15" s="1"/>
      <c r="BT15" s="37"/>
      <c r="BU15" s="31">
        <f>BR15+(VLOOKUP($C15,'Plant in Service no CIAC'!$C$5:$BK$21,BU$2+1,FALSE)*(VLOOKUP($C15,'Depr Rates'!$A$3:$F$30,$I$2+1,FALSE))/12)</f>
        <v>35730.917416667726</v>
      </c>
      <c r="BV15" s="1"/>
      <c r="BW15" s="37"/>
      <c r="BX15" s="31">
        <f>BU15+(VLOOKUP($C15,'Plant in Service no CIAC'!$C$5:$BK$21,BX$2+1,FALSE)*(VLOOKUP($C15,'Depr Rates'!$A$3:$F$30,$I$2+1,FALSE))/12)</f>
        <v>36729.162707334392</v>
      </c>
      <c r="BY15" s="1"/>
      <c r="BZ15" s="37"/>
      <c r="CA15" s="31">
        <f>BX15+(VLOOKUP($C15,'Plant in Service no CIAC'!$C$5:$BK$21,CA$2+1,FALSE)*(VLOOKUP($C15,'Depr Rates'!$A$3:$F$30,$I$2+1,FALSE))/12)</f>
        <v>37727.407998001057</v>
      </c>
      <c r="CB15" s="1"/>
      <c r="CC15" s="37"/>
      <c r="CD15" s="31">
        <f>CA15+(VLOOKUP($C15,'Plant in Service no CIAC'!$C$5:$BK$21,CD$2+1,FALSE)*(VLOOKUP($C15,'Depr Rates'!$A$3:$F$30,$I$2+1,FALSE))/12)</f>
        <v>38725.653288667723</v>
      </c>
      <c r="CE15" s="1"/>
      <c r="CF15" s="37"/>
      <c r="CG15" s="31">
        <f>CD15+(VLOOKUP($C15,'Plant in Service no CIAC'!$C$5:$BK$21,CG$2+1,FALSE)*(VLOOKUP($C15,'Depr Rates'!$A$3:$F$30,$I$2+1,FALSE))/12)</f>
        <v>39723.898579334389</v>
      </c>
      <c r="CH15" s="1"/>
      <c r="CI15" s="37"/>
      <c r="CJ15" s="31">
        <f>CG15+(VLOOKUP($C15,'Plant in Service no CIAC'!$C$5:$BK$21,CJ$2+1,FALSE)*(VLOOKUP($C15,'Depr Rates'!$A$3:$F$30,$I$2+1,FALSE))/12)</f>
        <v>40722.143870001055</v>
      </c>
      <c r="CK15" s="1"/>
      <c r="CL15" s="37"/>
      <c r="CM15" s="31">
        <f>CJ15+(VLOOKUP($C15,'Plant in Service no CIAC'!$C$5:$BK$21,CM$2+1,FALSE)*(VLOOKUP($C15,'Depr Rates'!$A$3:$F$30,$I$2+1,FALSE))/12)</f>
        <v>41720.389160667721</v>
      </c>
      <c r="CN15" s="1"/>
      <c r="CO15" s="37"/>
      <c r="CP15" s="31">
        <f>CM15+(VLOOKUP($C15,'Plant in Service no CIAC'!$C$5:$BK$21,CP$2+1,FALSE)*(VLOOKUP($C15,'Depr Rates'!$A$3:$F$30,$I$2+1,FALSE))/12)</f>
        <v>42718.634451334387</v>
      </c>
      <c r="CQ15" s="1"/>
      <c r="CR15" s="37"/>
      <c r="CS15" s="31">
        <f>CP15+(VLOOKUP($C15,'Plant in Service no CIAC'!$C$5:$BK$21,CS$2+1,FALSE)*(VLOOKUP($C15,'Depr Rates'!$A$3:$F$30,$I$2+1,FALSE))/12)</f>
        <v>43716.879742001052</v>
      </c>
      <c r="CT15" s="1"/>
      <c r="CU15" s="37"/>
      <c r="CV15" s="31">
        <f>CS15+(VLOOKUP($C15,'Plant in Service no CIAC'!$C$5:$BK$21,CV$2+1,FALSE)*(VLOOKUP($C15,'Depr Rates'!$A$3:$F$30,$I$2+1,FALSE))/12)</f>
        <v>44715.125032667718</v>
      </c>
      <c r="CW15" s="1"/>
      <c r="CX15" s="37"/>
      <c r="CY15" s="31">
        <f>CV15+(VLOOKUP($C15,'Plant in Service no CIAC'!$C$5:$BK$21,CY$2+1,FALSE)*(VLOOKUP($C15,'Depr Rates'!$A$3:$F$30,$I$2+1,FALSE))/12)</f>
        <v>45713.370323334384</v>
      </c>
      <c r="CZ15" s="1"/>
      <c r="DA15" s="37"/>
      <c r="DB15" s="31">
        <f>CY15+(VLOOKUP($C15,'Plant in Service no CIAC'!$C$5:$BK$21,DB$2+1,FALSE)*(VLOOKUP($C15,'Depr Rates'!$A$3:$F$30,$I$2+1,FALSE))/12)</f>
        <v>46711.61561400105</v>
      </c>
      <c r="DC15" s="1"/>
      <c r="DD15" s="37"/>
      <c r="DE15" s="31">
        <f>DB15+(VLOOKUP($C15,'Plant in Service no CIAC'!$C$5:$BK$21,DE$2+1,FALSE)*(VLOOKUP($C15,'Depr Rates'!$A$3:$F$30,$I$2+1,FALSE))/12)</f>
        <v>47709.860904667716</v>
      </c>
      <c r="DF15" s="1"/>
      <c r="DG15" s="37"/>
      <c r="DH15" s="31">
        <f>DE15+(VLOOKUP($C15,'Plant in Service no CIAC'!$C$5:$BK$21,DH$2+1,FALSE)*(VLOOKUP($C15,'Depr Rates'!$A$3:$F$30,$I$2+1,FALSE))/12)</f>
        <v>48708.106195334381</v>
      </c>
      <c r="DI15" s="1"/>
      <c r="DJ15" s="37"/>
      <c r="DK15" s="31">
        <f>DH15+(VLOOKUP($C15,'Plant in Service no CIAC'!$C$5:$BK$21,DK$2+1,FALSE)*(VLOOKUP($C15,'Depr Rates'!$A$3:$F$30,$I$2+1,FALSE))/12)</f>
        <v>49706.351486001047</v>
      </c>
      <c r="DL15" s="1"/>
      <c r="DM15" s="37"/>
      <c r="DN15" s="31">
        <f>DK15+(VLOOKUP($C15,'Plant in Service no CIAC'!$C$5:$BK$21,DN$2+1,FALSE)*(VLOOKUP($C15,'Depr Rates'!$A$3:$F$30,$I$2+1,FALSE))/12)</f>
        <v>50704.596776667713</v>
      </c>
      <c r="DO15" s="1"/>
      <c r="DP15" s="37"/>
      <c r="DQ15" s="31">
        <f>DN15+(VLOOKUP($C15,'Plant in Service no CIAC'!$C$5:$BK$21,DQ$2+1,FALSE)*(VLOOKUP($C15,'Depr Rates'!$A$3:$F$30,$I$2+1,FALSE))/12)</f>
        <v>51702.842067334379</v>
      </c>
      <c r="DR15" s="1"/>
      <c r="DS15" s="37"/>
      <c r="DT15" s="31">
        <f>DQ15+(VLOOKUP($C15,'Plant in Service no CIAC'!$C$5:$BK$21,DT$2+1,FALSE)*(VLOOKUP($C15,'Depr Rates'!$A$3:$F$30,$I$2+1,FALSE))/12)</f>
        <v>52701.087358001045</v>
      </c>
      <c r="DU15" s="1"/>
      <c r="DV15" s="37"/>
      <c r="DW15" s="31">
        <f>DT15+(VLOOKUP($C15,'Plant in Service no CIAC'!$C$5:$BK$21,DW$2+1,FALSE)*(VLOOKUP($C15,'Depr Rates'!$A$3:$F$30,$I$2+1,FALSE))/12)</f>
        <v>53699.332648667711</v>
      </c>
      <c r="DX15" s="1"/>
      <c r="DY15" s="37"/>
      <c r="DZ15" s="31">
        <f>DW15+(VLOOKUP($C15,'Plant in Service no CIAC'!$C$5:$BK$21,DZ$2+1,FALSE)*(VLOOKUP($C15,'Depr Rates'!$A$3:$F$30,$I$2+1,FALSE))/12)</f>
        <v>54697.577939334376</v>
      </c>
      <c r="EA15" s="1"/>
      <c r="EB15" s="37"/>
      <c r="EC15" s="31">
        <f>DZ15+(VLOOKUP($C15,'Plant in Service no CIAC'!$C$5:$BK$21,EC$2+1,FALSE)*(VLOOKUP($C15,'Depr Rates'!$A$3:$F$30,$I$2+1,FALSE))/12)</f>
        <v>55695.823230001042</v>
      </c>
      <c r="ED15" s="1"/>
      <c r="EE15" s="37"/>
      <c r="EF15" s="31">
        <f>EC15+(VLOOKUP($C15,'Plant in Service no CIAC'!$C$5:$BK$21,EF$2+1,FALSE)*(VLOOKUP($C15,'Depr Rates'!$A$3:$F$30,$I$2+1,FALSE))/12)</f>
        <v>56694.068520667708</v>
      </c>
      <c r="EG15" s="1"/>
      <c r="EH15" s="37"/>
      <c r="EI15" s="31">
        <f>EF15+(VLOOKUP($C15,'Plant in Service no CIAC'!$C$5:$BK$21,EI$2+1,FALSE)*(VLOOKUP($C15,'Depr Rates'!$A$3:$F$30,$I$2+1,FALSE))/12)</f>
        <v>57692.313811334374</v>
      </c>
      <c r="EJ15" s="1"/>
      <c r="EK15" s="37"/>
      <c r="EL15" s="31">
        <f>EI15+(VLOOKUP($C15,'Plant in Service no CIAC'!$C$5:$BK$21,EL$2+1,FALSE)*(VLOOKUP($C15,'Depr Rates'!$A$3:$F$30,$I$2+1,FALSE))/12)</f>
        <v>58690.55910200104</v>
      </c>
      <c r="EM15" s="1"/>
      <c r="EN15" s="37"/>
      <c r="EO15" s="31">
        <f>EL15+(VLOOKUP($C15,'Plant in Service no CIAC'!$C$5:$BK$21,EO$2+1,FALSE)*(VLOOKUP($C15,'Depr Rates'!$A$3:$F$30,$I$2+1,FALSE))/12)</f>
        <v>59688.804392667706</v>
      </c>
      <c r="EP15" s="1"/>
      <c r="EQ15" s="37"/>
      <c r="ER15" s="31">
        <f>EO15+(VLOOKUP($C15,'Plant in Service no CIAC'!$C$5:$BK$21,ER$2+1,FALSE)*(VLOOKUP($C15,'Depr Rates'!$A$3:$F$30,$I$2+1,FALSE))/12)</f>
        <v>60687.049683334371</v>
      </c>
      <c r="ES15" s="1"/>
      <c r="ET15" s="37"/>
      <c r="EU15" s="31">
        <f>ER15+(VLOOKUP($C15,'Plant in Service no CIAC'!$C$5:$BK$21,EU$2+1,FALSE)*(VLOOKUP($C15,'Depr Rates'!$A$3:$F$30,$I$2+1,FALSE))/12)</f>
        <v>61685.294974001037</v>
      </c>
      <c r="EV15" s="1"/>
      <c r="EW15" s="37"/>
      <c r="EX15" s="31">
        <f>EU15+(VLOOKUP($C15,'Plant in Service no CIAC'!$C$5:$BK$21,EX$2+1,FALSE)*(VLOOKUP($C15,'Depr Rates'!$A$3:$F$30,$I$2+1,FALSE))/12)</f>
        <v>62683.540264667703</v>
      </c>
      <c r="EY15" s="1"/>
      <c r="EZ15" s="37"/>
      <c r="FA15" s="31">
        <f>EX15+(VLOOKUP($C15,'Plant in Service no CIAC'!$C$5:$BK$21,FA$2+1,FALSE)*(VLOOKUP($C15,'Depr Rates'!$A$3:$F$30,$I$2+1,FALSE))/12)</f>
        <v>63681.785555334369</v>
      </c>
      <c r="FB15" s="1"/>
      <c r="FC15" s="37"/>
      <c r="FD15" s="31">
        <f>FA15+(VLOOKUP($C15,'Plant in Service no CIAC'!$C$5:$BK$21,FD$2+1,FALSE)*(VLOOKUP($C15,'Depr Rates'!$A$3:$F$30,$I$2+1,FALSE))/12)</f>
        <v>64680.030846001035</v>
      </c>
      <c r="FG15" s="31">
        <f>FD15+(VLOOKUP($C15,'Plant in Service no CIAC'!$C$5:$BK$21,FG$2+1,FALSE)*(VLOOKUP($C15,'Depr Rates'!$A$3:$F$30,$I$2+1,FALSE))/12)</f>
        <v>65678.2761366677</v>
      </c>
      <c r="FJ15" s="31">
        <f>FG15+(VLOOKUP($C15,'Plant in Service no CIAC'!$C$5:$BK$21,FJ$2+1,FALSE)*(VLOOKUP($C15,'Depr Rates'!$A$3:$F$30,$I$2+1,FALSE))/12)</f>
        <v>66676.521427334374</v>
      </c>
    </row>
    <row r="16" spans="1:169" x14ac:dyDescent="0.2">
      <c r="A16" t="s">
        <v>48</v>
      </c>
      <c r="B16" t="s">
        <v>51</v>
      </c>
      <c r="C16">
        <v>13912</v>
      </c>
      <c r="D16" s="27">
        <f>SUMIFS('Deprec Exp no CIAC'!$G$2:$G$15,'Deprec Exp no CIAC'!$B$2:$B$15,'Accum Depr no CIAC'!$A16,'Deprec Exp no CIAC'!$A$2:$A$15,'Accum Depr no CIAC'!$B16)</f>
        <v>386.14932657420002</v>
      </c>
      <c r="E16" s="3"/>
      <c r="F16" s="33"/>
      <c r="G16" s="31">
        <f>D16+(VLOOKUP($C16,'Plant in Service no CIAC'!$C$5:$BK$21,G$2+1,FALSE)*(VLOOKUP($C16,'Depr Rates'!$A$3:$F$30,$I$2,FALSE))/12)</f>
        <v>473.16982657419999</v>
      </c>
      <c r="H16" s="1"/>
      <c r="I16" s="37"/>
      <c r="J16" s="31">
        <f>G16+(VLOOKUP($C16,'Plant in Service no CIAC'!$C$5:$BK$21,J$2+1,FALSE)*(VLOOKUP($C16,'Depr Rates'!$A$3:$F$30,$I$2,FALSE))/12)</f>
        <v>560.19032657419996</v>
      </c>
      <c r="K16" s="1"/>
      <c r="L16" s="37"/>
      <c r="M16" s="31">
        <f>J16+(VLOOKUP($C16,'Plant in Service no CIAC'!$C$5:$BK$21,M$2+1,FALSE)*(VLOOKUP($C16,'Depr Rates'!$A$3:$F$30,$I$2,FALSE))/12)</f>
        <v>647.21082657419993</v>
      </c>
      <c r="N16" s="1"/>
      <c r="O16" s="37"/>
      <c r="P16" s="31">
        <f>M16+(VLOOKUP($C16,'Plant in Service no CIAC'!$C$5:$BK$21,P$2+1,FALSE)*(VLOOKUP($C16,'Depr Rates'!$A$3:$F$30,$I$2,FALSE))/12)</f>
        <v>734.2313265741999</v>
      </c>
      <c r="Q16" s="1"/>
      <c r="R16" s="37"/>
      <c r="S16" s="31">
        <f>P16+(VLOOKUP($C16,'Plant in Service no CIAC'!$C$5:$BK$21,S$2+1,FALSE)*(VLOOKUP($C16,'Depr Rates'!$A$3:$F$30,$I$2,FALSE))/12)</f>
        <v>821.25182657419987</v>
      </c>
      <c r="T16" s="1"/>
      <c r="U16" s="37"/>
      <c r="V16" s="31">
        <f>S16+(VLOOKUP($C16,'Plant in Service no CIAC'!$C$5:$BK$21,V$2+1,FALSE)*(VLOOKUP($C16,'Depr Rates'!$A$3:$F$30,$I$2,FALSE))/12)</f>
        <v>908.27232657419984</v>
      </c>
      <c r="W16" s="1"/>
      <c r="X16" s="37"/>
      <c r="Y16" s="31">
        <f>V16+(VLOOKUP($C16,'Plant in Service no CIAC'!$C$5:$BK$21,Y$2+1,FALSE)*(VLOOKUP($C16,'Depr Rates'!$A$3:$F$30,$I$2,FALSE))/12)</f>
        <v>995.29282657419981</v>
      </c>
      <c r="Z16" s="1"/>
      <c r="AA16" s="37"/>
      <c r="AB16" s="31">
        <f>Y16+(VLOOKUP($C16,'Plant in Service no CIAC'!$C$5:$BK$21,AB$2+1,FALSE)*(VLOOKUP($C16,'Depr Rates'!$A$3:$F$30,$I$2,FALSE))/12)</f>
        <v>1082.3133265741999</v>
      </c>
      <c r="AC16" s="1"/>
      <c r="AD16" s="37"/>
      <c r="AE16" s="31">
        <f>AB16+(VLOOKUP($C16,'Plant in Service no CIAC'!$C$5:$BK$21,AE$2+1,FALSE)*(VLOOKUP($C16,'Depr Rates'!$A$3:$F$30,$I$2,FALSE))/12)</f>
        <v>1169.3338265742</v>
      </c>
      <c r="AF16" s="1"/>
      <c r="AG16" s="37"/>
      <c r="AH16" s="31">
        <f>AE16+(VLOOKUP($C16,'Plant in Service no CIAC'!$C$5:$BK$21,AH$2+1,FALSE)*(VLOOKUP($C16,'Depr Rates'!$A$3:$F$30,$I$2,FALSE))/12)</f>
        <v>1256.3543265742001</v>
      </c>
      <c r="AI16" s="1"/>
      <c r="AJ16" s="37"/>
      <c r="AK16" s="31">
        <f>AH16+(VLOOKUP($C16,'Plant in Service no CIAC'!$C$5:$BK$21,AK$2+1,FALSE)*(VLOOKUP($C16,'Depr Rates'!$A$3:$F$30,$I$2,FALSE))/12)</f>
        <v>1343.3748265742001</v>
      </c>
      <c r="AL16" s="1"/>
      <c r="AM16" s="37"/>
      <c r="AN16" s="31">
        <f>AK16+(VLOOKUP($C16,'Plant in Service no CIAC'!$C$5:$BK$21,AN$2+1,FALSE)*(VLOOKUP($C16,'Depr Rates'!$A$3:$F$30,$I$2,FALSE))/12)</f>
        <v>1430.3953265742002</v>
      </c>
      <c r="AO16" s="1"/>
      <c r="AP16" s="37"/>
      <c r="AQ16" s="31">
        <f>AN16+(VLOOKUP($C16,'Plant in Service no CIAC'!$C$5:$BK$21,AQ$2+1,FALSE)*(VLOOKUP($C16,'Depr Rates'!$A$3:$F$30,$I$2,FALSE))/12)</f>
        <v>1517.4158265742003</v>
      </c>
      <c r="AR16" s="1"/>
      <c r="AS16" s="37"/>
      <c r="AT16" s="31">
        <f>AQ16+(VLOOKUP($C16,'Plant in Service no CIAC'!$C$5:$BK$21,AT$2+1,FALSE)*(VLOOKUP($C16,'Depr Rates'!$A$3:$F$30,$I$2,FALSE))/12)</f>
        <v>1604.4363265742004</v>
      </c>
      <c r="AU16" s="1"/>
      <c r="AV16" s="37"/>
      <c r="AW16" s="31">
        <f>AT16+(VLOOKUP($C16,'Plant in Service no CIAC'!$C$5:$BK$21,AW$2+1,FALSE)*(VLOOKUP($C16,'Depr Rates'!$A$3:$F$30,$I$2,FALSE))/12)</f>
        <v>1691.4568265742005</v>
      </c>
      <c r="AX16" s="1"/>
      <c r="AY16" s="37"/>
      <c r="AZ16" s="31">
        <f>AW16+(VLOOKUP($C16,'Plant in Service no CIAC'!$C$5:$BK$21,AZ$2+1,FALSE)*(VLOOKUP($C16,'Depr Rates'!$A$3:$F$30,$I$2+1,FALSE))/12)</f>
        <v>1778.4773265742006</v>
      </c>
      <c r="BA16" s="1"/>
      <c r="BB16" s="37"/>
      <c r="BC16" s="31">
        <f>AZ16+(VLOOKUP($C16,'Plant in Service no CIAC'!$C$5:$BK$21,BC$2+1,FALSE)*(VLOOKUP($C16,'Depr Rates'!$A$3:$F$30,$I$2+1,FALSE))/12)</f>
        <v>1865.4978265742006</v>
      </c>
      <c r="BD16" s="1"/>
      <c r="BE16" s="37"/>
      <c r="BF16" s="31">
        <f>BC16+(VLOOKUP($C16,'Plant in Service no CIAC'!$C$5:$BK$21,BF$2+1,FALSE)*(VLOOKUP($C16,'Depr Rates'!$A$3:$F$30,$I$2+1,FALSE))/12)</f>
        <v>1952.5183265742007</v>
      </c>
      <c r="BG16" s="1"/>
      <c r="BH16" s="37"/>
      <c r="BI16" s="31">
        <f>BF16+(VLOOKUP($C16,'Plant in Service no CIAC'!$C$5:$BK$21,BI$2+1,FALSE)*(VLOOKUP($C16,'Depr Rates'!$A$3:$F$30,$I$2+1,FALSE))/12)</f>
        <v>2039.5388265742008</v>
      </c>
      <c r="BJ16" s="1"/>
      <c r="BK16" s="37"/>
      <c r="BL16" s="31">
        <f>BI16+(VLOOKUP($C16,'Plant in Service no CIAC'!$C$5:$BK$21,BL$2+1,FALSE)*(VLOOKUP($C16,'Depr Rates'!$A$3:$F$30,$I$2+1,FALSE))/12)</f>
        <v>2126.5593265742009</v>
      </c>
      <c r="BM16" s="1"/>
      <c r="BN16" s="37"/>
      <c r="BO16" s="31">
        <f>BL16+(VLOOKUP($C16,'Plant in Service no CIAC'!$C$5:$BK$21,BO$2+1,FALSE)*(VLOOKUP($C16,'Depr Rates'!$A$3:$F$30,$I$2+1,FALSE))/12)</f>
        <v>2213.579826574201</v>
      </c>
      <c r="BP16" s="1"/>
      <c r="BQ16" s="37"/>
      <c r="BR16" s="31">
        <f>BO16+(VLOOKUP($C16,'Plant in Service no CIAC'!$C$5:$BK$21,BR$2+1,FALSE)*(VLOOKUP($C16,'Depr Rates'!$A$3:$F$30,$I$2+1,FALSE))/12)</f>
        <v>2300.6003265742011</v>
      </c>
      <c r="BS16" s="1"/>
      <c r="BT16" s="37"/>
      <c r="BU16" s="31">
        <f>BR16+(VLOOKUP($C16,'Plant in Service no CIAC'!$C$5:$BK$21,BU$2+1,FALSE)*(VLOOKUP($C16,'Depr Rates'!$A$3:$F$30,$I$2+1,FALSE))/12)</f>
        <v>2387.6208265742011</v>
      </c>
      <c r="BV16" s="1"/>
      <c r="BW16" s="37"/>
      <c r="BX16" s="31">
        <f>BU16+(VLOOKUP($C16,'Plant in Service no CIAC'!$C$5:$BK$21,BX$2+1,FALSE)*(VLOOKUP($C16,'Depr Rates'!$A$3:$F$30,$I$2+1,FALSE))/12)</f>
        <v>2474.6413265742012</v>
      </c>
      <c r="BY16" s="1"/>
      <c r="BZ16" s="37"/>
      <c r="CA16" s="31">
        <f>BX16+(VLOOKUP($C16,'Plant in Service no CIAC'!$C$5:$BK$21,CA$2+1,FALSE)*(VLOOKUP($C16,'Depr Rates'!$A$3:$F$30,$I$2+1,FALSE))/12)</f>
        <v>2561.6618265742013</v>
      </c>
      <c r="CB16" s="1"/>
      <c r="CC16" s="37"/>
      <c r="CD16" s="31">
        <f>CA16+(VLOOKUP($C16,'Plant in Service no CIAC'!$C$5:$BK$21,CD$2+1,FALSE)*(VLOOKUP($C16,'Depr Rates'!$A$3:$F$30,$I$2+1,FALSE))/12)</f>
        <v>2648.6823265742014</v>
      </c>
      <c r="CE16" s="1"/>
      <c r="CF16" s="37"/>
      <c r="CG16" s="31">
        <f>CD16+(VLOOKUP($C16,'Plant in Service no CIAC'!$C$5:$BK$21,CG$2+1,FALSE)*(VLOOKUP($C16,'Depr Rates'!$A$3:$F$30,$I$2+1,FALSE))/12)</f>
        <v>2735.7028265742015</v>
      </c>
      <c r="CH16" s="1"/>
      <c r="CI16" s="37"/>
      <c r="CJ16" s="31">
        <f>CG16+(VLOOKUP($C16,'Plant in Service no CIAC'!$C$5:$BK$21,CJ$2+1,FALSE)*(VLOOKUP($C16,'Depr Rates'!$A$3:$F$30,$I$2+1,FALSE))/12)</f>
        <v>2822.7233265742016</v>
      </c>
      <c r="CK16" s="1"/>
      <c r="CL16" s="37"/>
      <c r="CM16" s="31">
        <f>CJ16+(VLOOKUP($C16,'Plant in Service no CIAC'!$C$5:$BK$21,CM$2+1,FALSE)*(VLOOKUP($C16,'Depr Rates'!$A$3:$F$30,$I$2+1,FALSE))/12)</f>
        <v>2909.7438265742016</v>
      </c>
      <c r="CN16" s="1"/>
      <c r="CO16" s="37"/>
      <c r="CP16" s="31">
        <f>CM16+(VLOOKUP($C16,'Plant in Service no CIAC'!$C$5:$BK$21,CP$2+1,FALSE)*(VLOOKUP($C16,'Depr Rates'!$A$3:$F$30,$I$2+1,FALSE))/12)</f>
        <v>2996.7643265742017</v>
      </c>
      <c r="CQ16" s="1"/>
      <c r="CR16" s="37"/>
      <c r="CS16" s="31">
        <f>CP16+(VLOOKUP($C16,'Plant in Service no CIAC'!$C$5:$BK$21,CS$2+1,FALSE)*(VLOOKUP($C16,'Depr Rates'!$A$3:$F$30,$I$2+1,FALSE))/12)</f>
        <v>3083.7848265742018</v>
      </c>
      <c r="CT16" s="1"/>
      <c r="CU16" s="37"/>
      <c r="CV16" s="31">
        <f>CS16+(VLOOKUP($C16,'Plant in Service no CIAC'!$C$5:$BK$21,CV$2+1,FALSE)*(VLOOKUP($C16,'Depr Rates'!$A$3:$F$30,$I$2+1,FALSE))/12)</f>
        <v>3170.8053265742019</v>
      </c>
      <c r="CW16" s="1"/>
      <c r="CX16" s="37"/>
      <c r="CY16" s="31">
        <f>CV16+(VLOOKUP($C16,'Plant in Service no CIAC'!$C$5:$BK$21,CY$2+1,FALSE)*(VLOOKUP($C16,'Depr Rates'!$A$3:$F$30,$I$2+1,FALSE))/12)</f>
        <v>3257.825826574202</v>
      </c>
      <c r="CZ16" s="1"/>
      <c r="DA16" s="37"/>
      <c r="DB16" s="31">
        <f>CY16+(VLOOKUP($C16,'Plant in Service no CIAC'!$C$5:$BK$21,DB$2+1,FALSE)*(VLOOKUP($C16,'Depr Rates'!$A$3:$F$30,$I$2+1,FALSE))/12)</f>
        <v>3344.8463265742021</v>
      </c>
      <c r="DC16" s="1"/>
      <c r="DD16" s="37"/>
      <c r="DE16" s="31">
        <f>DB16+(VLOOKUP($C16,'Plant in Service no CIAC'!$C$5:$BK$21,DE$2+1,FALSE)*(VLOOKUP($C16,'Depr Rates'!$A$3:$F$30,$I$2+1,FALSE))/12)</f>
        <v>3431.8668265742022</v>
      </c>
      <c r="DF16" s="1"/>
      <c r="DG16" s="37"/>
      <c r="DH16" s="31">
        <f>DE16+(VLOOKUP($C16,'Plant in Service no CIAC'!$C$5:$BK$21,DH$2+1,FALSE)*(VLOOKUP($C16,'Depr Rates'!$A$3:$F$30,$I$2+1,FALSE))/12)</f>
        <v>3518.8873265742022</v>
      </c>
      <c r="DI16" s="1"/>
      <c r="DJ16" s="37"/>
      <c r="DK16" s="31">
        <f>DH16+(VLOOKUP($C16,'Plant in Service no CIAC'!$C$5:$BK$21,DK$2+1,FALSE)*(VLOOKUP($C16,'Depr Rates'!$A$3:$F$30,$I$2+1,FALSE))/12)</f>
        <v>3605.9078265742023</v>
      </c>
      <c r="DL16" s="1"/>
      <c r="DM16" s="37"/>
      <c r="DN16" s="31">
        <f>DK16+(VLOOKUP($C16,'Plant in Service no CIAC'!$C$5:$BK$21,DN$2+1,FALSE)*(VLOOKUP($C16,'Depr Rates'!$A$3:$F$30,$I$2+1,FALSE))/12)</f>
        <v>3692.9283265742024</v>
      </c>
      <c r="DO16" s="1"/>
      <c r="DP16" s="37"/>
      <c r="DQ16" s="31">
        <f>DN16+(VLOOKUP($C16,'Plant in Service no CIAC'!$C$5:$BK$21,DQ$2+1,FALSE)*(VLOOKUP($C16,'Depr Rates'!$A$3:$F$30,$I$2+1,FALSE))/12)</f>
        <v>3779.9488265742025</v>
      </c>
      <c r="DR16" s="1"/>
      <c r="DS16" s="37"/>
      <c r="DT16" s="31">
        <f>DQ16+(VLOOKUP($C16,'Plant in Service no CIAC'!$C$5:$BK$21,DT$2+1,FALSE)*(VLOOKUP($C16,'Depr Rates'!$A$3:$F$30,$I$2+1,FALSE))/12)</f>
        <v>3866.9693265742026</v>
      </c>
      <c r="DU16" s="1"/>
      <c r="DV16" s="37"/>
      <c r="DW16" s="31">
        <f>DT16+(VLOOKUP($C16,'Plant in Service no CIAC'!$C$5:$BK$21,DW$2+1,FALSE)*(VLOOKUP($C16,'Depr Rates'!$A$3:$F$30,$I$2+1,FALSE))/12)</f>
        <v>3953.9898265742027</v>
      </c>
      <c r="DX16" s="1"/>
      <c r="DY16" s="37"/>
      <c r="DZ16" s="31">
        <f>DW16+(VLOOKUP($C16,'Plant in Service no CIAC'!$C$5:$BK$21,DZ$2+1,FALSE)*(VLOOKUP($C16,'Depr Rates'!$A$3:$F$30,$I$2+1,FALSE))/12)</f>
        <v>4041.0103265742027</v>
      </c>
      <c r="EA16" s="1"/>
      <c r="EB16" s="37"/>
      <c r="EC16" s="31">
        <f>DZ16+(VLOOKUP($C16,'Plant in Service no CIAC'!$C$5:$BK$21,EC$2+1,FALSE)*(VLOOKUP($C16,'Depr Rates'!$A$3:$F$30,$I$2+1,FALSE))/12)</f>
        <v>4128.0308265742024</v>
      </c>
      <c r="ED16" s="1"/>
      <c r="EE16" s="37"/>
      <c r="EF16" s="31">
        <f>EC16+(VLOOKUP($C16,'Plant in Service no CIAC'!$C$5:$BK$21,EF$2+1,FALSE)*(VLOOKUP($C16,'Depr Rates'!$A$3:$F$30,$I$2+1,FALSE))/12)</f>
        <v>4215.051326574202</v>
      </c>
      <c r="EG16" s="1"/>
      <c r="EH16" s="37"/>
      <c r="EI16" s="31">
        <f>EF16+(VLOOKUP($C16,'Plant in Service no CIAC'!$C$5:$BK$21,EI$2+1,FALSE)*(VLOOKUP($C16,'Depr Rates'!$A$3:$F$30,$I$2+1,FALSE))/12)</f>
        <v>4302.0718265742016</v>
      </c>
      <c r="EJ16" s="1"/>
      <c r="EK16" s="37"/>
      <c r="EL16" s="31">
        <f>EI16+(VLOOKUP($C16,'Plant in Service no CIAC'!$C$5:$BK$21,EL$2+1,FALSE)*(VLOOKUP($C16,'Depr Rates'!$A$3:$F$30,$I$2+1,FALSE))/12)</f>
        <v>4389.0923265742013</v>
      </c>
      <c r="EM16" s="1"/>
      <c r="EN16" s="37"/>
      <c r="EO16" s="31">
        <f>EL16+(VLOOKUP($C16,'Plant in Service no CIAC'!$C$5:$BK$21,EO$2+1,FALSE)*(VLOOKUP($C16,'Depr Rates'!$A$3:$F$30,$I$2+1,FALSE))/12)</f>
        <v>4476.1128265742009</v>
      </c>
      <c r="EP16" s="1"/>
      <c r="EQ16" s="37"/>
      <c r="ER16" s="31">
        <f>EO16+(VLOOKUP($C16,'Plant in Service no CIAC'!$C$5:$BK$21,ER$2+1,FALSE)*(VLOOKUP($C16,'Depr Rates'!$A$3:$F$30,$I$2+1,FALSE))/12)</f>
        <v>4563.1333265742005</v>
      </c>
      <c r="ES16" s="1"/>
      <c r="ET16" s="37"/>
      <c r="EU16" s="31">
        <f>ER16+(VLOOKUP($C16,'Plant in Service no CIAC'!$C$5:$BK$21,EU$2+1,FALSE)*(VLOOKUP($C16,'Depr Rates'!$A$3:$F$30,$I$2+1,FALSE))/12)</f>
        <v>4650.1538265742001</v>
      </c>
      <c r="EV16" s="1"/>
      <c r="EW16" s="37"/>
      <c r="EX16" s="31">
        <f>EU16+(VLOOKUP($C16,'Plant in Service no CIAC'!$C$5:$BK$21,EX$2+1,FALSE)*(VLOOKUP($C16,'Depr Rates'!$A$3:$F$30,$I$2+1,FALSE))/12)</f>
        <v>4737.1743265741998</v>
      </c>
      <c r="EY16" s="1"/>
      <c r="EZ16" s="37"/>
      <c r="FA16" s="31">
        <f>EX16+(VLOOKUP($C16,'Plant in Service no CIAC'!$C$5:$BK$21,FA$2+1,FALSE)*(VLOOKUP($C16,'Depr Rates'!$A$3:$F$30,$I$2+1,FALSE))/12)</f>
        <v>4824.1948265741994</v>
      </c>
      <c r="FB16" s="1"/>
      <c r="FC16" s="37"/>
      <c r="FD16" s="31">
        <f>FA16+(VLOOKUP($C16,'Plant in Service no CIAC'!$C$5:$BK$21,FD$2+1,FALSE)*(VLOOKUP($C16,'Depr Rates'!$A$3:$F$30,$I$2+1,FALSE))/12)</f>
        <v>4911.215326574199</v>
      </c>
      <c r="FG16" s="31">
        <f>FD16+(VLOOKUP($C16,'Plant in Service no CIAC'!$C$5:$BK$21,FG$2+1,FALSE)*(VLOOKUP($C16,'Depr Rates'!$A$3:$F$30,$I$2+1,FALSE))/12)</f>
        <v>4998.2358265741987</v>
      </c>
      <c r="FJ16" s="31">
        <f>FG16+(VLOOKUP($C16,'Plant in Service no CIAC'!$C$5:$BK$21,FJ$2+1,FALSE)*(VLOOKUP($C16,'Depr Rates'!$A$3:$F$30,$I$2+1,FALSE))/12)</f>
        <v>5085.2563265741983</v>
      </c>
    </row>
    <row r="17" spans="1:166" x14ac:dyDescent="0.2">
      <c r="A17" t="s">
        <v>45</v>
      </c>
      <c r="B17" t="s">
        <v>52</v>
      </c>
      <c r="C17">
        <v>33762</v>
      </c>
      <c r="D17" s="27">
        <f>SUMIFS('Deprec Exp no CIAC'!$G$2:$G$15,'Deprec Exp no CIAC'!$B$2:$B$15,'Accum Depr no CIAC'!$A17,'Deprec Exp no CIAC'!$A$2:$A$15,'Accum Depr no CIAC'!$B17)</f>
        <v>0</v>
      </c>
      <c r="E17" s="3"/>
      <c r="F17" s="33"/>
      <c r="G17" s="31">
        <f>D17+(VLOOKUP($C17,'Plant in Service no CIAC'!$C$5:$BK$21,G$2+1,FALSE)*(VLOOKUP($C17,'Depr Rates'!$A$3:$F$30,$I$2,FALSE))/12)</f>
        <v>0</v>
      </c>
      <c r="H17" s="1"/>
      <c r="I17" s="37"/>
      <c r="J17" s="31">
        <f>G17+(VLOOKUP($C17,'Plant in Service no CIAC'!$C$5:$BK$21,J$2+1,FALSE)*(VLOOKUP($C17,'Depr Rates'!$A$3:$F$30,$I$2,FALSE))/12)</f>
        <v>0</v>
      </c>
      <c r="K17" s="1"/>
      <c r="L17" s="37"/>
      <c r="M17" s="31">
        <f>J17+(VLOOKUP($C17,'Plant in Service no CIAC'!$C$5:$BK$21,M$2+1,FALSE)*(VLOOKUP($C17,'Depr Rates'!$A$3:$F$30,$I$2,FALSE))/12)</f>
        <v>0</v>
      </c>
      <c r="N17" s="1"/>
      <c r="O17" s="37"/>
      <c r="P17" s="31">
        <f>M17+(VLOOKUP($C17,'Plant in Service no CIAC'!$C$5:$BK$21,P$2+1,FALSE)*(VLOOKUP($C17,'Depr Rates'!$A$3:$F$30,$I$2,FALSE))/12)</f>
        <v>0</v>
      </c>
      <c r="Q17" s="1"/>
      <c r="R17" s="37"/>
      <c r="S17" s="31">
        <f>P17+(VLOOKUP($C17,'Plant in Service no CIAC'!$C$5:$BK$21,S$2+1,FALSE)*(VLOOKUP($C17,'Depr Rates'!$A$3:$F$30,$I$2,FALSE))/12)</f>
        <v>0</v>
      </c>
      <c r="T17" s="1"/>
      <c r="U17" s="37"/>
      <c r="V17" s="31">
        <f>S17+(VLOOKUP($C17,'Plant in Service no CIAC'!$C$5:$BK$21,V$2+1,FALSE)*(VLOOKUP($C17,'Depr Rates'!$A$3:$F$30,$I$2,FALSE))/12)</f>
        <v>0</v>
      </c>
      <c r="W17" s="1"/>
      <c r="X17" s="37"/>
      <c r="Y17" s="31">
        <f>V17+(VLOOKUP($C17,'Plant in Service no CIAC'!$C$5:$BK$21,Y$2+1,FALSE)*(VLOOKUP($C17,'Depr Rates'!$A$3:$F$30,$I$2,FALSE))/12)</f>
        <v>0</v>
      </c>
      <c r="Z17" s="1"/>
      <c r="AA17" s="37"/>
      <c r="AB17" s="31">
        <f>Y17+(VLOOKUP($C17,'Plant in Service no CIAC'!$C$5:$BK$21,AB$2+1,FALSE)*(VLOOKUP($C17,'Depr Rates'!$A$3:$F$30,$I$2,FALSE))/12)</f>
        <v>0</v>
      </c>
      <c r="AC17" s="1"/>
      <c r="AD17" s="37"/>
      <c r="AE17" s="31">
        <f>AB17+(VLOOKUP($C17,'Plant in Service no CIAC'!$C$5:$BK$21,AE$2+1,FALSE)*(VLOOKUP($C17,'Depr Rates'!$A$3:$F$30,$I$2,FALSE))/12)</f>
        <v>0</v>
      </c>
      <c r="AF17" s="1"/>
      <c r="AG17" s="37"/>
      <c r="AH17" s="31">
        <f>AE17+(VLOOKUP($C17,'Plant in Service no CIAC'!$C$5:$BK$21,AH$2+1,FALSE)*(VLOOKUP($C17,'Depr Rates'!$A$3:$F$30,$I$2,FALSE))/12)</f>
        <v>0</v>
      </c>
      <c r="AI17" s="1"/>
      <c r="AJ17" s="37"/>
      <c r="AK17" s="31">
        <f>AH17+(VLOOKUP($C17,'Plant in Service no CIAC'!$C$5:$BK$21,AK$2+1,FALSE)*(VLOOKUP($C17,'Depr Rates'!$A$3:$F$30,$I$2,FALSE))/12)</f>
        <v>0</v>
      </c>
      <c r="AL17" s="1"/>
      <c r="AM17" s="37"/>
      <c r="AN17" s="31">
        <f>AK17+(VLOOKUP($C17,'Plant in Service no CIAC'!$C$5:$BK$21,AN$2+1,FALSE)*(VLOOKUP($C17,'Depr Rates'!$A$3:$F$30,$I$2,FALSE))/12)</f>
        <v>0</v>
      </c>
      <c r="AO17" s="1"/>
      <c r="AP17" s="37"/>
      <c r="AQ17" s="31">
        <f>AN17+(VLOOKUP($C17,'Plant in Service no CIAC'!$C$5:$BK$21,AQ$2+1,FALSE)*(VLOOKUP($C17,'Depr Rates'!$A$3:$F$30,$I$2,FALSE))/12)</f>
        <v>0</v>
      </c>
      <c r="AR17" s="1"/>
      <c r="AS17" s="37"/>
      <c r="AT17" s="31">
        <f>AQ17+(VLOOKUP($C17,'Plant in Service no CIAC'!$C$5:$BK$21,AT$2+1,FALSE)*(VLOOKUP($C17,'Depr Rates'!$A$3:$F$30,$I$2,FALSE))/12)</f>
        <v>0</v>
      </c>
      <c r="AU17" s="1"/>
      <c r="AV17" s="37"/>
      <c r="AW17" s="31">
        <f>AT17+(VLOOKUP($C17,'Plant in Service no CIAC'!$C$5:$BK$21,AW$2+1,FALSE)*(VLOOKUP($C17,'Depr Rates'!$A$3:$F$30,$I$2,FALSE))/12)</f>
        <v>0</v>
      </c>
      <c r="AX17" s="1"/>
      <c r="AY17" s="37"/>
      <c r="AZ17" s="31">
        <f>AW17+(VLOOKUP($C17,'Plant in Service no CIAC'!$C$5:$BK$21,AZ$2+1,FALSE)*(VLOOKUP($C17,'Depr Rates'!$A$3:$F$30,$I$2+1,FALSE))/12)</f>
        <v>0</v>
      </c>
      <c r="BA17" s="1"/>
      <c r="BB17" s="37"/>
      <c r="BC17" s="31">
        <f>AZ17+(VLOOKUP($C17,'Plant in Service no CIAC'!$C$5:$BK$21,BC$2+1,FALSE)*(VLOOKUP($C17,'Depr Rates'!$A$3:$F$30,$I$2+1,FALSE))/12)</f>
        <v>0</v>
      </c>
      <c r="BD17" s="1"/>
      <c r="BE17" s="37"/>
      <c r="BF17" s="31">
        <f>BC17+(VLOOKUP($C17,'Plant in Service no CIAC'!$C$5:$BK$21,BF$2+1,FALSE)*(VLOOKUP($C17,'Depr Rates'!$A$3:$F$30,$I$2+1,FALSE))/12)</f>
        <v>0</v>
      </c>
      <c r="BG17" s="1"/>
      <c r="BH17" s="37"/>
      <c r="BI17" s="31">
        <f>BF17+(VLOOKUP($C17,'Plant in Service no CIAC'!$C$5:$BK$21,BI$2+1,FALSE)*(VLOOKUP($C17,'Depr Rates'!$A$3:$F$30,$I$2+1,FALSE))/12)</f>
        <v>0</v>
      </c>
      <c r="BJ17" s="1"/>
      <c r="BK17" s="37"/>
      <c r="BL17" s="31">
        <f>BI17+(VLOOKUP($C17,'Plant in Service no CIAC'!$C$5:$BK$21,BL$2+1,FALSE)*(VLOOKUP($C17,'Depr Rates'!$A$3:$F$30,$I$2+1,FALSE))/12)</f>
        <v>0</v>
      </c>
      <c r="BM17" s="1"/>
      <c r="BN17" s="37"/>
      <c r="BO17" s="31">
        <f>BL17+(VLOOKUP($C17,'Plant in Service no CIAC'!$C$5:$BK$21,BO$2+1,FALSE)*(VLOOKUP($C17,'Depr Rates'!$A$3:$F$30,$I$2+1,FALSE))/12)</f>
        <v>0</v>
      </c>
      <c r="BP17" s="1"/>
      <c r="BQ17" s="37"/>
      <c r="BR17" s="31">
        <f>BO17+(VLOOKUP($C17,'Plant in Service no CIAC'!$C$5:$BK$21,BR$2+1,FALSE)*(VLOOKUP($C17,'Depr Rates'!$A$3:$F$30,$I$2+1,FALSE))/12)</f>
        <v>0</v>
      </c>
      <c r="BS17" s="1"/>
      <c r="BT17" s="37"/>
      <c r="BU17" s="31">
        <f>BR17+(VLOOKUP($C17,'Plant in Service no CIAC'!$C$5:$BK$21,BU$2+1,FALSE)*(VLOOKUP($C17,'Depr Rates'!$A$3:$F$30,$I$2+1,FALSE))/12)</f>
        <v>0</v>
      </c>
      <c r="BV17" s="1"/>
      <c r="BW17" s="37"/>
      <c r="BX17" s="31">
        <f>BU17+(VLOOKUP($C17,'Plant in Service no CIAC'!$C$5:$BK$21,BX$2+1,FALSE)*(VLOOKUP($C17,'Depr Rates'!$A$3:$F$30,$I$2+1,FALSE))/12)</f>
        <v>0</v>
      </c>
      <c r="BY17" s="1"/>
      <c r="BZ17" s="37"/>
      <c r="CA17" s="31">
        <f>BX17+(VLOOKUP($C17,'Plant in Service no CIAC'!$C$5:$BK$21,CA$2+1,FALSE)*(VLOOKUP($C17,'Depr Rates'!$A$3:$F$30,$I$2+1,FALSE))/12)</f>
        <v>0</v>
      </c>
      <c r="CB17" s="1"/>
      <c r="CC17" s="37"/>
      <c r="CD17" s="31">
        <f>CA17+(VLOOKUP($C17,'Plant in Service no CIAC'!$C$5:$BK$21,CD$2+1,FALSE)*(VLOOKUP($C17,'Depr Rates'!$A$3:$F$30,$I$2+1,FALSE))/12)</f>
        <v>0</v>
      </c>
      <c r="CE17" s="1"/>
      <c r="CF17" s="37"/>
      <c r="CG17" s="31">
        <f>CD17+(VLOOKUP($C17,'Plant in Service no CIAC'!$C$5:$BK$21,CG$2+1,FALSE)*(VLOOKUP($C17,'Depr Rates'!$A$3:$F$30,$I$2+1,FALSE))/12)</f>
        <v>0</v>
      </c>
      <c r="CH17" s="1"/>
      <c r="CI17" s="37"/>
      <c r="CJ17" s="31">
        <f>CG17+(VLOOKUP($C17,'Plant in Service no CIAC'!$C$5:$BK$21,CJ$2+1,FALSE)*(VLOOKUP($C17,'Depr Rates'!$A$3:$F$30,$I$2+1,FALSE))/12)</f>
        <v>0</v>
      </c>
      <c r="CK17" s="1"/>
      <c r="CL17" s="37"/>
      <c r="CM17" s="31">
        <f>CJ17+(VLOOKUP($C17,'Plant in Service no CIAC'!$C$5:$BK$21,CM$2+1,FALSE)*(VLOOKUP($C17,'Depr Rates'!$A$3:$F$30,$I$2+1,FALSE))/12)</f>
        <v>0</v>
      </c>
      <c r="CN17" s="1"/>
      <c r="CO17" s="37"/>
      <c r="CP17" s="31">
        <f>CM17+(VLOOKUP($C17,'Plant in Service no CIAC'!$C$5:$BK$21,CP$2+1,FALSE)*(VLOOKUP($C17,'Depr Rates'!$A$3:$F$30,$I$2+1,FALSE))/12)</f>
        <v>0</v>
      </c>
      <c r="CQ17" s="1"/>
      <c r="CR17" s="37"/>
      <c r="CS17" s="31">
        <f>CP17+(VLOOKUP($C17,'Plant in Service no CIAC'!$C$5:$BK$21,CS$2+1,FALSE)*(VLOOKUP($C17,'Depr Rates'!$A$3:$F$30,$I$2+1,FALSE))/12)</f>
        <v>0</v>
      </c>
      <c r="CT17" s="1"/>
      <c r="CU17" s="37"/>
      <c r="CV17" s="31">
        <f>CS17+(VLOOKUP($C17,'Plant in Service no CIAC'!$C$5:$BK$21,CV$2+1,FALSE)*(VLOOKUP($C17,'Depr Rates'!$A$3:$F$30,$I$2+1,FALSE))/12)</f>
        <v>0</v>
      </c>
      <c r="CW17" s="1"/>
      <c r="CX17" s="37"/>
      <c r="CY17" s="31">
        <f>CV17+(VLOOKUP($C17,'Plant in Service no CIAC'!$C$5:$BK$21,CY$2+1,FALSE)*(VLOOKUP($C17,'Depr Rates'!$A$3:$F$30,$I$2+1,FALSE))/12)</f>
        <v>0</v>
      </c>
      <c r="CZ17" s="1"/>
      <c r="DA17" s="37"/>
      <c r="DB17" s="31">
        <f>CY17+(VLOOKUP($C17,'Plant in Service no CIAC'!$C$5:$BK$21,DB$2+1,FALSE)*(VLOOKUP($C17,'Depr Rates'!$A$3:$F$30,$I$2+1,FALSE))/12)</f>
        <v>0</v>
      </c>
      <c r="DC17" s="1"/>
      <c r="DD17" s="37"/>
      <c r="DE17" s="31">
        <f>DB17+(VLOOKUP($C17,'Plant in Service no CIAC'!$C$5:$BK$21,DE$2+1,FALSE)*(VLOOKUP($C17,'Depr Rates'!$A$3:$F$30,$I$2+1,FALSE))/12)</f>
        <v>0</v>
      </c>
      <c r="DF17" s="1"/>
      <c r="DG17" s="37"/>
      <c r="DH17" s="31">
        <f>DE17+(VLOOKUP($C17,'Plant in Service no CIAC'!$C$5:$BK$21,DH$2+1,FALSE)*(VLOOKUP($C17,'Depr Rates'!$A$3:$F$30,$I$2+1,FALSE))/12)</f>
        <v>0</v>
      </c>
      <c r="DI17" s="1"/>
      <c r="DJ17" s="37"/>
      <c r="DK17" s="31">
        <f>DH17+(VLOOKUP($C17,'Plant in Service no CIAC'!$C$5:$BK$21,DK$2+1,FALSE)*(VLOOKUP($C17,'Depr Rates'!$A$3:$F$30,$I$2+1,FALSE))/12)</f>
        <v>0</v>
      </c>
      <c r="DL17" s="1"/>
      <c r="DM17" s="37"/>
      <c r="DN17" s="31">
        <f>DK17+(VLOOKUP($C17,'Plant in Service no CIAC'!$C$5:$BK$21,DN$2+1,FALSE)*(VLOOKUP($C17,'Depr Rates'!$A$3:$F$30,$I$2+1,FALSE))/12)</f>
        <v>0</v>
      </c>
      <c r="DO17" s="1"/>
      <c r="DP17" s="37"/>
      <c r="DQ17" s="31">
        <f>DN17+(VLOOKUP($C17,'Plant in Service no CIAC'!$C$5:$BK$21,DQ$2+1,FALSE)*(VLOOKUP($C17,'Depr Rates'!$A$3:$F$30,$I$2+1,FALSE))/12)</f>
        <v>0</v>
      </c>
      <c r="DR17" s="1"/>
      <c r="DS17" s="37"/>
      <c r="DT17" s="31">
        <f>DQ17+(VLOOKUP($C17,'Plant in Service no CIAC'!$C$5:$BK$21,DT$2+1,FALSE)*(VLOOKUP($C17,'Depr Rates'!$A$3:$F$30,$I$2+1,FALSE))/12)</f>
        <v>0</v>
      </c>
      <c r="DU17" s="1"/>
      <c r="DV17" s="37"/>
      <c r="DW17" s="31">
        <f>DT17+(VLOOKUP($C17,'Plant in Service no CIAC'!$C$5:$BK$21,DW$2+1,FALSE)*(VLOOKUP($C17,'Depr Rates'!$A$3:$F$30,$I$2+1,FALSE))/12)</f>
        <v>0</v>
      </c>
      <c r="DX17" s="1"/>
      <c r="DY17" s="37"/>
      <c r="DZ17" s="31">
        <f>DW17+(VLOOKUP($C17,'Plant in Service no CIAC'!$C$5:$BK$21,DZ$2+1,FALSE)*(VLOOKUP($C17,'Depr Rates'!$A$3:$F$30,$I$2+1,FALSE))/12)</f>
        <v>0</v>
      </c>
      <c r="EA17" s="1"/>
      <c r="EB17" s="37"/>
      <c r="EC17" s="31">
        <f>DZ17+(VLOOKUP($C17,'Plant in Service no CIAC'!$C$5:$BK$21,EC$2+1,FALSE)*(VLOOKUP($C17,'Depr Rates'!$A$3:$F$30,$I$2+1,FALSE))/12)</f>
        <v>0</v>
      </c>
      <c r="ED17" s="1"/>
      <c r="EE17" s="37"/>
      <c r="EF17" s="31">
        <f>EC17+(VLOOKUP($C17,'Plant in Service no CIAC'!$C$5:$BK$21,EF$2+1,FALSE)*(VLOOKUP($C17,'Depr Rates'!$A$3:$F$30,$I$2+1,FALSE))/12)</f>
        <v>0</v>
      </c>
      <c r="EG17" s="1"/>
      <c r="EH17" s="37"/>
      <c r="EI17" s="31">
        <f>EF17+(VLOOKUP($C17,'Plant in Service no CIAC'!$C$5:$BK$21,EI$2+1,FALSE)*(VLOOKUP($C17,'Depr Rates'!$A$3:$F$30,$I$2+1,FALSE))/12)</f>
        <v>0</v>
      </c>
      <c r="EJ17" s="1"/>
      <c r="EK17" s="37"/>
      <c r="EL17" s="31">
        <f>EI17+(VLOOKUP($C17,'Plant in Service no CIAC'!$C$5:$BK$21,EL$2+1,FALSE)*(VLOOKUP($C17,'Depr Rates'!$A$3:$F$30,$I$2+1,FALSE))/12)</f>
        <v>0</v>
      </c>
      <c r="EM17" s="1"/>
      <c r="EN17" s="37"/>
      <c r="EO17" s="31">
        <f>EL17+(VLOOKUP($C17,'Plant in Service no CIAC'!$C$5:$BK$21,EO$2+1,FALSE)*(VLOOKUP($C17,'Depr Rates'!$A$3:$F$30,$I$2+1,FALSE))/12)</f>
        <v>0</v>
      </c>
      <c r="EP17" s="1"/>
      <c r="EQ17" s="37"/>
      <c r="ER17" s="31">
        <f>EO17+(VLOOKUP($C17,'Plant in Service no CIAC'!$C$5:$BK$21,ER$2+1,FALSE)*(VLOOKUP($C17,'Depr Rates'!$A$3:$F$30,$I$2+1,FALSE))/12)</f>
        <v>0</v>
      </c>
      <c r="ES17" s="1"/>
      <c r="ET17" s="37"/>
      <c r="EU17" s="31">
        <f>ER17+(VLOOKUP($C17,'Plant in Service no CIAC'!$C$5:$BK$21,EU$2+1,FALSE)*(VLOOKUP($C17,'Depr Rates'!$A$3:$F$30,$I$2+1,FALSE))/12)</f>
        <v>0</v>
      </c>
      <c r="EV17" s="1"/>
      <c r="EW17" s="37"/>
      <c r="EX17" s="31">
        <f>EU17+(VLOOKUP($C17,'Plant in Service no CIAC'!$C$5:$BK$21,EX$2+1,FALSE)*(VLOOKUP($C17,'Depr Rates'!$A$3:$F$30,$I$2+1,FALSE))/12)</f>
        <v>0</v>
      </c>
      <c r="EY17" s="1"/>
      <c r="EZ17" s="37"/>
      <c r="FA17" s="31">
        <f>EX17+(VLOOKUP($C17,'Plant in Service no CIAC'!$C$5:$BK$21,FA$2+1,FALSE)*(VLOOKUP($C17,'Depr Rates'!$A$3:$F$30,$I$2+1,FALSE))/12)</f>
        <v>0</v>
      </c>
      <c r="FB17" s="1"/>
      <c r="FC17" s="37"/>
      <c r="FD17" s="31">
        <f>FA17+(VLOOKUP($C17,'Plant in Service no CIAC'!$C$5:$BK$21,FD$2+1,FALSE)*(VLOOKUP($C17,'Depr Rates'!$A$3:$F$30,$I$2+1,FALSE))/12)</f>
        <v>0</v>
      </c>
      <c r="FG17" s="31">
        <f>FD17+(VLOOKUP($C17,'Plant in Service no CIAC'!$C$5:$BK$21,FG$2+1,FALSE)*(VLOOKUP($C17,'Depr Rates'!$A$3:$F$30,$I$2+1,FALSE))/12)</f>
        <v>0</v>
      </c>
      <c r="FJ17" s="31">
        <f>FG17+(VLOOKUP($C17,'Plant in Service no CIAC'!$C$5:$BK$21,FJ$2+1,FALSE)*(VLOOKUP($C17,'Depr Rates'!$A$3:$F$30,$I$2+1,FALSE))/12)</f>
        <v>0</v>
      </c>
    </row>
    <row r="18" spans="1:166" x14ac:dyDescent="0.2">
      <c r="A18" t="s">
        <v>42</v>
      </c>
      <c r="B18" t="s">
        <v>52</v>
      </c>
      <c r="C18">
        <v>33780</v>
      </c>
      <c r="D18" s="27">
        <f>SUMIFS('Deprec Exp no CIAC'!$G$2:$G$15,'Deprec Exp no CIAC'!$B$2:$B$15,'Accum Depr no CIAC'!$A18,'Deprec Exp no CIAC'!$A$2:$A$15,'Accum Depr no CIAC'!$B18)</f>
        <v>0</v>
      </c>
      <c r="E18" s="3"/>
      <c r="F18" s="33"/>
      <c r="G18" s="31">
        <f>D18+(VLOOKUP($C18,'Plant in Service no CIAC'!$C$5:$BK$21,G$2+1,FALSE)*(VLOOKUP($C18,'Depr Rates'!$A$3:$F$30,$I$2,FALSE))/12)</f>
        <v>0</v>
      </c>
      <c r="H18" s="1"/>
      <c r="I18" s="37"/>
      <c r="J18" s="31">
        <f>G18+(VLOOKUP($C18,'Plant in Service no CIAC'!$C$5:$BK$21,J$2+1,FALSE)*(VLOOKUP($C18,'Depr Rates'!$A$3:$F$30,$I$2,FALSE))/12)</f>
        <v>0</v>
      </c>
      <c r="K18" s="1"/>
      <c r="L18" s="37"/>
      <c r="M18" s="31">
        <f>J18+(VLOOKUP($C18,'Plant in Service no CIAC'!$C$5:$BK$21,M$2+1,FALSE)*(VLOOKUP($C18,'Depr Rates'!$A$3:$F$30,$I$2,FALSE))/12)</f>
        <v>0</v>
      </c>
      <c r="N18" s="1"/>
      <c r="O18" s="37"/>
      <c r="P18" s="31">
        <f>M18+(VLOOKUP($C18,'Plant in Service no CIAC'!$C$5:$BK$21,P$2+1,FALSE)*(VLOOKUP($C18,'Depr Rates'!$A$3:$F$30,$I$2,FALSE))/12)</f>
        <v>0</v>
      </c>
      <c r="Q18" s="1"/>
      <c r="R18" s="37"/>
      <c r="S18" s="31">
        <f>P18+(VLOOKUP($C18,'Plant in Service no CIAC'!$C$5:$BK$21,S$2+1,FALSE)*(VLOOKUP($C18,'Depr Rates'!$A$3:$F$30,$I$2,FALSE))/12)</f>
        <v>0</v>
      </c>
      <c r="T18" s="1"/>
      <c r="U18" s="37"/>
      <c r="V18" s="31">
        <f>S18+(VLOOKUP($C18,'Plant in Service no CIAC'!$C$5:$BK$21,V$2+1,FALSE)*(VLOOKUP($C18,'Depr Rates'!$A$3:$F$30,$I$2,FALSE))/12)</f>
        <v>0</v>
      </c>
      <c r="W18" s="1"/>
      <c r="X18" s="37"/>
      <c r="Y18" s="31">
        <f>V18+(VLOOKUP($C18,'Plant in Service no CIAC'!$C$5:$BK$21,Y$2+1,FALSE)*(VLOOKUP($C18,'Depr Rates'!$A$3:$F$30,$I$2,FALSE))/12)</f>
        <v>0</v>
      </c>
      <c r="Z18" s="1"/>
      <c r="AA18" s="37"/>
      <c r="AB18" s="31">
        <f>Y18+(VLOOKUP($C18,'Plant in Service no CIAC'!$C$5:$BK$21,AB$2+1,FALSE)*(VLOOKUP($C18,'Depr Rates'!$A$3:$F$30,$I$2,FALSE))/12)</f>
        <v>0</v>
      </c>
      <c r="AC18" s="1"/>
      <c r="AD18" s="37"/>
      <c r="AE18" s="31">
        <f>AB18+(VLOOKUP($C18,'Plant in Service no CIAC'!$C$5:$BK$21,AE$2+1,FALSE)*(VLOOKUP($C18,'Depr Rates'!$A$3:$F$30,$I$2,FALSE))/12)</f>
        <v>0</v>
      </c>
      <c r="AF18" s="1"/>
      <c r="AG18" s="37"/>
      <c r="AH18" s="31">
        <f>AE18+(VLOOKUP($C18,'Plant in Service no CIAC'!$C$5:$BK$21,AH$2+1,FALSE)*(VLOOKUP($C18,'Depr Rates'!$A$3:$F$30,$I$2,FALSE))/12)</f>
        <v>0</v>
      </c>
      <c r="AI18" s="1"/>
      <c r="AJ18" s="37"/>
      <c r="AK18" s="31">
        <f>AH18+(VLOOKUP($C18,'Plant in Service no CIAC'!$C$5:$BK$21,AK$2+1,FALSE)*(VLOOKUP($C18,'Depr Rates'!$A$3:$F$30,$I$2,FALSE))/12)</f>
        <v>0</v>
      </c>
      <c r="AL18" s="1"/>
      <c r="AM18" s="37"/>
      <c r="AN18" s="31">
        <f>AK18+(VLOOKUP($C18,'Plant in Service no CIAC'!$C$5:$BK$21,AN$2+1,FALSE)*(VLOOKUP($C18,'Depr Rates'!$A$3:$F$30,$I$2,FALSE))/12)</f>
        <v>0</v>
      </c>
      <c r="AO18" s="1"/>
      <c r="AP18" s="37"/>
      <c r="AQ18" s="31">
        <f>AN18+(VLOOKUP($C18,'Plant in Service no CIAC'!$C$5:$BK$21,AQ$2+1,FALSE)*(VLOOKUP($C18,'Depr Rates'!$A$3:$F$30,$I$2,FALSE))/12)</f>
        <v>0</v>
      </c>
      <c r="AR18" s="1"/>
      <c r="AS18" s="37"/>
      <c r="AT18" s="31">
        <f>AQ18+(VLOOKUP($C18,'Plant in Service no CIAC'!$C$5:$BK$21,AT$2+1,FALSE)*(VLOOKUP($C18,'Depr Rates'!$A$3:$F$30,$I$2,FALSE))/12)</f>
        <v>0</v>
      </c>
      <c r="AU18" s="1"/>
      <c r="AV18" s="37"/>
      <c r="AW18" s="31">
        <f>AT18+(VLOOKUP($C18,'Plant in Service no CIAC'!$C$5:$BK$21,AW$2+1,FALSE)*(VLOOKUP($C18,'Depr Rates'!$A$3:$F$30,$I$2,FALSE))/12)</f>
        <v>0</v>
      </c>
      <c r="AX18" s="1"/>
      <c r="AY18" s="37"/>
      <c r="AZ18" s="31">
        <f>AW18+(VLOOKUP($C18,'Plant in Service no CIAC'!$C$5:$BK$21,AZ$2+1,FALSE)*(VLOOKUP($C18,'Depr Rates'!$A$3:$F$30,$I$2+1,FALSE))/12)</f>
        <v>0</v>
      </c>
      <c r="BA18" s="1"/>
      <c r="BB18" s="37"/>
      <c r="BC18" s="31">
        <f>AZ18+(VLOOKUP($C18,'Plant in Service no CIAC'!$C$5:$BK$21,BC$2+1,FALSE)*(VLOOKUP($C18,'Depr Rates'!$A$3:$F$30,$I$2+1,FALSE))/12)</f>
        <v>0</v>
      </c>
      <c r="BD18" s="1"/>
      <c r="BE18" s="37"/>
      <c r="BF18" s="31">
        <f>BC18+(VLOOKUP($C18,'Plant in Service no CIAC'!$C$5:$BK$21,BF$2+1,FALSE)*(VLOOKUP($C18,'Depr Rates'!$A$3:$F$30,$I$2+1,FALSE))/12)</f>
        <v>0</v>
      </c>
      <c r="BG18" s="1"/>
      <c r="BH18" s="37"/>
      <c r="BI18" s="31">
        <f>BF18+(VLOOKUP($C18,'Plant in Service no CIAC'!$C$5:$BK$21,BI$2+1,FALSE)*(VLOOKUP($C18,'Depr Rates'!$A$3:$F$30,$I$2+1,FALSE))/12)</f>
        <v>0</v>
      </c>
      <c r="BJ18" s="1"/>
      <c r="BK18" s="37"/>
      <c r="BL18" s="31">
        <f>BI18+(VLOOKUP($C18,'Plant in Service no CIAC'!$C$5:$BK$21,BL$2+1,FALSE)*(VLOOKUP($C18,'Depr Rates'!$A$3:$F$30,$I$2+1,FALSE))/12)</f>
        <v>0</v>
      </c>
      <c r="BM18" s="1"/>
      <c r="BN18" s="37"/>
      <c r="BO18" s="31">
        <f>BL18+(VLOOKUP($C18,'Plant in Service no CIAC'!$C$5:$BK$21,BO$2+1,FALSE)*(VLOOKUP($C18,'Depr Rates'!$A$3:$F$30,$I$2+1,FALSE))/12)</f>
        <v>0</v>
      </c>
      <c r="BP18" s="1"/>
      <c r="BQ18" s="37"/>
      <c r="BR18" s="31">
        <f>BO18+(VLOOKUP($C18,'Plant in Service no CIAC'!$C$5:$BK$21,BR$2+1,FALSE)*(VLOOKUP($C18,'Depr Rates'!$A$3:$F$30,$I$2+1,FALSE))/12)</f>
        <v>0</v>
      </c>
      <c r="BS18" s="1"/>
      <c r="BT18" s="37"/>
      <c r="BU18" s="31">
        <f>BR18+(VLOOKUP($C18,'Plant in Service no CIAC'!$C$5:$BK$21,BU$2+1,FALSE)*(VLOOKUP($C18,'Depr Rates'!$A$3:$F$30,$I$2+1,FALSE))/12)</f>
        <v>0</v>
      </c>
      <c r="BV18" s="1"/>
      <c r="BW18" s="37"/>
      <c r="BX18" s="31">
        <f>BU18+(VLOOKUP($C18,'Plant in Service no CIAC'!$C$5:$BK$21,BX$2+1,FALSE)*(VLOOKUP($C18,'Depr Rates'!$A$3:$F$30,$I$2+1,FALSE))/12)</f>
        <v>0</v>
      </c>
      <c r="BY18" s="1"/>
      <c r="BZ18" s="37"/>
      <c r="CA18" s="31">
        <f>BX18+(VLOOKUP($C18,'Plant in Service no CIAC'!$C$5:$BK$21,CA$2+1,FALSE)*(VLOOKUP($C18,'Depr Rates'!$A$3:$F$30,$I$2+1,FALSE))/12)</f>
        <v>0</v>
      </c>
      <c r="CB18" s="1"/>
      <c r="CC18" s="37"/>
      <c r="CD18" s="31">
        <f>CA18+(VLOOKUP($C18,'Plant in Service no CIAC'!$C$5:$BK$21,CD$2+1,FALSE)*(VLOOKUP($C18,'Depr Rates'!$A$3:$F$30,$I$2+1,FALSE))/12)</f>
        <v>0</v>
      </c>
      <c r="CE18" s="1"/>
      <c r="CF18" s="37"/>
      <c r="CG18" s="31">
        <f>CD18+(VLOOKUP($C18,'Plant in Service no CIAC'!$C$5:$BK$21,CG$2+1,FALSE)*(VLOOKUP($C18,'Depr Rates'!$A$3:$F$30,$I$2+1,FALSE))/12)</f>
        <v>0</v>
      </c>
      <c r="CH18" s="1"/>
      <c r="CI18" s="37"/>
      <c r="CJ18" s="31">
        <f>CG18+(VLOOKUP($C18,'Plant in Service no CIAC'!$C$5:$BK$21,CJ$2+1,FALSE)*(VLOOKUP($C18,'Depr Rates'!$A$3:$F$30,$I$2+1,FALSE))/12)</f>
        <v>0</v>
      </c>
      <c r="CK18" s="1"/>
      <c r="CL18" s="37"/>
      <c r="CM18" s="31">
        <f>CJ18+(VLOOKUP($C18,'Plant in Service no CIAC'!$C$5:$BK$21,CM$2+1,FALSE)*(VLOOKUP($C18,'Depr Rates'!$A$3:$F$30,$I$2+1,FALSE))/12)</f>
        <v>0</v>
      </c>
      <c r="CN18" s="1"/>
      <c r="CO18" s="37"/>
      <c r="CP18" s="31">
        <f>CM18+(VLOOKUP($C18,'Plant in Service no CIAC'!$C$5:$BK$21,CP$2+1,FALSE)*(VLOOKUP($C18,'Depr Rates'!$A$3:$F$30,$I$2+1,FALSE))/12)</f>
        <v>0</v>
      </c>
      <c r="CQ18" s="1"/>
      <c r="CR18" s="37"/>
      <c r="CS18" s="31">
        <f>CP18+(VLOOKUP($C18,'Plant in Service no CIAC'!$C$5:$BK$21,CS$2+1,FALSE)*(VLOOKUP($C18,'Depr Rates'!$A$3:$F$30,$I$2+1,FALSE))/12)</f>
        <v>0</v>
      </c>
      <c r="CT18" s="1"/>
      <c r="CU18" s="37"/>
      <c r="CV18" s="31">
        <f>CS18+(VLOOKUP($C18,'Plant in Service no CIAC'!$C$5:$BK$21,CV$2+1,FALSE)*(VLOOKUP($C18,'Depr Rates'!$A$3:$F$30,$I$2+1,FALSE))/12)</f>
        <v>0</v>
      </c>
      <c r="CW18" s="1"/>
      <c r="CX18" s="37"/>
      <c r="CY18" s="31">
        <f>CV18+(VLOOKUP($C18,'Plant in Service no CIAC'!$C$5:$BK$21,CY$2+1,FALSE)*(VLOOKUP($C18,'Depr Rates'!$A$3:$F$30,$I$2+1,FALSE))/12)</f>
        <v>0</v>
      </c>
      <c r="CZ18" s="1"/>
      <c r="DA18" s="37"/>
      <c r="DB18" s="31">
        <f>CY18+(VLOOKUP($C18,'Plant in Service no CIAC'!$C$5:$BK$21,DB$2+1,FALSE)*(VLOOKUP($C18,'Depr Rates'!$A$3:$F$30,$I$2+1,FALSE))/12)</f>
        <v>0</v>
      </c>
      <c r="DC18" s="1"/>
      <c r="DD18" s="37"/>
      <c r="DE18" s="31">
        <f>DB18+(VLOOKUP($C18,'Plant in Service no CIAC'!$C$5:$BK$21,DE$2+1,FALSE)*(VLOOKUP($C18,'Depr Rates'!$A$3:$F$30,$I$2+1,FALSE))/12)</f>
        <v>0</v>
      </c>
      <c r="DF18" s="1"/>
      <c r="DG18" s="37"/>
      <c r="DH18" s="31">
        <f>DE18+(VLOOKUP($C18,'Plant in Service no CIAC'!$C$5:$BK$21,DH$2+1,FALSE)*(VLOOKUP($C18,'Depr Rates'!$A$3:$F$30,$I$2+1,FALSE))/12)</f>
        <v>0</v>
      </c>
      <c r="DI18" s="1"/>
      <c r="DJ18" s="37"/>
      <c r="DK18" s="31">
        <f>DH18+(VLOOKUP($C18,'Plant in Service no CIAC'!$C$5:$BK$21,DK$2+1,FALSE)*(VLOOKUP($C18,'Depr Rates'!$A$3:$F$30,$I$2+1,FALSE))/12)</f>
        <v>0</v>
      </c>
      <c r="DL18" s="1"/>
      <c r="DM18" s="37"/>
      <c r="DN18" s="31">
        <f>DK18+(VLOOKUP($C18,'Plant in Service no CIAC'!$C$5:$BK$21,DN$2+1,FALSE)*(VLOOKUP($C18,'Depr Rates'!$A$3:$F$30,$I$2+1,FALSE))/12)</f>
        <v>0</v>
      </c>
      <c r="DO18" s="1"/>
      <c r="DP18" s="37"/>
      <c r="DQ18" s="31">
        <f>DN18+(VLOOKUP($C18,'Plant in Service no CIAC'!$C$5:$BK$21,DQ$2+1,FALSE)*(VLOOKUP($C18,'Depr Rates'!$A$3:$F$30,$I$2+1,FALSE))/12)</f>
        <v>0</v>
      </c>
      <c r="DR18" s="1"/>
      <c r="DS18" s="37"/>
      <c r="DT18" s="31">
        <f>DQ18+(VLOOKUP($C18,'Plant in Service no CIAC'!$C$5:$BK$21,DT$2+1,FALSE)*(VLOOKUP($C18,'Depr Rates'!$A$3:$F$30,$I$2+1,FALSE))/12)</f>
        <v>0</v>
      </c>
      <c r="DU18" s="1"/>
      <c r="DV18" s="37"/>
      <c r="DW18" s="31">
        <f>DT18+(VLOOKUP($C18,'Plant in Service no CIAC'!$C$5:$BK$21,DW$2+1,FALSE)*(VLOOKUP($C18,'Depr Rates'!$A$3:$F$30,$I$2+1,FALSE))/12)</f>
        <v>0</v>
      </c>
      <c r="DX18" s="1"/>
      <c r="DY18" s="37"/>
      <c r="DZ18" s="31">
        <f>DW18+(VLOOKUP($C18,'Plant in Service no CIAC'!$C$5:$BK$21,DZ$2+1,FALSE)*(VLOOKUP($C18,'Depr Rates'!$A$3:$F$30,$I$2+1,FALSE))/12)</f>
        <v>0</v>
      </c>
      <c r="EA18" s="1"/>
      <c r="EB18" s="37"/>
      <c r="EC18" s="31">
        <f>DZ18+(VLOOKUP($C18,'Plant in Service no CIAC'!$C$5:$BK$21,EC$2+1,FALSE)*(VLOOKUP($C18,'Depr Rates'!$A$3:$F$30,$I$2+1,FALSE))/12)</f>
        <v>0</v>
      </c>
      <c r="ED18" s="1"/>
      <c r="EE18" s="37"/>
      <c r="EF18" s="31">
        <f>EC18+(VLOOKUP($C18,'Plant in Service no CIAC'!$C$5:$BK$21,EF$2+1,FALSE)*(VLOOKUP($C18,'Depr Rates'!$A$3:$F$30,$I$2+1,FALSE))/12)</f>
        <v>0</v>
      </c>
      <c r="EG18" s="1"/>
      <c r="EH18" s="37"/>
      <c r="EI18" s="31">
        <f>EF18+(VLOOKUP($C18,'Plant in Service no CIAC'!$C$5:$BK$21,EI$2+1,FALSE)*(VLOOKUP($C18,'Depr Rates'!$A$3:$F$30,$I$2+1,FALSE))/12)</f>
        <v>0</v>
      </c>
      <c r="EJ18" s="1"/>
      <c r="EK18" s="37"/>
      <c r="EL18" s="31">
        <f>EI18+(VLOOKUP($C18,'Plant in Service no CIAC'!$C$5:$BK$21,EL$2+1,FALSE)*(VLOOKUP($C18,'Depr Rates'!$A$3:$F$30,$I$2+1,FALSE))/12)</f>
        <v>0</v>
      </c>
      <c r="EM18" s="1"/>
      <c r="EN18" s="37"/>
      <c r="EO18" s="31">
        <f>EL18+(VLOOKUP($C18,'Plant in Service no CIAC'!$C$5:$BK$21,EO$2+1,FALSE)*(VLOOKUP($C18,'Depr Rates'!$A$3:$F$30,$I$2+1,FALSE))/12)</f>
        <v>0</v>
      </c>
      <c r="EP18" s="1"/>
      <c r="EQ18" s="37"/>
      <c r="ER18" s="31">
        <f>EO18+(VLOOKUP($C18,'Plant in Service no CIAC'!$C$5:$BK$21,ER$2+1,FALSE)*(VLOOKUP($C18,'Depr Rates'!$A$3:$F$30,$I$2+1,FALSE))/12)</f>
        <v>0</v>
      </c>
      <c r="ES18" s="1"/>
      <c r="ET18" s="37"/>
      <c r="EU18" s="31">
        <f>ER18+(VLOOKUP($C18,'Plant in Service no CIAC'!$C$5:$BK$21,EU$2+1,FALSE)*(VLOOKUP($C18,'Depr Rates'!$A$3:$F$30,$I$2+1,FALSE))/12)</f>
        <v>0</v>
      </c>
      <c r="EV18" s="1"/>
      <c r="EW18" s="37"/>
      <c r="EX18" s="31">
        <f>EU18+(VLOOKUP($C18,'Plant in Service no CIAC'!$C$5:$BK$21,EX$2+1,FALSE)*(VLOOKUP($C18,'Depr Rates'!$A$3:$F$30,$I$2+1,FALSE))/12)</f>
        <v>0</v>
      </c>
      <c r="EY18" s="1"/>
      <c r="EZ18" s="37"/>
      <c r="FA18" s="31">
        <f>EX18+(VLOOKUP($C18,'Plant in Service no CIAC'!$C$5:$BK$21,FA$2+1,FALSE)*(VLOOKUP($C18,'Depr Rates'!$A$3:$F$30,$I$2+1,FALSE))/12)</f>
        <v>0</v>
      </c>
      <c r="FB18" s="1"/>
      <c r="FC18" s="37"/>
      <c r="FD18" s="31">
        <f>FA18+(VLOOKUP($C18,'Plant in Service no CIAC'!$C$5:$BK$21,FD$2+1,FALSE)*(VLOOKUP($C18,'Depr Rates'!$A$3:$F$30,$I$2+1,FALSE))/12)</f>
        <v>0</v>
      </c>
      <c r="FG18" s="31">
        <f>FD18+(VLOOKUP($C18,'Plant in Service no CIAC'!$C$5:$BK$21,FG$2+1,FALSE)*(VLOOKUP($C18,'Depr Rates'!$A$3:$F$30,$I$2+1,FALSE))/12)</f>
        <v>0</v>
      </c>
      <c r="FJ18" s="31">
        <f>FG18+(VLOOKUP($C18,'Plant in Service no CIAC'!$C$5:$BK$21,FJ$2+1,FALSE)*(VLOOKUP($C18,'Depr Rates'!$A$3:$F$30,$I$2+1,FALSE))/12)</f>
        <v>0</v>
      </c>
    </row>
    <row r="19" spans="1:166" x14ac:dyDescent="0.2">
      <c r="A19" s="10"/>
      <c r="B19" s="10"/>
      <c r="D19" s="27"/>
      <c r="E19" s="3"/>
      <c r="F19" s="33"/>
      <c r="G19" s="31"/>
      <c r="H19" s="1"/>
      <c r="I19" s="37"/>
      <c r="J19" s="31"/>
      <c r="K19" s="1"/>
      <c r="L19" s="37"/>
      <c r="M19" s="31"/>
      <c r="N19" s="1"/>
      <c r="O19" s="37"/>
      <c r="P19" s="31"/>
      <c r="Q19" s="1"/>
      <c r="R19" s="37"/>
      <c r="S19" s="31"/>
      <c r="T19" s="1"/>
      <c r="U19" s="37"/>
      <c r="V19" s="31"/>
      <c r="W19" s="1"/>
      <c r="X19" s="37"/>
      <c r="Y19" s="31"/>
      <c r="Z19" s="1"/>
      <c r="AA19" s="37"/>
      <c r="AB19" s="31"/>
      <c r="AC19" s="1"/>
      <c r="AD19" s="37"/>
      <c r="AE19" s="31"/>
      <c r="AF19" s="1"/>
      <c r="AG19" s="37"/>
      <c r="AH19" s="31"/>
      <c r="AI19" s="1"/>
      <c r="AJ19" s="37"/>
      <c r="AK19" s="31"/>
      <c r="AL19" s="1"/>
      <c r="AM19" s="37"/>
      <c r="AN19" s="31"/>
      <c r="AO19" s="1"/>
      <c r="AP19" s="37"/>
      <c r="AQ19" s="31"/>
      <c r="AR19" s="1"/>
      <c r="AS19" s="37"/>
      <c r="AT19" s="31"/>
      <c r="AU19" s="1"/>
      <c r="AV19" s="37"/>
      <c r="AW19" s="31"/>
      <c r="AX19" s="1"/>
      <c r="AY19" s="37"/>
      <c r="AZ19" s="31"/>
      <c r="BA19" s="1"/>
      <c r="BB19" s="37"/>
      <c r="BC19" s="31"/>
      <c r="BD19" s="1"/>
      <c r="BE19" s="37"/>
      <c r="BF19" s="31"/>
      <c r="BG19" s="1"/>
      <c r="BH19" s="37"/>
      <c r="BI19" s="31"/>
      <c r="BJ19" s="1"/>
      <c r="BK19" s="37"/>
      <c r="BL19" s="31"/>
      <c r="BM19" s="1"/>
      <c r="BN19" s="37"/>
      <c r="BO19" s="31"/>
      <c r="BP19" s="1"/>
      <c r="BQ19" s="37"/>
      <c r="BR19" s="31"/>
      <c r="BS19" s="1"/>
      <c r="BT19" s="37"/>
      <c r="BU19" s="31"/>
      <c r="BV19" s="1"/>
      <c r="BW19" s="37"/>
      <c r="BX19" s="31"/>
      <c r="BY19" s="1"/>
      <c r="BZ19" s="37"/>
      <c r="CA19" s="31"/>
      <c r="CB19" s="1"/>
      <c r="CC19" s="37"/>
      <c r="CD19" s="31"/>
      <c r="CE19" s="1"/>
      <c r="CF19" s="37"/>
      <c r="CG19" s="31"/>
      <c r="CH19" s="1"/>
      <c r="CI19" s="37"/>
      <c r="CJ19" s="31"/>
      <c r="CK19" s="1"/>
      <c r="CL19" s="37"/>
      <c r="CM19" s="31"/>
      <c r="CN19" s="1"/>
      <c r="CO19" s="37"/>
      <c r="CP19" s="31"/>
      <c r="CQ19" s="1"/>
      <c r="CR19" s="37"/>
      <c r="CS19" s="31"/>
      <c r="CT19" s="1"/>
      <c r="CU19" s="37"/>
      <c r="CV19" s="31"/>
      <c r="CW19" s="1"/>
      <c r="CX19" s="37"/>
      <c r="CY19" s="31"/>
      <c r="CZ19" s="1"/>
      <c r="DA19" s="37"/>
      <c r="DB19" s="31"/>
      <c r="DC19" s="1"/>
      <c r="DD19" s="37"/>
      <c r="DE19" s="31"/>
      <c r="DF19" s="1"/>
      <c r="DG19" s="37"/>
      <c r="DH19" s="31"/>
      <c r="DI19" s="1"/>
      <c r="DJ19" s="37"/>
      <c r="DK19" s="31"/>
      <c r="DL19" s="1"/>
      <c r="DM19" s="37"/>
      <c r="DN19" s="31"/>
      <c r="DO19" s="1"/>
      <c r="DP19" s="37"/>
      <c r="DQ19" s="31"/>
      <c r="DR19" s="1"/>
      <c r="DS19" s="37"/>
      <c r="DT19" s="31"/>
      <c r="DU19" s="1"/>
      <c r="DV19" s="37"/>
      <c r="DW19" s="31"/>
      <c r="DX19" s="1"/>
      <c r="DY19" s="37"/>
      <c r="DZ19" s="31"/>
      <c r="EA19" s="1"/>
      <c r="EB19" s="37"/>
      <c r="EC19" s="31"/>
      <c r="ED19" s="1"/>
      <c r="EE19" s="37"/>
      <c r="EF19" s="31"/>
      <c r="EG19" s="1"/>
      <c r="EH19" s="37"/>
      <c r="EI19" s="31"/>
      <c r="EJ19" s="1"/>
      <c r="EK19" s="37"/>
      <c r="EL19" s="31"/>
      <c r="EM19" s="1"/>
      <c r="EN19" s="37"/>
      <c r="EO19" s="31"/>
      <c r="EP19" s="1"/>
      <c r="EQ19" s="37"/>
      <c r="ER19" s="31"/>
      <c r="ES19" s="1"/>
      <c r="ET19" s="37"/>
      <c r="EU19" s="31"/>
      <c r="EV19" s="1"/>
      <c r="EW19" s="37"/>
      <c r="EX19" s="31"/>
      <c r="EY19" s="1"/>
      <c r="EZ19" s="37"/>
      <c r="FA19" s="31"/>
      <c r="FB19" s="1"/>
      <c r="FC19" s="37"/>
    </row>
    <row r="20" spans="1:166" x14ac:dyDescent="0.2">
      <c r="A20" s="10"/>
      <c r="B20" s="10"/>
      <c r="D20" s="27"/>
      <c r="E20" s="3"/>
      <c r="F20" s="33"/>
      <c r="G20" s="31"/>
      <c r="H20" s="1"/>
      <c r="I20" s="37"/>
      <c r="J20" s="31"/>
      <c r="K20" s="1"/>
      <c r="L20" s="37"/>
      <c r="M20" s="31"/>
      <c r="N20" s="1"/>
      <c r="O20" s="37"/>
      <c r="P20" s="31"/>
      <c r="Q20" s="1"/>
      <c r="R20" s="37"/>
      <c r="S20" s="31"/>
      <c r="T20" s="1"/>
      <c r="U20" s="37"/>
      <c r="V20" s="31"/>
      <c r="W20" s="1"/>
      <c r="X20" s="37"/>
      <c r="Y20" s="31"/>
      <c r="Z20" s="1"/>
      <c r="AA20" s="37"/>
      <c r="AB20" s="31"/>
      <c r="AC20" s="1"/>
      <c r="AD20" s="37"/>
      <c r="AE20" s="31"/>
      <c r="AF20" s="1"/>
      <c r="AG20" s="37"/>
      <c r="AH20" s="31"/>
      <c r="AI20" s="1"/>
      <c r="AJ20" s="37"/>
      <c r="AK20" s="31"/>
      <c r="AL20" s="1"/>
      <c r="AM20" s="37"/>
      <c r="AN20" s="31"/>
      <c r="AO20" s="1"/>
      <c r="AP20" s="37"/>
      <c r="AQ20" s="31"/>
      <c r="AR20" s="1"/>
      <c r="AS20" s="37"/>
      <c r="AT20" s="31"/>
      <c r="AU20" s="1"/>
      <c r="AV20" s="37"/>
      <c r="AW20" s="31"/>
      <c r="AX20" s="1"/>
      <c r="AY20" s="37"/>
      <c r="AZ20" s="31"/>
      <c r="BA20" s="1"/>
      <c r="BB20" s="37"/>
      <c r="BC20" s="31"/>
      <c r="BD20" s="1"/>
      <c r="BE20" s="37"/>
      <c r="BF20" s="31"/>
      <c r="BG20" s="1"/>
      <c r="BH20" s="37"/>
      <c r="BI20" s="31"/>
      <c r="BJ20" s="1"/>
      <c r="BK20" s="37"/>
      <c r="BL20" s="31"/>
      <c r="BM20" s="1"/>
      <c r="BN20" s="37"/>
      <c r="BO20" s="31"/>
      <c r="BP20" s="1"/>
      <c r="BQ20" s="37"/>
      <c r="BR20" s="31"/>
      <c r="BS20" s="1"/>
      <c r="BT20" s="37"/>
      <c r="BU20" s="31"/>
      <c r="BV20" s="1"/>
      <c r="BW20" s="37"/>
      <c r="BX20" s="31"/>
      <c r="BY20" s="1"/>
      <c r="BZ20" s="37"/>
      <c r="CA20" s="31"/>
      <c r="CB20" s="1"/>
      <c r="CC20" s="37"/>
      <c r="CD20" s="31"/>
      <c r="CE20" s="1"/>
      <c r="CF20" s="37"/>
      <c r="CG20" s="31"/>
      <c r="CH20" s="1"/>
      <c r="CI20" s="37"/>
      <c r="CJ20" s="31"/>
      <c r="CK20" s="1"/>
      <c r="CL20" s="37"/>
      <c r="CM20" s="31"/>
      <c r="CN20" s="1"/>
      <c r="CO20" s="37"/>
      <c r="CP20" s="31"/>
      <c r="CQ20" s="1"/>
      <c r="CR20" s="37"/>
      <c r="CS20" s="31"/>
      <c r="CT20" s="1"/>
      <c r="CU20" s="37"/>
      <c r="CV20" s="31"/>
      <c r="CW20" s="1"/>
      <c r="CX20" s="37"/>
      <c r="CY20" s="31"/>
      <c r="CZ20" s="1"/>
      <c r="DA20" s="37"/>
      <c r="DB20" s="31"/>
      <c r="DC20" s="1"/>
      <c r="DD20" s="37"/>
      <c r="DE20" s="31"/>
      <c r="DF20" s="1"/>
      <c r="DG20" s="37"/>
      <c r="DH20" s="31"/>
      <c r="DI20" s="1"/>
      <c r="DJ20" s="37"/>
      <c r="DK20" s="31"/>
      <c r="DL20" s="1"/>
      <c r="DM20" s="37"/>
      <c r="DN20" s="31"/>
      <c r="DO20" s="1"/>
      <c r="DP20" s="37"/>
      <c r="DQ20" s="31"/>
      <c r="DR20" s="1"/>
      <c r="DS20" s="37"/>
      <c r="DT20" s="31"/>
      <c r="DU20" s="1"/>
      <c r="DV20" s="37"/>
      <c r="DW20" s="31"/>
      <c r="DX20" s="1"/>
      <c r="DY20" s="37"/>
      <c r="DZ20" s="31"/>
      <c r="EA20" s="1"/>
      <c r="EB20" s="37"/>
      <c r="EC20" s="31"/>
      <c r="ED20" s="1"/>
      <c r="EE20" s="37"/>
      <c r="EF20" s="31"/>
      <c r="EG20" s="1"/>
      <c r="EH20" s="37"/>
      <c r="EI20" s="31"/>
      <c r="EJ20" s="1"/>
      <c r="EK20" s="37"/>
      <c r="EL20" s="31"/>
      <c r="EM20" s="1"/>
      <c r="EN20" s="37"/>
      <c r="EO20" s="31"/>
      <c r="EP20" s="1"/>
      <c r="EQ20" s="37"/>
      <c r="ER20" s="31"/>
      <c r="ES20" s="1"/>
      <c r="ET20" s="37"/>
      <c r="EU20" s="31"/>
      <c r="EV20" s="1"/>
      <c r="EW20" s="37"/>
      <c r="EX20" s="31"/>
      <c r="EY20" s="1"/>
      <c r="EZ20" s="37"/>
      <c r="FA20" s="31"/>
      <c r="FB20" s="1"/>
      <c r="FC20" s="37"/>
    </row>
    <row r="21" spans="1:166" x14ac:dyDescent="0.2">
      <c r="A21" s="10"/>
      <c r="B21" s="10"/>
      <c r="C21" s="10"/>
      <c r="D21" s="27"/>
      <c r="E21" s="3"/>
      <c r="F21" s="33"/>
      <c r="G21" s="31"/>
      <c r="H21" s="1"/>
      <c r="I21" s="37"/>
      <c r="J21" s="31"/>
      <c r="K21" s="1"/>
      <c r="L21" s="37"/>
      <c r="M21" s="31"/>
      <c r="N21" s="1"/>
      <c r="O21" s="37"/>
      <c r="P21" s="31"/>
      <c r="Q21" s="1"/>
      <c r="R21" s="37"/>
      <c r="S21" s="31"/>
      <c r="T21" s="1"/>
      <c r="U21" s="37"/>
      <c r="V21" s="31"/>
      <c r="W21" s="1"/>
      <c r="X21" s="37"/>
      <c r="Y21" s="31"/>
      <c r="Z21" s="1"/>
      <c r="AA21" s="37"/>
      <c r="AB21" s="31"/>
      <c r="AC21" s="1"/>
      <c r="AD21" s="37"/>
      <c r="AE21" s="31"/>
      <c r="AF21" s="1"/>
      <c r="AG21" s="37"/>
      <c r="AH21" s="31"/>
      <c r="AI21" s="1"/>
      <c r="AJ21" s="37"/>
      <c r="AK21" s="31"/>
      <c r="AL21" s="1"/>
      <c r="AM21" s="37"/>
      <c r="AN21" s="31"/>
      <c r="AO21" s="1"/>
      <c r="AP21" s="37"/>
      <c r="AQ21" s="31"/>
      <c r="AR21" s="1"/>
      <c r="AS21" s="37"/>
      <c r="AT21" s="31"/>
      <c r="AU21" s="1"/>
      <c r="AV21" s="37"/>
      <c r="AW21" s="31"/>
      <c r="AX21" s="1"/>
      <c r="AY21" s="37"/>
      <c r="AZ21" s="31"/>
      <c r="BA21" s="1"/>
      <c r="BB21" s="37"/>
      <c r="BC21" s="31"/>
      <c r="BD21" s="1"/>
      <c r="BE21" s="37"/>
      <c r="BF21" s="31"/>
      <c r="BG21" s="1"/>
      <c r="BH21" s="37"/>
      <c r="BI21" s="31"/>
      <c r="BJ21" s="1"/>
      <c r="BK21" s="37"/>
      <c r="BL21" s="31"/>
      <c r="BM21" s="1"/>
      <c r="BN21" s="37"/>
      <c r="BO21" s="31"/>
      <c r="BP21" s="1"/>
      <c r="BQ21" s="37"/>
      <c r="BR21" s="31"/>
      <c r="BS21" s="1"/>
      <c r="BT21" s="37"/>
      <c r="BU21" s="31"/>
      <c r="BV21" s="1"/>
      <c r="BW21" s="37"/>
      <c r="BX21" s="31"/>
      <c r="BY21" s="1"/>
      <c r="BZ21" s="37"/>
      <c r="CA21" s="31"/>
      <c r="CB21" s="1"/>
      <c r="CC21" s="37"/>
      <c r="CD21" s="31"/>
      <c r="CE21" s="1"/>
      <c r="CF21" s="37"/>
      <c r="CG21" s="31"/>
      <c r="CH21" s="1"/>
      <c r="CI21" s="37"/>
      <c r="CJ21" s="31"/>
      <c r="CK21" s="1"/>
      <c r="CL21" s="37"/>
      <c r="CM21" s="31"/>
      <c r="CN21" s="1"/>
      <c r="CO21" s="37"/>
      <c r="CP21" s="31"/>
      <c r="CQ21" s="1"/>
      <c r="CR21" s="37"/>
      <c r="CS21" s="31"/>
      <c r="CT21" s="1"/>
      <c r="CU21" s="37"/>
      <c r="CV21" s="31"/>
      <c r="CW21" s="1"/>
      <c r="CX21" s="37"/>
      <c r="CY21" s="31"/>
      <c r="CZ21" s="1"/>
      <c r="DA21" s="37"/>
      <c r="DB21" s="31"/>
      <c r="DC21" s="1"/>
      <c r="DD21" s="37"/>
      <c r="DE21" s="31"/>
      <c r="DF21" s="1"/>
      <c r="DG21" s="37"/>
      <c r="DH21" s="31"/>
      <c r="DI21" s="1"/>
      <c r="DJ21" s="37"/>
      <c r="DK21" s="31"/>
      <c r="DL21" s="1"/>
      <c r="DM21" s="37"/>
      <c r="DN21" s="31"/>
      <c r="DO21" s="1"/>
      <c r="DP21" s="37"/>
      <c r="DQ21" s="31"/>
      <c r="DR21" s="1"/>
      <c r="DS21" s="37"/>
      <c r="DT21" s="31"/>
      <c r="DU21" s="1"/>
      <c r="DV21" s="37"/>
      <c r="DW21" s="31"/>
      <c r="DX21" s="1"/>
      <c r="DY21" s="37"/>
      <c r="DZ21" s="31"/>
      <c r="EA21" s="1"/>
      <c r="EB21" s="37"/>
      <c r="EC21" s="31"/>
      <c r="ED21" s="1"/>
      <c r="EE21" s="37"/>
      <c r="EF21" s="31"/>
      <c r="EG21" s="1"/>
      <c r="EH21" s="37"/>
      <c r="EI21" s="31"/>
      <c r="EJ21" s="1"/>
      <c r="EK21" s="37"/>
      <c r="EL21" s="31"/>
      <c r="EM21" s="1"/>
      <c r="EN21" s="37"/>
      <c r="EO21" s="31"/>
      <c r="EP21" s="1"/>
      <c r="EQ21" s="37"/>
      <c r="ER21" s="31"/>
      <c r="ES21" s="1"/>
      <c r="ET21" s="37"/>
      <c r="EU21" s="31"/>
      <c r="EV21" s="1"/>
      <c r="EW21" s="37"/>
      <c r="EX21" s="31"/>
      <c r="EY21" s="1"/>
      <c r="EZ21" s="37"/>
      <c r="FA21" s="31"/>
      <c r="FB21" s="1"/>
      <c r="FC21" s="37"/>
    </row>
    <row r="22" spans="1:166" x14ac:dyDescent="0.2">
      <c r="A22" s="12"/>
      <c r="B22" s="13"/>
      <c r="C22" s="13"/>
      <c r="D22" s="28"/>
      <c r="E22" s="7"/>
      <c r="F22" s="34"/>
      <c r="G22" s="28"/>
      <c r="H22" s="23"/>
      <c r="I22" s="34"/>
      <c r="J22" s="28"/>
      <c r="K22" s="7"/>
      <c r="L22" s="34"/>
      <c r="M22" s="28"/>
      <c r="N22" s="7"/>
      <c r="O22" s="34"/>
      <c r="P22" s="28"/>
      <c r="Q22" s="7"/>
      <c r="R22" s="34"/>
      <c r="S22" s="28"/>
      <c r="T22" s="7"/>
      <c r="U22" s="34"/>
      <c r="V22" s="28"/>
      <c r="W22" s="7"/>
      <c r="X22" s="34"/>
      <c r="Y22" s="28"/>
      <c r="Z22" s="7"/>
      <c r="AA22" s="34"/>
      <c r="AB22" s="28"/>
      <c r="AC22" s="7"/>
      <c r="AD22" s="34"/>
      <c r="AE22" s="28"/>
      <c r="AF22" s="7"/>
      <c r="AG22" s="34"/>
      <c r="AH22" s="28"/>
      <c r="AI22" s="7"/>
      <c r="AJ22" s="34"/>
      <c r="AK22" s="28"/>
      <c r="AL22" s="7"/>
      <c r="AM22" s="34"/>
      <c r="AN22" s="28"/>
      <c r="AO22" s="7"/>
      <c r="AP22" s="34"/>
      <c r="AQ22" s="28"/>
      <c r="AR22" s="7"/>
      <c r="AS22" s="34"/>
      <c r="AT22" s="28"/>
      <c r="AU22" s="7"/>
      <c r="AV22" s="34"/>
      <c r="AW22" s="28"/>
      <c r="AX22" s="7"/>
      <c r="AY22" s="34"/>
      <c r="AZ22" s="28"/>
      <c r="BA22" s="7"/>
      <c r="BB22" s="34"/>
      <c r="BC22" s="28"/>
      <c r="BD22" s="7"/>
      <c r="BE22" s="34"/>
      <c r="BF22" s="28"/>
      <c r="BG22" s="7"/>
      <c r="BH22" s="34"/>
      <c r="BI22" s="28"/>
      <c r="BJ22" s="7"/>
      <c r="BK22" s="34"/>
      <c r="BL22" s="28"/>
      <c r="BM22" s="7"/>
      <c r="BN22" s="34"/>
      <c r="BO22" s="28"/>
      <c r="BP22" s="7"/>
      <c r="BQ22" s="34"/>
      <c r="BR22" s="28"/>
      <c r="BS22" s="7"/>
      <c r="BT22" s="34"/>
      <c r="BU22" s="28"/>
      <c r="BV22" s="7"/>
      <c r="BW22" s="34"/>
      <c r="BX22" s="28"/>
      <c r="BY22" s="7"/>
      <c r="BZ22" s="34"/>
      <c r="CA22" s="28"/>
      <c r="CB22" s="7"/>
      <c r="CC22" s="34"/>
      <c r="CD22" s="28"/>
      <c r="CE22" s="7"/>
      <c r="CF22" s="34"/>
      <c r="CG22" s="28"/>
      <c r="CH22" s="7"/>
      <c r="CI22" s="34"/>
      <c r="CJ22" s="28"/>
      <c r="CK22" s="7"/>
      <c r="CL22" s="34"/>
      <c r="CM22" s="28"/>
      <c r="CN22" s="7"/>
      <c r="CO22" s="34"/>
      <c r="CP22" s="28"/>
      <c r="CQ22" s="7"/>
      <c r="CR22" s="34"/>
      <c r="CS22" s="28"/>
      <c r="CT22" s="7"/>
      <c r="CU22" s="34"/>
      <c r="CV22" s="28"/>
      <c r="CW22" s="7"/>
      <c r="CX22" s="34"/>
      <c r="CY22" s="28"/>
      <c r="CZ22" s="7"/>
      <c r="DA22" s="34"/>
      <c r="DB22" s="28"/>
      <c r="DC22" s="7"/>
      <c r="DD22" s="34"/>
      <c r="DE22" s="28"/>
      <c r="DF22" s="7"/>
      <c r="DG22" s="34"/>
      <c r="DH22" s="28"/>
      <c r="DI22" s="7"/>
      <c r="DJ22" s="34"/>
      <c r="DK22" s="28"/>
      <c r="DL22" s="7"/>
      <c r="DM22" s="34"/>
      <c r="DN22" s="28"/>
      <c r="DO22" s="7"/>
      <c r="DP22" s="34"/>
      <c r="DQ22" s="28"/>
      <c r="DR22" s="7"/>
      <c r="DS22" s="34"/>
      <c r="DT22" s="28"/>
      <c r="DU22" s="7"/>
      <c r="DV22" s="34"/>
      <c r="DW22" s="28"/>
      <c r="DX22" s="7"/>
      <c r="DY22" s="34"/>
      <c r="DZ22" s="28"/>
      <c r="EA22" s="7"/>
      <c r="EB22" s="34"/>
      <c r="EC22" s="28"/>
      <c r="ED22" s="7"/>
      <c r="EE22" s="34"/>
      <c r="EF22" s="28"/>
      <c r="EG22" s="7"/>
      <c r="EH22" s="34"/>
      <c r="EI22" s="28"/>
      <c r="EJ22" s="7"/>
      <c r="EK22" s="34"/>
      <c r="EL22" s="28"/>
      <c r="EM22" s="7"/>
      <c r="EN22" s="34"/>
      <c r="EO22" s="28"/>
      <c r="EP22" s="7"/>
      <c r="EQ22" s="34"/>
      <c r="ER22" s="28"/>
      <c r="ES22" s="7"/>
      <c r="ET22" s="34"/>
      <c r="EU22" s="28"/>
      <c r="EV22" s="7"/>
      <c r="EW22" s="34"/>
      <c r="EX22" s="28"/>
      <c r="EY22" s="7"/>
      <c r="EZ22" s="34"/>
      <c r="FA22" s="28"/>
      <c r="FB22" s="7"/>
      <c r="FC22" s="34"/>
    </row>
    <row r="23" spans="1:166" x14ac:dyDescent="0.2">
      <c r="A23" s="14" t="s">
        <v>24</v>
      </c>
      <c r="B23" s="24"/>
      <c r="C23" s="15"/>
      <c r="D23" s="27">
        <f t="shared" ref="D23:AI23" si="50">SUM(D5:D21)</f>
        <v>2957489.6235560677</v>
      </c>
      <c r="E23" s="3">
        <f t="shared" si="50"/>
        <v>0</v>
      </c>
      <c r="F23" s="33">
        <f t="shared" si="50"/>
        <v>0</v>
      </c>
      <c r="G23" s="27">
        <f t="shared" si="50"/>
        <v>3027569.1807967341</v>
      </c>
      <c r="H23" s="3">
        <f t="shared" si="50"/>
        <v>0</v>
      </c>
      <c r="I23" s="33">
        <f t="shared" si="50"/>
        <v>0</v>
      </c>
      <c r="J23" s="27">
        <f t="shared" si="50"/>
        <v>3097648.7380374013</v>
      </c>
      <c r="K23" s="3">
        <f t="shared" si="50"/>
        <v>0</v>
      </c>
      <c r="L23" s="33">
        <f t="shared" si="50"/>
        <v>0</v>
      </c>
      <c r="M23" s="27">
        <f t="shared" si="50"/>
        <v>3167728.2952780686</v>
      </c>
      <c r="N23" s="3">
        <f t="shared" si="50"/>
        <v>0</v>
      </c>
      <c r="O23" s="33">
        <f t="shared" si="50"/>
        <v>0</v>
      </c>
      <c r="P23" s="27">
        <f t="shared" si="50"/>
        <v>3237807.8525187345</v>
      </c>
      <c r="Q23" s="3">
        <f t="shared" si="50"/>
        <v>0</v>
      </c>
      <c r="R23" s="33">
        <f t="shared" si="50"/>
        <v>0</v>
      </c>
      <c r="S23" s="27">
        <f t="shared" si="50"/>
        <v>3307887.4097594013</v>
      </c>
      <c r="T23" s="3">
        <f t="shared" si="50"/>
        <v>0</v>
      </c>
      <c r="U23" s="33">
        <f t="shared" si="50"/>
        <v>0</v>
      </c>
      <c r="V23" s="27">
        <f t="shared" si="50"/>
        <v>3377966.9670000682</v>
      </c>
      <c r="W23" s="3">
        <f t="shared" si="50"/>
        <v>0</v>
      </c>
      <c r="X23" s="33">
        <f t="shared" si="50"/>
        <v>0</v>
      </c>
      <c r="Y23" s="27">
        <f t="shared" si="50"/>
        <v>3448046.524240735</v>
      </c>
      <c r="Z23" s="3">
        <f t="shared" si="50"/>
        <v>0</v>
      </c>
      <c r="AA23" s="33">
        <f t="shared" si="50"/>
        <v>0</v>
      </c>
      <c r="AB23" s="27">
        <f t="shared" si="50"/>
        <v>3518126.0814814023</v>
      </c>
      <c r="AC23" s="3">
        <f t="shared" si="50"/>
        <v>0</v>
      </c>
      <c r="AD23" s="33">
        <f t="shared" si="50"/>
        <v>0</v>
      </c>
      <c r="AE23" s="27">
        <f t="shared" si="50"/>
        <v>3588205.6387220686</v>
      </c>
      <c r="AF23" s="3">
        <f t="shared" si="50"/>
        <v>0</v>
      </c>
      <c r="AG23" s="33">
        <f t="shared" si="50"/>
        <v>0</v>
      </c>
      <c r="AH23" s="27">
        <f t="shared" si="50"/>
        <v>3658285.1959627355</v>
      </c>
      <c r="AI23" s="3">
        <f t="shared" si="50"/>
        <v>0</v>
      </c>
      <c r="AJ23" s="33">
        <f t="shared" ref="AJ23:BO23" si="51">SUM(AJ5:AJ21)</f>
        <v>0</v>
      </c>
      <c r="AK23" s="27">
        <f t="shared" si="51"/>
        <v>3728364.7532034018</v>
      </c>
      <c r="AL23" s="3">
        <f t="shared" si="51"/>
        <v>0</v>
      </c>
      <c r="AM23" s="33">
        <f t="shared" si="51"/>
        <v>0</v>
      </c>
      <c r="AN23" s="27">
        <f t="shared" si="51"/>
        <v>3798444.3104440691</v>
      </c>
      <c r="AO23" s="3">
        <f t="shared" si="51"/>
        <v>0</v>
      </c>
      <c r="AP23" s="33">
        <f t="shared" si="51"/>
        <v>0</v>
      </c>
      <c r="AQ23" s="27">
        <f t="shared" si="51"/>
        <v>3868523.8676847355</v>
      </c>
      <c r="AR23" s="3">
        <f t="shared" si="51"/>
        <v>0</v>
      </c>
      <c r="AS23" s="33">
        <f t="shared" si="51"/>
        <v>0</v>
      </c>
      <c r="AT23" s="27">
        <f t="shared" si="51"/>
        <v>3938603.4249254018</v>
      </c>
      <c r="AU23" s="3">
        <f t="shared" si="51"/>
        <v>0</v>
      </c>
      <c r="AV23" s="33">
        <f t="shared" si="51"/>
        <v>0</v>
      </c>
      <c r="AW23" s="27">
        <f t="shared" si="51"/>
        <v>4008682.9821660691</v>
      </c>
      <c r="AX23" s="3">
        <f t="shared" si="51"/>
        <v>0</v>
      </c>
      <c r="AY23" s="33">
        <f t="shared" si="51"/>
        <v>0</v>
      </c>
      <c r="AZ23" s="27">
        <f t="shared" si="51"/>
        <v>4078396.062929736</v>
      </c>
      <c r="BA23" s="3">
        <f t="shared" si="51"/>
        <v>0</v>
      </c>
      <c r="BB23" s="33">
        <f t="shared" si="51"/>
        <v>0</v>
      </c>
      <c r="BC23" s="27">
        <f t="shared" si="51"/>
        <v>4148109.1436934024</v>
      </c>
      <c r="BD23" s="3">
        <f t="shared" si="51"/>
        <v>0</v>
      </c>
      <c r="BE23" s="33">
        <f t="shared" si="51"/>
        <v>0</v>
      </c>
      <c r="BF23" s="27">
        <f t="shared" si="51"/>
        <v>4217822.2244570693</v>
      </c>
      <c r="BG23" s="3">
        <f t="shared" si="51"/>
        <v>0</v>
      </c>
      <c r="BH23" s="33">
        <f t="shared" si="51"/>
        <v>0</v>
      </c>
      <c r="BI23" s="27">
        <f t="shared" si="51"/>
        <v>4287535.3052207371</v>
      </c>
      <c r="BJ23" s="3">
        <f t="shared" si="51"/>
        <v>0</v>
      </c>
      <c r="BK23" s="33">
        <f t="shared" si="51"/>
        <v>0</v>
      </c>
      <c r="BL23" s="27">
        <f t="shared" si="51"/>
        <v>4357248.385984404</v>
      </c>
      <c r="BM23" s="3">
        <f t="shared" si="51"/>
        <v>0</v>
      </c>
      <c r="BN23" s="33">
        <f t="shared" si="51"/>
        <v>0</v>
      </c>
      <c r="BO23" s="27">
        <f t="shared" si="51"/>
        <v>4426961.466748069</v>
      </c>
      <c r="BP23" s="3">
        <f t="shared" ref="BP23:CU23" si="52">SUM(BP5:BP21)</f>
        <v>0</v>
      </c>
      <c r="BQ23" s="33">
        <f t="shared" si="52"/>
        <v>0</v>
      </c>
      <c r="BR23" s="27">
        <f t="shared" si="52"/>
        <v>4496674.5475117369</v>
      </c>
      <c r="BS23" s="3">
        <f t="shared" si="52"/>
        <v>0</v>
      </c>
      <c r="BT23" s="33">
        <f t="shared" si="52"/>
        <v>0</v>
      </c>
      <c r="BU23" s="27">
        <f t="shared" si="52"/>
        <v>4566387.6282754038</v>
      </c>
      <c r="BV23" s="3">
        <f t="shared" si="52"/>
        <v>0</v>
      </c>
      <c r="BW23" s="33">
        <f t="shared" si="52"/>
        <v>0</v>
      </c>
      <c r="BX23" s="27">
        <f t="shared" si="52"/>
        <v>4636100.7090390706</v>
      </c>
      <c r="BY23" s="3">
        <f t="shared" si="52"/>
        <v>0</v>
      </c>
      <c r="BZ23" s="33">
        <f t="shared" si="52"/>
        <v>0</v>
      </c>
      <c r="CA23" s="27">
        <f t="shared" si="52"/>
        <v>4705813.7898027375</v>
      </c>
      <c r="CB23" s="3">
        <f t="shared" si="52"/>
        <v>0</v>
      </c>
      <c r="CC23" s="33">
        <f t="shared" si="52"/>
        <v>0</v>
      </c>
      <c r="CD23" s="27">
        <f t="shared" si="52"/>
        <v>4775526.8705664044</v>
      </c>
      <c r="CE23" s="3">
        <f t="shared" si="52"/>
        <v>0</v>
      </c>
      <c r="CF23" s="33">
        <f t="shared" si="52"/>
        <v>0</v>
      </c>
      <c r="CG23" s="27">
        <f t="shared" si="52"/>
        <v>4845239.9513300722</v>
      </c>
      <c r="CH23" s="3">
        <f t="shared" si="52"/>
        <v>0</v>
      </c>
      <c r="CI23" s="33">
        <f t="shared" si="52"/>
        <v>0</v>
      </c>
      <c r="CJ23" s="27">
        <f t="shared" si="52"/>
        <v>4914953.0320937382</v>
      </c>
      <c r="CK23" s="3">
        <f t="shared" si="52"/>
        <v>0</v>
      </c>
      <c r="CL23" s="33">
        <f t="shared" si="52"/>
        <v>0</v>
      </c>
      <c r="CM23" s="27">
        <f t="shared" si="52"/>
        <v>4984666.1128574042</v>
      </c>
      <c r="CN23" s="3">
        <f t="shared" si="52"/>
        <v>0</v>
      </c>
      <c r="CO23" s="33">
        <f t="shared" si="52"/>
        <v>0</v>
      </c>
      <c r="CP23" s="27">
        <f t="shared" si="52"/>
        <v>5054379.1936210711</v>
      </c>
      <c r="CQ23" s="3">
        <f t="shared" si="52"/>
        <v>0</v>
      </c>
      <c r="CR23" s="33">
        <f t="shared" si="52"/>
        <v>0</v>
      </c>
      <c r="CS23" s="27">
        <f t="shared" si="52"/>
        <v>5124092.274384737</v>
      </c>
      <c r="CT23" s="3">
        <f t="shared" si="52"/>
        <v>0</v>
      </c>
      <c r="CU23" s="33">
        <f t="shared" si="52"/>
        <v>0</v>
      </c>
      <c r="CV23" s="27">
        <f t="shared" ref="CV23:EA23" si="53">SUM(CV5:CV21)</f>
        <v>5193805.3551484048</v>
      </c>
      <c r="CW23" s="3">
        <f t="shared" si="53"/>
        <v>0</v>
      </c>
      <c r="CX23" s="33">
        <f t="shared" si="53"/>
        <v>0</v>
      </c>
      <c r="CY23" s="27">
        <f t="shared" si="53"/>
        <v>5263518.4359120708</v>
      </c>
      <c r="CZ23" s="3">
        <f t="shared" si="53"/>
        <v>0</v>
      </c>
      <c r="DA23" s="33">
        <f t="shared" si="53"/>
        <v>0</v>
      </c>
      <c r="DB23" s="27">
        <f t="shared" si="53"/>
        <v>5333231.5166757358</v>
      </c>
      <c r="DC23" s="3">
        <f t="shared" si="53"/>
        <v>0</v>
      </c>
      <c r="DD23" s="33">
        <f t="shared" si="53"/>
        <v>0</v>
      </c>
      <c r="DE23" s="27">
        <f t="shared" si="53"/>
        <v>5402944.5974394027</v>
      </c>
      <c r="DF23" s="3">
        <f t="shared" si="53"/>
        <v>0</v>
      </c>
      <c r="DG23" s="33">
        <f t="shared" si="53"/>
        <v>0</v>
      </c>
      <c r="DH23" s="27">
        <f t="shared" si="53"/>
        <v>5472657.6782030696</v>
      </c>
      <c r="DI23" s="3">
        <f t="shared" si="53"/>
        <v>0</v>
      </c>
      <c r="DJ23" s="33">
        <f t="shared" si="53"/>
        <v>0</v>
      </c>
      <c r="DK23" s="27">
        <f t="shared" si="53"/>
        <v>5542370.7589667365</v>
      </c>
      <c r="DL23" s="3">
        <f t="shared" si="53"/>
        <v>0</v>
      </c>
      <c r="DM23" s="33">
        <f t="shared" si="53"/>
        <v>0</v>
      </c>
      <c r="DN23" s="27">
        <f t="shared" si="53"/>
        <v>5612083.8397304034</v>
      </c>
      <c r="DO23" s="3">
        <f t="shared" si="53"/>
        <v>0</v>
      </c>
      <c r="DP23" s="33">
        <f t="shared" si="53"/>
        <v>0</v>
      </c>
      <c r="DQ23" s="27">
        <f t="shared" si="53"/>
        <v>5681796.9204940684</v>
      </c>
      <c r="DR23" s="3">
        <f t="shared" si="53"/>
        <v>0</v>
      </c>
      <c r="DS23" s="33">
        <f t="shared" si="53"/>
        <v>0</v>
      </c>
      <c r="DT23" s="27">
        <f t="shared" si="53"/>
        <v>5751510.0012577353</v>
      </c>
      <c r="DU23" s="3">
        <f t="shared" si="53"/>
        <v>0</v>
      </c>
      <c r="DV23" s="33">
        <f t="shared" si="53"/>
        <v>0</v>
      </c>
      <c r="DW23" s="27">
        <f t="shared" si="53"/>
        <v>5821223.0820214013</v>
      </c>
      <c r="DX23" s="3">
        <f t="shared" si="53"/>
        <v>0</v>
      </c>
      <c r="DY23" s="33">
        <f t="shared" si="53"/>
        <v>0</v>
      </c>
      <c r="DZ23" s="27">
        <f t="shared" si="53"/>
        <v>5890936.1627850691</v>
      </c>
      <c r="EA23" s="3">
        <f t="shared" si="53"/>
        <v>0</v>
      </c>
      <c r="EB23" s="33">
        <f t="shared" ref="EB23:FC23" si="54">SUM(EB5:EB21)</f>
        <v>0</v>
      </c>
      <c r="EC23" s="27">
        <f t="shared" si="54"/>
        <v>5960649.243548735</v>
      </c>
      <c r="ED23" s="3">
        <f t="shared" si="54"/>
        <v>0</v>
      </c>
      <c r="EE23" s="33">
        <f t="shared" si="54"/>
        <v>0</v>
      </c>
      <c r="EF23" s="27">
        <f t="shared" si="54"/>
        <v>6030362.3243124019</v>
      </c>
      <c r="EG23" s="3">
        <f t="shared" si="54"/>
        <v>0</v>
      </c>
      <c r="EH23" s="33">
        <f t="shared" si="54"/>
        <v>0</v>
      </c>
      <c r="EI23" s="27">
        <f t="shared" si="54"/>
        <v>6100075.4050760679</v>
      </c>
      <c r="EJ23" s="3">
        <f t="shared" si="54"/>
        <v>0</v>
      </c>
      <c r="EK23" s="33">
        <f t="shared" si="54"/>
        <v>0</v>
      </c>
      <c r="EL23" s="27">
        <f t="shared" si="54"/>
        <v>6169788.4858397339</v>
      </c>
      <c r="EM23" s="3">
        <f t="shared" si="54"/>
        <v>0</v>
      </c>
      <c r="EN23" s="33">
        <f t="shared" si="54"/>
        <v>0</v>
      </c>
      <c r="EO23" s="27">
        <f t="shared" si="54"/>
        <v>6239501.5666034007</v>
      </c>
      <c r="EP23" s="3">
        <f t="shared" si="54"/>
        <v>0</v>
      </c>
      <c r="EQ23" s="33">
        <f t="shared" si="54"/>
        <v>0</v>
      </c>
      <c r="ER23" s="27">
        <f t="shared" si="54"/>
        <v>6309214.6473670676</v>
      </c>
      <c r="ES23" s="3">
        <f t="shared" si="54"/>
        <v>0</v>
      </c>
      <c r="ET23" s="33">
        <f t="shared" si="54"/>
        <v>0</v>
      </c>
      <c r="EU23" s="27">
        <f t="shared" si="54"/>
        <v>6378927.7281307336</v>
      </c>
      <c r="EV23" s="3">
        <f t="shared" si="54"/>
        <v>0</v>
      </c>
      <c r="EW23" s="33">
        <f t="shared" si="54"/>
        <v>0</v>
      </c>
      <c r="EX23" s="27">
        <f t="shared" si="54"/>
        <v>6448640.8088944005</v>
      </c>
      <c r="EY23" s="3">
        <f t="shared" si="54"/>
        <v>0</v>
      </c>
      <c r="EZ23" s="33">
        <f t="shared" si="54"/>
        <v>0</v>
      </c>
      <c r="FA23" s="27">
        <f t="shared" si="54"/>
        <v>6518353.8896580664</v>
      </c>
      <c r="FB23" s="3">
        <f t="shared" si="54"/>
        <v>0</v>
      </c>
      <c r="FC23" s="33">
        <f t="shared" si="54"/>
        <v>0</v>
      </c>
      <c r="FD23" s="27">
        <f t="shared" ref="FD23" si="55">SUM(FD5:FD21)</f>
        <v>6588066.9704217333</v>
      </c>
      <c r="FG23" s="27">
        <f t="shared" ref="FG23" si="56">SUM(FG5:FG21)</f>
        <v>6657780.0511853993</v>
      </c>
      <c r="FJ23" s="27">
        <f t="shared" ref="FJ23" si="57">SUM(FJ5:FJ21)</f>
        <v>6727493.1319490662</v>
      </c>
    </row>
    <row r="24" spans="1:166" x14ac:dyDescent="0.2">
      <c r="A24" s="20" t="s">
        <v>20</v>
      </c>
      <c r="B24" s="15"/>
      <c r="C24" s="15"/>
      <c r="D24" s="29">
        <f>D23-'Deprec Exp no CIAC'!G21</f>
        <v>0</v>
      </c>
      <c r="E24" s="21">
        <f>E23-'Deprec Exp no CIAC'!N21</f>
        <v>0</v>
      </c>
      <c r="F24" s="35">
        <f>F23-'Deprec Exp no CIAC'!M21</f>
        <v>0</v>
      </c>
      <c r="G24" s="21"/>
      <c r="H24" s="21"/>
      <c r="I24" s="35"/>
      <c r="J24" s="21"/>
      <c r="K24" s="21"/>
      <c r="L24" s="35"/>
      <c r="M24" s="21"/>
      <c r="N24" s="21"/>
      <c r="O24" s="35"/>
      <c r="P24" s="21"/>
      <c r="Q24" s="21"/>
      <c r="R24" s="35"/>
      <c r="S24" s="21"/>
      <c r="T24" s="21"/>
      <c r="U24" s="35"/>
      <c r="V24" s="21"/>
      <c r="W24" s="21"/>
      <c r="X24" s="35"/>
      <c r="Y24" s="21"/>
      <c r="Z24" s="21"/>
      <c r="AA24" s="35"/>
      <c r="AB24" s="21"/>
      <c r="AC24" s="21"/>
      <c r="AD24" s="35"/>
      <c r="AE24" s="21"/>
      <c r="AF24" s="21"/>
      <c r="AG24" s="35"/>
      <c r="AH24" s="21"/>
      <c r="AI24" s="21"/>
      <c r="AJ24" s="35"/>
      <c r="AK24" s="21"/>
      <c r="AL24" s="21"/>
      <c r="AM24" s="35"/>
      <c r="AN24" s="21"/>
      <c r="AO24" s="21"/>
      <c r="AP24" s="35"/>
      <c r="AQ24" s="21"/>
      <c r="AR24" s="21"/>
      <c r="AS24" s="35"/>
      <c r="AT24" s="21"/>
      <c r="AU24" s="21"/>
      <c r="AV24" s="35"/>
      <c r="AW24" s="21"/>
      <c r="AX24" s="21"/>
      <c r="AY24" s="35"/>
      <c r="AZ24" s="21"/>
      <c r="BA24" s="21"/>
      <c r="BB24" s="35"/>
      <c r="BC24" s="21"/>
      <c r="BD24" s="21"/>
      <c r="BE24" s="35"/>
      <c r="BF24" s="21"/>
      <c r="BG24" s="21"/>
      <c r="BH24" s="35"/>
      <c r="BI24" s="21"/>
      <c r="BJ24" s="21"/>
      <c r="BK24" s="35"/>
      <c r="BL24" s="21"/>
      <c r="BM24" s="21"/>
      <c r="BN24" s="35"/>
      <c r="BO24" s="21"/>
      <c r="BP24" s="21"/>
      <c r="BQ24" s="35"/>
      <c r="BR24" s="21"/>
      <c r="BS24" s="21"/>
      <c r="BT24" s="35"/>
      <c r="BU24" s="21"/>
      <c r="BV24" s="21"/>
      <c r="BW24" s="35"/>
      <c r="BX24" s="21"/>
      <c r="BY24" s="21"/>
      <c r="BZ24" s="35"/>
      <c r="CA24" s="21"/>
      <c r="CB24" s="21"/>
      <c r="CC24" s="35"/>
      <c r="CD24" s="21"/>
      <c r="CE24" s="21"/>
      <c r="CF24" s="35"/>
      <c r="CG24" s="21"/>
      <c r="CH24" s="21"/>
      <c r="CI24" s="35"/>
      <c r="CJ24" s="21"/>
      <c r="CK24" s="21"/>
      <c r="CL24" s="35"/>
      <c r="CM24" s="21"/>
      <c r="CN24" s="21"/>
      <c r="CO24" s="35"/>
      <c r="CP24" s="21"/>
      <c r="CQ24" s="21"/>
      <c r="CR24" s="35"/>
      <c r="CS24" s="21"/>
      <c r="CT24" s="21"/>
      <c r="CU24" s="35"/>
      <c r="CV24" s="21"/>
      <c r="CW24" s="21"/>
      <c r="CX24" s="35"/>
      <c r="CY24" s="21"/>
      <c r="CZ24" s="21"/>
      <c r="DA24" s="35"/>
      <c r="DB24" s="21"/>
      <c r="DC24" s="21"/>
      <c r="DD24" s="35"/>
      <c r="DE24" s="21"/>
      <c r="DF24" s="21"/>
      <c r="DG24" s="35"/>
      <c r="DH24" s="21"/>
      <c r="DI24" s="21"/>
      <c r="DJ24" s="35"/>
      <c r="DK24" s="21"/>
      <c r="DL24" s="21"/>
      <c r="DM24" s="35"/>
      <c r="DN24" s="21"/>
      <c r="DO24" s="21"/>
      <c r="DP24" s="35"/>
      <c r="DQ24" s="21"/>
      <c r="DR24" s="21"/>
      <c r="DS24" s="35"/>
      <c r="DT24" s="21"/>
      <c r="DU24" s="21"/>
      <c r="DV24" s="35"/>
      <c r="DW24" s="21"/>
      <c r="DX24" s="21"/>
      <c r="DY24" s="35"/>
      <c r="DZ24" s="21"/>
      <c r="EA24" s="21"/>
      <c r="EB24" s="35"/>
      <c r="EC24" s="21"/>
      <c r="ED24" s="21"/>
      <c r="EE24" s="35"/>
      <c r="EF24" s="21"/>
      <c r="EG24" s="21"/>
      <c r="EH24" s="35"/>
      <c r="EI24" s="21"/>
      <c r="EJ24" s="21"/>
      <c r="EK24" s="35"/>
      <c r="EL24" s="21"/>
      <c r="EM24" s="21"/>
      <c r="EN24" s="35"/>
      <c r="EO24" s="21"/>
      <c r="EP24" s="21"/>
      <c r="EQ24" s="35"/>
      <c r="ER24" s="21"/>
      <c r="ES24" s="21"/>
      <c r="ET24" s="35"/>
      <c r="EU24" s="21"/>
      <c r="EV24" s="21"/>
      <c r="EW24" s="35"/>
      <c r="EX24" s="21"/>
      <c r="EY24" s="21"/>
      <c r="EZ24" s="35"/>
      <c r="FA24" s="21"/>
      <c r="FB24" s="21"/>
      <c r="FC24" s="35"/>
      <c r="FD24" s="21"/>
      <c r="FG24" s="21"/>
      <c r="FJ24" s="21"/>
    </row>
    <row r="25" spans="1:166" x14ac:dyDescent="0.2">
      <c r="A25" s="14"/>
      <c r="B25" s="25"/>
      <c r="C25" s="25"/>
      <c r="D25" s="30"/>
      <c r="F25" s="36"/>
      <c r="G25" s="1"/>
      <c r="H25" s="1"/>
      <c r="I25" s="37"/>
      <c r="J25" s="3"/>
      <c r="K25" s="3"/>
      <c r="L25" s="33"/>
      <c r="O25" s="36"/>
      <c r="R25" s="36"/>
      <c r="U25" s="36"/>
      <c r="X25" s="36"/>
      <c r="AA25" s="36"/>
      <c r="AD25" s="36"/>
      <c r="AG25" s="36"/>
      <c r="AJ25" s="36"/>
      <c r="AM25" s="36"/>
      <c r="AP25" s="36"/>
      <c r="AS25" s="36"/>
      <c r="AV25" s="36"/>
      <c r="AY25" s="36"/>
      <c r="BB25" s="36"/>
      <c r="BE25" s="36"/>
      <c r="BH25" s="36"/>
      <c r="BK25" s="36"/>
      <c r="BN25" s="36"/>
      <c r="BQ25" s="36"/>
      <c r="BT25" s="36"/>
      <c r="BW25" s="36"/>
      <c r="BZ25" s="36"/>
      <c r="CC25" s="36"/>
      <c r="CF25" s="36"/>
      <c r="CI25" s="36"/>
      <c r="CL25" s="36"/>
      <c r="CO25" s="36"/>
      <c r="CR25" s="36"/>
      <c r="CU25" s="36"/>
      <c r="CX25" s="36"/>
      <c r="DA25" s="36"/>
      <c r="DD25" s="36"/>
      <c r="DG25" s="36"/>
      <c r="DJ25" s="36"/>
      <c r="DM25" s="36"/>
      <c r="DP25" s="36"/>
      <c r="DS25" s="36"/>
      <c r="DV25" s="36"/>
      <c r="DY25" s="36"/>
      <c r="EB25" s="36"/>
      <c r="EE25" s="36"/>
      <c r="EH25" s="36"/>
      <c r="EK25" s="36"/>
      <c r="EN25" s="36"/>
      <c r="EQ25" s="36"/>
      <c r="ET25" s="36"/>
      <c r="EW25" s="36"/>
      <c r="EZ25" s="36"/>
      <c r="FC25" s="36"/>
    </row>
    <row r="26" spans="1:166" x14ac:dyDescent="0.2">
      <c r="A26" s="10"/>
      <c r="B26" s="15"/>
      <c r="C26" s="15"/>
      <c r="D26" s="30"/>
      <c r="F26" s="36"/>
      <c r="I26" s="36"/>
      <c r="L26" s="36"/>
      <c r="O26" s="36"/>
      <c r="R26" s="36"/>
      <c r="U26" s="36"/>
      <c r="X26" s="36"/>
      <c r="AA26" s="36"/>
      <c r="AD26" s="36"/>
      <c r="AG26" s="36"/>
      <c r="AJ26" s="36"/>
      <c r="AM26" s="36"/>
      <c r="AP26" s="36"/>
      <c r="AS26" s="36"/>
      <c r="AV26" s="36"/>
      <c r="AY26" s="36"/>
      <c r="BB26" s="36"/>
      <c r="BE26" s="36"/>
      <c r="BH26" s="36"/>
      <c r="BK26" s="36"/>
      <c r="BN26" s="36"/>
      <c r="BQ26" s="36"/>
      <c r="BT26" s="36"/>
      <c r="BW26" s="36"/>
      <c r="BZ26" s="36"/>
      <c r="CC26" s="36"/>
      <c r="CF26" s="36"/>
      <c r="CI26" s="36"/>
      <c r="CL26" s="36"/>
      <c r="CO26" s="36"/>
      <c r="CR26" s="36"/>
      <c r="CU26" s="36"/>
      <c r="CX26" s="36"/>
      <c r="DA26" s="36"/>
      <c r="DD26" s="36"/>
      <c r="DG26" s="36"/>
      <c r="DJ26" s="36"/>
      <c r="DM26" s="36"/>
      <c r="DP26" s="36"/>
      <c r="DS26" s="36"/>
      <c r="DV26" s="36"/>
      <c r="DY26" s="36"/>
      <c r="EB26" s="36"/>
      <c r="EE26" s="36"/>
      <c r="EH26" s="36"/>
      <c r="EK26" s="36"/>
      <c r="EN26" s="36"/>
      <c r="EQ26" s="36"/>
      <c r="ET26" s="36"/>
      <c r="EW26" s="36"/>
      <c r="EZ26" s="36"/>
      <c r="FC26" s="36"/>
    </row>
    <row r="27" spans="1:166" x14ac:dyDescent="0.2">
      <c r="A27" t="s">
        <v>55</v>
      </c>
      <c r="B27" t="s">
        <v>51</v>
      </c>
      <c r="C27" s="15"/>
      <c r="D27" s="31">
        <f t="shared" ref="D27:M29" si="58">SUMIF($B$5:$B$21,$B27,D$5:D$21)</f>
        <v>2957489.6235560677</v>
      </c>
      <c r="E27" s="1">
        <f t="shared" si="58"/>
        <v>0</v>
      </c>
      <c r="F27" s="37">
        <f t="shared" si="58"/>
        <v>0</v>
      </c>
      <c r="G27" s="31">
        <f t="shared" si="58"/>
        <v>3027569.1807967341</v>
      </c>
      <c r="H27" s="1">
        <f t="shared" si="58"/>
        <v>0</v>
      </c>
      <c r="I27" s="37">
        <f t="shared" si="58"/>
        <v>0</v>
      </c>
      <c r="J27" s="31">
        <f t="shared" si="58"/>
        <v>3097648.7380374013</v>
      </c>
      <c r="K27" s="1">
        <f t="shared" si="58"/>
        <v>0</v>
      </c>
      <c r="L27" s="37">
        <f t="shared" si="58"/>
        <v>0</v>
      </c>
      <c r="M27" s="31">
        <f t="shared" si="58"/>
        <v>3167728.2952780686</v>
      </c>
      <c r="N27" s="1">
        <f t="shared" ref="N27:W29" si="59">SUMIF($B$5:$B$21,$B27,N$5:N$21)</f>
        <v>0</v>
      </c>
      <c r="O27" s="37">
        <f t="shared" si="59"/>
        <v>0</v>
      </c>
      <c r="P27" s="31">
        <f t="shared" si="59"/>
        <v>3237807.8525187345</v>
      </c>
      <c r="Q27" s="1">
        <f t="shared" si="59"/>
        <v>0</v>
      </c>
      <c r="R27" s="37">
        <f t="shared" si="59"/>
        <v>0</v>
      </c>
      <c r="S27" s="31">
        <f t="shared" si="59"/>
        <v>3307887.4097594013</v>
      </c>
      <c r="T27" s="1">
        <f t="shared" si="59"/>
        <v>0</v>
      </c>
      <c r="U27" s="37">
        <f t="shared" si="59"/>
        <v>0</v>
      </c>
      <c r="V27" s="31">
        <f t="shared" si="59"/>
        <v>3377966.9670000682</v>
      </c>
      <c r="W27" s="1">
        <f t="shared" si="59"/>
        <v>0</v>
      </c>
      <c r="X27" s="37">
        <f t="shared" ref="X27:AG29" si="60">SUMIF($B$5:$B$21,$B27,X$5:X$21)</f>
        <v>0</v>
      </c>
      <c r="Y27" s="31">
        <f t="shared" si="60"/>
        <v>3448046.524240735</v>
      </c>
      <c r="Z27" s="1">
        <f t="shared" si="60"/>
        <v>0</v>
      </c>
      <c r="AA27" s="37">
        <f t="shared" si="60"/>
        <v>0</v>
      </c>
      <c r="AB27" s="31">
        <f t="shared" si="60"/>
        <v>3518126.0814814023</v>
      </c>
      <c r="AC27" s="1">
        <f t="shared" si="60"/>
        <v>0</v>
      </c>
      <c r="AD27" s="37">
        <f t="shared" si="60"/>
        <v>0</v>
      </c>
      <c r="AE27" s="31">
        <f t="shared" si="60"/>
        <v>3588205.6387220686</v>
      </c>
      <c r="AF27" s="1">
        <f t="shared" si="60"/>
        <v>0</v>
      </c>
      <c r="AG27" s="37">
        <f t="shared" si="60"/>
        <v>0</v>
      </c>
      <c r="AH27" s="31">
        <f t="shared" ref="AH27:AQ29" si="61">SUMIF($B$5:$B$21,$B27,AH$5:AH$21)</f>
        <v>3658285.1959627355</v>
      </c>
      <c r="AI27" s="1">
        <f t="shared" si="61"/>
        <v>0</v>
      </c>
      <c r="AJ27" s="37">
        <f t="shared" si="61"/>
        <v>0</v>
      </c>
      <c r="AK27" s="31">
        <f t="shared" si="61"/>
        <v>3728364.7532034018</v>
      </c>
      <c r="AL27" s="1">
        <f t="shared" si="61"/>
        <v>0</v>
      </c>
      <c r="AM27" s="37">
        <f t="shared" si="61"/>
        <v>0</v>
      </c>
      <c r="AN27" s="31">
        <f t="shared" si="61"/>
        <v>3798444.3104440691</v>
      </c>
      <c r="AO27" s="1">
        <f t="shared" si="61"/>
        <v>0</v>
      </c>
      <c r="AP27" s="37">
        <f t="shared" si="61"/>
        <v>0</v>
      </c>
      <c r="AQ27" s="31">
        <f t="shared" si="61"/>
        <v>3868523.8676847355</v>
      </c>
      <c r="AR27" s="1">
        <f t="shared" ref="AR27:BA29" si="62">SUMIF($B$5:$B$21,$B27,AR$5:AR$21)</f>
        <v>0</v>
      </c>
      <c r="AS27" s="37">
        <f t="shared" si="62"/>
        <v>0</v>
      </c>
      <c r="AT27" s="31">
        <f t="shared" si="62"/>
        <v>3938603.4249254018</v>
      </c>
      <c r="AU27" s="1">
        <f t="shared" si="62"/>
        <v>0</v>
      </c>
      <c r="AV27" s="37">
        <f t="shared" si="62"/>
        <v>0</v>
      </c>
      <c r="AW27" s="31">
        <f t="shared" si="62"/>
        <v>4008682.9821660691</v>
      </c>
      <c r="AX27" s="1">
        <f t="shared" si="62"/>
        <v>0</v>
      </c>
      <c r="AY27" s="37">
        <f t="shared" si="62"/>
        <v>0</v>
      </c>
      <c r="AZ27" s="31">
        <f t="shared" si="62"/>
        <v>4078396.062929736</v>
      </c>
      <c r="BA27" s="1">
        <f t="shared" si="62"/>
        <v>0</v>
      </c>
      <c r="BB27" s="37">
        <f t="shared" ref="BB27:BK29" si="63">SUMIF($B$5:$B$21,$B27,BB$5:BB$21)</f>
        <v>0</v>
      </c>
      <c r="BC27" s="31">
        <f t="shared" si="63"/>
        <v>4148109.1436934024</v>
      </c>
      <c r="BD27" s="1">
        <f t="shared" si="63"/>
        <v>0</v>
      </c>
      <c r="BE27" s="37">
        <f t="shared" si="63"/>
        <v>0</v>
      </c>
      <c r="BF27" s="31">
        <f t="shared" si="63"/>
        <v>4217822.2244570693</v>
      </c>
      <c r="BG27" s="1">
        <f t="shared" si="63"/>
        <v>0</v>
      </c>
      <c r="BH27" s="37">
        <f t="shared" si="63"/>
        <v>0</v>
      </c>
      <c r="BI27" s="31">
        <f t="shared" si="63"/>
        <v>4287535.3052207371</v>
      </c>
      <c r="BJ27" s="1">
        <f t="shared" si="63"/>
        <v>0</v>
      </c>
      <c r="BK27" s="37">
        <f t="shared" si="63"/>
        <v>0</v>
      </c>
      <c r="BL27" s="31">
        <f t="shared" ref="BL27:BU29" si="64">SUMIF($B$5:$B$21,$B27,BL$5:BL$21)</f>
        <v>4357248.385984404</v>
      </c>
      <c r="BM27" s="1">
        <f t="shared" si="64"/>
        <v>0</v>
      </c>
      <c r="BN27" s="37">
        <f t="shared" si="64"/>
        <v>0</v>
      </c>
      <c r="BO27" s="31">
        <f t="shared" si="64"/>
        <v>4426961.466748069</v>
      </c>
      <c r="BP27" s="1">
        <f t="shared" si="64"/>
        <v>0</v>
      </c>
      <c r="BQ27" s="37">
        <f t="shared" si="64"/>
        <v>0</v>
      </c>
      <c r="BR27" s="31">
        <f t="shared" si="64"/>
        <v>4496674.5475117369</v>
      </c>
      <c r="BS27" s="1">
        <f t="shared" si="64"/>
        <v>0</v>
      </c>
      <c r="BT27" s="37">
        <f t="shared" si="64"/>
        <v>0</v>
      </c>
      <c r="BU27" s="31">
        <f t="shared" si="64"/>
        <v>4566387.6282754038</v>
      </c>
      <c r="BV27" s="1">
        <f t="shared" ref="BV27:CE29" si="65">SUMIF($B$5:$B$21,$B27,BV$5:BV$21)</f>
        <v>0</v>
      </c>
      <c r="BW27" s="37">
        <f t="shared" si="65"/>
        <v>0</v>
      </c>
      <c r="BX27" s="31">
        <f t="shared" si="65"/>
        <v>4636100.7090390706</v>
      </c>
      <c r="BY27" s="1">
        <f t="shared" si="65"/>
        <v>0</v>
      </c>
      <c r="BZ27" s="37">
        <f t="shared" si="65"/>
        <v>0</v>
      </c>
      <c r="CA27" s="31">
        <f t="shared" si="65"/>
        <v>4705813.7898027375</v>
      </c>
      <c r="CB27" s="1">
        <f t="shared" si="65"/>
        <v>0</v>
      </c>
      <c r="CC27" s="37">
        <f t="shared" si="65"/>
        <v>0</v>
      </c>
      <c r="CD27" s="31">
        <f t="shared" si="65"/>
        <v>4775526.8705664044</v>
      </c>
      <c r="CE27" s="1">
        <f t="shared" si="65"/>
        <v>0</v>
      </c>
      <c r="CF27" s="37">
        <f t="shared" ref="CF27:CO29" si="66">SUMIF($B$5:$B$21,$B27,CF$5:CF$21)</f>
        <v>0</v>
      </c>
      <c r="CG27" s="31">
        <f t="shared" si="66"/>
        <v>4845239.9513300722</v>
      </c>
      <c r="CH27" s="1">
        <f t="shared" si="66"/>
        <v>0</v>
      </c>
      <c r="CI27" s="37">
        <f t="shared" si="66"/>
        <v>0</v>
      </c>
      <c r="CJ27" s="31">
        <f t="shared" si="66"/>
        <v>4914953.0320937382</v>
      </c>
      <c r="CK27" s="1">
        <f t="shared" si="66"/>
        <v>0</v>
      </c>
      <c r="CL27" s="37">
        <f t="shared" si="66"/>
        <v>0</v>
      </c>
      <c r="CM27" s="31">
        <f t="shared" si="66"/>
        <v>4984666.1128574042</v>
      </c>
      <c r="CN27" s="1">
        <f t="shared" si="66"/>
        <v>0</v>
      </c>
      <c r="CO27" s="37">
        <f t="shared" si="66"/>
        <v>0</v>
      </c>
      <c r="CP27" s="31">
        <f t="shared" ref="CP27:CY29" si="67">SUMIF($B$5:$B$21,$B27,CP$5:CP$21)</f>
        <v>5054379.1936210711</v>
      </c>
      <c r="CQ27" s="1">
        <f t="shared" si="67"/>
        <v>0</v>
      </c>
      <c r="CR27" s="37">
        <f t="shared" si="67"/>
        <v>0</v>
      </c>
      <c r="CS27" s="31">
        <f t="shared" si="67"/>
        <v>5124092.274384737</v>
      </c>
      <c r="CT27" s="1">
        <f t="shared" si="67"/>
        <v>0</v>
      </c>
      <c r="CU27" s="37">
        <f t="shared" si="67"/>
        <v>0</v>
      </c>
      <c r="CV27" s="31">
        <f t="shared" si="67"/>
        <v>5193805.3551484048</v>
      </c>
      <c r="CW27" s="1">
        <f t="shared" si="67"/>
        <v>0</v>
      </c>
      <c r="CX27" s="37">
        <f t="shared" si="67"/>
        <v>0</v>
      </c>
      <c r="CY27" s="31">
        <f t="shared" si="67"/>
        <v>5263518.4359120708</v>
      </c>
      <c r="CZ27" s="1">
        <f t="shared" ref="CZ27:DI29" si="68">SUMIF($B$5:$B$21,$B27,CZ$5:CZ$21)</f>
        <v>0</v>
      </c>
      <c r="DA27" s="37">
        <f t="shared" si="68"/>
        <v>0</v>
      </c>
      <c r="DB27" s="31">
        <f t="shared" si="68"/>
        <v>5333231.5166757358</v>
      </c>
      <c r="DC27" s="1">
        <f t="shared" si="68"/>
        <v>0</v>
      </c>
      <c r="DD27" s="37">
        <f t="shared" si="68"/>
        <v>0</v>
      </c>
      <c r="DE27" s="31">
        <f t="shared" si="68"/>
        <v>5402944.5974394027</v>
      </c>
      <c r="DF27" s="1">
        <f t="shared" si="68"/>
        <v>0</v>
      </c>
      <c r="DG27" s="37">
        <f t="shared" si="68"/>
        <v>0</v>
      </c>
      <c r="DH27" s="31">
        <f t="shared" si="68"/>
        <v>5472657.6782030696</v>
      </c>
      <c r="DI27" s="1">
        <f t="shared" si="68"/>
        <v>0</v>
      </c>
      <c r="DJ27" s="37">
        <f t="shared" ref="DJ27:DS29" si="69">SUMIF($B$5:$B$21,$B27,DJ$5:DJ$21)</f>
        <v>0</v>
      </c>
      <c r="DK27" s="31">
        <f t="shared" si="69"/>
        <v>5542370.7589667365</v>
      </c>
      <c r="DL27" s="1">
        <f t="shared" si="69"/>
        <v>0</v>
      </c>
      <c r="DM27" s="37">
        <f t="shared" si="69"/>
        <v>0</v>
      </c>
      <c r="DN27" s="31">
        <f t="shared" si="69"/>
        <v>5612083.8397304034</v>
      </c>
      <c r="DO27" s="1">
        <f t="shared" si="69"/>
        <v>0</v>
      </c>
      <c r="DP27" s="37">
        <f t="shared" si="69"/>
        <v>0</v>
      </c>
      <c r="DQ27" s="31">
        <f t="shared" si="69"/>
        <v>5681796.9204940684</v>
      </c>
      <c r="DR27" s="1">
        <f t="shared" si="69"/>
        <v>0</v>
      </c>
      <c r="DS27" s="37">
        <f t="shared" si="69"/>
        <v>0</v>
      </c>
      <c r="DT27" s="31">
        <f t="shared" ref="DT27:EC29" si="70">SUMIF($B$5:$B$21,$B27,DT$5:DT$21)</f>
        <v>5751510.0012577353</v>
      </c>
      <c r="DU27" s="1">
        <f t="shared" si="70"/>
        <v>0</v>
      </c>
      <c r="DV27" s="37">
        <f t="shared" si="70"/>
        <v>0</v>
      </c>
      <c r="DW27" s="31">
        <f t="shared" si="70"/>
        <v>5821223.0820214013</v>
      </c>
      <c r="DX27" s="1">
        <f t="shared" si="70"/>
        <v>0</v>
      </c>
      <c r="DY27" s="37">
        <f t="shared" si="70"/>
        <v>0</v>
      </c>
      <c r="DZ27" s="31">
        <f t="shared" si="70"/>
        <v>5890936.1627850691</v>
      </c>
      <c r="EA27" s="1">
        <f t="shared" si="70"/>
        <v>0</v>
      </c>
      <c r="EB27" s="37">
        <f t="shared" si="70"/>
        <v>0</v>
      </c>
      <c r="EC27" s="31">
        <f t="shared" si="70"/>
        <v>5960649.243548735</v>
      </c>
      <c r="ED27" s="1">
        <f t="shared" ref="ED27:EM29" si="71">SUMIF($B$5:$B$21,$B27,ED$5:ED$21)</f>
        <v>0</v>
      </c>
      <c r="EE27" s="37">
        <f t="shared" si="71"/>
        <v>0</v>
      </c>
      <c r="EF27" s="31">
        <f t="shared" si="71"/>
        <v>6030362.3243124019</v>
      </c>
      <c r="EG27" s="1">
        <f t="shared" si="71"/>
        <v>0</v>
      </c>
      <c r="EH27" s="37">
        <f t="shared" si="71"/>
        <v>0</v>
      </c>
      <c r="EI27" s="31">
        <f t="shared" si="71"/>
        <v>6100075.4050760679</v>
      </c>
      <c r="EJ27" s="1">
        <f t="shared" si="71"/>
        <v>0</v>
      </c>
      <c r="EK27" s="37">
        <f t="shared" si="71"/>
        <v>0</v>
      </c>
      <c r="EL27" s="31">
        <f t="shared" si="71"/>
        <v>6169788.4858397339</v>
      </c>
      <c r="EM27" s="1">
        <f t="shared" si="71"/>
        <v>0</v>
      </c>
      <c r="EN27" s="37">
        <f t="shared" ref="EN27:EW29" si="72">SUMIF($B$5:$B$21,$B27,EN$5:EN$21)</f>
        <v>0</v>
      </c>
      <c r="EO27" s="31">
        <f t="shared" si="72"/>
        <v>6239501.5666034007</v>
      </c>
      <c r="EP27" s="1">
        <f t="shared" si="72"/>
        <v>0</v>
      </c>
      <c r="EQ27" s="37">
        <f t="shared" si="72"/>
        <v>0</v>
      </c>
      <c r="ER27" s="31">
        <f t="shared" si="72"/>
        <v>6309214.6473670676</v>
      </c>
      <c r="ES27" s="1">
        <f t="shared" si="72"/>
        <v>0</v>
      </c>
      <c r="ET27" s="37">
        <f t="shared" si="72"/>
        <v>0</v>
      </c>
      <c r="EU27" s="31">
        <f t="shared" si="72"/>
        <v>6378927.7281307336</v>
      </c>
      <c r="EV27" s="1">
        <f t="shared" si="72"/>
        <v>0</v>
      </c>
      <c r="EW27" s="37">
        <f t="shared" si="72"/>
        <v>0</v>
      </c>
      <c r="EX27" s="31">
        <f t="shared" ref="EX27:FD29" si="73">SUMIF($B$5:$B$21,$B27,EX$5:EX$21)</f>
        <v>6448640.8088944005</v>
      </c>
      <c r="EY27" s="1">
        <f t="shared" si="73"/>
        <v>0</v>
      </c>
      <c r="EZ27" s="37">
        <f t="shared" si="73"/>
        <v>0</v>
      </c>
      <c r="FA27" s="31">
        <f t="shared" si="73"/>
        <v>6518353.8896580664</v>
      </c>
      <c r="FB27" s="1">
        <f t="shared" si="73"/>
        <v>0</v>
      </c>
      <c r="FC27" s="37">
        <f t="shared" si="73"/>
        <v>0</v>
      </c>
      <c r="FD27" s="31">
        <f t="shared" si="73"/>
        <v>6588066.9704217333</v>
      </c>
      <c r="FG27" s="31">
        <f t="shared" ref="FG27:FG29" si="74">SUMIF($B$5:$B$21,$B27,FG$5:FG$21)</f>
        <v>6657780.0511853993</v>
      </c>
      <c r="FJ27" s="31">
        <f t="shared" ref="FJ27:FJ29" si="75">SUMIF($B$5:$B$21,$B27,FJ$5:FJ$21)</f>
        <v>6727493.1319490662</v>
      </c>
    </row>
    <row r="28" spans="1:166" x14ac:dyDescent="0.2">
      <c r="A28" s="10"/>
      <c r="B28" t="s">
        <v>50</v>
      </c>
      <c r="C28" s="15"/>
      <c r="D28" s="31">
        <f t="shared" si="58"/>
        <v>0</v>
      </c>
      <c r="E28" s="1">
        <f t="shared" si="58"/>
        <v>0</v>
      </c>
      <c r="F28" s="37">
        <f t="shared" si="58"/>
        <v>0</v>
      </c>
      <c r="G28" s="31">
        <f t="shared" si="58"/>
        <v>0</v>
      </c>
      <c r="H28" s="1">
        <f t="shared" si="58"/>
        <v>0</v>
      </c>
      <c r="I28" s="37">
        <f t="shared" si="58"/>
        <v>0</v>
      </c>
      <c r="J28" s="31">
        <f t="shared" si="58"/>
        <v>0</v>
      </c>
      <c r="K28" s="1">
        <f t="shared" si="58"/>
        <v>0</v>
      </c>
      <c r="L28" s="37">
        <f t="shared" si="58"/>
        <v>0</v>
      </c>
      <c r="M28" s="31">
        <f t="shared" si="58"/>
        <v>0</v>
      </c>
      <c r="N28" s="1">
        <f t="shared" si="59"/>
        <v>0</v>
      </c>
      <c r="O28" s="37">
        <f t="shared" si="59"/>
        <v>0</v>
      </c>
      <c r="P28" s="31">
        <f t="shared" si="59"/>
        <v>0</v>
      </c>
      <c r="Q28" s="1">
        <f t="shared" si="59"/>
        <v>0</v>
      </c>
      <c r="R28" s="37">
        <f t="shared" si="59"/>
        <v>0</v>
      </c>
      <c r="S28" s="31">
        <f t="shared" si="59"/>
        <v>0</v>
      </c>
      <c r="T28" s="1">
        <f t="shared" si="59"/>
        <v>0</v>
      </c>
      <c r="U28" s="37">
        <f t="shared" si="59"/>
        <v>0</v>
      </c>
      <c r="V28" s="31">
        <f t="shared" si="59"/>
        <v>0</v>
      </c>
      <c r="W28" s="1">
        <f t="shared" si="59"/>
        <v>0</v>
      </c>
      <c r="X28" s="37">
        <f t="shared" si="60"/>
        <v>0</v>
      </c>
      <c r="Y28" s="31">
        <f t="shared" si="60"/>
        <v>0</v>
      </c>
      <c r="Z28" s="1">
        <f t="shared" si="60"/>
        <v>0</v>
      </c>
      <c r="AA28" s="37">
        <f t="shared" si="60"/>
        <v>0</v>
      </c>
      <c r="AB28" s="31">
        <f t="shared" si="60"/>
        <v>0</v>
      </c>
      <c r="AC28" s="1">
        <f t="shared" si="60"/>
        <v>0</v>
      </c>
      <c r="AD28" s="37">
        <f t="shared" si="60"/>
        <v>0</v>
      </c>
      <c r="AE28" s="31">
        <f t="shared" si="60"/>
        <v>0</v>
      </c>
      <c r="AF28" s="1">
        <f t="shared" si="60"/>
        <v>0</v>
      </c>
      <c r="AG28" s="37">
        <f t="shared" si="60"/>
        <v>0</v>
      </c>
      <c r="AH28" s="31">
        <f t="shared" si="61"/>
        <v>0</v>
      </c>
      <c r="AI28" s="1">
        <f t="shared" si="61"/>
        <v>0</v>
      </c>
      <c r="AJ28" s="37">
        <f t="shared" si="61"/>
        <v>0</v>
      </c>
      <c r="AK28" s="31">
        <f t="shared" si="61"/>
        <v>0</v>
      </c>
      <c r="AL28" s="1">
        <f t="shared" si="61"/>
        <v>0</v>
      </c>
      <c r="AM28" s="37">
        <f t="shared" si="61"/>
        <v>0</v>
      </c>
      <c r="AN28" s="31">
        <f t="shared" si="61"/>
        <v>0</v>
      </c>
      <c r="AO28" s="1">
        <f t="shared" si="61"/>
        <v>0</v>
      </c>
      <c r="AP28" s="37">
        <f t="shared" si="61"/>
        <v>0</v>
      </c>
      <c r="AQ28" s="31">
        <f t="shared" si="61"/>
        <v>0</v>
      </c>
      <c r="AR28" s="1">
        <f t="shared" si="62"/>
        <v>0</v>
      </c>
      <c r="AS28" s="37">
        <f t="shared" si="62"/>
        <v>0</v>
      </c>
      <c r="AT28" s="31">
        <f t="shared" si="62"/>
        <v>0</v>
      </c>
      <c r="AU28" s="1">
        <f t="shared" si="62"/>
        <v>0</v>
      </c>
      <c r="AV28" s="37">
        <f t="shared" si="62"/>
        <v>0</v>
      </c>
      <c r="AW28" s="31">
        <f t="shared" si="62"/>
        <v>0</v>
      </c>
      <c r="AX28" s="1">
        <f t="shared" si="62"/>
        <v>0</v>
      </c>
      <c r="AY28" s="37">
        <f t="shared" si="62"/>
        <v>0</v>
      </c>
      <c r="AZ28" s="31">
        <f t="shared" si="62"/>
        <v>0</v>
      </c>
      <c r="BA28" s="1">
        <f t="shared" si="62"/>
        <v>0</v>
      </c>
      <c r="BB28" s="37">
        <f t="shared" si="63"/>
        <v>0</v>
      </c>
      <c r="BC28" s="31">
        <f t="shared" si="63"/>
        <v>0</v>
      </c>
      <c r="BD28" s="1">
        <f t="shared" si="63"/>
        <v>0</v>
      </c>
      <c r="BE28" s="37">
        <f t="shared" si="63"/>
        <v>0</v>
      </c>
      <c r="BF28" s="31">
        <f t="shared" si="63"/>
        <v>0</v>
      </c>
      <c r="BG28" s="1">
        <f t="shared" si="63"/>
        <v>0</v>
      </c>
      <c r="BH28" s="37">
        <f t="shared" si="63"/>
        <v>0</v>
      </c>
      <c r="BI28" s="31">
        <f t="shared" si="63"/>
        <v>0</v>
      </c>
      <c r="BJ28" s="1">
        <f t="shared" si="63"/>
        <v>0</v>
      </c>
      <c r="BK28" s="37">
        <f t="shared" si="63"/>
        <v>0</v>
      </c>
      <c r="BL28" s="31">
        <f t="shared" si="64"/>
        <v>0</v>
      </c>
      <c r="BM28" s="1">
        <f t="shared" si="64"/>
        <v>0</v>
      </c>
      <c r="BN28" s="37">
        <f t="shared" si="64"/>
        <v>0</v>
      </c>
      <c r="BO28" s="31">
        <f t="shared" si="64"/>
        <v>0</v>
      </c>
      <c r="BP28" s="1">
        <f t="shared" si="64"/>
        <v>0</v>
      </c>
      <c r="BQ28" s="37">
        <f t="shared" si="64"/>
        <v>0</v>
      </c>
      <c r="BR28" s="31">
        <f t="shared" si="64"/>
        <v>0</v>
      </c>
      <c r="BS28" s="1">
        <f t="shared" si="64"/>
        <v>0</v>
      </c>
      <c r="BT28" s="37">
        <f t="shared" si="64"/>
        <v>0</v>
      </c>
      <c r="BU28" s="31">
        <f t="shared" si="64"/>
        <v>0</v>
      </c>
      <c r="BV28" s="1">
        <f t="shared" si="65"/>
        <v>0</v>
      </c>
      <c r="BW28" s="37">
        <f t="shared" si="65"/>
        <v>0</v>
      </c>
      <c r="BX28" s="31">
        <f t="shared" si="65"/>
        <v>0</v>
      </c>
      <c r="BY28" s="1">
        <f t="shared" si="65"/>
        <v>0</v>
      </c>
      <c r="BZ28" s="37">
        <f t="shared" si="65"/>
        <v>0</v>
      </c>
      <c r="CA28" s="31">
        <f t="shared" si="65"/>
        <v>0</v>
      </c>
      <c r="CB28" s="1">
        <f t="shared" si="65"/>
        <v>0</v>
      </c>
      <c r="CC28" s="37">
        <f t="shared" si="65"/>
        <v>0</v>
      </c>
      <c r="CD28" s="31">
        <f t="shared" si="65"/>
        <v>0</v>
      </c>
      <c r="CE28" s="1">
        <f t="shared" si="65"/>
        <v>0</v>
      </c>
      <c r="CF28" s="37">
        <f t="shared" si="66"/>
        <v>0</v>
      </c>
      <c r="CG28" s="31">
        <f t="shared" si="66"/>
        <v>0</v>
      </c>
      <c r="CH28" s="1">
        <f t="shared" si="66"/>
        <v>0</v>
      </c>
      <c r="CI28" s="37">
        <f t="shared" si="66"/>
        <v>0</v>
      </c>
      <c r="CJ28" s="31">
        <f t="shared" si="66"/>
        <v>0</v>
      </c>
      <c r="CK28" s="1">
        <f t="shared" si="66"/>
        <v>0</v>
      </c>
      <c r="CL28" s="37">
        <f t="shared" si="66"/>
        <v>0</v>
      </c>
      <c r="CM28" s="31">
        <f t="shared" si="66"/>
        <v>0</v>
      </c>
      <c r="CN28" s="1">
        <f t="shared" si="66"/>
        <v>0</v>
      </c>
      <c r="CO28" s="37">
        <f t="shared" si="66"/>
        <v>0</v>
      </c>
      <c r="CP28" s="31">
        <f t="shared" si="67"/>
        <v>0</v>
      </c>
      <c r="CQ28" s="1">
        <f t="shared" si="67"/>
        <v>0</v>
      </c>
      <c r="CR28" s="37">
        <f t="shared" si="67"/>
        <v>0</v>
      </c>
      <c r="CS28" s="31">
        <f t="shared" si="67"/>
        <v>0</v>
      </c>
      <c r="CT28" s="1">
        <f t="shared" si="67"/>
        <v>0</v>
      </c>
      <c r="CU28" s="37">
        <f t="shared" si="67"/>
        <v>0</v>
      </c>
      <c r="CV28" s="31">
        <f t="shared" si="67"/>
        <v>0</v>
      </c>
      <c r="CW28" s="1">
        <f t="shared" si="67"/>
        <v>0</v>
      </c>
      <c r="CX28" s="37">
        <f t="shared" si="67"/>
        <v>0</v>
      </c>
      <c r="CY28" s="31">
        <f t="shared" si="67"/>
        <v>0</v>
      </c>
      <c r="CZ28" s="1">
        <f t="shared" si="68"/>
        <v>0</v>
      </c>
      <c r="DA28" s="37">
        <f t="shared" si="68"/>
        <v>0</v>
      </c>
      <c r="DB28" s="31">
        <f t="shared" si="68"/>
        <v>0</v>
      </c>
      <c r="DC28" s="1">
        <f t="shared" si="68"/>
        <v>0</v>
      </c>
      <c r="DD28" s="37">
        <f t="shared" si="68"/>
        <v>0</v>
      </c>
      <c r="DE28" s="31">
        <f t="shared" si="68"/>
        <v>0</v>
      </c>
      <c r="DF28" s="1">
        <f t="shared" si="68"/>
        <v>0</v>
      </c>
      <c r="DG28" s="37">
        <f t="shared" si="68"/>
        <v>0</v>
      </c>
      <c r="DH28" s="31">
        <f t="shared" si="68"/>
        <v>0</v>
      </c>
      <c r="DI28" s="1">
        <f t="shared" si="68"/>
        <v>0</v>
      </c>
      <c r="DJ28" s="37">
        <f t="shared" si="69"/>
        <v>0</v>
      </c>
      <c r="DK28" s="31">
        <f t="shared" si="69"/>
        <v>0</v>
      </c>
      <c r="DL28" s="1">
        <f t="shared" si="69"/>
        <v>0</v>
      </c>
      <c r="DM28" s="37">
        <f t="shared" si="69"/>
        <v>0</v>
      </c>
      <c r="DN28" s="31">
        <f t="shared" si="69"/>
        <v>0</v>
      </c>
      <c r="DO28" s="1">
        <f t="shared" si="69"/>
        <v>0</v>
      </c>
      <c r="DP28" s="37">
        <f t="shared" si="69"/>
        <v>0</v>
      </c>
      <c r="DQ28" s="31">
        <f t="shared" si="69"/>
        <v>0</v>
      </c>
      <c r="DR28" s="1">
        <f t="shared" si="69"/>
        <v>0</v>
      </c>
      <c r="DS28" s="37">
        <f t="shared" si="69"/>
        <v>0</v>
      </c>
      <c r="DT28" s="31">
        <f t="shared" si="70"/>
        <v>0</v>
      </c>
      <c r="DU28" s="1">
        <f t="shared" si="70"/>
        <v>0</v>
      </c>
      <c r="DV28" s="37">
        <f t="shared" si="70"/>
        <v>0</v>
      </c>
      <c r="DW28" s="31">
        <f t="shared" si="70"/>
        <v>0</v>
      </c>
      <c r="DX28" s="1">
        <f t="shared" si="70"/>
        <v>0</v>
      </c>
      <c r="DY28" s="37">
        <f t="shared" si="70"/>
        <v>0</v>
      </c>
      <c r="DZ28" s="31">
        <f t="shared" si="70"/>
        <v>0</v>
      </c>
      <c r="EA28" s="1">
        <f t="shared" si="70"/>
        <v>0</v>
      </c>
      <c r="EB28" s="37">
        <f t="shared" si="70"/>
        <v>0</v>
      </c>
      <c r="EC28" s="31">
        <f t="shared" si="70"/>
        <v>0</v>
      </c>
      <c r="ED28" s="1">
        <f t="shared" si="71"/>
        <v>0</v>
      </c>
      <c r="EE28" s="37">
        <f t="shared" si="71"/>
        <v>0</v>
      </c>
      <c r="EF28" s="31">
        <f t="shared" si="71"/>
        <v>0</v>
      </c>
      <c r="EG28" s="1">
        <f t="shared" si="71"/>
        <v>0</v>
      </c>
      <c r="EH28" s="37">
        <f t="shared" si="71"/>
        <v>0</v>
      </c>
      <c r="EI28" s="31">
        <f t="shared" si="71"/>
        <v>0</v>
      </c>
      <c r="EJ28" s="1">
        <f t="shared" si="71"/>
        <v>0</v>
      </c>
      <c r="EK28" s="37">
        <f t="shared" si="71"/>
        <v>0</v>
      </c>
      <c r="EL28" s="31">
        <f t="shared" si="71"/>
        <v>0</v>
      </c>
      <c r="EM28" s="1">
        <f t="shared" si="71"/>
        <v>0</v>
      </c>
      <c r="EN28" s="37">
        <f t="shared" si="72"/>
        <v>0</v>
      </c>
      <c r="EO28" s="31">
        <f t="shared" si="72"/>
        <v>0</v>
      </c>
      <c r="EP28" s="1">
        <f t="shared" si="72"/>
        <v>0</v>
      </c>
      <c r="EQ28" s="37">
        <f t="shared" si="72"/>
        <v>0</v>
      </c>
      <c r="ER28" s="31">
        <f t="shared" si="72"/>
        <v>0</v>
      </c>
      <c r="ES28" s="1">
        <f t="shared" si="72"/>
        <v>0</v>
      </c>
      <c r="ET28" s="37">
        <f t="shared" si="72"/>
        <v>0</v>
      </c>
      <c r="EU28" s="31">
        <f t="shared" si="72"/>
        <v>0</v>
      </c>
      <c r="EV28" s="1">
        <f t="shared" si="72"/>
        <v>0</v>
      </c>
      <c r="EW28" s="37">
        <f t="shared" si="72"/>
        <v>0</v>
      </c>
      <c r="EX28" s="31">
        <f t="shared" si="73"/>
        <v>0</v>
      </c>
      <c r="EY28" s="1">
        <f t="shared" si="73"/>
        <v>0</v>
      </c>
      <c r="EZ28" s="37">
        <f t="shared" si="73"/>
        <v>0</v>
      </c>
      <c r="FA28" s="31">
        <f t="shared" si="73"/>
        <v>0</v>
      </c>
      <c r="FB28" s="1">
        <f t="shared" si="73"/>
        <v>0</v>
      </c>
      <c r="FC28" s="37">
        <f t="shared" si="73"/>
        <v>0</v>
      </c>
      <c r="FD28" s="31">
        <f t="shared" si="73"/>
        <v>0</v>
      </c>
      <c r="FG28" s="31">
        <f t="shared" si="74"/>
        <v>0</v>
      </c>
      <c r="FJ28" s="31">
        <f t="shared" si="75"/>
        <v>0</v>
      </c>
    </row>
    <row r="29" spans="1:166" x14ac:dyDescent="0.2">
      <c r="A29" s="10"/>
      <c r="B29" s="7" t="s">
        <v>52</v>
      </c>
      <c r="C29" s="13"/>
      <c r="D29" s="22">
        <f t="shared" si="58"/>
        <v>0</v>
      </c>
      <c r="E29" s="8">
        <f t="shared" si="58"/>
        <v>0</v>
      </c>
      <c r="F29" s="38">
        <f t="shared" si="58"/>
        <v>0</v>
      </c>
      <c r="G29" s="22">
        <f t="shared" si="58"/>
        <v>0</v>
      </c>
      <c r="H29" s="8">
        <f t="shared" si="58"/>
        <v>0</v>
      </c>
      <c r="I29" s="38">
        <f t="shared" si="58"/>
        <v>0</v>
      </c>
      <c r="J29" s="22">
        <f t="shared" si="58"/>
        <v>0</v>
      </c>
      <c r="K29" s="8">
        <f t="shared" si="58"/>
        <v>0</v>
      </c>
      <c r="L29" s="38">
        <f t="shared" si="58"/>
        <v>0</v>
      </c>
      <c r="M29" s="22">
        <f t="shared" si="58"/>
        <v>0</v>
      </c>
      <c r="N29" s="8">
        <f t="shared" si="59"/>
        <v>0</v>
      </c>
      <c r="O29" s="38">
        <f t="shared" si="59"/>
        <v>0</v>
      </c>
      <c r="P29" s="22">
        <f t="shared" si="59"/>
        <v>0</v>
      </c>
      <c r="Q29" s="8">
        <f t="shared" si="59"/>
        <v>0</v>
      </c>
      <c r="R29" s="38">
        <f t="shared" si="59"/>
        <v>0</v>
      </c>
      <c r="S29" s="22">
        <f t="shared" si="59"/>
        <v>0</v>
      </c>
      <c r="T29" s="8">
        <f t="shared" si="59"/>
        <v>0</v>
      </c>
      <c r="U29" s="38">
        <f t="shared" si="59"/>
        <v>0</v>
      </c>
      <c r="V29" s="22">
        <f t="shared" si="59"/>
        <v>0</v>
      </c>
      <c r="W29" s="8">
        <f t="shared" si="59"/>
        <v>0</v>
      </c>
      <c r="X29" s="38">
        <f t="shared" si="60"/>
        <v>0</v>
      </c>
      <c r="Y29" s="22">
        <f t="shared" si="60"/>
        <v>0</v>
      </c>
      <c r="Z29" s="8">
        <f t="shared" si="60"/>
        <v>0</v>
      </c>
      <c r="AA29" s="38">
        <f t="shared" si="60"/>
        <v>0</v>
      </c>
      <c r="AB29" s="22">
        <f t="shared" si="60"/>
        <v>0</v>
      </c>
      <c r="AC29" s="8">
        <f t="shared" si="60"/>
        <v>0</v>
      </c>
      <c r="AD29" s="38">
        <f t="shared" si="60"/>
        <v>0</v>
      </c>
      <c r="AE29" s="22">
        <f t="shared" si="60"/>
        <v>0</v>
      </c>
      <c r="AF29" s="8">
        <f t="shared" si="60"/>
        <v>0</v>
      </c>
      <c r="AG29" s="38">
        <f t="shared" si="60"/>
        <v>0</v>
      </c>
      <c r="AH29" s="22">
        <f t="shared" si="61"/>
        <v>0</v>
      </c>
      <c r="AI29" s="8">
        <f t="shared" si="61"/>
        <v>0</v>
      </c>
      <c r="AJ29" s="38">
        <f t="shared" si="61"/>
        <v>0</v>
      </c>
      <c r="AK29" s="22">
        <f t="shared" si="61"/>
        <v>0</v>
      </c>
      <c r="AL29" s="8">
        <f t="shared" si="61"/>
        <v>0</v>
      </c>
      <c r="AM29" s="38">
        <f t="shared" si="61"/>
        <v>0</v>
      </c>
      <c r="AN29" s="22">
        <f t="shared" si="61"/>
        <v>0</v>
      </c>
      <c r="AO29" s="8">
        <f t="shared" si="61"/>
        <v>0</v>
      </c>
      <c r="AP29" s="38">
        <f t="shared" si="61"/>
        <v>0</v>
      </c>
      <c r="AQ29" s="22">
        <f t="shared" si="61"/>
        <v>0</v>
      </c>
      <c r="AR29" s="8">
        <f t="shared" si="62"/>
        <v>0</v>
      </c>
      <c r="AS29" s="38">
        <f t="shared" si="62"/>
        <v>0</v>
      </c>
      <c r="AT29" s="22">
        <f t="shared" si="62"/>
        <v>0</v>
      </c>
      <c r="AU29" s="8">
        <f t="shared" si="62"/>
        <v>0</v>
      </c>
      <c r="AV29" s="38">
        <f t="shared" si="62"/>
        <v>0</v>
      </c>
      <c r="AW29" s="22">
        <f t="shared" si="62"/>
        <v>0</v>
      </c>
      <c r="AX29" s="8">
        <f t="shared" si="62"/>
        <v>0</v>
      </c>
      <c r="AY29" s="38">
        <f t="shared" si="62"/>
        <v>0</v>
      </c>
      <c r="AZ29" s="22">
        <f t="shared" si="62"/>
        <v>0</v>
      </c>
      <c r="BA29" s="8">
        <f t="shared" si="62"/>
        <v>0</v>
      </c>
      <c r="BB29" s="38">
        <f t="shared" si="63"/>
        <v>0</v>
      </c>
      <c r="BC29" s="22">
        <f t="shared" si="63"/>
        <v>0</v>
      </c>
      <c r="BD29" s="8">
        <f t="shared" si="63"/>
        <v>0</v>
      </c>
      <c r="BE29" s="38">
        <f t="shared" si="63"/>
        <v>0</v>
      </c>
      <c r="BF29" s="22">
        <f t="shared" si="63"/>
        <v>0</v>
      </c>
      <c r="BG29" s="8">
        <f t="shared" si="63"/>
        <v>0</v>
      </c>
      <c r="BH29" s="38">
        <f t="shared" si="63"/>
        <v>0</v>
      </c>
      <c r="BI29" s="22">
        <f t="shared" si="63"/>
        <v>0</v>
      </c>
      <c r="BJ29" s="8">
        <f t="shared" si="63"/>
        <v>0</v>
      </c>
      <c r="BK29" s="38">
        <f t="shared" si="63"/>
        <v>0</v>
      </c>
      <c r="BL29" s="22">
        <f t="shared" si="64"/>
        <v>0</v>
      </c>
      <c r="BM29" s="8">
        <f t="shared" si="64"/>
        <v>0</v>
      </c>
      <c r="BN29" s="38">
        <f t="shared" si="64"/>
        <v>0</v>
      </c>
      <c r="BO29" s="22">
        <f t="shared" si="64"/>
        <v>0</v>
      </c>
      <c r="BP29" s="8">
        <f t="shared" si="64"/>
        <v>0</v>
      </c>
      <c r="BQ29" s="38">
        <f t="shared" si="64"/>
        <v>0</v>
      </c>
      <c r="BR29" s="22">
        <f t="shared" si="64"/>
        <v>0</v>
      </c>
      <c r="BS29" s="8">
        <f t="shared" si="64"/>
        <v>0</v>
      </c>
      <c r="BT29" s="38">
        <f t="shared" si="64"/>
        <v>0</v>
      </c>
      <c r="BU29" s="22">
        <f t="shared" si="64"/>
        <v>0</v>
      </c>
      <c r="BV29" s="8">
        <f t="shared" si="65"/>
        <v>0</v>
      </c>
      <c r="BW29" s="38">
        <f t="shared" si="65"/>
        <v>0</v>
      </c>
      <c r="BX29" s="22">
        <f t="shared" si="65"/>
        <v>0</v>
      </c>
      <c r="BY29" s="8">
        <f t="shared" si="65"/>
        <v>0</v>
      </c>
      <c r="BZ29" s="38">
        <f t="shared" si="65"/>
        <v>0</v>
      </c>
      <c r="CA29" s="22">
        <f t="shared" si="65"/>
        <v>0</v>
      </c>
      <c r="CB29" s="8">
        <f t="shared" si="65"/>
        <v>0</v>
      </c>
      <c r="CC29" s="38">
        <f t="shared" si="65"/>
        <v>0</v>
      </c>
      <c r="CD29" s="22">
        <f t="shared" si="65"/>
        <v>0</v>
      </c>
      <c r="CE29" s="8">
        <f t="shared" si="65"/>
        <v>0</v>
      </c>
      <c r="CF29" s="38">
        <f t="shared" si="66"/>
        <v>0</v>
      </c>
      <c r="CG29" s="22">
        <f t="shared" si="66"/>
        <v>0</v>
      </c>
      <c r="CH29" s="8">
        <f t="shared" si="66"/>
        <v>0</v>
      </c>
      <c r="CI29" s="38">
        <f t="shared" si="66"/>
        <v>0</v>
      </c>
      <c r="CJ29" s="22">
        <f t="shared" si="66"/>
        <v>0</v>
      </c>
      <c r="CK29" s="8">
        <f t="shared" si="66"/>
        <v>0</v>
      </c>
      <c r="CL29" s="38">
        <f t="shared" si="66"/>
        <v>0</v>
      </c>
      <c r="CM29" s="22">
        <f t="shared" si="66"/>
        <v>0</v>
      </c>
      <c r="CN29" s="8">
        <f t="shared" si="66"/>
        <v>0</v>
      </c>
      <c r="CO29" s="38">
        <f t="shared" si="66"/>
        <v>0</v>
      </c>
      <c r="CP29" s="22">
        <f t="shared" si="67"/>
        <v>0</v>
      </c>
      <c r="CQ29" s="8">
        <f t="shared" si="67"/>
        <v>0</v>
      </c>
      <c r="CR29" s="38">
        <f t="shared" si="67"/>
        <v>0</v>
      </c>
      <c r="CS29" s="22">
        <f t="shared" si="67"/>
        <v>0</v>
      </c>
      <c r="CT29" s="8">
        <f t="shared" si="67"/>
        <v>0</v>
      </c>
      <c r="CU29" s="38">
        <f t="shared" si="67"/>
        <v>0</v>
      </c>
      <c r="CV29" s="22">
        <f t="shared" si="67"/>
        <v>0</v>
      </c>
      <c r="CW29" s="8">
        <f t="shared" si="67"/>
        <v>0</v>
      </c>
      <c r="CX29" s="38">
        <f t="shared" si="67"/>
        <v>0</v>
      </c>
      <c r="CY29" s="22">
        <f t="shared" si="67"/>
        <v>0</v>
      </c>
      <c r="CZ29" s="8">
        <f t="shared" si="68"/>
        <v>0</v>
      </c>
      <c r="DA29" s="38">
        <f t="shared" si="68"/>
        <v>0</v>
      </c>
      <c r="DB29" s="22">
        <f t="shared" si="68"/>
        <v>0</v>
      </c>
      <c r="DC29" s="8">
        <f t="shared" si="68"/>
        <v>0</v>
      </c>
      <c r="DD29" s="38">
        <f t="shared" si="68"/>
        <v>0</v>
      </c>
      <c r="DE29" s="22">
        <f t="shared" si="68"/>
        <v>0</v>
      </c>
      <c r="DF29" s="8">
        <f t="shared" si="68"/>
        <v>0</v>
      </c>
      <c r="DG29" s="38">
        <f t="shared" si="68"/>
        <v>0</v>
      </c>
      <c r="DH29" s="22">
        <f t="shared" si="68"/>
        <v>0</v>
      </c>
      <c r="DI29" s="8">
        <f t="shared" si="68"/>
        <v>0</v>
      </c>
      <c r="DJ29" s="38">
        <f t="shared" si="69"/>
        <v>0</v>
      </c>
      <c r="DK29" s="22">
        <f t="shared" si="69"/>
        <v>0</v>
      </c>
      <c r="DL29" s="8">
        <f t="shared" si="69"/>
        <v>0</v>
      </c>
      <c r="DM29" s="38">
        <f t="shared" si="69"/>
        <v>0</v>
      </c>
      <c r="DN29" s="22">
        <f t="shared" si="69"/>
        <v>0</v>
      </c>
      <c r="DO29" s="8">
        <f t="shared" si="69"/>
        <v>0</v>
      </c>
      <c r="DP29" s="38">
        <f t="shared" si="69"/>
        <v>0</v>
      </c>
      <c r="DQ29" s="22">
        <f t="shared" si="69"/>
        <v>0</v>
      </c>
      <c r="DR29" s="8">
        <f t="shared" si="69"/>
        <v>0</v>
      </c>
      <c r="DS29" s="38">
        <f t="shared" si="69"/>
        <v>0</v>
      </c>
      <c r="DT29" s="22">
        <f t="shared" si="70"/>
        <v>0</v>
      </c>
      <c r="DU29" s="8">
        <f t="shared" si="70"/>
        <v>0</v>
      </c>
      <c r="DV29" s="38">
        <f t="shared" si="70"/>
        <v>0</v>
      </c>
      <c r="DW29" s="22">
        <f t="shared" si="70"/>
        <v>0</v>
      </c>
      <c r="DX29" s="8">
        <f t="shared" si="70"/>
        <v>0</v>
      </c>
      <c r="DY29" s="38">
        <f t="shared" si="70"/>
        <v>0</v>
      </c>
      <c r="DZ29" s="22">
        <f t="shared" si="70"/>
        <v>0</v>
      </c>
      <c r="EA29" s="8">
        <f t="shared" si="70"/>
        <v>0</v>
      </c>
      <c r="EB29" s="38">
        <f t="shared" si="70"/>
        <v>0</v>
      </c>
      <c r="EC29" s="22">
        <f t="shared" si="70"/>
        <v>0</v>
      </c>
      <c r="ED29" s="8">
        <f t="shared" si="71"/>
        <v>0</v>
      </c>
      <c r="EE29" s="38">
        <f t="shared" si="71"/>
        <v>0</v>
      </c>
      <c r="EF29" s="22">
        <f t="shared" si="71"/>
        <v>0</v>
      </c>
      <c r="EG29" s="8">
        <f t="shared" si="71"/>
        <v>0</v>
      </c>
      <c r="EH29" s="38">
        <f t="shared" si="71"/>
        <v>0</v>
      </c>
      <c r="EI29" s="22">
        <f t="shared" si="71"/>
        <v>0</v>
      </c>
      <c r="EJ29" s="8">
        <f t="shared" si="71"/>
        <v>0</v>
      </c>
      <c r="EK29" s="38">
        <f t="shared" si="71"/>
        <v>0</v>
      </c>
      <c r="EL29" s="22">
        <f t="shared" si="71"/>
        <v>0</v>
      </c>
      <c r="EM29" s="8">
        <f t="shared" si="71"/>
        <v>0</v>
      </c>
      <c r="EN29" s="38">
        <f t="shared" si="72"/>
        <v>0</v>
      </c>
      <c r="EO29" s="22">
        <f t="shared" si="72"/>
        <v>0</v>
      </c>
      <c r="EP29" s="8">
        <f t="shared" si="72"/>
        <v>0</v>
      </c>
      <c r="EQ29" s="38">
        <f t="shared" si="72"/>
        <v>0</v>
      </c>
      <c r="ER29" s="22">
        <f t="shared" si="72"/>
        <v>0</v>
      </c>
      <c r="ES29" s="8">
        <f t="shared" si="72"/>
        <v>0</v>
      </c>
      <c r="ET29" s="38">
        <f t="shared" si="72"/>
        <v>0</v>
      </c>
      <c r="EU29" s="22">
        <f t="shared" si="72"/>
        <v>0</v>
      </c>
      <c r="EV29" s="8">
        <f t="shared" si="72"/>
        <v>0</v>
      </c>
      <c r="EW29" s="38">
        <f t="shared" si="72"/>
        <v>0</v>
      </c>
      <c r="EX29" s="22">
        <f t="shared" si="73"/>
        <v>0</v>
      </c>
      <c r="EY29" s="8">
        <f t="shared" si="73"/>
        <v>0</v>
      </c>
      <c r="EZ29" s="38">
        <f t="shared" si="73"/>
        <v>0</v>
      </c>
      <c r="FA29" s="22">
        <f t="shared" si="73"/>
        <v>0</v>
      </c>
      <c r="FB29" s="8">
        <f t="shared" si="73"/>
        <v>0</v>
      </c>
      <c r="FC29" s="38">
        <f t="shared" si="73"/>
        <v>0</v>
      </c>
      <c r="FD29" s="22">
        <f t="shared" si="73"/>
        <v>0</v>
      </c>
      <c r="FG29" s="22">
        <f t="shared" si="74"/>
        <v>0</v>
      </c>
      <c r="FJ29" s="22">
        <f t="shared" si="75"/>
        <v>0</v>
      </c>
    </row>
    <row r="30" spans="1:166" x14ac:dyDescent="0.2">
      <c r="A30" s="10"/>
      <c r="B30" s="15" t="s">
        <v>22</v>
      </c>
      <c r="C30" s="15"/>
      <c r="D30" s="27">
        <f>SUM(D27:D29)</f>
        <v>2957489.6235560677</v>
      </c>
      <c r="E30" s="3">
        <f t="shared" ref="E30:F30" si="76">SUM(E27:E29)</f>
        <v>0</v>
      </c>
      <c r="F30" s="33">
        <f t="shared" si="76"/>
        <v>0</v>
      </c>
      <c r="G30" s="27">
        <f>SUM(G27:G29)</f>
        <v>3027569.1807967341</v>
      </c>
      <c r="H30" s="3">
        <f t="shared" ref="H30" si="77">SUM(H27:H29)</f>
        <v>0</v>
      </c>
      <c r="I30" s="33">
        <f t="shared" ref="I30" si="78">SUM(I27:I29)</f>
        <v>0</v>
      </c>
      <c r="J30" s="27">
        <f>SUM(J27:J29)</f>
        <v>3097648.7380374013</v>
      </c>
      <c r="K30" s="3">
        <f t="shared" ref="K30" si="79">SUM(K27:K29)</f>
        <v>0</v>
      </c>
      <c r="L30" s="33">
        <f t="shared" ref="L30" si="80">SUM(L27:L29)</f>
        <v>0</v>
      </c>
      <c r="M30" s="27">
        <f>SUM(M27:M29)</f>
        <v>3167728.2952780686</v>
      </c>
      <c r="N30" s="3">
        <f t="shared" ref="N30" si="81">SUM(N27:N29)</f>
        <v>0</v>
      </c>
      <c r="O30" s="33">
        <f t="shared" ref="O30:P30" si="82">SUM(O27:O29)</f>
        <v>0</v>
      </c>
      <c r="P30" s="27">
        <f t="shared" si="82"/>
        <v>3237807.8525187345</v>
      </c>
      <c r="Q30" s="3">
        <f t="shared" ref="Q30" si="83">SUM(Q27:Q29)</f>
        <v>0</v>
      </c>
      <c r="R30" s="33">
        <f t="shared" ref="R30:S30" si="84">SUM(R27:R29)</f>
        <v>0</v>
      </c>
      <c r="S30" s="27">
        <f t="shared" si="84"/>
        <v>3307887.4097594013</v>
      </c>
      <c r="T30" s="3">
        <f t="shared" ref="T30" si="85">SUM(T27:T29)</f>
        <v>0</v>
      </c>
      <c r="U30" s="33">
        <f t="shared" ref="U30:V30" si="86">SUM(U27:U29)</f>
        <v>0</v>
      </c>
      <c r="V30" s="27">
        <f t="shared" si="86"/>
        <v>3377966.9670000682</v>
      </c>
      <c r="W30" s="3">
        <f t="shared" ref="W30" si="87">SUM(W27:W29)</f>
        <v>0</v>
      </c>
      <c r="X30" s="33">
        <f t="shared" ref="X30:Y30" si="88">SUM(X27:X29)</f>
        <v>0</v>
      </c>
      <c r="Y30" s="27">
        <f t="shared" si="88"/>
        <v>3448046.524240735</v>
      </c>
      <c r="Z30" s="3">
        <f t="shared" ref="Z30" si="89">SUM(Z27:Z29)</f>
        <v>0</v>
      </c>
      <c r="AA30" s="33">
        <f t="shared" ref="AA30:AB30" si="90">SUM(AA27:AA29)</f>
        <v>0</v>
      </c>
      <c r="AB30" s="27">
        <f t="shared" si="90"/>
        <v>3518126.0814814023</v>
      </c>
      <c r="AC30" s="3">
        <f t="shared" ref="AC30" si="91">SUM(AC27:AC29)</f>
        <v>0</v>
      </c>
      <c r="AD30" s="33">
        <f t="shared" ref="AD30:AE30" si="92">SUM(AD27:AD29)</f>
        <v>0</v>
      </c>
      <c r="AE30" s="27">
        <f t="shared" si="92"/>
        <v>3588205.6387220686</v>
      </c>
      <c r="AF30" s="3">
        <f t="shared" ref="AF30" si="93">SUM(AF27:AF29)</f>
        <v>0</v>
      </c>
      <c r="AG30" s="33">
        <f t="shared" ref="AG30:AH30" si="94">SUM(AG27:AG29)</f>
        <v>0</v>
      </c>
      <c r="AH30" s="27">
        <f t="shared" si="94"/>
        <v>3658285.1959627355</v>
      </c>
      <c r="AI30" s="3">
        <f t="shared" ref="AI30" si="95">SUM(AI27:AI29)</f>
        <v>0</v>
      </c>
      <c r="AJ30" s="33">
        <f t="shared" ref="AJ30:AK30" si="96">SUM(AJ27:AJ29)</f>
        <v>0</v>
      </c>
      <c r="AK30" s="27">
        <f t="shared" si="96"/>
        <v>3728364.7532034018</v>
      </c>
      <c r="AL30" s="3">
        <f t="shared" ref="AL30" si="97">SUM(AL27:AL29)</f>
        <v>0</v>
      </c>
      <c r="AM30" s="33">
        <f t="shared" ref="AM30:AN30" si="98">SUM(AM27:AM29)</f>
        <v>0</v>
      </c>
      <c r="AN30" s="27">
        <f t="shared" si="98"/>
        <v>3798444.3104440691</v>
      </c>
      <c r="AO30" s="3">
        <f t="shared" ref="AO30" si="99">SUM(AO27:AO29)</f>
        <v>0</v>
      </c>
      <c r="AP30" s="33">
        <f t="shared" ref="AP30:AQ30" si="100">SUM(AP27:AP29)</f>
        <v>0</v>
      </c>
      <c r="AQ30" s="27">
        <f t="shared" si="100"/>
        <v>3868523.8676847355</v>
      </c>
      <c r="AR30" s="3">
        <f t="shared" ref="AR30" si="101">SUM(AR27:AR29)</f>
        <v>0</v>
      </c>
      <c r="AS30" s="33">
        <f t="shared" ref="AS30:AT30" si="102">SUM(AS27:AS29)</f>
        <v>0</v>
      </c>
      <c r="AT30" s="27">
        <f t="shared" si="102"/>
        <v>3938603.4249254018</v>
      </c>
      <c r="AU30" s="3">
        <f t="shared" ref="AU30" si="103">SUM(AU27:AU29)</f>
        <v>0</v>
      </c>
      <c r="AV30" s="33">
        <f t="shared" ref="AV30:AW30" si="104">SUM(AV27:AV29)</f>
        <v>0</v>
      </c>
      <c r="AW30" s="27">
        <f t="shared" si="104"/>
        <v>4008682.9821660691</v>
      </c>
      <c r="AX30" s="3">
        <f t="shared" ref="AX30" si="105">SUM(AX27:AX29)</f>
        <v>0</v>
      </c>
      <c r="AY30" s="33">
        <f t="shared" ref="AY30:AZ30" si="106">SUM(AY27:AY29)</f>
        <v>0</v>
      </c>
      <c r="AZ30" s="27">
        <f t="shared" si="106"/>
        <v>4078396.062929736</v>
      </c>
      <c r="BA30" s="3">
        <f t="shared" ref="BA30" si="107">SUM(BA27:BA29)</f>
        <v>0</v>
      </c>
      <c r="BB30" s="33">
        <f t="shared" ref="BB30:BC30" si="108">SUM(BB27:BB29)</f>
        <v>0</v>
      </c>
      <c r="BC30" s="27">
        <f t="shared" si="108"/>
        <v>4148109.1436934024</v>
      </c>
      <c r="BD30" s="3">
        <f t="shared" ref="BD30" si="109">SUM(BD27:BD29)</f>
        <v>0</v>
      </c>
      <c r="BE30" s="33">
        <f t="shared" ref="BE30:BF30" si="110">SUM(BE27:BE29)</f>
        <v>0</v>
      </c>
      <c r="BF30" s="27">
        <f t="shared" si="110"/>
        <v>4217822.2244570693</v>
      </c>
      <c r="BG30" s="3">
        <f t="shared" ref="BG30" si="111">SUM(BG27:BG29)</f>
        <v>0</v>
      </c>
      <c r="BH30" s="33">
        <f t="shared" ref="BH30:BI30" si="112">SUM(BH27:BH29)</f>
        <v>0</v>
      </c>
      <c r="BI30" s="27">
        <f t="shared" si="112"/>
        <v>4287535.3052207371</v>
      </c>
      <c r="BJ30" s="3">
        <f t="shared" ref="BJ30" si="113">SUM(BJ27:BJ29)</f>
        <v>0</v>
      </c>
      <c r="BK30" s="33">
        <f t="shared" ref="BK30:BL30" si="114">SUM(BK27:BK29)</f>
        <v>0</v>
      </c>
      <c r="BL30" s="27">
        <f t="shared" si="114"/>
        <v>4357248.385984404</v>
      </c>
      <c r="BM30" s="3">
        <f t="shared" ref="BM30" si="115">SUM(BM27:BM29)</f>
        <v>0</v>
      </c>
      <c r="BN30" s="33">
        <f t="shared" ref="BN30:BO30" si="116">SUM(BN27:BN29)</f>
        <v>0</v>
      </c>
      <c r="BO30" s="27">
        <f t="shared" si="116"/>
        <v>4426961.466748069</v>
      </c>
      <c r="BP30" s="3">
        <f t="shared" ref="BP30" si="117">SUM(BP27:BP29)</f>
        <v>0</v>
      </c>
      <c r="BQ30" s="33">
        <f t="shared" ref="BQ30:BR30" si="118">SUM(BQ27:BQ29)</f>
        <v>0</v>
      </c>
      <c r="BR30" s="27">
        <f t="shared" si="118"/>
        <v>4496674.5475117369</v>
      </c>
      <c r="BS30" s="3">
        <f t="shared" ref="BS30" si="119">SUM(BS27:BS29)</f>
        <v>0</v>
      </c>
      <c r="BT30" s="33">
        <f t="shared" ref="BT30:BU30" si="120">SUM(BT27:BT29)</f>
        <v>0</v>
      </c>
      <c r="BU30" s="27">
        <f t="shared" si="120"/>
        <v>4566387.6282754038</v>
      </c>
      <c r="BV30" s="3">
        <f t="shared" ref="BV30" si="121">SUM(BV27:BV29)</f>
        <v>0</v>
      </c>
      <c r="BW30" s="33">
        <f t="shared" ref="BW30:BX30" si="122">SUM(BW27:BW29)</f>
        <v>0</v>
      </c>
      <c r="BX30" s="27">
        <f t="shared" si="122"/>
        <v>4636100.7090390706</v>
      </c>
      <c r="BY30" s="3">
        <f t="shared" ref="BY30" si="123">SUM(BY27:BY29)</f>
        <v>0</v>
      </c>
      <c r="BZ30" s="33">
        <f t="shared" ref="BZ30:CA30" si="124">SUM(BZ27:BZ29)</f>
        <v>0</v>
      </c>
      <c r="CA30" s="27">
        <f t="shared" si="124"/>
        <v>4705813.7898027375</v>
      </c>
      <c r="CB30" s="3">
        <f t="shared" ref="CB30" si="125">SUM(CB27:CB29)</f>
        <v>0</v>
      </c>
      <c r="CC30" s="33">
        <f t="shared" ref="CC30:CD30" si="126">SUM(CC27:CC29)</f>
        <v>0</v>
      </c>
      <c r="CD30" s="27">
        <f t="shared" si="126"/>
        <v>4775526.8705664044</v>
      </c>
      <c r="CE30" s="3">
        <f t="shared" ref="CE30" si="127">SUM(CE27:CE29)</f>
        <v>0</v>
      </c>
      <c r="CF30" s="33">
        <f t="shared" ref="CF30:CG30" si="128">SUM(CF27:CF29)</f>
        <v>0</v>
      </c>
      <c r="CG30" s="27">
        <f t="shared" si="128"/>
        <v>4845239.9513300722</v>
      </c>
      <c r="CH30" s="3">
        <f t="shared" ref="CH30" si="129">SUM(CH27:CH29)</f>
        <v>0</v>
      </c>
      <c r="CI30" s="33">
        <f t="shared" ref="CI30:CJ30" si="130">SUM(CI27:CI29)</f>
        <v>0</v>
      </c>
      <c r="CJ30" s="27">
        <f t="shared" si="130"/>
        <v>4914953.0320937382</v>
      </c>
      <c r="CK30" s="3">
        <f t="shared" ref="CK30" si="131">SUM(CK27:CK29)</f>
        <v>0</v>
      </c>
      <c r="CL30" s="33">
        <f t="shared" ref="CL30:CM30" si="132">SUM(CL27:CL29)</f>
        <v>0</v>
      </c>
      <c r="CM30" s="27">
        <f t="shared" si="132"/>
        <v>4984666.1128574042</v>
      </c>
      <c r="CN30" s="3">
        <f t="shared" ref="CN30" si="133">SUM(CN27:CN29)</f>
        <v>0</v>
      </c>
      <c r="CO30" s="33">
        <f t="shared" ref="CO30:CP30" si="134">SUM(CO27:CO29)</f>
        <v>0</v>
      </c>
      <c r="CP30" s="27">
        <f t="shared" si="134"/>
        <v>5054379.1936210711</v>
      </c>
      <c r="CQ30" s="3">
        <f t="shared" ref="CQ30" si="135">SUM(CQ27:CQ29)</f>
        <v>0</v>
      </c>
      <c r="CR30" s="33">
        <f t="shared" ref="CR30:CS30" si="136">SUM(CR27:CR29)</f>
        <v>0</v>
      </c>
      <c r="CS30" s="27">
        <f t="shared" si="136"/>
        <v>5124092.274384737</v>
      </c>
      <c r="CT30" s="3">
        <f t="shared" ref="CT30" si="137">SUM(CT27:CT29)</f>
        <v>0</v>
      </c>
      <c r="CU30" s="33">
        <f t="shared" ref="CU30:CV30" si="138">SUM(CU27:CU29)</f>
        <v>0</v>
      </c>
      <c r="CV30" s="27">
        <f t="shared" si="138"/>
        <v>5193805.3551484048</v>
      </c>
      <c r="CW30" s="3">
        <f t="shared" ref="CW30" si="139">SUM(CW27:CW29)</f>
        <v>0</v>
      </c>
      <c r="CX30" s="33">
        <f t="shared" ref="CX30:CY30" si="140">SUM(CX27:CX29)</f>
        <v>0</v>
      </c>
      <c r="CY30" s="27">
        <f t="shared" si="140"/>
        <v>5263518.4359120708</v>
      </c>
      <c r="CZ30" s="3">
        <f t="shared" ref="CZ30" si="141">SUM(CZ27:CZ29)</f>
        <v>0</v>
      </c>
      <c r="DA30" s="33">
        <f t="shared" ref="DA30:DB30" si="142">SUM(DA27:DA29)</f>
        <v>0</v>
      </c>
      <c r="DB30" s="27">
        <f t="shared" si="142"/>
        <v>5333231.5166757358</v>
      </c>
      <c r="DC30" s="3">
        <f t="shared" ref="DC30" si="143">SUM(DC27:DC29)</f>
        <v>0</v>
      </c>
      <c r="DD30" s="33">
        <f t="shared" ref="DD30:DE30" si="144">SUM(DD27:DD29)</f>
        <v>0</v>
      </c>
      <c r="DE30" s="27">
        <f t="shared" si="144"/>
        <v>5402944.5974394027</v>
      </c>
      <c r="DF30" s="3">
        <f t="shared" ref="DF30" si="145">SUM(DF27:DF29)</f>
        <v>0</v>
      </c>
      <c r="DG30" s="33">
        <f t="shared" ref="DG30:DH30" si="146">SUM(DG27:DG29)</f>
        <v>0</v>
      </c>
      <c r="DH30" s="27">
        <f t="shared" si="146"/>
        <v>5472657.6782030696</v>
      </c>
      <c r="DI30" s="3">
        <f t="shared" ref="DI30" si="147">SUM(DI27:DI29)</f>
        <v>0</v>
      </c>
      <c r="DJ30" s="33">
        <f t="shared" ref="DJ30:DK30" si="148">SUM(DJ27:DJ29)</f>
        <v>0</v>
      </c>
      <c r="DK30" s="27">
        <f t="shared" si="148"/>
        <v>5542370.7589667365</v>
      </c>
      <c r="DL30" s="3">
        <f t="shared" ref="DL30" si="149">SUM(DL27:DL29)</f>
        <v>0</v>
      </c>
      <c r="DM30" s="33">
        <f t="shared" ref="DM30:DN30" si="150">SUM(DM27:DM29)</f>
        <v>0</v>
      </c>
      <c r="DN30" s="27">
        <f t="shared" si="150"/>
        <v>5612083.8397304034</v>
      </c>
      <c r="DO30" s="3">
        <f t="shared" ref="DO30" si="151">SUM(DO27:DO29)</f>
        <v>0</v>
      </c>
      <c r="DP30" s="33">
        <f t="shared" ref="DP30:DQ30" si="152">SUM(DP27:DP29)</f>
        <v>0</v>
      </c>
      <c r="DQ30" s="27">
        <f t="shared" si="152"/>
        <v>5681796.9204940684</v>
      </c>
      <c r="DR30" s="3">
        <f t="shared" ref="DR30" si="153">SUM(DR27:DR29)</f>
        <v>0</v>
      </c>
      <c r="DS30" s="33">
        <f t="shared" ref="DS30:DT30" si="154">SUM(DS27:DS29)</f>
        <v>0</v>
      </c>
      <c r="DT30" s="27">
        <f t="shared" si="154"/>
        <v>5751510.0012577353</v>
      </c>
      <c r="DU30" s="3">
        <f t="shared" ref="DU30" si="155">SUM(DU27:DU29)</f>
        <v>0</v>
      </c>
      <c r="DV30" s="33">
        <f t="shared" ref="DV30:DW30" si="156">SUM(DV27:DV29)</f>
        <v>0</v>
      </c>
      <c r="DW30" s="27">
        <f t="shared" si="156"/>
        <v>5821223.0820214013</v>
      </c>
      <c r="DX30" s="3">
        <f t="shared" ref="DX30" si="157">SUM(DX27:DX29)</f>
        <v>0</v>
      </c>
      <c r="DY30" s="33">
        <f t="shared" ref="DY30:DZ30" si="158">SUM(DY27:DY29)</f>
        <v>0</v>
      </c>
      <c r="DZ30" s="27">
        <f t="shared" si="158"/>
        <v>5890936.1627850691</v>
      </c>
      <c r="EA30" s="3">
        <f t="shared" ref="EA30" si="159">SUM(EA27:EA29)</f>
        <v>0</v>
      </c>
      <c r="EB30" s="33">
        <f t="shared" ref="EB30:EC30" si="160">SUM(EB27:EB29)</f>
        <v>0</v>
      </c>
      <c r="EC30" s="27">
        <f t="shared" si="160"/>
        <v>5960649.243548735</v>
      </c>
      <c r="ED30" s="3">
        <f t="shared" ref="ED30" si="161">SUM(ED27:ED29)</f>
        <v>0</v>
      </c>
      <c r="EE30" s="33">
        <f t="shared" ref="EE30:EF30" si="162">SUM(EE27:EE29)</f>
        <v>0</v>
      </c>
      <c r="EF30" s="27">
        <f t="shared" si="162"/>
        <v>6030362.3243124019</v>
      </c>
      <c r="EG30" s="3">
        <f t="shared" ref="EG30" si="163">SUM(EG27:EG29)</f>
        <v>0</v>
      </c>
      <c r="EH30" s="33">
        <f t="shared" ref="EH30:EI30" si="164">SUM(EH27:EH29)</f>
        <v>0</v>
      </c>
      <c r="EI30" s="27">
        <f t="shared" si="164"/>
        <v>6100075.4050760679</v>
      </c>
      <c r="EJ30" s="3">
        <f t="shared" ref="EJ30" si="165">SUM(EJ27:EJ29)</f>
        <v>0</v>
      </c>
      <c r="EK30" s="33">
        <f t="shared" ref="EK30:EL30" si="166">SUM(EK27:EK29)</f>
        <v>0</v>
      </c>
      <c r="EL30" s="27">
        <f t="shared" si="166"/>
        <v>6169788.4858397339</v>
      </c>
      <c r="EM30" s="3">
        <f t="shared" ref="EM30" si="167">SUM(EM27:EM29)</f>
        <v>0</v>
      </c>
      <c r="EN30" s="33">
        <f t="shared" ref="EN30:EO30" si="168">SUM(EN27:EN29)</f>
        <v>0</v>
      </c>
      <c r="EO30" s="27">
        <f t="shared" si="168"/>
        <v>6239501.5666034007</v>
      </c>
      <c r="EP30" s="3">
        <f t="shared" ref="EP30" si="169">SUM(EP27:EP29)</f>
        <v>0</v>
      </c>
      <c r="EQ30" s="33">
        <f t="shared" ref="EQ30:ER30" si="170">SUM(EQ27:EQ29)</f>
        <v>0</v>
      </c>
      <c r="ER30" s="27">
        <f t="shared" si="170"/>
        <v>6309214.6473670676</v>
      </c>
      <c r="ES30" s="3">
        <f t="shared" ref="ES30" si="171">SUM(ES27:ES29)</f>
        <v>0</v>
      </c>
      <c r="ET30" s="33">
        <f t="shared" ref="ET30:EU30" si="172">SUM(ET27:ET29)</f>
        <v>0</v>
      </c>
      <c r="EU30" s="27">
        <f t="shared" si="172"/>
        <v>6378927.7281307336</v>
      </c>
      <c r="EV30" s="3">
        <f t="shared" ref="EV30" si="173">SUM(EV27:EV29)</f>
        <v>0</v>
      </c>
      <c r="EW30" s="33">
        <f t="shared" ref="EW30:EX30" si="174">SUM(EW27:EW29)</f>
        <v>0</v>
      </c>
      <c r="EX30" s="27">
        <f t="shared" si="174"/>
        <v>6448640.8088944005</v>
      </c>
      <c r="EY30" s="3">
        <f t="shared" ref="EY30" si="175">SUM(EY27:EY29)</f>
        <v>0</v>
      </c>
      <c r="EZ30" s="33">
        <f t="shared" ref="EZ30:FA30" si="176">SUM(EZ27:EZ29)</f>
        <v>0</v>
      </c>
      <c r="FA30" s="27">
        <f t="shared" si="176"/>
        <v>6518353.8896580664</v>
      </c>
      <c r="FB30" s="3">
        <f t="shared" ref="FB30" si="177">SUM(FB27:FB29)</f>
        <v>0</v>
      </c>
      <c r="FC30" s="33">
        <f t="shared" ref="FC30:FD30" si="178">SUM(FC27:FC29)</f>
        <v>0</v>
      </c>
      <c r="FD30" s="27">
        <f t="shared" si="178"/>
        <v>6588066.9704217333</v>
      </c>
      <c r="FG30" s="27">
        <f t="shared" ref="FG30" si="179">SUM(FG27:FG29)</f>
        <v>6657780.0511853993</v>
      </c>
      <c r="FJ30" s="27">
        <f t="shared" ref="FJ30" si="180">SUM(FJ27:FJ29)</f>
        <v>6727493.1319490662</v>
      </c>
    </row>
    <row r="31" spans="1:166" x14ac:dyDescent="0.2">
      <c r="A31" s="14"/>
      <c r="B31" s="15"/>
      <c r="C31" s="15"/>
      <c r="D31" s="30"/>
      <c r="F31" s="36"/>
      <c r="G31" s="30"/>
      <c r="I31" s="36"/>
      <c r="J31" s="30"/>
      <c r="L31" s="36"/>
      <c r="M31" s="30"/>
      <c r="O31" s="36"/>
      <c r="P31" s="30"/>
      <c r="R31" s="36"/>
      <c r="S31" s="30"/>
      <c r="U31" s="36"/>
      <c r="V31" s="30"/>
      <c r="X31" s="36"/>
      <c r="Y31" s="30"/>
      <c r="AA31" s="36"/>
      <c r="AB31" s="30"/>
      <c r="AD31" s="36"/>
      <c r="AE31" s="30"/>
      <c r="AG31" s="36"/>
      <c r="AH31" s="30"/>
      <c r="AJ31" s="36"/>
      <c r="AK31" s="30"/>
      <c r="AM31" s="36"/>
      <c r="AN31" s="30"/>
      <c r="AP31" s="36"/>
      <c r="AQ31" s="30"/>
      <c r="AS31" s="36"/>
      <c r="AT31" s="30"/>
      <c r="AV31" s="36"/>
      <c r="AW31" s="30"/>
      <c r="AY31" s="36"/>
      <c r="AZ31" s="30"/>
      <c r="BB31" s="36"/>
      <c r="BC31" s="30"/>
      <c r="BE31" s="36"/>
      <c r="BF31" s="30"/>
      <c r="BH31" s="36"/>
      <c r="BI31" s="30"/>
      <c r="BK31" s="36"/>
      <c r="BL31" s="30"/>
      <c r="BN31" s="36"/>
      <c r="BO31" s="30"/>
      <c r="BQ31" s="36"/>
      <c r="BR31" s="30"/>
      <c r="BT31" s="36"/>
      <c r="BU31" s="30"/>
      <c r="BW31" s="36"/>
      <c r="BX31" s="30"/>
      <c r="BZ31" s="36"/>
      <c r="CA31" s="30"/>
      <c r="CC31" s="36"/>
      <c r="CD31" s="30"/>
      <c r="CF31" s="36"/>
      <c r="CG31" s="30"/>
      <c r="CI31" s="36"/>
      <c r="CJ31" s="30"/>
      <c r="CL31" s="36"/>
      <c r="CM31" s="30"/>
      <c r="CO31" s="36"/>
      <c r="CP31" s="30"/>
      <c r="CR31" s="36"/>
      <c r="CS31" s="30"/>
      <c r="CU31" s="36"/>
      <c r="CV31" s="30"/>
      <c r="CX31" s="36"/>
      <c r="CY31" s="30"/>
      <c r="DA31" s="36"/>
      <c r="DB31" s="30"/>
      <c r="DD31" s="36"/>
      <c r="DE31" s="30"/>
      <c r="DG31" s="36"/>
      <c r="DH31" s="30"/>
      <c r="DJ31" s="36"/>
      <c r="DK31" s="30"/>
      <c r="DM31" s="36"/>
      <c r="DN31" s="30"/>
      <c r="DP31" s="36"/>
      <c r="DQ31" s="30"/>
      <c r="DS31" s="36"/>
      <c r="DT31" s="30"/>
      <c r="DV31" s="36"/>
      <c r="DW31" s="30"/>
      <c r="DY31" s="36"/>
      <c r="DZ31" s="30"/>
      <c r="EB31" s="36"/>
      <c r="EC31" s="30"/>
      <c r="EE31" s="36"/>
      <c r="EF31" s="30"/>
      <c r="EH31" s="36"/>
      <c r="EI31" s="30"/>
      <c r="EK31" s="36"/>
      <c r="EL31" s="30"/>
      <c r="EN31" s="36"/>
      <c r="EO31" s="30"/>
      <c r="EQ31" s="36"/>
      <c r="ER31" s="30"/>
      <c r="ET31" s="36"/>
      <c r="EU31" s="30"/>
      <c r="EW31" s="36"/>
      <c r="EX31" s="30"/>
      <c r="EZ31" s="36"/>
      <c r="FA31" s="30"/>
      <c r="FC31" s="36"/>
    </row>
    <row r="32" spans="1:166" x14ac:dyDescent="0.2">
      <c r="A32" s="10"/>
      <c r="B32" s="15"/>
      <c r="C32" s="15"/>
      <c r="D32" s="30"/>
      <c r="F32" s="36"/>
      <c r="G32" s="30"/>
      <c r="I32" s="36"/>
      <c r="J32" s="30"/>
      <c r="L32" s="36"/>
      <c r="M32" s="30"/>
      <c r="O32" s="36"/>
      <c r="P32" s="30"/>
      <c r="R32" s="36"/>
      <c r="S32" s="30"/>
      <c r="U32" s="36"/>
      <c r="V32" s="30"/>
      <c r="X32" s="36"/>
      <c r="Y32" s="30"/>
      <c r="AA32" s="36"/>
      <c r="AB32" s="30"/>
      <c r="AD32" s="36"/>
      <c r="AE32" s="30"/>
      <c r="AG32" s="36"/>
      <c r="AH32" s="30"/>
      <c r="AJ32" s="36"/>
      <c r="AK32" s="30"/>
      <c r="AM32" s="36"/>
      <c r="AN32" s="30"/>
      <c r="AP32" s="36"/>
      <c r="AQ32" s="30"/>
      <c r="AS32" s="36"/>
      <c r="AT32" s="30"/>
      <c r="AV32" s="36"/>
      <c r="AW32" s="30"/>
      <c r="AY32" s="36"/>
      <c r="AZ32" s="30"/>
      <c r="BB32" s="36"/>
      <c r="BC32" s="30"/>
      <c r="BE32" s="36"/>
      <c r="BF32" s="30"/>
      <c r="BH32" s="36"/>
      <c r="BI32" s="30"/>
      <c r="BK32" s="36"/>
      <c r="BL32" s="30"/>
      <c r="BN32" s="36"/>
      <c r="BO32" s="30"/>
      <c r="BQ32" s="36"/>
      <c r="BR32" s="30"/>
      <c r="BT32" s="36"/>
      <c r="BU32" s="30"/>
      <c r="BW32" s="36"/>
      <c r="BX32" s="30"/>
      <c r="BZ32" s="36"/>
      <c r="CA32" s="30"/>
      <c r="CC32" s="36"/>
      <c r="CD32" s="30"/>
      <c r="CF32" s="36"/>
      <c r="CG32" s="30"/>
      <c r="CI32" s="36"/>
      <c r="CJ32" s="30"/>
      <c r="CL32" s="36"/>
      <c r="CM32" s="30"/>
      <c r="CO32" s="36"/>
      <c r="CP32" s="30"/>
      <c r="CR32" s="36"/>
      <c r="CS32" s="30"/>
      <c r="CU32" s="36"/>
      <c r="CV32" s="30"/>
      <c r="CX32" s="36"/>
      <c r="CY32" s="30"/>
      <c r="DA32" s="36"/>
      <c r="DB32" s="30"/>
      <c r="DD32" s="36"/>
      <c r="DE32" s="30"/>
      <c r="DG32" s="36"/>
      <c r="DH32" s="30"/>
      <c r="DJ32" s="36"/>
      <c r="DK32" s="30"/>
      <c r="DM32" s="36"/>
      <c r="DN32" s="30"/>
      <c r="DP32" s="36"/>
      <c r="DQ32" s="30"/>
      <c r="DS32" s="36"/>
      <c r="DT32" s="30"/>
      <c r="DV32" s="36"/>
      <c r="DW32" s="30"/>
      <c r="DY32" s="36"/>
      <c r="DZ32" s="30"/>
      <c r="EB32" s="36"/>
      <c r="EC32" s="30"/>
      <c r="EE32" s="36"/>
      <c r="EF32" s="30"/>
      <c r="EH32" s="36"/>
      <c r="EI32" s="30"/>
      <c r="EK32" s="36"/>
      <c r="EL32" s="30"/>
      <c r="EN32" s="36"/>
      <c r="EO32" s="30"/>
      <c r="EQ32" s="36"/>
      <c r="ER32" s="30"/>
      <c r="ET32" s="36"/>
      <c r="EU32" s="30"/>
      <c r="EW32" s="36"/>
      <c r="EX32" s="30"/>
      <c r="EZ32" s="36"/>
      <c r="FA32" s="30"/>
      <c r="FC32" s="36"/>
    </row>
    <row r="33" spans="2:166" x14ac:dyDescent="0.2">
      <c r="P33" s="88" t="s">
        <v>90</v>
      </c>
      <c r="AB33" s="88" t="s">
        <v>91</v>
      </c>
      <c r="BL33" t="s">
        <v>92</v>
      </c>
      <c r="CV33" t="s">
        <v>93</v>
      </c>
      <c r="EF33" t="s">
        <v>94</v>
      </c>
    </row>
    <row r="34" spans="2:166" x14ac:dyDescent="0.2">
      <c r="B34" s="77"/>
      <c r="C34" s="77"/>
      <c r="D34" s="84"/>
      <c r="P34" s="3">
        <f>P6-M6</f>
        <v>0</v>
      </c>
      <c r="AB34" s="3">
        <f>AB6-Y6</f>
        <v>0</v>
      </c>
      <c r="BL34" s="3">
        <f>BL6-BI6</f>
        <v>0</v>
      </c>
      <c r="CV34" s="3">
        <f>CV6-CS6</f>
        <v>0</v>
      </c>
      <c r="EF34" s="3">
        <f>EF6-EC6</f>
        <v>0</v>
      </c>
      <c r="FJ34" s="3"/>
    </row>
    <row r="35" spans="2:166" x14ac:dyDescent="0.2">
      <c r="B35" s="77"/>
      <c r="C35" s="77"/>
      <c r="D35" s="80"/>
      <c r="P35" s="3">
        <f t="shared" ref="P35:P46" si="181">P7-M7</f>
        <v>0</v>
      </c>
      <c r="AB35" s="3">
        <f t="shared" ref="AB35:AB46" si="182">AB7-Y7</f>
        <v>0</v>
      </c>
      <c r="BL35" s="3">
        <f t="shared" ref="BL35:BL46" si="183">BL7-BI7</f>
        <v>0</v>
      </c>
      <c r="CV35" s="3">
        <f t="shared" ref="CV35:CV46" si="184">CV7-CS7</f>
        <v>0</v>
      </c>
      <c r="EF35" s="3">
        <f t="shared" ref="EF35:EF46" si="185">EF7-EC7</f>
        <v>0</v>
      </c>
      <c r="FJ35" s="3"/>
    </row>
    <row r="36" spans="2:166" x14ac:dyDescent="0.2">
      <c r="B36" s="77"/>
      <c r="C36" s="77"/>
      <c r="D36" s="77"/>
      <c r="P36" s="3">
        <f t="shared" si="181"/>
        <v>0</v>
      </c>
      <c r="AB36" s="3">
        <f t="shared" si="182"/>
        <v>0</v>
      </c>
      <c r="BL36" s="3">
        <f t="shared" si="183"/>
        <v>0</v>
      </c>
      <c r="CV36" s="3">
        <f t="shared" si="184"/>
        <v>0</v>
      </c>
      <c r="EF36" s="3">
        <f t="shared" si="185"/>
        <v>0</v>
      </c>
      <c r="FJ36" s="3"/>
    </row>
    <row r="37" spans="2:166" x14ac:dyDescent="0.2">
      <c r="B37" s="77"/>
      <c r="C37" s="85"/>
      <c r="D37" s="84"/>
      <c r="P37" s="3">
        <f t="shared" si="181"/>
        <v>0</v>
      </c>
      <c r="AB37" s="3">
        <f t="shared" si="182"/>
        <v>0</v>
      </c>
      <c r="BL37" s="3">
        <f t="shared" si="183"/>
        <v>0</v>
      </c>
      <c r="CV37" s="3">
        <f t="shared" si="184"/>
        <v>0</v>
      </c>
      <c r="EF37" s="3">
        <f t="shared" si="185"/>
        <v>0</v>
      </c>
      <c r="FJ37" s="3"/>
    </row>
    <row r="38" spans="2:166" x14ac:dyDescent="0.2">
      <c r="B38" s="77"/>
      <c r="C38" s="85"/>
      <c r="D38" s="87"/>
      <c r="E38" s="86"/>
      <c r="F38" s="86"/>
      <c r="P38" s="3">
        <f t="shared" si="181"/>
        <v>12437.385166666674</v>
      </c>
      <c r="AB38" s="3">
        <f t="shared" si="182"/>
        <v>12437.385166666674</v>
      </c>
      <c r="BL38" s="3">
        <f t="shared" si="183"/>
        <v>12437.385166666645</v>
      </c>
      <c r="CV38" s="3">
        <f t="shared" si="184"/>
        <v>12437.385166666645</v>
      </c>
      <c r="EF38" s="3">
        <f t="shared" si="185"/>
        <v>12437.385166666703</v>
      </c>
      <c r="FJ38" s="3"/>
    </row>
    <row r="39" spans="2:166" x14ac:dyDescent="0.2">
      <c r="B39" s="77"/>
      <c r="C39" s="85"/>
      <c r="D39" s="84"/>
      <c r="P39" s="3">
        <f t="shared" si="181"/>
        <v>1.0119999999999999E-3</v>
      </c>
      <c r="AB39" s="3">
        <f t="shared" si="182"/>
        <v>1.011999999999999E-3</v>
      </c>
      <c r="BL39" s="3">
        <f t="shared" si="183"/>
        <v>8.5199999999999859E-4</v>
      </c>
      <c r="CV39" s="3">
        <f t="shared" si="184"/>
        <v>8.5199999999999859E-4</v>
      </c>
      <c r="EF39" s="3">
        <f t="shared" si="185"/>
        <v>8.5199999999999859E-4</v>
      </c>
      <c r="FJ39" s="3"/>
    </row>
    <row r="40" spans="2:166" x14ac:dyDescent="0.2">
      <c r="B40" s="77"/>
      <c r="C40" s="85"/>
      <c r="D40" s="77"/>
      <c r="P40" s="3">
        <f t="shared" si="181"/>
        <v>-0.39312466666666523</v>
      </c>
      <c r="AB40" s="3">
        <f t="shared" si="182"/>
        <v>-0.39312466666666523</v>
      </c>
      <c r="BL40" s="3">
        <f t="shared" si="183"/>
        <v>-0.44468200000000024</v>
      </c>
      <c r="CV40" s="3">
        <f t="shared" si="184"/>
        <v>-0.44468200000000024</v>
      </c>
      <c r="EF40" s="3">
        <f t="shared" si="185"/>
        <v>-0.44468200000000024</v>
      </c>
      <c r="FJ40" s="3"/>
    </row>
    <row r="41" spans="2:166" x14ac:dyDescent="0.2">
      <c r="B41" s="77"/>
      <c r="C41" s="77"/>
      <c r="D41" s="77"/>
      <c r="P41" s="3">
        <f t="shared" si="181"/>
        <v>50567.438519000076</v>
      </c>
      <c r="AB41" s="3">
        <f t="shared" si="182"/>
        <v>50567.438519000076</v>
      </c>
      <c r="BL41" s="3">
        <f t="shared" si="183"/>
        <v>51482.686275000218</v>
      </c>
      <c r="CV41" s="3">
        <f t="shared" si="184"/>
        <v>51482.686274999753</v>
      </c>
      <c r="EF41" s="3">
        <f t="shared" si="185"/>
        <v>51482.686274999753</v>
      </c>
      <c r="FJ41" s="3"/>
    </row>
    <row r="42" spans="2:166" x14ac:dyDescent="0.2">
      <c r="P42" s="3">
        <f t="shared" si="181"/>
        <v>5652.5621518333355</v>
      </c>
      <c r="AB42" s="3">
        <f t="shared" si="182"/>
        <v>5652.5621518333355</v>
      </c>
      <c r="BL42" s="3">
        <f t="shared" si="183"/>
        <v>4708.1873613333446</v>
      </c>
      <c r="CV42" s="3">
        <f t="shared" si="184"/>
        <v>4708.1873613333446</v>
      </c>
      <c r="EF42" s="3">
        <f t="shared" si="185"/>
        <v>4708.1873613333446</v>
      </c>
      <c r="FJ42" s="3"/>
    </row>
    <row r="43" spans="2:166" x14ac:dyDescent="0.2">
      <c r="P43" s="3">
        <f t="shared" si="181"/>
        <v>1335.5430158333329</v>
      </c>
      <c r="AB43" s="3">
        <f t="shared" si="182"/>
        <v>1335.5430158333329</v>
      </c>
      <c r="BL43" s="3">
        <f t="shared" si="183"/>
        <v>998.24529066666582</v>
      </c>
      <c r="CV43" s="3">
        <f t="shared" si="184"/>
        <v>998.24529066666582</v>
      </c>
      <c r="EF43" s="3">
        <f t="shared" si="185"/>
        <v>998.24529066666582</v>
      </c>
      <c r="FJ43" s="3"/>
    </row>
    <row r="44" spans="2:166" x14ac:dyDescent="0.2">
      <c r="P44" s="3">
        <f t="shared" si="181"/>
        <v>87.02049999999997</v>
      </c>
      <c r="AB44" s="3">
        <f t="shared" si="182"/>
        <v>87.020500000000084</v>
      </c>
      <c r="BL44" s="3">
        <f t="shared" si="183"/>
        <v>87.020500000000084</v>
      </c>
      <c r="CV44" s="3">
        <f t="shared" si="184"/>
        <v>87.020500000000084</v>
      </c>
      <c r="EF44" s="3">
        <f t="shared" si="185"/>
        <v>87.020499999999629</v>
      </c>
      <c r="FJ44" s="3"/>
    </row>
    <row r="45" spans="2:166" x14ac:dyDescent="0.2">
      <c r="P45" s="3">
        <f>P17-M17</f>
        <v>0</v>
      </c>
      <c r="AB45" s="3">
        <f t="shared" si="182"/>
        <v>0</v>
      </c>
      <c r="BL45" s="3">
        <f t="shared" si="183"/>
        <v>0</v>
      </c>
      <c r="CV45" s="3">
        <f t="shared" si="184"/>
        <v>0</v>
      </c>
      <c r="EF45" s="3">
        <f t="shared" si="185"/>
        <v>0</v>
      </c>
      <c r="FJ45" s="3"/>
    </row>
    <row r="46" spans="2:166" x14ac:dyDescent="0.2">
      <c r="P46" s="3">
        <f t="shared" si="181"/>
        <v>0</v>
      </c>
      <c r="AB46" s="3">
        <f t="shared" si="182"/>
        <v>0</v>
      </c>
      <c r="BL46" s="3">
        <f t="shared" si="183"/>
        <v>0</v>
      </c>
      <c r="CV46" s="3">
        <f t="shared" si="184"/>
        <v>0</v>
      </c>
      <c r="EF46" s="3">
        <f t="shared" si="185"/>
        <v>0</v>
      </c>
      <c r="FJ46" s="3"/>
    </row>
    <row r="47" spans="2:166" x14ac:dyDescent="0.2">
      <c r="P47" s="3">
        <f>SUM(P34:P46)</f>
        <v>70079.557240666749</v>
      </c>
      <c r="AB47" s="3">
        <f>SUM(AB34:AB46)</f>
        <v>70079.557240666749</v>
      </c>
      <c r="BL47" s="3">
        <f>SUM(BL34:BL46)</f>
        <v>69713.080763666876</v>
      </c>
      <c r="CV47" s="3">
        <f>SUM(CV34:CV46)</f>
        <v>69713.08076366641</v>
      </c>
      <c r="EF47" s="3">
        <f>SUM(EF34:EF46)</f>
        <v>69713.080763666469</v>
      </c>
      <c r="FJ47" s="3"/>
    </row>
  </sheetData>
  <mergeCells count="52">
    <mergeCell ref="ER3:ET3"/>
    <mergeCell ref="EU3:EW3"/>
    <mergeCell ref="EX3:EZ3"/>
    <mergeCell ref="FA3:FC3"/>
    <mergeCell ref="EO3:EQ3"/>
    <mergeCell ref="EF3:EH3"/>
    <mergeCell ref="EI3:EK3"/>
    <mergeCell ref="DH3:DJ3"/>
    <mergeCell ref="DK3:DM3"/>
    <mergeCell ref="DN3:DP3"/>
    <mergeCell ref="DQ3:DS3"/>
    <mergeCell ref="DT3:DV3"/>
    <mergeCell ref="EL3:EN3"/>
    <mergeCell ref="DE3:DG3"/>
    <mergeCell ref="BX3:BZ3"/>
    <mergeCell ref="CA3:CC3"/>
    <mergeCell ref="CD3:CF3"/>
    <mergeCell ref="CG3:CI3"/>
    <mergeCell ref="CJ3:CL3"/>
    <mergeCell ref="CM3:CO3"/>
    <mergeCell ref="CP3:CR3"/>
    <mergeCell ref="CS3:CU3"/>
    <mergeCell ref="CV3:CX3"/>
    <mergeCell ref="CY3:DA3"/>
    <mergeCell ref="DB3:DD3"/>
    <mergeCell ref="DW3:DY3"/>
    <mergeCell ref="DZ3:EB3"/>
    <mergeCell ref="EC3:EE3"/>
    <mergeCell ref="BU3:BW3"/>
    <mergeCell ref="AN3:AP3"/>
    <mergeCell ref="AQ3:AS3"/>
    <mergeCell ref="AT3:AV3"/>
    <mergeCell ref="AW3:AY3"/>
    <mergeCell ref="AZ3:BB3"/>
    <mergeCell ref="BC3:BE3"/>
    <mergeCell ref="BF3:BH3"/>
    <mergeCell ref="BI3:BK3"/>
    <mergeCell ref="BL3:BN3"/>
    <mergeCell ref="BO3:BQ3"/>
    <mergeCell ref="BR3:BT3"/>
    <mergeCell ref="AK3:AM3"/>
    <mergeCell ref="D3:F3"/>
    <mergeCell ref="G3:I3"/>
    <mergeCell ref="J3:L3"/>
    <mergeCell ref="M3:O3"/>
    <mergeCell ref="P3:R3"/>
    <mergeCell ref="S3:U3"/>
    <mergeCell ref="V3:X3"/>
    <mergeCell ref="Y3:AA3"/>
    <mergeCell ref="AB3:AD3"/>
    <mergeCell ref="AE3:AG3"/>
    <mergeCell ref="AH3:AJ3"/>
  </mergeCells>
  <pageMargins left="0.7" right="0.7" top="0.75" bottom="0.75" header="0.3" footer="0.3"/>
  <pageSetup orientation="portrait" horizontalDpi="300" verticalDpi="30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election activeCell="C12" sqref="C12"/>
    </sheetView>
  </sheetViews>
  <sheetFormatPr defaultRowHeight="12.75" x14ac:dyDescent="0.2"/>
  <cols>
    <col min="1" max="1" width="18.42578125" bestFit="1" customWidth="1"/>
    <col min="2" max="2" width="33" bestFit="1" customWidth="1"/>
    <col min="3" max="3" width="26.5703125" bestFit="1" customWidth="1"/>
    <col min="4" max="4" width="16.5703125" bestFit="1" customWidth="1"/>
    <col min="5" max="5" width="9.7109375" customWidth="1"/>
    <col min="6" max="6" width="16.28515625" bestFit="1" customWidth="1"/>
    <col min="7" max="7" width="20" bestFit="1" customWidth="1"/>
    <col min="8" max="8" width="9.28515625" bestFit="1" customWidth="1"/>
    <col min="9" max="9" width="12.42578125" bestFit="1" customWidth="1"/>
    <col min="10" max="10" width="21.42578125" bestFit="1" customWidth="1"/>
    <col min="11" max="11" width="17.42578125" bestFit="1" customWidth="1"/>
    <col min="12" max="12" width="22" bestFit="1" customWidth="1"/>
    <col min="13" max="13" width="28.42578125" bestFit="1" customWidth="1"/>
    <col min="14" max="14" width="23.7109375" bestFit="1" customWidth="1"/>
    <col min="15" max="15" width="12.7109375" customWidth="1"/>
    <col min="16" max="16" width="14.42578125" bestFit="1" customWidth="1"/>
    <col min="17" max="17" width="3.42578125" customWidth="1"/>
    <col min="18" max="18" width="46.28515625" bestFit="1" customWidth="1"/>
    <col min="19" max="19" width="10.5703125" customWidth="1"/>
    <col min="20" max="21" width="9.42578125" bestFit="1" customWidth="1"/>
    <col min="22" max="22" width="12" bestFit="1" customWidth="1"/>
  </cols>
  <sheetData>
    <row r="1" spans="1:22" s="4" customFormat="1" ht="25.5" x14ac:dyDescent="0.2">
      <c r="A1" s="4" t="s">
        <v>56</v>
      </c>
      <c r="B1" s="4" t="s">
        <v>17</v>
      </c>
      <c r="C1" s="4" t="s">
        <v>53</v>
      </c>
      <c r="D1" s="4" t="s">
        <v>18</v>
      </c>
      <c r="E1" s="4" t="s">
        <v>59</v>
      </c>
      <c r="F1" s="4" t="s">
        <v>60</v>
      </c>
      <c r="G1" s="4" t="s">
        <v>61</v>
      </c>
      <c r="S1" s="4" t="s">
        <v>62</v>
      </c>
    </row>
    <row r="2" spans="1:22" x14ac:dyDescent="0.2">
      <c r="A2" t="s">
        <v>50</v>
      </c>
      <c r="B2" t="s">
        <v>43</v>
      </c>
      <c r="C2" s="1">
        <f>SUMIFS(Pivot_1124!$C$4:$C$17,Pivot_1124!$A$4:$A$17,'Deprec Exp no CIAC'!$A2,Pivot_1124!$B$4:$B$17,'Deprec Exp no CIAC'!$B2)</f>
        <v>0</v>
      </c>
      <c r="D2" s="1">
        <f>C2</f>
        <v>0</v>
      </c>
      <c r="E2" s="5">
        <f t="shared" ref="E2:E15" si="0">VLOOKUP(B2,$R$3:$V$35,2,FALSE)</f>
        <v>0</v>
      </c>
      <c r="F2" s="1">
        <f t="shared" ref="F2:F15" si="1">D2*E2/12</f>
        <v>0</v>
      </c>
      <c r="G2" s="1">
        <f>SUMIFS(Pivot_1124!$D$4:$D$17,Pivot_1124!$A$4:$A$17,'Deprec Exp no CIAC'!$A2,Pivot_1124!$B$4:$B$17,'Deprec Exp no CIAC'!$B2)</f>
        <v>0</v>
      </c>
      <c r="H2" s="5"/>
      <c r="I2" s="3"/>
      <c r="J2" s="3"/>
      <c r="L2" s="1"/>
      <c r="M2" s="3"/>
      <c r="S2" s="46" t="s">
        <v>65</v>
      </c>
      <c r="T2" s="46"/>
      <c r="U2" s="46"/>
    </row>
    <row r="3" spans="1:22" x14ac:dyDescent="0.2">
      <c r="A3" t="s">
        <v>50</v>
      </c>
      <c r="B3" t="s">
        <v>44</v>
      </c>
      <c r="C3" s="1">
        <f>SUMIFS(Pivot_1124!$C$4:$C$17,Pivot_1124!$A$4:$A$17,'Deprec Exp no CIAC'!$A3,Pivot_1124!$B$4:$B$17,'Deprec Exp no CIAC'!$B3)</f>
        <v>0</v>
      </c>
      <c r="D3" s="1">
        <f t="shared" ref="D3:D15" si="2">C3</f>
        <v>0</v>
      </c>
      <c r="E3" s="5">
        <f t="shared" si="0"/>
        <v>2.4399999999999998E-2</v>
      </c>
      <c r="F3" s="1">
        <f t="shared" si="1"/>
        <v>0</v>
      </c>
      <c r="G3" s="1">
        <f>SUMIFS(Pivot_1124!$D$4:$D$17,Pivot_1124!$A$4:$A$17,'Deprec Exp no CIAC'!$A3,Pivot_1124!$B$4:$B$17,'Deprec Exp no CIAC'!$B3)</f>
        <v>0</v>
      </c>
      <c r="H3" s="5"/>
      <c r="I3" s="3"/>
      <c r="J3" s="3"/>
      <c r="L3" s="1"/>
      <c r="M3" s="3"/>
      <c r="O3" s="1"/>
      <c r="P3" s="47"/>
      <c r="R3" t="s">
        <v>43</v>
      </c>
      <c r="S3" s="5">
        <v>0</v>
      </c>
      <c r="T3" s="5"/>
      <c r="U3" s="5"/>
      <c r="V3" s="5"/>
    </row>
    <row r="4" spans="1:22" x14ac:dyDescent="0.2">
      <c r="A4" t="s">
        <v>50</v>
      </c>
      <c r="B4" t="s">
        <v>45</v>
      </c>
      <c r="C4" s="1">
        <f>SUMIFS(Pivot_1124!$C$4:$C$17,Pivot_1124!$A$4:$A$17,'Deprec Exp no CIAC'!$A4,Pivot_1124!$B$4:$B$17,'Deprec Exp no CIAC'!$B4)</f>
        <v>0</v>
      </c>
      <c r="D4" s="1">
        <f t="shared" si="2"/>
        <v>0</v>
      </c>
      <c r="E4" s="5">
        <f t="shared" si="0"/>
        <v>2.2100000000000002E-2</v>
      </c>
      <c r="F4" s="1">
        <f t="shared" si="1"/>
        <v>0</v>
      </c>
      <c r="G4" s="1">
        <f>SUMIFS(Pivot_1124!$D$4:$D$17,Pivot_1124!$A$4:$A$17,'Deprec Exp no CIAC'!$A4,Pivot_1124!$B$4:$B$17,'Deprec Exp no CIAC'!$B4)</f>
        <v>0</v>
      </c>
      <c r="H4" s="5"/>
      <c r="I4" s="3"/>
      <c r="J4" s="3"/>
      <c r="L4" s="1"/>
      <c r="M4" s="3"/>
      <c r="R4" t="s">
        <v>44</v>
      </c>
      <c r="S4" s="5">
        <v>2.4399999999999998E-2</v>
      </c>
      <c r="T4" s="5"/>
      <c r="U4" s="5"/>
      <c r="V4" s="5"/>
    </row>
    <row r="5" spans="1:22" x14ac:dyDescent="0.2">
      <c r="A5" t="s">
        <v>50</v>
      </c>
      <c r="B5" t="s">
        <v>42</v>
      </c>
      <c r="C5" s="1">
        <f>SUMIFS(Pivot_1124!$C$4:$C$17,Pivot_1124!$A$4:$A$17,'Deprec Exp no CIAC'!$A5,Pivot_1124!$B$4:$B$17,'Deprec Exp no CIAC'!$B5)</f>
        <v>0</v>
      </c>
      <c r="D5" s="1">
        <f t="shared" si="2"/>
        <v>0</v>
      </c>
      <c r="E5" s="5">
        <f t="shared" si="0"/>
        <v>4.1300000000000003E-2</v>
      </c>
      <c r="F5" s="1">
        <f t="shared" si="1"/>
        <v>0</v>
      </c>
      <c r="G5" s="1">
        <f>SUMIFS(Pivot_1124!$D$4:$D$17,Pivot_1124!$A$4:$A$17,'Deprec Exp no CIAC'!$A5,Pivot_1124!$B$4:$B$17,'Deprec Exp no CIAC'!$B5)</f>
        <v>0</v>
      </c>
      <c r="H5" s="5"/>
      <c r="I5" s="3"/>
      <c r="J5" s="3"/>
      <c r="L5" s="1"/>
      <c r="M5" s="3"/>
      <c r="R5" t="s">
        <v>45</v>
      </c>
      <c r="S5" s="5">
        <v>2.2100000000000002E-2</v>
      </c>
      <c r="T5" s="5"/>
      <c r="U5" s="5"/>
      <c r="V5" s="5"/>
    </row>
    <row r="6" spans="1:22" x14ac:dyDescent="0.2">
      <c r="A6" t="s">
        <v>50</v>
      </c>
      <c r="B6" t="s">
        <v>49</v>
      </c>
      <c r="C6" s="1">
        <f>SUMIFS(Pivot_1124!$C$4:$C$17,Pivot_1124!$A$4:$A$17,'Deprec Exp no CIAC'!$A6,Pivot_1124!$B$4:$B$17,'Deprec Exp no CIAC'!$B6)</f>
        <v>0</v>
      </c>
      <c r="D6" s="1">
        <f t="shared" si="2"/>
        <v>0</v>
      </c>
      <c r="E6" s="5">
        <f t="shared" si="0"/>
        <v>6.6666666666666666E-2</v>
      </c>
      <c r="F6" s="1">
        <f t="shared" si="1"/>
        <v>0</v>
      </c>
      <c r="G6" s="1">
        <f>SUMIFS(Pivot_1124!$D$4:$D$17,Pivot_1124!$A$4:$A$17,'Deprec Exp no CIAC'!$A6,Pivot_1124!$B$4:$B$17,'Deprec Exp no CIAC'!$B6)</f>
        <v>0</v>
      </c>
      <c r="H6" s="5"/>
      <c r="I6" s="3"/>
      <c r="J6" s="3"/>
      <c r="L6" s="1"/>
      <c r="M6" s="3"/>
      <c r="R6" t="s">
        <v>42</v>
      </c>
      <c r="S6" s="5">
        <v>4.1300000000000003E-2</v>
      </c>
      <c r="T6" s="5"/>
      <c r="U6" s="5"/>
      <c r="V6" s="5"/>
    </row>
    <row r="7" spans="1:22" x14ac:dyDescent="0.2">
      <c r="A7" t="s">
        <v>51</v>
      </c>
      <c r="B7" t="s">
        <v>41</v>
      </c>
      <c r="C7" s="1">
        <f>SUMIFS(Pivot_1124!$C$4:$C$17,Pivot_1124!$A$4:$A$17,'Deprec Exp no CIAC'!$A7,Pivot_1124!$B$4:$B$17,'Deprec Exp no CIAC'!$B7)</f>
        <v>746243.11</v>
      </c>
      <c r="D7" s="1">
        <f t="shared" si="2"/>
        <v>746243.11</v>
      </c>
      <c r="E7" s="5">
        <f t="shared" si="0"/>
        <v>0.2</v>
      </c>
      <c r="F7" s="1">
        <f t="shared" si="1"/>
        <v>12437.385166666667</v>
      </c>
      <c r="G7" s="1">
        <f>SUMIFS(Pivot_1124!$D$4:$D$17,Pivot_1124!$A$4:$A$17,'Deprec Exp no CIAC'!$A7,Pivot_1124!$B$4:$B$17,'Deprec Exp no CIAC'!$B7)</f>
        <v>101144.99264927232</v>
      </c>
      <c r="H7" s="5"/>
      <c r="I7" s="3"/>
      <c r="J7" s="3"/>
      <c r="L7" s="1"/>
      <c r="M7" s="3"/>
      <c r="R7" t="s">
        <v>46</v>
      </c>
      <c r="S7" s="5">
        <v>6.8500000000000005E-2</v>
      </c>
      <c r="T7" s="5"/>
      <c r="U7" s="5"/>
      <c r="V7" s="5"/>
    </row>
    <row r="8" spans="1:22" x14ac:dyDescent="0.2">
      <c r="A8" t="s">
        <v>51</v>
      </c>
      <c r="B8" t="s">
        <v>47</v>
      </c>
      <c r="C8" s="1">
        <f>SUMIFS(Pivot_1124!$C$4:$C$17,Pivot_1124!$A$4:$A$17,'Deprec Exp no CIAC'!$A8,Pivot_1124!$B$4:$B$17,'Deprec Exp no CIAC'!$B8)</f>
        <v>0.48</v>
      </c>
      <c r="D8" s="1">
        <f t="shared" si="2"/>
        <v>0.48</v>
      </c>
      <c r="E8" s="5">
        <f t="shared" si="0"/>
        <v>2.53E-2</v>
      </c>
      <c r="F8" s="1">
        <f t="shared" si="1"/>
        <v>1.0119999999999999E-3</v>
      </c>
      <c r="G8" s="1">
        <f>SUMIFS(Pivot_1124!$D$4:$D$17,Pivot_1124!$A$4:$A$17,'Deprec Exp no CIAC'!$A8,Pivot_1124!$B$4:$B$17,'Deprec Exp no CIAC'!$B8)</f>
        <v>4.1160624000000003E-3</v>
      </c>
      <c r="H8" s="5"/>
      <c r="I8" s="3"/>
      <c r="J8" s="3"/>
      <c r="L8" s="1"/>
      <c r="M8" s="3"/>
      <c r="R8" t="s">
        <v>47</v>
      </c>
      <c r="S8" s="5">
        <v>2.53E-2</v>
      </c>
      <c r="T8" s="5"/>
      <c r="U8" s="5"/>
      <c r="V8" s="5"/>
    </row>
    <row r="9" spans="1:22" x14ac:dyDescent="0.2">
      <c r="A9" t="s">
        <v>51</v>
      </c>
      <c r="B9" t="s">
        <v>44</v>
      </c>
      <c r="C9" s="1">
        <f>SUMIFS(Pivot_1124!$C$4:$C$17,Pivot_1124!$A$4:$A$17,'Deprec Exp no CIAC'!$A9,Pivot_1124!$B$4:$B$17,'Deprec Exp no CIAC'!$B9)</f>
        <v>-193.34</v>
      </c>
      <c r="D9" s="1">
        <f t="shared" si="2"/>
        <v>-193.34</v>
      </c>
      <c r="E9" s="5">
        <f t="shared" si="0"/>
        <v>2.4399999999999998E-2</v>
      </c>
      <c r="F9" s="1">
        <f t="shared" si="1"/>
        <v>-0.39312466666666662</v>
      </c>
      <c r="G9" s="1">
        <f>SUMIFS(Pivot_1124!$D$4:$D$17,Pivot_1124!$A$4:$A$17,'Deprec Exp no CIAC'!$A9,Pivot_1124!$B$4:$B$17,'Deprec Exp no CIAC'!$B9)</f>
        <v>-15.585450610800001</v>
      </c>
      <c r="H9" s="5"/>
      <c r="I9" s="3"/>
      <c r="J9" s="3"/>
      <c r="L9" s="1"/>
      <c r="M9" s="3"/>
      <c r="R9" t="s">
        <v>48</v>
      </c>
      <c r="S9" s="5">
        <v>0.2</v>
      </c>
      <c r="T9" s="5"/>
      <c r="U9" s="5"/>
      <c r="V9" s="5"/>
    </row>
    <row r="10" spans="1:22" x14ac:dyDescent="0.2">
      <c r="A10" t="s">
        <v>51</v>
      </c>
      <c r="B10" t="s">
        <v>45</v>
      </c>
      <c r="C10" s="1">
        <f>SUMIFS(Pivot_1124!$C$4:$C$17,Pivot_1124!$A$4:$A$17,'Deprec Exp no CIAC'!$A10,Pivot_1124!$B$4:$B$17,'Deprec Exp no CIAC'!$B10)</f>
        <v>27457432.68</v>
      </c>
      <c r="D10" s="1">
        <f t="shared" si="2"/>
        <v>27457432.68</v>
      </c>
      <c r="E10" s="5">
        <f t="shared" si="0"/>
        <v>2.2100000000000002E-2</v>
      </c>
      <c r="F10" s="1">
        <f t="shared" si="1"/>
        <v>50567.43851900001</v>
      </c>
      <c r="G10" s="1">
        <f>SUMIFS(Pivot_1124!$D$4:$D$17,Pivot_1124!$A$4:$A$17,'Deprec Exp no CIAC'!$A10,Pivot_1124!$B$4:$B$17,'Deprec Exp no CIAC'!$B10)</f>
        <v>2776148.7106527225</v>
      </c>
      <c r="H10" s="5"/>
      <c r="I10" s="3"/>
      <c r="J10" s="3"/>
      <c r="L10" s="1"/>
      <c r="M10" s="3"/>
      <c r="R10" t="s">
        <v>49</v>
      </c>
      <c r="S10" s="5">
        <v>6.6666666666666666E-2</v>
      </c>
      <c r="T10" s="5"/>
      <c r="U10" s="5"/>
      <c r="V10" s="5"/>
    </row>
    <row r="11" spans="1:22" x14ac:dyDescent="0.2">
      <c r="A11" t="s">
        <v>51</v>
      </c>
      <c r="B11" t="s">
        <v>42</v>
      </c>
      <c r="C11" s="1">
        <f>SUMIFS(Pivot_1124!$C$4:$C$17,Pivot_1124!$A$4:$A$17,'Deprec Exp no CIAC'!$A11,Pivot_1124!$B$4:$B$17,'Deprec Exp no CIAC'!$B11)</f>
        <v>1642390.94</v>
      </c>
      <c r="D11" s="1">
        <f t="shared" si="2"/>
        <v>1642390.94</v>
      </c>
      <c r="E11" s="5">
        <f t="shared" si="0"/>
        <v>4.1300000000000003E-2</v>
      </c>
      <c r="F11" s="1">
        <f t="shared" si="1"/>
        <v>5652.5621518333328</v>
      </c>
      <c r="G11" s="1">
        <f>SUMIFS(Pivot_1124!$D$4:$D$17,Pivot_1124!$A$4:$A$17,'Deprec Exp no CIAC'!$A11,Pivot_1124!$B$4:$B$17,'Deprec Exp no CIAC'!$B11)</f>
        <v>72113.542408212787</v>
      </c>
      <c r="H11" s="5"/>
      <c r="I11" s="3"/>
      <c r="J11" s="3"/>
      <c r="L11" s="1"/>
      <c r="M11" s="3"/>
      <c r="R11" t="s">
        <v>41</v>
      </c>
      <c r="S11" s="5">
        <v>0.2</v>
      </c>
      <c r="T11" s="5"/>
      <c r="U11" s="5"/>
      <c r="V11" s="5"/>
    </row>
    <row r="12" spans="1:22" x14ac:dyDescent="0.2">
      <c r="A12" t="s">
        <v>51</v>
      </c>
      <c r="B12" t="s">
        <v>46</v>
      </c>
      <c r="C12" s="1">
        <f>SUMIFS(Pivot_1124!$C$4:$C$17,Pivot_1124!$A$4:$A$17,'Deprec Exp no CIAC'!$A12,Pivot_1124!$B$4:$B$17,'Deprec Exp no CIAC'!$B12)</f>
        <v>233963.74</v>
      </c>
      <c r="D12" s="1">
        <f t="shared" si="2"/>
        <v>233963.74</v>
      </c>
      <c r="E12" s="5">
        <f t="shared" si="0"/>
        <v>6.8500000000000005E-2</v>
      </c>
      <c r="F12" s="1">
        <f t="shared" si="1"/>
        <v>1335.5430158333334</v>
      </c>
      <c r="G12" s="1">
        <f>SUMIFS(Pivot_1124!$D$4:$D$17,Pivot_1124!$A$4:$A$17,'Deprec Exp no CIAC'!$A12,Pivot_1124!$B$4:$B$17,'Deprec Exp no CIAC'!$B12)</f>
        <v>7711.8098538344002</v>
      </c>
      <c r="H12" s="5"/>
      <c r="I12" s="3"/>
      <c r="J12" s="3"/>
      <c r="L12" s="1"/>
      <c r="M12" s="3"/>
      <c r="S12" s="5"/>
      <c r="T12" s="5"/>
      <c r="U12" s="5"/>
      <c r="V12" s="5"/>
    </row>
    <row r="13" spans="1:22" x14ac:dyDescent="0.2">
      <c r="A13" t="s">
        <v>51</v>
      </c>
      <c r="B13" t="s">
        <v>48</v>
      </c>
      <c r="C13" s="1">
        <f>SUMIFS(Pivot_1124!$C$4:$C$17,Pivot_1124!$A$4:$A$17,'Deprec Exp no CIAC'!$A13,Pivot_1124!$B$4:$B$17,'Deprec Exp no CIAC'!$B13)</f>
        <v>5221.2299999999996</v>
      </c>
      <c r="D13" s="1">
        <f t="shared" si="2"/>
        <v>5221.2299999999996</v>
      </c>
      <c r="E13" s="5">
        <f t="shared" si="0"/>
        <v>0.2</v>
      </c>
      <c r="F13" s="1">
        <f t="shared" si="1"/>
        <v>87.020499999999984</v>
      </c>
      <c r="G13" s="1">
        <f>SUMIFS(Pivot_1124!$D$4:$D$17,Pivot_1124!$A$4:$A$17,'Deprec Exp no CIAC'!$A13,Pivot_1124!$B$4:$B$17,'Deprec Exp no CIAC'!$B13)</f>
        <v>386.14932657420002</v>
      </c>
      <c r="H13" s="5"/>
      <c r="I13" s="3"/>
      <c r="J13" s="3"/>
      <c r="L13" s="1"/>
      <c r="M13" s="3"/>
      <c r="S13" s="5"/>
      <c r="T13" s="5"/>
      <c r="U13" s="5"/>
      <c r="V13" s="5"/>
    </row>
    <row r="14" spans="1:22" x14ac:dyDescent="0.2">
      <c r="A14" t="s">
        <v>52</v>
      </c>
      <c r="B14" t="s">
        <v>45</v>
      </c>
      <c r="C14" s="1">
        <f>SUMIFS(Pivot_1124!$C$4:$C$17,Pivot_1124!$A$4:$A$17,'Deprec Exp no CIAC'!$A14,Pivot_1124!$B$4:$B$17,'Deprec Exp no CIAC'!$B14)</f>
        <v>0</v>
      </c>
      <c r="D14" s="1">
        <f t="shared" si="2"/>
        <v>0</v>
      </c>
      <c r="E14" s="5">
        <f t="shared" si="0"/>
        <v>2.2100000000000002E-2</v>
      </c>
      <c r="F14" s="1">
        <f t="shared" si="1"/>
        <v>0</v>
      </c>
      <c r="G14" s="1">
        <f>SUMIFS(Pivot_1124!$D$4:$D$17,Pivot_1124!$A$4:$A$17,'Deprec Exp no CIAC'!$A14,Pivot_1124!$B$4:$B$17,'Deprec Exp no CIAC'!$B14)</f>
        <v>0</v>
      </c>
      <c r="H14" s="5"/>
      <c r="I14" s="3"/>
      <c r="J14" s="3"/>
      <c r="L14" s="1"/>
      <c r="M14" s="3"/>
      <c r="S14" s="5"/>
      <c r="T14" s="5"/>
      <c r="U14" s="5"/>
      <c r="V14" s="5"/>
    </row>
    <row r="15" spans="1:22" x14ac:dyDescent="0.2">
      <c r="A15" t="s">
        <v>52</v>
      </c>
      <c r="B15" t="s">
        <v>42</v>
      </c>
      <c r="C15" s="1">
        <f>SUMIFS(Pivot_1124!$C$4:$C$17,Pivot_1124!$A$4:$A$17,'Deprec Exp no CIAC'!$A15,Pivot_1124!$B$4:$B$17,'Deprec Exp no CIAC'!$B15)</f>
        <v>0</v>
      </c>
      <c r="D15" s="1">
        <f t="shared" si="2"/>
        <v>0</v>
      </c>
      <c r="E15" s="5">
        <f t="shared" si="0"/>
        <v>4.1300000000000003E-2</v>
      </c>
      <c r="F15" s="1">
        <f t="shared" si="1"/>
        <v>0</v>
      </c>
      <c r="G15" s="1">
        <f>SUMIFS(Pivot_1124!$D$4:$D$17,Pivot_1124!$A$4:$A$17,'Deprec Exp no CIAC'!$A15,Pivot_1124!$B$4:$B$17,'Deprec Exp no CIAC'!$B15)</f>
        <v>0</v>
      </c>
      <c r="H15" s="5"/>
      <c r="I15" s="3"/>
      <c r="J15" s="3"/>
      <c r="L15" s="1"/>
      <c r="M15" s="3"/>
      <c r="S15" s="5"/>
      <c r="T15" s="5"/>
      <c r="U15" s="5"/>
      <c r="V15" s="5"/>
    </row>
    <row r="16" spans="1:22" x14ac:dyDescent="0.2">
      <c r="C16" s="1"/>
      <c r="D16" s="1"/>
      <c r="E16" s="5"/>
      <c r="F16" s="1"/>
      <c r="G16" s="1"/>
      <c r="H16" s="5"/>
      <c r="I16" s="3"/>
      <c r="J16" s="3"/>
      <c r="L16" s="1"/>
      <c r="M16" s="3"/>
      <c r="S16" s="5"/>
      <c r="T16" s="5"/>
      <c r="U16" s="5"/>
      <c r="V16" s="5"/>
    </row>
    <row r="17" spans="2:22" x14ac:dyDescent="0.2">
      <c r="C17" s="1"/>
      <c r="D17" s="1"/>
      <c r="E17" s="5"/>
      <c r="F17" s="1"/>
      <c r="G17" s="1"/>
      <c r="H17" s="5"/>
      <c r="I17" s="3"/>
      <c r="J17" s="3"/>
      <c r="L17" s="1"/>
      <c r="M17" s="3"/>
      <c r="S17" s="5"/>
      <c r="T17" s="5"/>
      <c r="U17" s="5"/>
      <c r="V17" s="5"/>
    </row>
    <row r="18" spans="2:22" x14ac:dyDescent="0.2">
      <c r="C18" s="1"/>
      <c r="D18" s="1"/>
      <c r="E18" s="5"/>
      <c r="F18" s="1"/>
      <c r="G18" s="1"/>
      <c r="H18" s="5"/>
      <c r="I18" s="3"/>
      <c r="J18" s="3"/>
      <c r="L18" s="1"/>
      <c r="M18" s="3"/>
      <c r="S18" s="5"/>
      <c r="T18" s="5"/>
      <c r="U18" s="5"/>
      <c r="V18" s="5"/>
    </row>
    <row r="19" spans="2:22" x14ac:dyDescent="0.2">
      <c r="C19" s="1"/>
      <c r="D19" s="1"/>
      <c r="F19" s="3"/>
      <c r="G19" s="1"/>
      <c r="K19" s="49"/>
      <c r="N19" s="3"/>
      <c r="O19" s="3"/>
      <c r="P19" s="3"/>
      <c r="S19" s="5"/>
      <c r="T19" s="5"/>
      <c r="U19" s="5"/>
      <c r="V19" s="5"/>
    </row>
    <row r="20" spans="2:22" x14ac:dyDescent="0.2">
      <c r="D20" s="1"/>
      <c r="K20" s="49"/>
      <c r="S20" s="5"/>
      <c r="T20" s="5"/>
      <c r="U20" s="5"/>
      <c r="V20" s="5"/>
    </row>
    <row r="21" spans="2:22" ht="13.5" thickBot="1" x14ac:dyDescent="0.25">
      <c r="B21" s="39" t="s">
        <v>58</v>
      </c>
      <c r="C21" s="40">
        <f>SUM(C2:C20)</f>
        <v>30085058.84</v>
      </c>
      <c r="D21" s="40">
        <f>SUM(D2:D20)</f>
        <v>30085058.84</v>
      </c>
      <c r="E21" s="39"/>
      <c r="F21" s="40">
        <f>SUM(F2:F20)</f>
        <v>70079.557240666676</v>
      </c>
      <c r="G21" s="40">
        <f>SUM(G2:G20)</f>
        <v>2957489.6235560677</v>
      </c>
      <c r="H21" s="39"/>
      <c r="I21" s="40">
        <f t="shared" ref="I21:N21" si="3">SUM(I2:I20)</f>
        <v>0</v>
      </c>
      <c r="J21" s="40">
        <f t="shared" si="3"/>
        <v>0</v>
      </c>
      <c r="K21" s="40">
        <f t="shared" si="3"/>
        <v>0</v>
      </c>
      <c r="L21" s="40">
        <f t="shared" si="3"/>
        <v>0</v>
      </c>
      <c r="M21" s="40">
        <f t="shared" si="3"/>
        <v>0</v>
      </c>
      <c r="N21" s="40">
        <f t="shared" si="3"/>
        <v>0</v>
      </c>
      <c r="O21" s="43"/>
      <c r="P21" s="43"/>
      <c r="S21" s="5"/>
      <c r="T21" s="5"/>
      <c r="U21" s="5"/>
      <c r="V21" s="5"/>
    </row>
    <row r="22" spans="2:22" ht="13.5" thickTop="1" x14ac:dyDescent="0.2">
      <c r="S22" s="5"/>
      <c r="T22" s="5"/>
      <c r="U22" s="5"/>
      <c r="V22" s="5"/>
    </row>
    <row r="23" spans="2:22" x14ac:dyDescent="0.2">
      <c r="J23" s="6"/>
      <c r="K23" s="1"/>
      <c r="S23" s="5"/>
      <c r="T23" s="5"/>
      <c r="U23" s="5"/>
      <c r="V23" s="5"/>
    </row>
    <row r="24" spans="2:22" x14ac:dyDescent="0.2">
      <c r="C24" s="1"/>
      <c r="S24" s="5"/>
      <c r="T24" s="5"/>
      <c r="U24" s="5"/>
      <c r="V24" s="5"/>
    </row>
    <row r="25" spans="2:22" x14ac:dyDescent="0.2">
      <c r="F25" s="174" t="s">
        <v>174</v>
      </c>
      <c r="G25">
        <f>ROUND(G10/F10,0)</f>
        <v>55</v>
      </c>
      <c r="S25" s="5"/>
      <c r="T25" s="5"/>
      <c r="U25" s="5"/>
      <c r="V25" s="5"/>
    </row>
    <row r="26" spans="2:22" x14ac:dyDescent="0.2">
      <c r="S26" s="5"/>
      <c r="T26" s="5"/>
      <c r="U26" s="5"/>
      <c r="V26" s="5"/>
    </row>
    <row r="27" spans="2:22" x14ac:dyDescent="0.2">
      <c r="S27" s="5"/>
      <c r="T27" s="5"/>
      <c r="U27" s="5"/>
      <c r="V27" s="5"/>
    </row>
    <row r="28" spans="2:22" x14ac:dyDescent="0.2">
      <c r="S28" s="5"/>
      <c r="T28" s="5"/>
      <c r="U28" s="5"/>
      <c r="V28" s="5"/>
    </row>
    <row r="29" spans="2:22" x14ac:dyDescent="0.2">
      <c r="S29" s="5"/>
      <c r="T29" s="5"/>
      <c r="U29" s="5"/>
      <c r="V29" s="5"/>
    </row>
    <row r="30" spans="2:22" x14ac:dyDescent="0.2">
      <c r="S30" s="5"/>
      <c r="T30" s="5"/>
      <c r="U30" s="5"/>
      <c r="V30" s="5"/>
    </row>
    <row r="31" spans="2:22" x14ac:dyDescent="0.2">
      <c r="S31" s="5"/>
      <c r="T31" s="5"/>
      <c r="U31" s="5"/>
      <c r="V31" s="5"/>
    </row>
    <row r="32" spans="2:22" x14ac:dyDescent="0.2">
      <c r="S32" s="5"/>
      <c r="T32" s="5"/>
      <c r="U32" s="5"/>
      <c r="V32" s="5"/>
    </row>
    <row r="33" spans="12:22" x14ac:dyDescent="0.2">
      <c r="S33" s="5"/>
      <c r="T33" s="5"/>
      <c r="U33" s="5"/>
      <c r="V33" s="5"/>
    </row>
    <row r="34" spans="12:22" x14ac:dyDescent="0.2">
      <c r="L34" s="9"/>
      <c r="M34" s="48"/>
      <c r="N34" s="3"/>
      <c r="S34" s="5"/>
      <c r="T34" s="5"/>
      <c r="U34" s="5"/>
      <c r="V34" s="5"/>
    </row>
    <row r="35" spans="12:22" x14ac:dyDescent="0.2">
      <c r="S35" s="5"/>
      <c r="T35" s="5"/>
      <c r="U35" s="5"/>
      <c r="V35" s="5"/>
    </row>
    <row r="36" spans="12:22" x14ac:dyDescent="0.2">
      <c r="S36" s="5"/>
      <c r="T36" s="5"/>
      <c r="U36" s="5"/>
      <c r="V36" s="5"/>
    </row>
    <row r="37" spans="12:22" x14ac:dyDescent="0.2">
      <c r="S37" s="5"/>
      <c r="T37" s="5"/>
      <c r="U37" s="5"/>
      <c r="V37" s="5"/>
    </row>
    <row r="38" spans="12:22" x14ac:dyDescent="0.2">
      <c r="S38" s="5"/>
      <c r="T38" s="5"/>
      <c r="U38" s="5"/>
      <c r="V38" s="5"/>
    </row>
  </sheetData>
  <pageMargins left="0.7" right="0.7" top="0.75" bottom="0.75" header="0.3" footer="0.3"/>
  <pageSetup orientation="portrait" horizontalDpi="300" verticalDpi="300"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workbookViewId="0">
      <selection activeCell="B1" sqref="B1"/>
    </sheetView>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H12" sqref="H12"/>
    </sheetView>
  </sheetViews>
  <sheetFormatPr defaultRowHeight="12.75" x14ac:dyDescent="0.2"/>
  <cols>
    <col min="1" max="1" width="2.5703125" style="155" customWidth="1"/>
    <col min="2" max="2" width="41.28515625" style="155" customWidth="1"/>
    <col min="3" max="3" width="16.7109375" style="155" bestFit="1" customWidth="1"/>
    <col min="4" max="4" width="15.140625" style="155" bestFit="1" customWidth="1"/>
    <col min="5" max="5" width="15.140625" style="155" customWidth="1"/>
    <col min="6" max="6" width="15.140625" style="155" bestFit="1" customWidth="1"/>
    <col min="7" max="7" width="18.7109375" style="155" bestFit="1" customWidth="1"/>
    <col min="8" max="9" width="15.140625" style="155" bestFit="1" customWidth="1"/>
    <col min="10" max="10" width="15.140625" style="155" customWidth="1"/>
    <col min="11" max="11" width="15.140625" style="155" bestFit="1" customWidth="1"/>
    <col min="12" max="12" width="18.7109375" style="155" bestFit="1" customWidth="1"/>
    <col min="13" max="56" width="15.140625" style="155" bestFit="1" customWidth="1"/>
    <col min="57" max="16365" width="9.140625" style="155"/>
    <col min="16366" max="16366" width="11.28515625" style="155" bestFit="1" customWidth="1"/>
    <col min="16367" max="16384" width="9.140625" style="155"/>
  </cols>
  <sheetData>
    <row r="1" spans="1:12" ht="15.75" x14ac:dyDescent="0.25">
      <c r="A1" s="57" t="s">
        <v>73</v>
      </c>
      <c r="B1" s="9"/>
      <c r="C1" s="53">
        <v>45291</v>
      </c>
      <c r="D1" s="51"/>
      <c r="E1" s="51"/>
      <c r="F1" s="51"/>
      <c r="G1" s="66"/>
      <c r="H1" s="63">
        <v>45657</v>
      </c>
      <c r="I1" s="51"/>
      <c r="J1" s="51"/>
      <c r="K1" s="51"/>
      <c r="L1" s="66"/>
    </row>
    <row r="2" spans="1:12" x14ac:dyDescent="0.2">
      <c r="B2" s="9"/>
      <c r="C2" s="54" t="s">
        <v>66</v>
      </c>
      <c r="D2" s="51"/>
      <c r="E2" s="51"/>
      <c r="F2" s="52"/>
      <c r="G2" s="67" t="s">
        <v>75</v>
      </c>
      <c r="H2" s="64" t="s">
        <v>66</v>
      </c>
      <c r="I2" s="51"/>
      <c r="J2" s="51"/>
      <c r="K2" s="52"/>
      <c r="L2" s="67" t="s">
        <v>76</v>
      </c>
    </row>
    <row r="3" spans="1:12" x14ac:dyDescent="0.2">
      <c r="B3" s="9"/>
      <c r="C3" s="55" t="s">
        <v>21</v>
      </c>
      <c r="D3" s="108" t="s">
        <v>67</v>
      </c>
      <c r="E3" s="108" t="s">
        <v>74</v>
      </c>
      <c r="F3" s="109" t="s">
        <v>26</v>
      </c>
      <c r="G3" s="110" t="s">
        <v>68</v>
      </c>
      <c r="H3" s="45" t="s">
        <v>21</v>
      </c>
      <c r="I3" s="108" t="s">
        <v>67</v>
      </c>
      <c r="J3" s="108" t="s">
        <v>74</v>
      </c>
      <c r="K3" s="109" t="s">
        <v>26</v>
      </c>
      <c r="L3" s="110" t="s">
        <v>68</v>
      </c>
    </row>
    <row r="4" spans="1:12" x14ac:dyDescent="0.2">
      <c r="B4" s="9"/>
      <c r="C4" s="30"/>
      <c r="F4" s="36"/>
      <c r="G4" s="68"/>
      <c r="H4" s="9"/>
      <c r="K4" s="36"/>
      <c r="L4" s="68"/>
    </row>
    <row r="5" spans="1:12" x14ac:dyDescent="0.2">
      <c r="A5" s="56" t="s">
        <v>70</v>
      </c>
      <c r="C5" s="30"/>
      <c r="F5" s="36"/>
      <c r="G5" s="68"/>
      <c r="H5" s="9"/>
      <c r="K5" s="36"/>
      <c r="L5" s="68"/>
    </row>
    <row r="6" spans="1:12" x14ac:dyDescent="0.2">
      <c r="A6" s="56"/>
      <c r="C6" s="30"/>
      <c r="D6" s="111" t="s">
        <v>107</v>
      </c>
      <c r="E6" s="112" t="s">
        <v>108</v>
      </c>
      <c r="F6" s="36"/>
      <c r="G6" s="113" t="s">
        <v>109</v>
      </c>
      <c r="H6" s="9"/>
      <c r="I6" s="111" t="s">
        <v>107</v>
      </c>
      <c r="J6" s="112" t="s">
        <v>108</v>
      </c>
      <c r="K6" s="36"/>
      <c r="L6" s="113" t="s">
        <v>109</v>
      </c>
    </row>
    <row r="7" spans="1:12" x14ac:dyDescent="0.2">
      <c r="B7" s="9" t="s">
        <v>41</v>
      </c>
      <c r="C7" s="31">
        <f>(('Plant in Service w CIAC'!X10+'Plant in Service w CIAC'!AJ10)+(2*SUM('Plant in Service w CIAC'!Y10:AI10)))/24</f>
        <v>746243.11000000022</v>
      </c>
      <c r="D7" s="117">
        <f>-(('Accum Depr w CIAC'!AW10+'Accum Depr w CIAC'!CG10)+(2*SUM('Accum Depr w CIAC'!AZ10:'Accum Depr w CIAC'!CD10)))/24</f>
        <v>-362330.08114927221</v>
      </c>
      <c r="E7" s="118">
        <f>(('Plant in Service w CIAC'!X137+'Plant in Service w CIAC'!AJ137)+2*SUM('Plant in Service w CIAC'!Y137:AI137))/24</f>
        <v>43596.063736327655</v>
      </c>
      <c r="F7" s="33">
        <f>C7+D7+E7</f>
        <v>427509.09258705564</v>
      </c>
      <c r="G7" s="119">
        <f>'Accum Depr w CIAC'!CG10-'Accum Depr w CIAC'!AW10</f>
        <v>149248.62199999974</v>
      </c>
      <c r="H7" s="65">
        <f>(('Plant in Service w CIAC'!AJ10+'Plant in Service w CIAC'!AV10)+(2*SUM('Plant in Service w CIAC'!AK10:AU10)))/24</f>
        <v>746243.11000000022</v>
      </c>
      <c r="I7" s="117">
        <f>-(('Accum Depr w CIAC'!CG10+'Accum Depr w CIAC'!DQ10)+(2*SUM('Accum Depr w CIAC'!CH10:'Accum Depr w CIAC'!DN10)))/24</f>
        <v>-511578.70314927207</v>
      </c>
      <c r="J7" s="118">
        <f>(('Plant in Service w CIAC'!AJ137+'Plant in Service w CIAC'!AV137)+2*SUM('Plant in Service w CIAC'!AK137:AU137))/24</f>
        <v>65621.802249532571</v>
      </c>
      <c r="K7" s="33">
        <f>H7+I7+J7</f>
        <v>300286.20910026075</v>
      </c>
      <c r="L7" s="119">
        <f>'Accum Depr w CIAC'!DQ10-'Accum Depr w CIAC'!CG10</f>
        <v>149248.62200000003</v>
      </c>
    </row>
    <row r="8" spans="1:12" x14ac:dyDescent="0.2">
      <c r="B8" s="9"/>
      <c r="C8" s="31"/>
      <c r="D8" s="148"/>
      <c r="E8" s="148"/>
      <c r="F8" s="33"/>
      <c r="G8" s="69"/>
      <c r="H8" s="65"/>
      <c r="I8" s="148"/>
      <c r="J8" s="148"/>
      <c r="K8" s="33"/>
      <c r="L8" s="69"/>
    </row>
    <row r="9" spans="1:12" x14ac:dyDescent="0.2">
      <c r="B9" s="9"/>
      <c r="C9" s="31"/>
      <c r="D9" s="114" t="s">
        <v>110</v>
      </c>
      <c r="E9" s="115" t="s">
        <v>108</v>
      </c>
      <c r="F9" s="33"/>
      <c r="G9" s="116" t="s">
        <v>111</v>
      </c>
      <c r="H9" s="65"/>
      <c r="I9" s="114" t="s">
        <v>110</v>
      </c>
      <c r="J9" s="115" t="s">
        <v>108</v>
      </c>
      <c r="K9" s="33"/>
      <c r="L9" s="116" t="s">
        <v>111</v>
      </c>
    </row>
    <row r="10" spans="1:12" x14ac:dyDescent="0.2">
      <c r="B10" s="9" t="s">
        <v>47</v>
      </c>
      <c r="C10" s="31">
        <f>(('Plant in Service w CIAC'!X11+'Plant in Service w CIAC'!AJ11)+(2*SUM('Plant in Service w CIAC'!Y11:AI11)))/24</f>
        <v>0.48000000000000015</v>
      </c>
      <c r="D10" s="120">
        <f>-(('Accum Depr w CIAC'!AW11+'Accum Depr w CIAC'!CG11)+(2*SUM('Accum Depr w CIAC'!AZ11:'Accum Depr w CIAC'!CD11)))/24</f>
        <v>-2.4408062399999982E-2</v>
      </c>
      <c r="E10" s="122">
        <f>(('Plant in Service w CIAC'!X138+'Plant in Service w CIAC'!AJ138)+2*SUM('Plant in Service w CIAC'!Y138:AI138))/24</f>
        <v>-1.5774682895999998E-2</v>
      </c>
      <c r="F10" s="33">
        <f t="shared" ref="F10:F15" si="0">C10+D10+E10</f>
        <v>0.43981725470400018</v>
      </c>
      <c r="G10" s="116">
        <f>'Accum Depr w CIAC'!CG11-'Accum Depr w CIAC'!AW11</f>
        <v>1.0223999999999983E-2</v>
      </c>
      <c r="H10" s="65">
        <f>(('Plant in Service w CIAC'!AJ11+'Plant in Service w CIAC'!AV11)+(2*SUM('Plant in Service w CIAC'!AK11:AU11)))/24</f>
        <v>0.48000000000000015</v>
      </c>
      <c r="I10" s="120">
        <f>-(('Accum Depr w CIAC'!CG11+'Accum Depr w CIAC'!DQ11)+(2*SUM('Accum Depr w CIAC'!CH11:'Accum Depr w CIAC'!DN11)))/24</f>
        <v>-3.4632062399999969E-2</v>
      </c>
      <c r="J10" s="122">
        <f>(('Plant in Service w CIAC'!AJ138+'Plant in Service w CIAC'!AV138)+2*SUM('Plant in Service w CIAC'!AK138:AU138))/24</f>
        <v>-1.9620202895999996E-2</v>
      </c>
      <c r="K10" s="33">
        <f t="shared" ref="K10:K15" si="1">H10+I10+J10</f>
        <v>0.42574773470400018</v>
      </c>
      <c r="L10" s="116">
        <f>'Accum Depr w CIAC'!DQ11-'Accum Depr w CIAC'!CG11</f>
        <v>1.0223999999999987E-2</v>
      </c>
    </row>
    <row r="11" spans="1:12" x14ac:dyDescent="0.2">
      <c r="B11" s="9" t="s">
        <v>44</v>
      </c>
      <c r="C11" s="31">
        <f>(('Plant in Service w CIAC'!X12+'Plant in Service w CIAC'!AJ12)+(2*SUM('Plant in Service w CIAC'!Y12:AI12)))/24</f>
        <v>-193.34</v>
      </c>
      <c r="D11" s="120">
        <f>-(('Accum Depr w CIAC'!AW12+'Accum Depr w CIAC'!CG12)+(2*SUM('Accum Depr w CIAC'!AZ12:'Accum Depr w CIAC'!CD12)))/24</f>
        <v>24.150412610799979</v>
      </c>
      <c r="E11" s="122">
        <f>(('Plant in Service w CIAC'!X139+'Plant in Service w CIAC'!AJ139)+2*SUM('Plant in Service w CIAC'!Y139:AI139))/24</f>
        <v>3.3469106347320032</v>
      </c>
      <c r="F11" s="33">
        <f t="shared" si="0"/>
        <v>-165.84267675446802</v>
      </c>
      <c r="G11" s="116">
        <f>'Accum Depr w CIAC'!CG12-'Accum Depr w CIAC'!AW12</f>
        <v>-5.3361840000000029</v>
      </c>
      <c r="H11" s="65">
        <f>(('Plant in Service w CIAC'!AJ12+'Plant in Service w CIAC'!AV12)+(2*SUM('Plant in Service w CIAC'!AK12:AU12)))/24</f>
        <v>-193.34</v>
      </c>
      <c r="I11" s="120">
        <f>-(('Accum Depr w CIAC'!CG12+'Accum Depr w CIAC'!DQ12)+(2*SUM('Accum Depr w CIAC'!CH12:'Accum Depr w CIAC'!DN12)))/24</f>
        <v>29.486596610799989</v>
      </c>
      <c r="J11" s="122">
        <f>(('Plant in Service w CIAC'!AJ139+'Plant in Service w CIAC'!AV139)+2*SUM('Plant in Service w CIAC'!AK139:AU139))/24</f>
        <v>4.6400652247320018</v>
      </c>
      <c r="K11" s="33">
        <f t="shared" si="1"/>
        <v>-159.21333816446801</v>
      </c>
      <c r="L11" s="116">
        <f>'Accum Depr w CIAC'!DQ12-'Accum Depr w CIAC'!CG12</f>
        <v>-5.3361840000000029</v>
      </c>
    </row>
    <row r="12" spans="1:12" x14ac:dyDescent="0.2">
      <c r="B12" s="9" t="s">
        <v>45</v>
      </c>
      <c r="C12" s="31">
        <f>(('Plant in Service w CIAC'!X13+'Plant in Service w CIAC'!AJ13)+(2*SUM('Plant in Service w CIAC'!Y13:AI13)))/24</f>
        <v>24980355.47229543</v>
      </c>
      <c r="D12" s="120">
        <f>-(('Accum Depr w CIAC'!AW13+'Accum Depr w CIAC'!CG13)+(2*SUM('Accum Depr w CIAC'!AZ13:'Accum Depr w CIAC'!CD13)))/24</f>
        <v>-3496352.7508077957</v>
      </c>
      <c r="E12" s="122">
        <f>(('Plant in Service w CIAC'!X140+'Plant in Service w CIAC'!AJ140)+2*SUM('Plant in Service w CIAC'!Y140:AI140))/24</f>
        <v>-1332512.632258008</v>
      </c>
      <c r="F12" s="33">
        <f t="shared" si="0"/>
        <v>20151490.089229625</v>
      </c>
      <c r="G12" s="116">
        <f>'Accum Depr w CIAC'!CG13-'Accum Depr w CIAC'!AW13</f>
        <v>562057.99812664837</v>
      </c>
      <c r="H12" s="65">
        <f>(('Plant in Service w CIAC'!AJ13+'Plant in Service w CIAC'!AV13)+(2*SUM('Plant in Service w CIAC'!AK13:AU13)))/24</f>
        <v>24980355.47229543</v>
      </c>
      <c r="I12" s="120">
        <f>-(('Accum Depr w CIAC'!CG13+'Accum Depr w CIAC'!DQ13)+(2*SUM('Accum Depr w CIAC'!CH13:'Accum Depr w CIAC'!DN13)))/24</f>
        <v>-4058410.748934444</v>
      </c>
      <c r="J12" s="122">
        <f>(('Plant in Service w CIAC'!AJ140+'Plant in Service w CIAC'!AV140)+2*SUM('Plant in Service w CIAC'!AK140:AU140))/24</f>
        <v>-1461298.8548954262</v>
      </c>
      <c r="K12" s="33">
        <f t="shared" si="1"/>
        <v>19460645.868465558</v>
      </c>
      <c r="L12" s="116">
        <f>'Accum Depr w CIAC'!DQ13-'Accum Depr w CIAC'!CG13</f>
        <v>562057.99812664837</v>
      </c>
    </row>
    <row r="13" spans="1:12" x14ac:dyDescent="0.2">
      <c r="B13" s="9" t="s">
        <v>42</v>
      </c>
      <c r="C13" s="31">
        <f>(('Plant in Service w CIAC'!X14+'Plant in Service w CIAC'!AJ14)+(2*SUM('Plant in Service w CIAC'!Y14:AI14)))/24</f>
        <v>1642390.9399999997</v>
      </c>
      <c r="D13" s="120">
        <f>-(('Accum Depr w CIAC'!AW14+'Accum Depr w CIAC'!CG14)+(2*SUM('Accum Depr w CIAC'!AZ14:'Accum Depr w CIAC'!CD14)))/24</f>
        <v>-185151.09885371281</v>
      </c>
      <c r="E13" s="122">
        <f>(('Plant in Service w CIAC'!X141+'Plant in Service w CIAC'!AJ141)+2*SUM('Plant in Service w CIAC'!Y141:AI141))/24</f>
        <v>-32631.994626123302</v>
      </c>
      <c r="F13" s="33">
        <f t="shared" si="0"/>
        <v>1424607.8465201636</v>
      </c>
      <c r="G13" s="116">
        <f>'Accum Depr w CIAC'!CG14-'Accum Depr w CIAC'!AW14</f>
        <v>56498.248336000135</v>
      </c>
      <c r="H13" s="65">
        <f>(('Plant in Service w CIAC'!AJ14+'Plant in Service w CIAC'!AV14)+(2*SUM('Plant in Service w CIAC'!AK14:AU14)))/24</f>
        <v>1642390.9399999997</v>
      </c>
      <c r="I13" s="120">
        <f>-(('Accum Depr w CIAC'!CG14+'Accum Depr w CIAC'!DQ14)+(2*SUM('Accum Depr w CIAC'!CH14:'Accum Depr w CIAC'!DN14)))/24</f>
        <v>-241649.34718971292</v>
      </c>
      <c r="J13" s="122">
        <f>(('Plant in Service w CIAC'!AJ141+'Plant in Service w CIAC'!AV141)+2*SUM('Plant in Service w CIAC'!AK141:AU141))/24</f>
        <v>-41271.792165993298</v>
      </c>
      <c r="K13" s="33">
        <f t="shared" si="1"/>
        <v>1359469.8006442934</v>
      </c>
      <c r="L13" s="116">
        <f>'Accum Depr w CIAC'!DQ14-'Accum Depr w CIAC'!CG14</f>
        <v>56498.248336000106</v>
      </c>
    </row>
    <row r="14" spans="1:12" x14ac:dyDescent="0.2">
      <c r="B14" s="9" t="s">
        <v>46</v>
      </c>
      <c r="C14" s="31">
        <f>(('Plant in Service w CIAC'!X15+'Plant in Service w CIAC'!AJ15)+(2*SUM('Plant in Service w CIAC'!Y15:AI15)))/24</f>
        <v>233963.74000000008</v>
      </c>
      <c r="D14" s="120">
        <f>-(('Accum Depr w CIAC'!AW15+'Accum Depr w CIAC'!CG15)+(2*SUM('Accum Depr w CIAC'!AZ15:'Accum Depr w CIAC'!CD15)))/24</f>
        <v>-33734.426835334387</v>
      </c>
      <c r="E14" s="122">
        <f>(('Plant in Service w CIAC'!X142+'Plant in Service w CIAC'!AJ142)+2*SUM('Plant in Service w CIAC'!Y142:AI142))/24</f>
        <v>-3103.124815342775</v>
      </c>
      <c r="F14" s="33">
        <f t="shared" si="0"/>
        <v>197126.18834932291</v>
      </c>
      <c r="G14" s="116">
        <f>'Accum Depr w CIAC'!CG15-'Accum Depr w CIAC'!AW15</f>
        <v>11978.943487999994</v>
      </c>
      <c r="H14" s="65">
        <f>(('Plant in Service w CIAC'!AJ15+'Plant in Service w CIAC'!AV15)+(2*SUM('Plant in Service w CIAC'!AK15:AU15)))/24</f>
        <v>233963.74000000008</v>
      </c>
      <c r="I14" s="120">
        <f>-(('Accum Depr w CIAC'!CG15+'Accum Depr w CIAC'!DQ15)+(2*SUM('Accum Depr w CIAC'!CH15:'Accum Depr w CIAC'!DN15)))/24</f>
        <v>-45713.370323334384</v>
      </c>
      <c r="J14" s="122">
        <f>(('Plant in Service w CIAC'!AJ142+'Plant in Service w CIAC'!AV142)+2*SUM('Plant in Service w CIAC'!AK142:AU142))/24</f>
        <v>-3508.4669948927772</v>
      </c>
      <c r="K14" s="33">
        <f t="shared" si="1"/>
        <v>184741.90268177292</v>
      </c>
      <c r="L14" s="116">
        <f>'Accum Depr w CIAC'!DQ15-'Accum Depr w CIAC'!CG15</f>
        <v>11978.94348799999</v>
      </c>
    </row>
    <row r="15" spans="1:12" x14ac:dyDescent="0.2">
      <c r="B15" s="9" t="s">
        <v>48</v>
      </c>
      <c r="C15" s="31">
        <f>(('Plant in Service w CIAC'!X16+'Plant in Service w CIAC'!AJ16)+(2*SUM('Plant in Service w CIAC'!Y16:AI16)))/24</f>
        <v>5221.2299999999987</v>
      </c>
      <c r="D15" s="120">
        <f>-(('Accum Depr w CIAC'!AW16+'Accum Depr w CIAC'!CG16)+(2*SUM('Accum Depr w CIAC'!AZ16:'Accum Depr w CIAC'!CD16)))/24</f>
        <v>-2213.579826574201</v>
      </c>
      <c r="E15" s="122">
        <f>(('Plant in Service w CIAC'!X143+'Plant in Service w CIAC'!AJ143)+2*SUM('Plant in Service w CIAC'!Y143:AI143))/24</f>
        <v>237.5066173670823</v>
      </c>
      <c r="F15" s="33">
        <f t="shared" si="0"/>
        <v>3245.1567907928802</v>
      </c>
      <c r="G15" s="116">
        <f>'Accum Depr w CIAC'!CG16-'Accum Depr w CIAC'!AW16</f>
        <v>1044.246000000001</v>
      </c>
      <c r="H15" s="65">
        <f>(('Plant in Service w CIAC'!AJ16+'Plant in Service w CIAC'!AV16)+(2*SUM('Plant in Service w CIAC'!AK16:AU16)))/24</f>
        <v>5221.2299999999987</v>
      </c>
      <c r="I15" s="120">
        <f>-(('Accum Depr w CIAC'!CG16+'Accum Depr w CIAC'!DQ16)+(2*SUM('Accum Depr w CIAC'!CH16:'Accum Depr w CIAC'!DN16)))/24</f>
        <v>-3257.8258265742024</v>
      </c>
      <c r="J15" s="122">
        <f>(('Plant in Service w CIAC'!AJ143+'Plant in Service w CIAC'!AV143)+2*SUM('Plant in Service w CIAC'!AK143:AU143))/24</f>
        <v>391.61383143208241</v>
      </c>
      <c r="K15" s="33">
        <f t="shared" si="1"/>
        <v>2355.0180048578786</v>
      </c>
      <c r="L15" s="116">
        <f>'Accum Depr w CIAC'!DQ16-'Accum Depr w CIAC'!CG16</f>
        <v>1044.246000000001</v>
      </c>
    </row>
    <row r="16" spans="1:12" x14ac:dyDescent="0.2">
      <c r="B16" s="9"/>
      <c r="C16" s="30"/>
      <c r="D16" s="121"/>
      <c r="E16" s="115"/>
      <c r="F16" s="36"/>
      <c r="G16" s="123"/>
      <c r="H16" s="9"/>
      <c r="I16" s="121"/>
      <c r="J16" s="115"/>
      <c r="K16" s="36"/>
      <c r="L16" s="123"/>
    </row>
    <row r="17" spans="1:12" x14ac:dyDescent="0.2">
      <c r="A17" s="56" t="s">
        <v>71</v>
      </c>
      <c r="C17" s="30"/>
      <c r="D17" s="121"/>
      <c r="E17" s="115"/>
      <c r="F17" s="36"/>
      <c r="G17" s="123"/>
      <c r="H17" s="9"/>
      <c r="I17" s="121"/>
      <c r="J17" s="115"/>
      <c r="K17" s="36"/>
      <c r="L17" s="123"/>
    </row>
    <row r="18" spans="1:12" x14ac:dyDescent="0.2">
      <c r="A18" s="56"/>
      <c r="C18" s="30"/>
      <c r="D18" s="121"/>
      <c r="E18" s="115"/>
      <c r="F18" s="36"/>
      <c r="G18" s="123"/>
      <c r="H18" s="9"/>
      <c r="I18" s="121"/>
      <c r="J18" s="115"/>
      <c r="K18" s="36"/>
      <c r="L18" s="123"/>
    </row>
    <row r="19" spans="1:12" x14ac:dyDescent="0.2">
      <c r="B19" s="9" t="s">
        <v>43</v>
      </c>
      <c r="C19" s="31">
        <f>(('Plant in Service w CIAC'!X5+'Plant in Service w CIAC'!AJ5)+(2*SUM('Plant in Service w CIAC'!Y5:AI5)))/24</f>
        <v>0</v>
      </c>
      <c r="D19" s="120">
        <f>-(('Accum Depr w CIAC'!AW5+'Accum Depr w CIAC'!CG5)+(2*SUM('Accum Depr w CIAC'!AZ5:'Accum Depr w CIAC'!CD5)))/24</f>
        <v>0</v>
      </c>
      <c r="E19" s="122">
        <f>(('Plant in Service w CIAC'!X132+'Plant in Service w CIAC'!AJ132)+2*SUM('Plant in Service w CIAC'!Y132:AI132))/24</f>
        <v>0</v>
      </c>
      <c r="F19" s="33">
        <f t="shared" ref="F19:F23" si="2">C19+D19+E19</f>
        <v>0</v>
      </c>
      <c r="G19" s="116">
        <f>'Accum Depr w CIAC'!CG5-'Accum Depr w CIAC'!AW5</f>
        <v>0</v>
      </c>
      <c r="H19" s="65">
        <f>(('Plant in Service w CIAC'!AJ5+'Plant in Service w CIAC'!AV5)+(2*SUM('Plant in Service w CIAC'!AK5:AU5)))/24</f>
        <v>0</v>
      </c>
      <c r="I19" s="120">
        <f>-(('Accum Depr w CIAC'!CG5+'Accum Depr w CIAC'!DQ5)+(2*SUM('Accum Depr w CIAC'!CH5:'Accum Depr w CIAC'!DN5)))/24</f>
        <v>0</v>
      </c>
      <c r="J19" s="122">
        <f>(('Plant in Service w CIAC'!AJ132+'Plant in Service w CIAC'!AV132)+2*SUM('Plant in Service w CIAC'!AK132:AU132))/24</f>
        <v>0</v>
      </c>
      <c r="K19" s="33">
        <f t="shared" ref="K19:K23" si="3">H19+I19+J19</f>
        <v>0</v>
      </c>
      <c r="L19" s="116">
        <f>'Accum Depr w CIAC'!DQ5-'Accum Depr w CIAC'!CG5</f>
        <v>0</v>
      </c>
    </row>
    <row r="20" spans="1:12" x14ac:dyDescent="0.2">
      <c r="B20" s="9" t="s">
        <v>44</v>
      </c>
      <c r="C20" s="31">
        <f>(('Plant in Service w CIAC'!X6+'Plant in Service w CIAC'!AJ6)+(2*SUM('Plant in Service w CIAC'!Y6:AI6)))/24</f>
        <v>0</v>
      </c>
      <c r="D20" s="120">
        <f>-(('Accum Depr w CIAC'!AW6+'Accum Depr w CIAC'!CG6)+(2*SUM('Accum Depr w CIAC'!AZ6:'Accum Depr w CIAC'!CD6)))/24</f>
        <v>0</v>
      </c>
      <c r="E20" s="122">
        <f>(('Plant in Service w CIAC'!X133+'Plant in Service w CIAC'!AJ133)+2*SUM('Plant in Service w CIAC'!Y133:AI133))/24</f>
        <v>0</v>
      </c>
      <c r="F20" s="33">
        <f t="shared" si="2"/>
        <v>0</v>
      </c>
      <c r="G20" s="116">
        <f>'Accum Depr w CIAC'!CG6-'Accum Depr w CIAC'!AW6</f>
        <v>0</v>
      </c>
      <c r="H20" s="65">
        <f>(('Plant in Service w CIAC'!AJ6+'Plant in Service w CIAC'!AV6)+(2*SUM('Plant in Service w CIAC'!AK6:AU6)))/24</f>
        <v>0</v>
      </c>
      <c r="I20" s="120">
        <f>-(('Accum Depr w CIAC'!CG6+'Accum Depr w CIAC'!DQ6)+(2*SUM('Accum Depr w CIAC'!CH6:'Accum Depr w CIAC'!DN6)))/24</f>
        <v>0</v>
      </c>
      <c r="J20" s="122">
        <f>(('Plant in Service w CIAC'!AJ133+'Plant in Service w CIAC'!AV133)+2*SUM('Plant in Service w CIAC'!AK133:AU133))/24</f>
        <v>0</v>
      </c>
      <c r="K20" s="33">
        <f t="shared" si="3"/>
        <v>0</v>
      </c>
      <c r="L20" s="116">
        <f>'Accum Depr w CIAC'!DQ6-'Accum Depr w CIAC'!CG6</f>
        <v>0</v>
      </c>
    </row>
    <row r="21" spans="1:12" x14ac:dyDescent="0.2">
      <c r="B21" s="9" t="s">
        <v>45</v>
      </c>
      <c r="C21" s="31">
        <f>(('Plant in Service w CIAC'!X7+'Plant in Service w CIAC'!AJ7)+(2*SUM('Plant in Service w CIAC'!Y7:AI7)))/24</f>
        <v>0</v>
      </c>
      <c r="D21" s="120">
        <f>-(('Accum Depr w CIAC'!AW7+'Accum Depr w CIAC'!CG7)+(2*SUM('Accum Depr w CIAC'!AZ7:'Accum Depr w CIAC'!CD7)))/24</f>
        <v>0</v>
      </c>
      <c r="E21" s="122">
        <f>(('Plant in Service w CIAC'!X134+'Plant in Service w CIAC'!AJ134)+2*SUM('Plant in Service w CIAC'!Y134:AI134))/24</f>
        <v>0</v>
      </c>
      <c r="F21" s="33">
        <f t="shared" si="2"/>
        <v>0</v>
      </c>
      <c r="G21" s="116">
        <f>'Accum Depr w CIAC'!CG7-'Accum Depr w CIAC'!AW7</f>
        <v>0</v>
      </c>
      <c r="H21" s="65">
        <f>(('Plant in Service w CIAC'!AJ7+'Plant in Service w CIAC'!AV7)+(2*SUM('Plant in Service w CIAC'!AK7:AU7)))/24</f>
        <v>0</v>
      </c>
      <c r="I21" s="120">
        <f>-(('Accum Depr w CIAC'!CG7+'Accum Depr w CIAC'!DQ7)+(2*SUM('Accum Depr w CIAC'!CH7:'Accum Depr w CIAC'!DN7)))/24</f>
        <v>0</v>
      </c>
      <c r="J21" s="122">
        <f>(('Plant in Service w CIAC'!AJ134+'Plant in Service w CIAC'!AV134)+2*SUM('Plant in Service w CIAC'!AK134:AU134))/24</f>
        <v>0</v>
      </c>
      <c r="K21" s="33">
        <f t="shared" si="3"/>
        <v>0</v>
      </c>
      <c r="L21" s="116">
        <f>'Accum Depr w CIAC'!DQ7-'Accum Depr w CIAC'!CG7</f>
        <v>0</v>
      </c>
    </row>
    <row r="22" spans="1:12" x14ac:dyDescent="0.2">
      <c r="B22" s="9" t="s">
        <v>42</v>
      </c>
      <c r="C22" s="31">
        <f>(('Plant in Service w CIAC'!X8+'Plant in Service w CIAC'!AJ8)+(2*SUM('Plant in Service w CIAC'!Y8:AI8)))/24</f>
        <v>0</v>
      </c>
      <c r="D22" s="120">
        <f>-(('Accum Depr w CIAC'!AW8+'Accum Depr w CIAC'!CG8)+(2*SUM('Accum Depr w CIAC'!AZ8:'Accum Depr w CIAC'!CD8)))/24</f>
        <v>0</v>
      </c>
      <c r="E22" s="122">
        <f>(('Plant in Service w CIAC'!X135+'Plant in Service w CIAC'!AJ135)+2*SUM('Plant in Service w CIAC'!Y135:AI135))/24</f>
        <v>0</v>
      </c>
      <c r="F22" s="33">
        <f t="shared" si="2"/>
        <v>0</v>
      </c>
      <c r="G22" s="116">
        <f>'Accum Depr w CIAC'!CG8-'Accum Depr w CIAC'!AW8</f>
        <v>0</v>
      </c>
      <c r="H22" s="65">
        <f>(('Plant in Service w CIAC'!AJ8+'Plant in Service w CIAC'!AV8)+(2*SUM('Plant in Service w CIAC'!AK8:AU8)))/24</f>
        <v>0</v>
      </c>
      <c r="I22" s="120">
        <f>-(('Accum Depr w CIAC'!CG8+'Accum Depr w CIAC'!DQ8)+(2*SUM('Accum Depr w CIAC'!CH8:'Accum Depr w CIAC'!DN8)))/24</f>
        <v>0</v>
      </c>
      <c r="J22" s="122">
        <f>(('Plant in Service w CIAC'!AJ135+'Plant in Service w CIAC'!AV135)+2*SUM('Plant in Service w CIAC'!AK135:AU135))/24</f>
        <v>0</v>
      </c>
      <c r="K22" s="33">
        <f t="shared" si="3"/>
        <v>0</v>
      </c>
      <c r="L22" s="116">
        <f>'Accum Depr w CIAC'!DQ8-'Accum Depr w CIAC'!CG8</f>
        <v>0</v>
      </c>
    </row>
    <row r="23" spans="1:12" x14ac:dyDescent="0.2">
      <c r="B23" s="9" t="s">
        <v>49</v>
      </c>
      <c r="C23" s="31">
        <f>(('Plant in Service w CIAC'!X9+'Plant in Service w CIAC'!AJ9)+(2*SUM('Plant in Service w CIAC'!Y9:AI9)))/24</f>
        <v>0</v>
      </c>
      <c r="D23" s="120">
        <f>-(('Accum Depr w CIAC'!AW9+'Accum Depr w CIAC'!CG9)+(2*SUM('Accum Depr w CIAC'!AZ9:'Accum Depr w CIAC'!CD9)))/24</f>
        <v>0</v>
      </c>
      <c r="E23" s="122">
        <f>(('Plant in Service w CIAC'!X136+'Plant in Service w CIAC'!AJ136)+2*SUM('Plant in Service w CIAC'!Y136:AI136))/24</f>
        <v>0</v>
      </c>
      <c r="F23" s="33">
        <f t="shared" si="2"/>
        <v>0</v>
      </c>
      <c r="G23" s="116">
        <f>'Accum Depr w CIAC'!CG9-'Accum Depr w CIAC'!AW9</f>
        <v>0</v>
      </c>
      <c r="H23" s="65">
        <f>(('Plant in Service w CIAC'!AJ9+'Plant in Service w CIAC'!AV9)+(2*SUM('Plant in Service w CIAC'!AK9:AU9)))/24</f>
        <v>0</v>
      </c>
      <c r="I23" s="120">
        <f>-(('Accum Depr w CIAC'!CG9+'Accum Depr w CIAC'!DQ9)+(2*SUM('Accum Depr w CIAC'!CH9:'Accum Depr w CIAC'!DN9)))/24</f>
        <v>0</v>
      </c>
      <c r="J23" s="122">
        <f>(('Plant in Service w CIAC'!AJ136+'Plant in Service w CIAC'!AV136)+2*SUM('Plant in Service w CIAC'!AK136:AU136))/24</f>
        <v>0</v>
      </c>
      <c r="K23" s="33">
        <f t="shared" si="3"/>
        <v>0</v>
      </c>
      <c r="L23" s="116">
        <f>'Accum Depr w CIAC'!DQ9-'Accum Depr w CIAC'!CG9</f>
        <v>0</v>
      </c>
    </row>
    <row r="24" spans="1:12" x14ac:dyDescent="0.2">
      <c r="B24" s="9"/>
      <c r="C24" s="30"/>
      <c r="D24" s="121"/>
      <c r="E24" s="115"/>
      <c r="F24" s="36"/>
      <c r="G24" s="123"/>
      <c r="H24" s="9"/>
      <c r="I24" s="121"/>
      <c r="J24" s="115"/>
      <c r="K24" s="36"/>
      <c r="L24" s="123"/>
    </row>
    <row r="25" spans="1:12" x14ac:dyDescent="0.2">
      <c r="A25" s="56" t="s">
        <v>72</v>
      </c>
      <c r="C25" s="30"/>
      <c r="D25" s="121"/>
      <c r="E25" s="115"/>
      <c r="F25" s="36"/>
      <c r="G25" s="123"/>
      <c r="H25" s="9"/>
      <c r="I25" s="121"/>
      <c r="J25" s="115"/>
      <c r="K25" s="36"/>
      <c r="L25" s="123"/>
    </row>
    <row r="26" spans="1:12" x14ac:dyDescent="0.2">
      <c r="A26" s="56"/>
      <c r="C26" s="30"/>
      <c r="D26" s="121"/>
      <c r="E26" s="115"/>
      <c r="F26" s="36"/>
      <c r="G26" s="123"/>
      <c r="H26" s="9"/>
      <c r="I26" s="121"/>
      <c r="J26" s="115"/>
      <c r="K26" s="36"/>
      <c r="L26" s="123"/>
    </row>
    <row r="27" spans="1:12" x14ac:dyDescent="0.2">
      <c r="B27" s="9" t="s">
        <v>45</v>
      </c>
      <c r="C27" s="31">
        <f>(('Plant in Service w CIAC'!X17+'Plant in Service w CIAC'!AJ17)+(2*SUM('Plant in Service w CIAC'!Y17:AI17)))/24</f>
        <v>0</v>
      </c>
      <c r="D27" s="120">
        <f>-(('Accum Depr w CIAC'!AW17+'Accum Depr w CIAC'!CG17)+(2*SUM('Accum Depr w CIAC'!AZ17:'Accum Depr w CIAC'!CD17)))/24</f>
        <v>0</v>
      </c>
      <c r="E27" s="122">
        <f>(('Plant in Service w CIAC'!X144+'Plant in Service w CIAC'!AJ144)+2*SUM('Plant in Service w CIAC'!Y144:AI144))/24</f>
        <v>0</v>
      </c>
      <c r="F27" s="33">
        <f t="shared" ref="F27:F28" si="4">C27+D27+E27</f>
        <v>0</v>
      </c>
      <c r="G27" s="116">
        <f>'Accum Depr w CIAC'!CG17-'Accum Depr w CIAC'!AW17</f>
        <v>0</v>
      </c>
      <c r="H27" s="65">
        <f>(('Plant in Service w CIAC'!AJ17+'Plant in Service w CIAC'!AV17)+(2*SUM('Plant in Service w CIAC'!AK17:AU17)))/24</f>
        <v>0</v>
      </c>
      <c r="I27" s="120">
        <f>-(('Accum Depr w CIAC'!CG17+'Accum Depr w CIAC'!DQ17)+(2*SUM('Accum Depr w CIAC'!CH17:'Accum Depr w CIAC'!DN17)))/24</f>
        <v>0</v>
      </c>
      <c r="J27" s="122">
        <f>(('Plant in Service w CIAC'!AJ144+'Plant in Service w CIAC'!AV144)+2*SUM('Plant in Service w CIAC'!AK144:AU144))/24</f>
        <v>0</v>
      </c>
      <c r="K27" s="33">
        <f t="shared" ref="K27:K28" si="5">H27+I27+J27</f>
        <v>0</v>
      </c>
      <c r="L27" s="116">
        <f>'Accum Depr w CIAC'!DQ17-'Accum Depr w CIAC'!CG17</f>
        <v>0</v>
      </c>
    </row>
    <row r="28" spans="1:12" x14ac:dyDescent="0.2">
      <c r="B28" s="9" t="s">
        <v>42</v>
      </c>
      <c r="C28" s="31">
        <f>(('Plant in Service w CIAC'!X18+'Plant in Service w CIAC'!AJ18)+(2*SUM('Plant in Service w CIAC'!Y18:AI18)))/24</f>
        <v>0</v>
      </c>
      <c r="D28" s="120">
        <f>-(('Accum Depr w CIAC'!AW18+'Accum Depr w CIAC'!CG18)+(2*SUM('Accum Depr w CIAC'!AZ18:'Accum Depr w CIAC'!CD18)))/24</f>
        <v>0</v>
      </c>
      <c r="E28" s="122">
        <f>(('Plant in Service w CIAC'!X145+'Plant in Service w CIAC'!AJ145)+2*SUM('Plant in Service w CIAC'!Y145:AI145))/24</f>
        <v>0</v>
      </c>
      <c r="F28" s="33">
        <f t="shared" si="4"/>
        <v>0</v>
      </c>
      <c r="G28" s="116">
        <f>'Accum Depr w CIAC'!CG18-'Accum Depr w CIAC'!AW18</f>
        <v>0</v>
      </c>
      <c r="H28" s="65">
        <f>(('Plant in Service w CIAC'!AJ18+'Plant in Service w CIAC'!AV18)+(2*SUM('Plant in Service w CIAC'!AK18:AU18)))/24</f>
        <v>0</v>
      </c>
      <c r="I28" s="120">
        <f>-(('Accum Depr w CIAC'!CG18+'Accum Depr w CIAC'!DQ18)+(2*SUM('Accum Depr w CIAC'!CH18:'Accum Depr w CIAC'!DN18)))/24</f>
        <v>0</v>
      </c>
      <c r="J28" s="122">
        <f>(('Plant in Service w CIAC'!AJ145+'Plant in Service w CIAC'!AV145)+2*SUM('Plant in Service w CIAC'!AK145:AU145))/24</f>
        <v>0</v>
      </c>
      <c r="K28" s="33">
        <f t="shared" si="5"/>
        <v>0</v>
      </c>
      <c r="L28" s="116">
        <f>'Accum Depr w CIAC'!DQ18-'Accum Depr w CIAC'!CG18</f>
        <v>0</v>
      </c>
    </row>
    <row r="29" spans="1:12" x14ac:dyDescent="0.2">
      <c r="B29" s="9"/>
      <c r="C29" s="30"/>
      <c r="F29" s="36"/>
      <c r="G29" s="68"/>
      <c r="H29" s="9"/>
      <c r="K29" s="36"/>
      <c r="L29" s="68"/>
    </row>
    <row r="30" spans="1:12" ht="13.5" thickBot="1" x14ac:dyDescent="0.25">
      <c r="A30" s="59" t="s">
        <v>69</v>
      </c>
      <c r="B30" s="58"/>
      <c r="C30" s="60">
        <f t="shared" ref="C30:L30" si="6">SUM(C7:C28)</f>
        <v>27607981.63229543</v>
      </c>
      <c r="D30" s="61">
        <f t="shared" si="6"/>
        <v>-4079757.8114681412</v>
      </c>
      <c r="E30" s="61">
        <f t="shared" si="6"/>
        <v>-1324410.8502098273</v>
      </c>
      <c r="F30" s="62">
        <f t="shared" si="6"/>
        <v>22203812.970617458</v>
      </c>
      <c r="G30" s="70">
        <f t="shared" si="6"/>
        <v>780822.7319906482</v>
      </c>
      <c r="H30" s="61">
        <f t="shared" si="6"/>
        <v>27607981.63229543</v>
      </c>
      <c r="I30" s="61">
        <f t="shared" si="6"/>
        <v>-4860580.5434587896</v>
      </c>
      <c r="J30" s="61">
        <f t="shared" si="6"/>
        <v>-1440061.0775303259</v>
      </c>
      <c r="K30" s="62">
        <f t="shared" si="6"/>
        <v>21307340.011306312</v>
      </c>
      <c r="L30" s="70">
        <f t="shared" si="6"/>
        <v>780822.73199064855</v>
      </c>
    </row>
    <row r="31" spans="1:12" ht="13.5" thickTop="1" x14ac:dyDescent="0.2"/>
    <row r="33" spans="2:2" x14ac:dyDescent="0.2">
      <c r="B33" s="145" t="s">
        <v>144</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51A869FC564E24E898CF4C8794BB580" ma:contentTypeVersion="16" ma:contentTypeDescription="" ma:contentTypeScope="" ma:versionID="5b500d7e6452a27d5259dfe18f391c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2023-05-25T07:00:00+00:00</OpenedDate>
    <SignificantOrder xmlns="dc463f71-b30c-4ab2-9473-d307f9d35888">false</SignificantOrder>
    <Date1 xmlns="dc463f71-b30c-4ab2-9473-d307f9d35888">2024-05-03T07:00:00+00:00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230393</DocketNumber>
    <DelegatedOrder xmlns="dc463f71-b30c-4ab2-9473-d307f9d35888">false</DelegatedOrder>
  </documentManagement>
</p:properties>
</file>

<file path=customXml/itemProps1.xml><?xml version="1.0" encoding="utf-8"?>
<ds:datastoreItem xmlns:ds="http://schemas.openxmlformats.org/officeDocument/2006/customXml" ds:itemID="{8B8F0A10-ACCB-4F1B-8BF1-BF8BC67DA9F5}"/>
</file>

<file path=customXml/itemProps2.xml><?xml version="1.0" encoding="utf-8"?>
<ds:datastoreItem xmlns:ds="http://schemas.openxmlformats.org/officeDocument/2006/customXml" ds:itemID="{49D0BE14-6184-45F2-B4E7-3FC76B4155AA}"/>
</file>

<file path=customXml/itemProps3.xml><?xml version="1.0" encoding="utf-8"?>
<ds:datastoreItem xmlns:ds="http://schemas.openxmlformats.org/officeDocument/2006/customXml" ds:itemID="{F1713C33-9487-4B50-9D44-00D0199FC450}"/>
</file>

<file path=customXml/itemProps4.xml><?xml version="1.0" encoding="utf-8"?>
<ds:datastoreItem xmlns:ds="http://schemas.openxmlformats.org/officeDocument/2006/customXml" ds:itemID="{9E8166A5-B4C8-47E7-B5DC-A9CF56978C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TLNG Upgrade Rev Req</vt:lpstr>
      <vt:lpstr>Sch 141D from 2022 GRC</vt:lpstr>
      <vt:lpstr>No CIAC ==&gt;</vt:lpstr>
      <vt:lpstr>RB by FERC no CIAC</vt:lpstr>
      <vt:lpstr>Plant in Service no CIAC</vt:lpstr>
      <vt:lpstr>Accum Depr no CIAC</vt:lpstr>
      <vt:lpstr>Deprec Exp no CIAC</vt:lpstr>
      <vt:lpstr>w CIAC ===&gt;</vt:lpstr>
      <vt:lpstr>RB by FERC w CIAC</vt:lpstr>
      <vt:lpstr>Plant in Service w CIAC</vt:lpstr>
      <vt:lpstr>Accum Depr w CIAC</vt:lpstr>
      <vt:lpstr>Deprec Exp w CIAC</vt:lpstr>
      <vt:lpstr>Diff===&gt;</vt:lpstr>
      <vt:lpstr>RB by FERC Diff</vt:lpstr>
      <vt:lpstr>Plant in Service Diff</vt:lpstr>
      <vt:lpstr>Accum Depr Diff</vt:lpstr>
      <vt:lpstr>Deprec Exp Diff</vt:lpstr>
      <vt:lpstr>Inputs ===&gt;</vt:lpstr>
      <vt:lpstr>Depr Rates</vt:lpstr>
      <vt:lpstr>Pivot_1124</vt:lpstr>
      <vt:lpstr>PP1124_09_2021</vt:lpstr>
      <vt:lpstr>Ordered CIAC Calc</vt:lpstr>
      <vt:lpstr>Ordered Allocation </vt:lpstr>
      <vt:lpstr>Gas Conv Factor</vt:lpstr>
      <vt:lpstr>'Gas Conv Factor'!Print_Area</vt:lpstr>
      <vt:lpstr>'Ordered Allocation '!Print_Area</vt:lpstr>
      <vt:lpstr>'Ordered CIAC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Free, Susan</cp:lastModifiedBy>
  <cp:lastPrinted>2022-10-18T22:25:29Z</cp:lastPrinted>
  <dcterms:created xsi:type="dcterms:W3CDTF">2021-07-14T18:45:17Z</dcterms:created>
  <dcterms:modified xsi:type="dcterms:W3CDTF">2024-05-02T02:15:46Z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0x0101006E56B4D1795A2E4DB2F0B01679ED314A00951A869FC564E24E898CF4C8794BB580</vt:lpwstr>
  </property>
  <property fmtid="{D5CDD505-2E9C-101B-9397-08002B2CF9AE}" pid="3" name="_docset_NoMedatataSyncRequired">
    <vt:lpwstr>False</vt:lpwstr>
  </property>
</Properties>
</file>