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328433A3-23CA-4F32-83D7-800079973DE1}" xr6:coauthVersionLast="47" xr6:coauthVersionMax="47" xr10:uidLastSave="{00000000-0000-0000-0000-000000000000}"/>
  <bookViews>
    <workbookView xWindow="-120" yWindow="480" windowWidth="19440" windowHeight="15000" xr2:uid="{FDC41291-B652-479A-8F32-617948B30607}"/>
  </bookViews>
  <sheets>
    <sheet name="14.3" sheetId="1" r:id="rId1"/>
    <sheet name="14.3.1" sheetId="2" r:id="rId2"/>
    <sheet name="14.3.2-14.3.3" sheetId="3" r:id="rId3"/>
    <sheet name="14.3.4" sheetId="4" r:id="rId4"/>
  </sheets>
  <externalReferences>
    <externalReference r:id="rId5"/>
    <externalReference r:id="rId6"/>
    <externalReference r:id="rId7"/>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'14.3'!$A$1:$K$63</definedName>
    <definedName name="_xlnm.Print_Area" localSheetId="1">'14.3.1'!$A$1:$K$62</definedName>
    <definedName name="_xlnm.Print_Area" localSheetId="2">'14.3.2-14.3.3'!$A$1:$K$146</definedName>
    <definedName name="_xlnm.Print_Area" localSheetId="3">'14.3.4'!$A$1:$O$39</definedName>
    <definedName name="_xlnm.Print_Titles" localSheetId="2">'14.3.2-14.3.3'!$1:$7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3" l="1"/>
  <c r="H30" i="3" l="1"/>
  <c r="G30" i="3"/>
  <c r="E18" i="1"/>
  <c r="K139" i="3"/>
  <c r="J139" i="3"/>
  <c r="I139" i="3"/>
  <c r="K138" i="3"/>
  <c r="H138" i="3"/>
  <c r="G138" i="3"/>
  <c r="C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H129" i="3"/>
  <c r="G129" i="3"/>
  <c r="C129" i="3"/>
  <c r="K126" i="3"/>
  <c r="J126" i="3"/>
  <c r="I126" i="3"/>
  <c r="K125" i="3"/>
  <c r="H125" i="3"/>
  <c r="G125" i="3"/>
  <c r="C125" i="3"/>
  <c r="J122" i="3"/>
  <c r="I122" i="3"/>
  <c r="K121" i="3"/>
  <c r="H121" i="3"/>
  <c r="G121" i="3"/>
  <c r="C121" i="3"/>
  <c r="K120" i="3"/>
  <c r="K122" i="3" s="1"/>
  <c r="H120" i="3"/>
  <c r="G120" i="3"/>
  <c r="C120" i="3"/>
  <c r="J117" i="3"/>
  <c r="J141" i="3" s="1"/>
  <c r="I117" i="3"/>
  <c r="I141" i="3" s="1"/>
  <c r="K116" i="3"/>
  <c r="H116" i="3"/>
  <c r="G116" i="3"/>
  <c r="C116" i="3"/>
  <c r="K115" i="3"/>
  <c r="H115" i="3"/>
  <c r="G115" i="3"/>
  <c r="C115" i="3"/>
  <c r="K114" i="3"/>
  <c r="H114" i="3"/>
  <c r="G114" i="3"/>
  <c r="C114" i="3"/>
  <c r="K113" i="3"/>
  <c r="H113" i="3"/>
  <c r="G113" i="3"/>
  <c r="C113" i="3"/>
  <c r="K112" i="3"/>
  <c r="H112" i="3"/>
  <c r="G112" i="3"/>
  <c r="C112" i="3"/>
  <c r="K105" i="3"/>
  <c r="H105" i="3"/>
  <c r="G105" i="3"/>
  <c r="C105" i="3"/>
  <c r="K104" i="3"/>
  <c r="H104" i="3"/>
  <c r="G104" i="3"/>
  <c r="C104" i="3"/>
  <c r="K102" i="3"/>
  <c r="H102" i="3"/>
  <c r="G102" i="3"/>
  <c r="C102" i="3"/>
  <c r="K101" i="3"/>
  <c r="H101" i="3"/>
  <c r="G101" i="3"/>
  <c r="C101" i="3"/>
  <c r="K100" i="3"/>
  <c r="H100" i="3"/>
  <c r="G100" i="3"/>
  <c r="C100" i="3"/>
  <c r="K99" i="3"/>
  <c r="H99" i="3"/>
  <c r="G99" i="3"/>
  <c r="C99" i="3"/>
  <c r="K98" i="3"/>
  <c r="H98" i="3"/>
  <c r="G98" i="3"/>
  <c r="C98" i="3"/>
  <c r="K97" i="3"/>
  <c r="H97" i="3"/>
  <c r="G97" i="3"/>
  <c r="C97" i="3"/>
  <c r="K96" i="3"/>
  <c r="H96" i="3"/>
  <c r="G96" i="3"/>
  <c r="C96" i="3"/>
  <c r="K95" i="3"/>
  <c r="H95" i="3"/>
  <c r="G95" i="3"/>
  <c r="C95" i="3"/>
  <c r="K94" i="3"/>
  <c r="H94" i="3"/>
  <c r="G94" i="3"/>
  <c r="C94" i="3"/>
  <c r="K93" i="3"/>
  <c r="H93" i="3"/>
  <c r="G93" i="3"/>
  <c r="C93" i="3"/>
  <c r="K85" i="3"/>
  <c r="J85" i="3"/>
  <c r="I85" i="3"/>
  <c r="K84" i="3"/>
  <c r="H84" i="3"/>
  <c r="G84" i="3"/>
  <c r="C84" i="3"/>
  <c r="J81" i="3"/>
  <c r="I81" i="3"/>
  <c r="K80" i="3"/>
  <c r="H80" i="3"/>
  <c r="G80" i="3"/>
  <c r="C80" i="3"/>
  <c r="K79" i="3"/>
  <c r="H79" i="3"/>
  <c r="G79" i="3"/>
  <c r="C79" i="3"/>
  <c r="K78" i="3"/>
  <c r="H78" i="3"/>
  <c r="G78" i="3"/>
  <c r="C78" i="3"/>
  <c r="K77" i="3"/>
  <c r="H77" i="3"/>
  <c r="G17" i="1" s="1"/>
  <c r="J17" i="1" s="1"/>
  <c r="G77" i="3"/>
  <c r="C77" i="3"/>
  <c r="K64" i="3"/>
  <c r="H64" i="3"/>
  <c r="G64" i="3"/>
  <c r="C64" i="3"/>
  <c r="K63" i="3"/>
  <c r="H63" i="3"/>
  <c r="G63" i="3"/>
  <c r="C63" i="3"/>
  <c r="K62" i="3"/>
  <c r="H62" i="3"/>
  <c r="G62" i="3"/>
  <c r="C62" i="3"/>
  <c r="K61" i="3"/>
  <c r="H61" i="3"/>
  <c r="G61" i="3"/>
  <c r="C61" i="3"/>
  <c r="K60" i="3"/>
  <c r="H60" i="3"/>
  <c r="G60" i="3"/>
  <c r="C60" i="3"/>
  <c r="K59" i="3"/>
  <c r="H59" i="3"/>
  <c r="G59" i="3"/>
  <c r="C59" i="3"/>
  <c r="K58" i="3"/>
  <c r="G38" i="1" s="1"/>
  <c r="J38" i="1" s="1"/>
  <c r="H58" i="3"/>
  <c r="G58" i="3"/>
  <c r="C58" i="3"/>
  <c r="K57" i="3"/>
  <c r="H57" i="3"/>
  <c r="G57" i="3"/>
  <c r="C57" i="3"/>
  <c r="K56" i="3"/>
  <c r="H56" i="3"/>
  <c r="G56" i="3"/>
  <c r="C56" i="3"/>
  <c r="K55" i="3"/>
  <c r="H55" i="3"/>
  <c r="G55" i="3"/>
  <c r="C55" i="3"/>
  <c r="J52" i="3"/>
  <c r="I52" i="3"/>
  <c r="K51" i="3"/>
  <c r="R21" i="1" s="1"/>
  <c r="H51" i="3"/>
  <c r="G51" i="3"/>
  <c r="C51" i="3"/>
  <c r="K50" i="3"/>
  <c r="H50" i="3"/>
  <c r="G50" i="3"/>
  <c r="C50" i="3"/>
  <c r="K49" i="3"/>
  <c r="P21" i="1" s="1"/>
  <c r="H49" i="3"/>
  <c r="G49" i="3"/>
  <c r="C49" i="3"/>
  <c r="K48" i="3"/>
  <c r="H48" i="3"/>
  <c r="G48" i="3"/>
  <c r="C48" i="3"/>
  <c r="K47" i="3"/>
  <c r="H47" i="3"/>
  <c r="G47" i="3"/>
  <c r="C47" i="3"/>
  <c r="K46" i="3"/>
  <c r="H46" i="3"/>
  <c r="G46" i="3"/>
  <c r="C46" i="3"/>
  <c r="K45" i="3"/>
  <c r="K52" i="3" s="1"/>
  <c r="H45" i="3"/>
  <c r="G45" i="3"/>
  <c r="C45" i="3"/>
  <c r="J42" i="3"/>
  <c r="I42" i="3"/>
  <c r="K37" i="3"/>
  <c r="H37" i="3"/>
  <c r="G37" i="3"/>
  <c r="C37" i="3"/>
  <c r="K36" i="3"/>
  <c r="H36" i="3"/>
  <c r="G36" i="3"/>
  <c r="C36" i="3"/>
  <c r="K35" i="3"/>
  <c r="H35" i="3"/>
  <c r="G35" i="3"/>
  <c r="C35" i="3"/>
  <c r="K34" i="3"/>
  <c r="K42" i="3" s="1"/>
  <c r="H34" i="3"/>
  <c r="G34" i="3"/>
  <c r="C34" i="3"/>
  <c r="J31" i="3"/>
  <c r="I31" i="3"/>
  <c r="K30" i="3"/>
  <c r="C30" i="3"/>
  <c r="K29" i="3"/>
  <c r="H29" i="3"/>
  <c r="G29" i="3"/>
  <c r="C29" i="3"/>
  <c r="K28" i="3"/>
  <c r="H28" i="3"/>
  <c r="G28" i="3"/>
  <c r="C28" i="3"/>
  <c r="K27" i="3"/>
  <c r="K31" i="3" s="1"/>
  <c r="H27" i="3"/>
  <c r="G27" i="3"/>
  <c r="C27" i="3"/>
  <c r="K24" i="3"/>
  <c r="J24" i="3"/>
  <c r="I24" i="3"/>
  <c r="K23" i="3"/>
  <c r="H23" i="3"/>
  <c r="G23" i="3"/>
  <c r="C23" i="3"/>
  <c r="K22" i="3"/>
  <c r="H22" i="3"/>
  <c r="G27" i="2" s="1"/>
  <c r="J27" i="2" s="1"/>
  <c r="G22" i="3"/>
  <c r="C22" i="3"/>
  <c r="K21" i="3"/>
  <c r="H21" i="3"/>
  <c r="G21" i="3"/>
  <c r="C21" i="3"/>
  <c r="J18" i="3"/>
  <c r="J87" i="3" s="1"/>
  <c r="I18" i="3"/>
  <c r="K17" i="3"/>
  <c r="H17" i="3"/>
  <c r="G17" i="3"/>
  <c r="C17" i="3"/>
  <c r="K16" i="3"/>
  <c r="H16" i="3"/>
  <c r="G16" i="3"/>
  <c r="K15" i="3"/>
  <c r="H15" i="3"/>
  <c r="G15" i="3"/>
  <c r="K14" i="3"/>
  <c r="H14" i="3"/>
  <c r="G14" i="3"/>
  <c r="C14" i="3"/>
  <c r="K13" i="3"/>
  <c r="H13" i="3"/>
  <c r="G13" i="3"/>
  <c r="C13" i="3"/>
  <c r="K12" i="3"/>
  <c r="K18" i="3" s="1"/>
  <c r="H12" i="3"/>
  <c r="G12" i="3"/>
  <c r="C12" i="3"/>
  <c r="E37" i="2"/>
  <c r="E36" i="2"/>
  <c r="G36" i="2" s="1"/>
  <c r="J36" i="2" s="1"/>
  <c r="E35" i="2"/>
  <c r="E34" i="2"/>
  <c r="E33" i="2"/>
  <c r="E32" i="2"/>
  <c r="E31" i="2"/>
  <c r="G31" i="2" s="1"/>
  <c r="J31" i="2" s="1"/>
  <c r="E30" i="2"/>
  <c r="E29" i="2"/>
  <c r="E28" i="2"/>
  <c r="E27" i="2"/>
  <c r="E26" i="2"/>
  <c r="E25" i="2"/>
  <c r="E24" i="2"/>
  <c r="E23" i="2"/>
  <c r="G23" i="2" s="1"/>
  <c r="J23" i="2" s="1"/>
  <c r="E22" i="2"/>
  <c r="E21" i="2"/>
  <c r="E20" i="2"/>
  <c r="E19" i="2"/>
  <c r="E18" i="2"/>
  <c r="E17" i="2"/>
  <c r="E16" i="2"/>
  <c r="E15" i="2"/>
  <c r="G15" i="2" s="1"/>
  <c r="J15" i="2" s="1"/>
  <c r="E14" i="2"/>
  <c r="E13" i="2"/>
  <c r="E12" i="2"/>
  <c r="E11" i="2"/>
  <c r="E10" i="2"/>
  <c r="E9" i="2"/>
  <c r="E49" i="1"/>
  <c r="E48" i="1"/>
  <c r="E47" i="1"/>
  <c r="E46" i="1"/>
  <c r="E45" i="1"/>
  <c r="G45" i="1" s="1"/>
  <c r="J45" i="1" s="1"/>
  <c r="E44" i="1"/>
  <c r="E43" i="1"/>
  <c r="E42" i="1"/>
  <c r="E41" i="1"/>
  <c r="E40" i="1"/>
  <c r="E39" i="1"/>
  <c r="G39" i="1" s="1"/>
  <c r="J39" i="1" s="1"/>
  <c r="E38" i="1"/>
  <c r="E37" i="1"/>
  <c r="E36" i="1"/>
  <c r="L35" i="1"/>
  <c r="E35" i="1"/>
  <c r="N34" i="1"/>
  <c r="E34" i="1"/>
  <c r="N33" i="1"/>
  <c r="E33" i="1"/>
  <c r="N32" i="1"/>
  <c r="E32" i="1"/>
  <c r="N31" i="1"/>
  <c r="E31" i="1"/>
  <c r="N30" i="1"/>
  <c r="E30" i="1"/>
  <c r="N29" i="1"/>
  <c r="E29" i="1"/>
  <c r="N28" i="1"/>
  <c r="E28" i="1"/>
  <c r="N27" i="1"/>
  <c r="E27" i="1"/>
  <c r="N26" i="1"/>
  <c r="E26" i="1"/>
  <c r="N25" i="1"/>
  <c r="E25" i="1"/>
  <c r="N24" i="1"/>
  <c r="E24" i="1"/>
  <c r="N23" i="1"/>
  <c r="N35" i="1" s="1"/>
  <c r="E23" i="1"/>
  <c r="E22" i="1"/>
  <c r="Q21" i="1"/>
  <c r="Q34" i="1" s="1"/>
  <c r="J34" i="1" s="1"/>
  <c r="O21" i="1"/>
  <c r="O31" i="1" s="1"/>
  <c r="N21" i="1"/>
  <c r="E21" i="1"/>
  <c r="E20" i="1"/>
  <c r="E19" i="1"/>
  <c r="E17" i="1"/>
  <c r="E16" i="1"/>
  <c r="G16" i="1" s="1"/>
  <c r="J16" i="1" s="1"/>
  <c r="E15" i="1"/>
  <c r="E14" i="1"/>
  <c r="E13" i="1"/>
  <c r="E12" i="1"/>
  <c r="E11" i="1"/>
  <c r="E10" i="1"/>
  <c r="G10" i="1" s="1"/>
  <c r="J10" i="1" s="1"/>
  <c r="G9" i="1"/>
  <c r="E9" i="1"/>
  <c r="G41" i="1" l="1"/>
  <c r="J41" i="1" s="1"/>
  <c r="G35" i="1"/>
  <c r="J35" i="1" s="1"/>
  <c r="G12" i="1"/>
  <c r="J12" i="1" s="1"/>
  <c r="G11" i="1"/>
  <c r="J11" i="1" s="1"/>
  <c r="G14" i="1"/>
  <c r="J14" i="1" s="1"/>
  <c r="G22" i="2"/>
  <c r="J22" i="2" s="1"/>
  <c r="G12" i="2"/>
  <c r="J12" i="2" s="1"/>
  <c r="G26" i="2"/>
  <c r="J26" i="2" s="1"/>
  <c r="G46" i="1"/>
  <c r="J46" i="1" s="1"/>
  <c r="G20" i="2"/>
  <c r="J20" i="2" s="1"/>
  <c r="G34" i="2"/>
  <c r="J34" i="2" s="1"/>
  <c r="G47" i="1"/>
  <c r="J47" i="1" s="1"/>
  <c r="G14" i="2"/>
  <c r="J14" i="2" s="1"/>
  <c r="G28" i="2"/>
  <c r="J28" i="2" s="1"/>
  <c r="G35" i="2"/>
  <c r="J35" i="2" s="1"/>
  <c r="G49" i="1"/>
  <c r="J49" i="1" s="1"/>
  <c r="G30" i="2"/>
  <c r="J30" i="2" s="1"/>
  <c r="G20" i="1"/>
  <c r="J20" i="1" s="1"/>
  <c r="G43" i="1"/>
  <c r="J43" i="1" s="1"/>
  <c r="G16" i="2"/>
  <c r="J16" i="2" s="1"/>
  <c r="G37" i="1"/>
  <c r="J37" i="1" s="1"/>
  <c r="G10" i="2"/>
  <c r="J10" i="2" s="1"/>
  <c r="G24" i="2"/>
  <c r="J24" i="2" s="1"/>
  <c r="G18" i="2"/>
  <c r="J18" i="2" s="1"/>
  <c r="G32" i="2"/>
  <c r="J32" i="2" s="1"/>
  <c r="G18" i="1"/>
  <c r="J18" i="1" s="1"/>
  <c r="K81" i="3"/>
  <c r="R33" i="1"/>
  <c r="R25" i="1"/>
  <c r="R32" i="1"/>
  <c r="R28" i="1"/>
  <c r="R24" i="1"/>
  <c r="R29" i="1"/>
  <c r="R23" i="1"/>
  <c r="R31" i="1"/>
  <c r="R27" i="1"/>
  <c r="R34" i="1"/>
  <c r="R30" i="1"/>
  <c r="R26" i="1"/>
  <c r="K87" i="3"/>
  <c r="P31" i="1"/>
  <c r="P30" i="1"/>
  <c r="P33" i="1"/>
  <c r="P29" i="1"/>
  <c r="P25" i="1"/>
  <c r="P34" i="1"/>
  <c r="P26" i="1"/>
  <c r="P28" i="1"/>
  <c r="P32" i="1"/>
  <c r="P24" i="1"/>
  <c r="P27" i="1"/>
  <c r="P23" i="1"/>
  <c r="G19" i="1"/>
  <c r="J19" i="1" s="1"/>
  <c r="M21" i="1"/>
  <c r="Q23" i="1"/>
  <c r="O24" i="1"/>
  <c r="Q27" i="1"/>
  <c r="J27" i="1" s="1"/>
  <c r="O28" i="1"/>
  <c r="Q31" i="1"/>
  <c r="J31" i="1" s="1"/>
  <c r="O32" i="1"/>
  <c r="J144" i="3"/>
  <c r="G48" i="1"/>
  <c r="J48" i="1" s="1"/>
  <c r="G9" i="2"/>
  <c r="G17" i="2"/>
  <c r="J17" i="2" s="1"/>
  <c r="G33" i="2"/>
  <c r="J33" i="2" s="1"/>
  <c r="I87" i="3"/>
  <c r="I144" i="3" s="1"/>
  <c r="G40" i="1"/>
  <c r="J40" i="1" s="1"/>
  <c r="G25" i="2"/>
  <c r="J25" i="2" s="1"/>
  <c r="Q24" i="1"/>
  <c r="J24" i="1" s="1"/>
  <c r="O25" i="1"/>
  <c r="Q28" i="1"/>
  <c r="J28" i="1" s="1"/>
  <c r="O29" i="1"/>
  <c r="Q32" i="1"/>
  <c r="J32" i="1" s="1"/>
  <c r="O33" i="1"/>
  <c r="J9" i="1"/>
  <c r="Q25" i="1"/>
  <c r="J25" i="1" s="1"/>
  <c r="O26" i="1"/>
  <c r="Q29" i="1"/>
  <c r="J29" i="1" s="1"/>
  <c r="O30" i="1"/>
  <c r="Q33" i="1"/>
  <c r="J33" i="1" s="1"/>
  <c r="O34" i="1"/>
  <c r="G21" i="1"/>
  <c r="J21" i="1" s="1"/>
  <c r="G36" i="1"/>
  <c r="J36" i="1" s="1"/>
  <c r="G44" i="1"/>
  <c r="J44" i="1" s="1"/>
  <c r="G21" i="2"/>
  <c r="J21" i="2" s="1"/>
  <c r="G29" i="2"/>
  <c r="J29" i="2" s="1"/>
  <c r="G37" i="2"/>
  <c r="J37" i="2" s="1"/>
  <c r="G15" i="1"/>
  <c r="J15" i="1" s="1"/>
  <c r="G13" i="2"/>
  <c r="J13" i="2" s="1"/>
  <c r="O23" i="1"/>
  <c r="Q26" i="1"/>
  <c r="J26" i="1" s="1"/>
  <c r="O27" i="1"/>
  <c r="Q30" i="1"/>
  <c r="J30" i="1" s="1"/>
  <c r="K117" i="3"/>
  <c r="K141" i="3" s="1"/>
  <c r="G13" i="1"/>
  <c r="J13" i="1" s="1"/>
  <c r="G22" i="1"/>
  <c r="J22" i="1" s="1"/>
  <c r="G42" i="1"/>
  <c r="J42" i="1" s="1"/>
  <c r="G11" i="2"/>
  <c r="J11" i="2" s="1"/>
  <c r="G19" i="2"/>
  <c r="J19" i="2" s="1"/>
  <c r="K144" i="3" l="1"/>
  <c r="P35" i="1"/>
  <c r="M32" i="1"/>
  <c r="M28" i="1"/>
  <c r="M24" i="1"/>
  <c r="S21" i="1"/>
  <c r="M31" i="1"/>
  <c r="M27" i="1"/>
  <c r="M23" i="1"/>
  <c r="M34" i="1"/>
  <c r="M30" i="1"/>
  <c r="M26" i="1"/>
  <c r="M33" i="1"/>
  <c r="M29" i="1"/>
  <c r="M25" i="1"/>
  <c r="O35" i="1"/>
  <c r="J23" i="1"/>
  <c r="J50" i="1" s="1"/>
  <c r="Q35" i="1"/>
  <c r="R35" i="1"/>
  <c r="G38" i="2"/>
  <c r="J9" i="2"/>
  <c r="J38" i="2" s="1"/>
  <c r="J41" i="2" l="1"/>
  <c r="S29" i="1"/>
  <c r="G29" i="1"/>
  <c r="S27" i="1"/>
  <c r="G27" i="1"/>
  <c r="S31" i="1"/>
  <c r="G31" i="1"/>
  <c r="S24" i="1"/>
  <c r="G24" i="1"/>
  <c r="S25" i="1"/>
  <c r="G25" i="1"/>
  <c r="S33" i="1"/>
  <c r="G33" i="1"/>
  <c r="S26" i="1"/>
  <c r="G26" i="1"/>
  <c r="S28" i="1"/>
  <c r="G28" i="1"/>
  <c r="S30" i="1"/>
  <c r="G30" i="1"/>
  <c r="S32" i="1"/>
  <c r="G32" i="1"/>
  <c r="S34" i="1"/>
  <c r="G34" i="1"/>
  <c r="M35" i="1"/>
  <c r="S23" i="1"/>
  <c r="S35" i="1" s="1"/>
  <c r="G23" i="1"/>
  <c r="G50" i="1" l="1"/>
  <c r="G41" i="2" s="1"/>
</calcChain>
</file>

<file path=xl/sharedStrings.xml><?xml version="1.0" encoding="utf-8"?>
<sst xmlns="http://schemas.openxmlformats.org/spreadsheetml/2006/main" count="752" uniqueCount="143">
  <si>
    <t>TOTAL</t>
  </si>
  <si>
    <t>WASHINGTON</t>
  </si>
  <si>
    <t>ACCOUNT</t>
  </si>
  <si>
    <t>Type</t>
  </si>
  <si>
    <t>COMPANY</t>
  </si>
  <si>
    <t>FACTOR</t>
  </si>
  <si>
    <t>FACTOR %</t>
  </si>
  <si>
    <t>ALLOCATED</t>
  </si>
  <si>
    <t>REF#</t>
  </si>
  <si>
    <t>Adjustment to Rate Base:</t>
  </si>
  <si>
    <t>Steam Depreciation Reserve</t>
  </si>
  <si>
    <t>108SP</t>
  </si>
  <si>
    <t>CAGE</t>
  </si>
  <si>
    <t>CAGW</t>
  </si>
  <si>
    <t>SG</t>
  </si>
  <si>
    <t>JBG</t>
  </si>
  <si>
    <t>Hydro Depreciation Reserve</t>
  </si>
  <si>
    <t>108HP</t>
  </si>
  <si>
    <t>SG-P</t>
  </si>
  <si>
    <t>SG-U</t>
  </si>
  <si>
    <t>Other Depreciation Reserve</t>
  </si>
  <si>
    <t>108OP</t>
  </si>
  <si>
    <t>Other Wind Depreciation Reserve</t>
  </si>
  <si>
    <t>SG-W</t>
  </si>
  <si>
    <t>Transmission Depreciation Reserve</t>
  </si>
  <si>
    <t>108TP</t>
  </si>
  <si>
    <t>Total Company Distribution Amounts</t>
  </si>
  <si>
    <t>CA</t>
  </si>
  <si>
    <t>ID</t>
  </si>
  <si>
    <t>OR</t>
  </si>
  <si>
    <t>UT</t>
  </si>
  <si>
    <t>WA</t>
  </si>
  <si>
    <t>WYP</t>
  </si>
  <si>
    <t>Total</t>
  </si>
  <si>
    <t>Distribution Depreciation Reserve</t>
  </si>
  <si>
    <t>Situs</t>
  </si>
  <si>
    <t>General Depreciation Reserve</t>
  </si>
  <si>
    <t>108GP</t>
  </si>
  <si>
    <t>WYU</t>
  </si>
  <si>
    <t>SO</t>
  </si>
  <si>
    <t>CN</t>
  </si>
  <si>
    <t>CAEE</t>
  </si>
  <si>
    <t>Mining Depreciation Reserve</t>
  </si>
  <si>
    <t>108MP</t>
  </si>
  <si>
    <t>Total Depreciation Reserve</t>
  </si>
  <si>
    <t>14.3.2</t>
  </si>
  <si>
    <t xml:space="preserve"> </t>
  </si>
  <si>
    <t>Description of Adjustment:</t>
  </si>
  <si>
    <t>111IP</t>
  </si>
  <si>
    <t>Intangible Amortization Reserve</t>
  </si>
  <si>
    <t>Hydro Amortization Reserve</t>
  </si>
  <si>
    <t>111HP</t>
  </si>
  <si>
    <t>Other Amortizaton Reserve</t>
  </si>
  <si>
    <t>111OP</t>
  </si>
  <si>
    <t>General Amortization Reserve</t>
  </si>
  <si>
    <t>111GP</t>
  </si>
  <si>
    <t>14.3.3</t>
  </si>
  <si>
    <t>Grand Total</t>
  </si>
  <si>
    <t>Depreciation and Amortization Reserve Summary</t>
  </si>
  <si>
    <t>Reserve</t>
  </si>
  <si>
    <t>AMA</t>
  </si>
  <si>
    <t>Description</t>
  </si>
  <si>
    <t>Account</t>
  </si>
  <si>
    <t>Factor</t>
  </si>
  <si>
    <t>Function</t>
  </si>
  <si>
    <t>Dep/Amtz Code</t>
  </si>
  <si>
    <t>JAM Indicator</t>
  </si>
  <si>
    <t>DEPRECIATION RESERVE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</si>
  <si>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</si>
  <si>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</si>
  <si>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</si>
  <si>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</si>
  <si>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</si>
  <si>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</si>
  <si>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</si>
  <si>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</si>
  <si>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</si>
  <si>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</si>
  <si>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</si>
  <si>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</si>
  <si>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</si>
  <si>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</si>
  <si>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</si>
  <si>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</si>
  <si>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</si>
  <si>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</si>
  <si>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</si>
  <si>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</si>
  <si>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</si>
  <si>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</si>
  <si>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</si>
  <si>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</si>
  <si>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</si>
  <si>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</si>
  <si>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</si>
  <si>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</si>
  <si>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</si>
  <si>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</si>
  <si>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</si>
  <si>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</si>
  <si>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</si>
  <si>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</si>
  <si>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</si>
  <si>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</si>
  <si>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Jim Bridger Energy</t>
  </si>
  <si>
    <t>JBE</t>
  </si>
  <si>
    <t>Customer Service</t>
  </si>
  <si>
    <t>Control Area Energy - East</t>
  </si>
  <si>
    <t xml:space="preserve">  Total General Plant</t>
  </si>
  <si>
    <t>Mining Plant:</t>
  </si>
  <si>
    <t>MNGP</t>
  </si>
  <si>
    <t xml:space="preserve">  Total Mining Plant</t>
  </si>
  <si>
    <t>Ref 14.3</t>
  </si>
  <si>
    <t>AMORTIZATION RESERVE</t>
  </si>
  <si>
    <t>Intangible Plant:</t>
  </si>
  <si>
    <t>A</t>
  </si>
  <si>
    <t>INTP</t>
  </si>
  <si>
    <t>Klamath Hydro Relicensing</t>
  </si>
  <si>
    <t>HYDPKA</t>
  </si>
  <si>
    <t xml:space="preserve">  Total Intangible Plant</t>
  </si>
  <si>
    <t>Total Amortization Reserve</t>
  </si>
  <si>
    <t>Ref 14.3.1</t>
  </si>
  <si>
    <t>Total Depreciation &amp; Amortization Reserve</t>
  </si>
  <si>
    <t>Ref. 6.2.17</t>
  </si>
  <si>
    <t>PacifiCorp</t>
  </si>
  <si>
    <t>Washington 2023 General Rate Case</t>
  </si>
  <si>
    <t xml:space="preserve">Hydro Decommissioning </t>
  </si>
  <si>
    <t>Spending, Accruals, and Balances - East Side, West Side, and Total Resources</t>
  </si>
  <si>
    <t>West Side</t>
  </si>
  <si>
    <t>Spend</t>
  </si>
  <si>
    <t>Accruals</t>
  </si>
  <si>
    <t>Balance</t>
  </si>
  <si>
    <t>East Side</t>
  </si>
  <si>
    <t>Total Resources</t>
  </si>
  <si>
    <t>Pro Forma Depreciation and Amortization Reserve - Year 2</t>
  </si>
  <si>
    <t>System Generation - Wind</t>
  </si>
  <si>
    <t>PRO</t>
  </si>
  <si>
    <t>Adjustment</t>
  </si>
  <si>
    <t>DGNLPSO</t>
  </si>
  <si>
    <t>108GPSO</t>
  </si>
  <si>
    <t>PAGE</t>
  </si>
  <si>
    <t>14.3.1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</si>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</sst>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0.000%"/>
    <numFmt numFmtId="167" formatCode="mmm\ yyyy"/>
    <numFmt numFmtId="168" formatCode="[$-409]mmmm\-yy;@"/>
  </numFmts>
  <fonts count="14" x14ac:knownFonts="1">
    <font>
      <sz val="11"/>
      <color theme="1"/>
      <name val="Calibri"/>
      <family val="2"/>
      <scheme val="minor"/>
    </font>
    <font>
      <sz val="12"/>
      <name val="Times New Roman"/>
      <family val="1"/>
    </font>
    <font>
      <sz val="9"/>
      <name val="Arial"/>
      <family val="2"/>
    </font>
    <font>
      <sz val="10"/>
      <name val="Arial"/>
      <family val="2"/>
    </font>
    <font>
      <sz val="9"/>
      <color rgb="FFC00000"/>
      <name val="Arial"/>
      <family val="2"/>
    </font>
    <font>
      <sz val="10"/>
      <color indexed="8"/>
      <name val="Arial"/>
      <family val="2"/>
    </font>
    <font>
      <b/>
      <sz val="10"/>
      <name val="Arial"/>
      <family val="2"/>
    </font>
    <font>
      <b/>
      <sz val="10"/>
      <color rgb="FF0000FF"/>
      <name val="Arial"/>
      <family val="2"/>
    </font>
    <font>
      <sz val="10"/>
      <color rgb="FFC00000"/>
      <name val="Arial"/>
      <family val="2"/>
    </font>
    <font>
      <sz val="10"/>
      <color indexed="9"/>
      <name val="Arial"/>
      <family val="2"/>
    </font>
    <font>
      <b/>
      <u/>
      <sz val="10"/>
      <name val="Arial"/>
      <family val="2"/>
    </font>
    <font>
      <u/>
      <sz val="10"/>
      <name val="Arial"/>
      <family val="2"/>
    </font>
    <font>
      <b/>
      <sz val="8"/>
      <color rgb="FF0000FF"/>
      <name val="Arial"/>
      <family val="2"/>
    </font>
    <font>
      <b/>
      <sz val="8"/>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0" applyNumberFormat="0" applyProtection="0">
      <alignment horizontal="left" vertical="center" indent="1"/>
    </xf>
  </cellStyleXfs>
  <cellXfs count="104">
    <xf numFmtId="0" fontId="0" fillId="0" borderId="0" xfId="0"/>
    <xf numFmtId="164" fontId="2" fillId="0" borderId="0" xfId="2" applyNumberFormat="1" applyFont="1"/>
    <xf numFmtId="164" fontId="4" fillId="0" borderId="0" xfId="2" applyNumberFormat="1" applyFont="1"/>
    <xf numFmtId="0" fontId="3" fillId="0" borderId="0" xfId="3"/>
    <xf numFmtId="0" fontId="6" fillId="0" borderId="0" xfId="3" applyFont="1"/>
    <xf numFmtId="0" fontId="6" fillId="0" borderId="0" xfId="1" applyFont="1"/>
    <xf numFmtId="164" fontId="8" fillId="0" borderId="0" xfId="2" applyNumberFormat="1" applyFont="1"/>
    <xf numFmtId="164" fontId="3" fillId="0" borderId="0" xfId="2" applyNumberFormat="1"/>
    <xf numFmtId="0" fontId="3" fillId="0" borderId="0" xfId="5" quotePrefix="1" applyNumberFormat="1" applyFont="1" applyFill="1" applyBorder="1" applyAlignment="1" applyProtection="1">
      <alignment horizontal="left" vertical="center"/>
      <protection locked="0"/>
    </xf>
    <xf numFmtId="164" fontId="3" fillId="0" borderId="0" xfId="2" applyNumberFormat="1" applyFont="1" applyFill="1"/>
    <xf numFmtId="164" fontId="3" fillId="0" borderId="0" xfId="3" applyNumberFormat="1"/>
    <xf numFmtId="164" fontId="3" fillId="0" borderId="0" xfId="2" applyNumberFormat="1" applyFont="1" applyFill="1" applyBorder="1"/>
    <xf numFmtId="0" fontId="9" fillId="0" borderId="0" xfId="3" applyFont="1"/>
    <xf numFmtId="0" fontId="3" fillId="0" borderId="0" xfId="3" applyAlignment="1">
      <alignment horizontal="center"/>
    </xf>
    <xf numFmtId="0" fontId="6" fillId="0" borderId="12" xfId="3" applyFont="1" applyBorder="1" applyAlignment="1">
      <alignment vertical="top"/>
    </xf>
    <xf numFmtId="0" fontId="10" fillId="0" borderId="13" xfId="3" applyFont="1" applyBorder="1" applyAlignment="1">
      <alignment horizontal="center"/>
    </xf>
    <xf numFmtId="0" fontId="10" fillId="0" borderId="14" xfId="3" applyFont="1" applyBorder="1" applyAlignment="1">
      <alignment horizontal="center"/>
    </xf>
    <xf numFmtId="168" fontId="3" fillId="0" borderId="15" xfId="3" applyNumberFormat="1" applyBorder="1"/>
    <xf numFmtId="164" fontId="3" fillId="0" borderId="0" xfId="2" applyNumberFormat="1" applyBorder="1"/>
    <xf numFmtId="164" fontId="3" fillId="0" borderId="16" xfId="2" applyNumberFormat="1" applyBorder="1"/>
    <xf numFmtId="0" fontId="9" fillId="0" borderId="15" xfId="3" applyFont="1" applyBorder="1"/>
    <xf numFmtId="164" fontId="3" fillId="0" borderId="0" xfId="3" applyNumberFormat="1" applyAlignment="1">
      <alignment horizontal="center"/>
    </xf>
    <xf numFmtId="37" fontId="3" fillId="0" borderId="0" xfId="3" applyNumberFormat="1"/>
    <xf numFmtId="0" fontId="11" fillId="0" borderId="0" xfId="3" applyFont="1" applyAlignment="1">
      <alignment horizontal="center"/>
    </xf>
    <xf numFmtId="0" fontId="11" fillId="0" borderId="0" xfId="3" applyFont="1" applyAlignment="1">
      <alignment horizontal="center" wrapText="1"/>
    </xf>
    <xf numFmtId="164" fontId="4" fillId="0" borderId="0" xfId="2" applyNumberFormat="1" applyFont="1" applyAlignment="1">
      <alignment horizontal="left"/>
    </xf>
    <xf numFmtId="164" fontId="3" fillId="0" borderId="16" xfId="2" applyNumberFormat="1" applyFont="1" applyBorder="1"/>
    <xf numFmtId="164" fontId="6" fillId="0" borderId="0" xfId="2" applyNumberFormat="1" applyFont="1"/>
    <xf numFmtId="164" fontId="12" fillId="0" borderId="0" xfId="2" applyNumberFormat="1" applyFont="1" applyBorder="1" applyAlignment="1">
      <alignment horizontal="left"/>
    </xf>
    <xf numFmtId="164" fontId="6" fillId="0" borderId="0" xfId="3" applyNumberFormat="1" applyFont="1"/>
    <xf numFmtId="164" fontId="3" fillId="0" borderId="16" xfId="3" applyNumberFormat="1" applyBorder="1"/>
    <xf numFmtId="0" fontId="3" fillId="0" borderId="17" xfId="3" applyBorder="1"/>
    <xf numFmtId="0" fontId="3" fillId="0" borderId="11" xfId="3" applyBorder="1"/>
    <xf numFmtId="0" fontId="3" fillId="0" borderId="18" xfId="3" applyBorder="1"/>
    <xf numFmtId="164" fontId="6" fillId="0" borderId="15" xfId="3" applyNumberFormat="1" applyFont="1" applyBorder="1"/>
    <xf numFmtId="164" fontId="3" fillId="0" borderId="0" xfId="2" applyNumberFormat="1" applyFont="1" applyBorder="1" applyAlignment="1">
      <alignment horizontal="center" wrapText="1"/>
    </xf>
    <xf numFmtId="164" fontId="3" fillId="0" borderId="16" xfId="2" applyNumberFormat="1" applyFont="1" applyBorder="1" applyAlignment="1">
      <alignment horizontal="center" wrapText="1"/>
    </xf>
    <xf numFmtId="164" fontId="13" fillId="0" borderId="0" xfId="2" applyNumberFormat="1" applyFont="1" applyBorder="1" applyAlignment="1">
      <alignment horizontal="left"/>
    </xf>
    <xf numFmtId="164" fontId="13" fillId="0" borderId="0" xfId="2" applyNumberFormat="1" applyFont="1" applyBorder="1" applyAlignment="1">
      <alignment horizontal="center"/>
    </xf>
    <xf numFmtId="0" fontId="6" fillId="0" borderId="15" xfId="3" applyFont="1" applyBorder="1" applyAlignment="1">
      <alignment horizontal="left"/>
    </xf>
    <xf numFmtId="164" fontId="0" fillId="0" borderId="0" xfId="2" applyNumberFormat="1" applyFont="1" applyBorder="1"/>
    <xf numFmtId="164" fontId="6" fillId="0" borderId="16" xfId="2" applyNumberFormat="1" applyFont="1" applyBorder="1" applyAlignment="1">
      <alignment horizontal="right"/>
    </xf>
    <xf numFmtId="0" fontId="7" fillId="0" borderId="17" xfId="3" applyFont="1" applyBorder="1" applyAlignment="1">
      <alignment horizontal="center"/>
    </xf>
    <xf numFmtId="0" fontId="6" fillId="0" borderId="11" xfId="3" applyFont="1" applyBorder="1" applyAlignment="1">
      <alignment horizontal="right"/>
    </xf>
    <xf numFmtId="164" fontId="6" fillId="0" borderId="18" xfId="3" applyNumberFormat="1" applyFont="1" applyBorder="1"/>
    <xf numFmtId="0" fontId="6" fillId="0" borderId="17" xfId="3" applyFont="1" applyBorder="1" applyAlignment="1">
      <alignment horizontal="center"/>
    </xf>
    <xf numFmtId="43" fontId="3" fillId="0" borderId="0" xfId="3" applyNumberFormat="1"/>
    <xf numFmtId="164" fontId="9" fillId="0" borderId="0" xfId="3" applyNumberFormat="1" applyFont="1"/>
    <xf numFmtId="164" fontId="3" fillId="0" borderId="0" xfId="2" applyNumberFormat="1" applyFont="1" applyFill="1" applyBorder="1" applyAlignment="1">
      <alignment horizontal="center"/>
    </xf>
    <xf numFmtId="164" fontId="3" fillId="0" borderId="1" xfId="2" applyNumberFormat="1" applyFont="1" applyFill="1" applyBorder="1" applyAlignment="1">
      <alignment horizontal="center"/>
    </xf>
    <xf numFmtId="43" fontId="3" fillId="0" borderId="0" xfId="2" applyFont="1" applyFill="1" applyBorder="1" applyAlignment="1">
      <alignment horizontal="center"/>
    </xf>
    <xf numFmtId="41" fontId="3" fillId="0" borderId="0" xfId="2" applyNumberFormat="1" applyFont="1" applyFill="1" applyBorder="1" applyAlignment="1">
      <alignment horizontal="center"/>
    </xf>
    <xf numFmtId="164" fontId="3" fillId="0" borderId="0" xfId="2" applyNumberFormat="1" applyFont="1" applyFill="1" applyBorder="1" applyAlignment="1"/>
    <xf numFmtId="165" fontId="3" fillId="0" borderId="0" xfId="4" applyNumberFormat="1" applyFont="1" applyFill="1" applyBorder="1" applyAlignment="1">
      <alignment horizontal="center"/>
    </xf>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0" fontId="3" fillId="0" borderId="0" xfId="1" applyFont="1" applyFill="1"/>
    <xf numFmtId="0" fontId="6" fillId="0" borderId="0" xfId="1" applyFont="1" applyFill="1"/>
    <xf numFmtId="0" fontId="3" fillId="0" borderId="0" xfId="1" applyFont="1" applyFill="1" applyAlignment="1">
      <alignment horizontal="center"/>
    </xf>
    <xf numFmtId="0" fontId="11" fillId="0" borderId="0" xfId="1" applyFont="1" applyFill="1" applyAlignment="1">
      <alignment horizontal="center"/>
    </xf>
    <xf numFmtId="0" fontId="3" fillId="0" borderId="0" xfId="3" applyFont="1" applyFill="1" applyAlignment="1">
      <alignment horizontal="left"/>
    </xf>
    <xf numFmtId="0" fontId="3" fillId="0" borderId="0" xfId="3" applyFont="1" applyFill="1"/>
    <xf numFmtId="0" fontId="6" fillId="0" borderId="0" xfId="3" applyFont="1" applyFill="1"/>
    <xf numFmtId="166" fontId="3" fillId="0" borderId="0" xfId="4" applyNumberFormat="1" applyFont="1" applyFill="1" applyAlignment="1">
      <alignment horizontal="center"/>
    </xf>
    <xf numFmtId="10" fontId="3" fillId="0" borderId="1" xfId="4" applyNumberFormat="1" applyFont="1" applyFill="1" applyBorder="1" applyAlignment="1">
      <alignment horizontal="center"/>
    </xf>
    <xf numFmtId="164" fontId="3" fillId="0" borderId="1" xfId="2" applyNumberFormat="1" applyFont="1" applyFill="1" applyBorder="1"/>
    <xf numFmtId="0" fontId="3" fillId="0" borderId="0" xfId="1" applyFont="1" applyFill="1" applyAlignment="1">
      <alignment horizontal="left"/>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3" fontId="3" fillId="0" borderId="3" xfId="1" applyNumberFormat="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0" fontId="3" fillId="0" borderId="0" xfId="1" applyFont="1" applyFill="1" applyAlignment="1">
      <alignment horizontal="right"/>
    </xf>
    <xf numFmtId="0" fontId="6" fillId="0" borderId="0" xfId="1" applyFont="1" applyFill="1" applyAlignment="1">
      <alignment horizontal="left"/>
    </xf>
    <xf numFmtId="0" fontId="3" fillId="0" borderId="0" xfId="3" applyFont="1" applyFill="1" applyAlignment="1">
      <alignment horizontal="center"/>
    </xf>
    <xf numFmtId="164" fontId="6" fillId="0" borderId="1" xfId="2" applyNumberFormat="1" applyFont="1" applyFill="1" applyBorder="1"/>
    <xf numFmtId="41" fontId="3" fillId="0" borderId="0" xfId="1" applyNumberFormat="1" applyFont="1" applyFill="1" applyAlignment="1">
      <alignment horizontal="center"/>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1" xfId="2" applyNumberFormat="1" applyFont="1" applyFill="1" applyBorder="1" applyAlignment="1">
      <alignment horizontal="center"/>
    </xf>
    <xf numFmtId="3" fontId="3" fillId="0" borderId="0" xfId="1" applyNumberFormat="1" applyFont="1" applyFill="1" applyAlignment="1">
      <alignment horizontal="center"/>
    </xf>
    <xf numFmtId="164" fontId="3" fillId="0" borderId="0" xfId="1" applyNumberFormat="1" applyFont="1" applyFill="1" applyBorder="1"/>
    <xf numFmtId="0" fontId="6" fillId="0" borderId="0" xfId="3" applyFont="1" applyFill="1" applyAlignment="1">
      <alignment horizontal="center" wrapText="1"/>
    </xf>
    <xf numFmtId="167" fontId="6" fillId="0" borderId="0" xfId="3" applyNumberFormat="1" applyFont="1" applyFill="1" applyAlignment="1">
      <alignment horizontal="center"/>
    </xf>
    <xf numFmtId="167" fontId="6" fillId="0" borderId="11" xfId="3" applyNumberFormat="1" applyFont="1" applyFill="1" applyBorder="1" applyAlignment="1">
      <alignment horizontal="center"/>
    </xf>
    <xf numFmtId="0" fontId="6" fillId="0" borderId="0" xfId="3" applyFont="1" applyFill="1" applyAlignment="1">
      <alignment horizontal="center"/>
    </xf>
    <xf numFmtId="164" fontId="6" fillId="0" borderId="0" xfId="2" applyNumberFormat="1" applyFont="1" applyFill="1" applyAlignment="1">
      <alignment horizontal="right"/>
    </xf>
    <xf numFmtId="0" fontId="6" fillId="0" borderId="0" xfId="3" applyFont="1" applyFill="1" applyAlignment="1">
      <alignment horizontal="right"/>
    </xf>
    <xf numFmtId="43" fontId="6" fillId="0" borderId="0" xfId="3" applyNumberFormat="1" applyFont="1" applyFill="1"/>
    <xf numFmtId="0" fontId="6" fillId="0" borderId="11" xfId="3" applyFont="1" applyFill="1" applyBorder="1"/>
    <xf numFmtId="0" fontId="3" fillId="0" borderId="0" xfId="5" applyNumberFormat="1" applyFont="1" applyFill="1" applyBorder="1" applyAlignment="1" applyProtection="1">
      <alignment horizontal="left" vertical="center"/>
      <protection locked="0"/>
    </xf>
    <xf numFmtId="164" fontId="6" fillId="0" borderId="0" xfId="3" applyNumberFormat="1" applyFont="1" applyFill="1" applyAlignment="1">
      <alignment horizontal="center"/>
    </xf>
    <xf numFmtId="0" fontId="3" fillId="0" borderId="0" xfId="3" applyFont="1" applyFill="1" applyAlignment="1">
      <alignment horizontal="right"/>
    </xf>
    <xf numFmtId="41" fontId="3" fillId="0" borderId="0" xfId="3" applyNumberFormat="1" applyFont="1" applyFill="1" applyAlignment="1">
      <alignment horizontal="center"/>
    </xf>
    <xf numFmtId="164" fontId="3" fillId="0" borderId="0" xfId="3" applyNumberFormat="1" applyFont="1" applyFill="1"/>
    <xf numFmtId="0" fontId="3" fillId="0" borderId="0" xfId="1" applyFont="1" applyFill="1" applyAlignment="1">
      <alignment horizontal="center"/>
    </xf>
  </cellXfs>
  <cellStyles count="6">
    <cellStyle name="Comma 2" xfId="2" xr:uid="{B210F6E1-5950-4C92-A120-87D667907341}"/>
    <cellStyle name="Normal" xfId="0" builtinId="0"/>
    <cellStyle name="Normal 2 2" xfId="3" xr:uid="{740BE316-69D6-44C1-A2E8-0D609B0311BA}"/>
    <cellStyle name="Normal_Copy of File50007" xfId="1" xr:uid="{F2DBF72A-B4BE-4D3D-AB5F-26CA66119818}"/>
    <cellStyle name="Percent 2" xfId="4" xr:uid="{3AD29BFB-50F0-4B0F-8527-CB5711CA3193}"/>
    <cellStyle name="SAPBEXstdItem" xfId="5" xr:uid="{F2FCD171-9DE2-49F9-ABF6-FC08D876EDCE}"/>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103717</xdr:colOff>
      <xdr:row>54</xdr:row>
      <xdr:rowOff>91439</xdr:rowOff>
    </xdr:from>
    <xdr:to>
      <xdr:col>10</xdr:col>
      <xdr:colOff>427567</xdr:colOff>
      <xdr:row>60</xdr:row>
      <xdr:rowOff>127422</xdr:rowOff>
    </xdr:to>
    <xdr:sp macro="" textlink="">
      <xdr:nvSpPr>
        <xdr:cNvPr id="2" name="Text 12">
          <a:extLst>
            <a:ext uri="{FF2B5EF4-FFF2-40B4-BE49-F238E27FC236}">
              <a16:creationId xmlns:a16="http://schemas.microsoft.com/office/drawing/2014/main" id="{CC058954-4D21-43AC-B423-605B5C4651C5}"/>
            </a:ext>
          </a:extLst>
        </xdr:cNvPr>
        <xdr:cNvSpPr txBox="1">
          <a:spLocks noChangeArrowheads="1"/>
        </xdr:cNvSpPr>
      </xdr:nvSpPr>
      <xdr:spPr bwMode="auto">
        <a:xfrm>
          <a:off x="103717" y="8321039"/>
          <a:ext cx="7705725" cy="95038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latin typeface="Arial" pitchFamily="34" charset="0"/>
              <a:ea typeface="+mn-ea"/>
              <a:cs typeface="Arial" pitchFamily="34" charset="0"/>
            </a:rPr>
            <a:t>This adjustment steps forward the depreciation reserve through calendar year 2025.  This adjustment reflects reserve</a:t>
          </a:r>
          <a:r>
            <a:rPr lang="en-US" sz="1000" b="0" i="0" baseline="0">
              <a:latin typeface="Arial" pitchFamily="34" charset="0"/>
              <a:ea typeface="+mn-ea"/>
              <a:cs typeface="Arial" pitchFamily="34" charset="0"/>
            </a:rPr>
            <a:t> balances on</a:t>
          </a:r>
          <a:r>
            <a:rPr lang="en-US" sz="1000" b="0" i="0">
              <a:latin typeface="Arial" pitchFamily="34" charset="0"/>
              <a:ea typeface="+mn-ea"/>
              <a:cs typeface="Arial" pitchFamily="34" charset="0"/>
            </a:rPr>
            <a:t> the Average-of-Monthly-Averages (AMA) methodology, consistent with the methodology used to include electric plant in-service in rate base for the calendar</a:t>
          </a:r>
          <a:r>
            <a:rPr lang="en-US" sz="1000" b="0" i="0" baseline="0">
              <a:latin typeface="Arial" pitchFamily="34" charset="0"/>
              <a:ea typeface="+mn-ea"/>
              <a:cs typeface="Arial" pitchFamily="34" charset="0"/>
            </a:rPr>
            <a:t> year 2025. Supporting documentation detailing the calculation of 2025 depreciation and amortization reserves levels are provided in Exhibit No. SLC-4, pages 6.2.4-6.2.17.</a:t>
          </a: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53</xdr:row>
      <xdr:rowOff>76200</xdr:rowOff>
    </xdr:from>
    <xdr:to>
      <xdr:col>10</xdr:col>
      <xdr:colOff>415638</xdr:colOff>
      <xdr:row>61</xdr:row>
      <xdr:rowOff>69273</xdr:rowOff>
    </xdr:to>
    <xdr:sp macro="" textlink="">
      <xdr:nvSpPr>
        <xdr:cNvPr id="2" name="Text 12">
          <a:extLst>
            <a:ext uri="{FF2B5EF4-FFF2-40B4-BE49-F238E27FC236}">
              <a16:creationId xmlns:a16="http://schemas.microsoft.com/office/drawing/2014/main" id="{8EF93F8D-A494-4AC1-B037-46BC701766ED}"/>
            </a:ext>
          </a:extLst>
        </xdr:cNvPr>
        <xdr:cNvSpPr txBox="1">
          <a:spLocks noChangeArrowheads="1"/>
        </xdr:cNvSpPr>
      </xdr:nvSpPr>
      <xdr:spPr bwMode="auto">
        <a:xfrm>
          <a:off x="114301" y="8153400"/>
          <a:ext cx="7406987" cy="121227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2025.  This adjustment reflects reserve</a:t>
          </a:r>
          <a:r>
            <a:rPr lang="en-US" sz="1000" b="0" i="0" baseline="0">
              <a:effectLst/>
              <a:latin typeface="Arial" panose="020B0604020202020204" pitchFamily="34" charset="0"/>
              <a:ea typeface="+mn-ea"/>
              <a:cs typeface="Arial" panose="020B0604020202020204" pitchFamily="34" charset="0"/>
            </a:rPr>
            <a:t> balances on</a:t>
          </a:r>
          <a:r>
            <a:rPr lang="en-US" sz="1000" b="0" i="0">
              <a:effectLst/>
              <a:latin typeface="Arial" panose="020B0604020202020204" pitchFamily="34" charset="0"/>
              <a:ea typeface="+mn-ea"/>
              <a:cs typeface="Arial" panose="020B0604020202020204" pitchFamily="34" charset="0"/>
            </a:rPr>
            <a:t> the Average-of-Monthly-Averages (AMA) methodology, consistent with the methodology used to include electric plant in-service in rate base for the calendar</a:t>
          </a:r>
          <a:r>
            <a:rPr lang="en-US" sz="1000" b="0" i="0" baseline="0">
              <a:effectLst/>
              <a:latin typeface="Arial" panose="020B0604020202020204" pitchFamily="34" charset="0"/>
              <a:ea typeface="+mn-ea"/>
              <a:cs typeface="Arial" panose="020B0604020202020204" pitchFamily="34" charset="0"/>
            </a:rPr>
            <a:t> year 2025. Supporting documentation detailing the calculation of 2025 depreciation and amortization reserves levels are provided in Exhibit No. SLC-4, pages 6.2.4-6.2.17.</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D300-65A1-49CE-B419-C65CA973ABA6}">
  <sheetPr>
    <pageSetUpPr fitToPage="1"/>
  </sheetPr>
  <dimension ref="A1:S402"/>
  <sheetViews>
    <sheetView tabSelected="1" view="pageBreakPreview" zoomScale="90" zoomScaleNormal="90" zoomScaleSheetLayoutView="90" workbookViewId="0">
      <pane ySplit="8" topLeftCell="A9" activePane="bottomLeft" state="frozen"/>
      <selection activeCell="P44" sqref="P44"/>
      <selection pane="bottomLeft" activeCell="D71" sqref="D71"/>
    </sheetView>
  </sheetViews>
  <sheetFormatPr defaultColWidth="10" defaultRowHeight="12.75" x14ac:dyDescent="0.2"/>
  <cols>
    <col min="1" max="1" width="2.5703125" style="56" customWidth="1"/>
    <col min="2" max="2" width="7.28515625" style="56" customWidth="1"/>
    <col min="3" max="3" width="27.710937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2" width="10.140625" style="56" bestFit="1" customWidth="1"/>
    <col min="13" max="14" width="11.7109375" style="56" bestFit="1" customWidth="1"/>
    <col min="15" max="18" width="12.85546875" style="56" bestFit="1" customWidth="1"/>
    <col min="19" max="19" width="14.7109375" style="56" bestFit="1" customWidth="1"/>
    <col min="20"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3" ht="12" customHeight="1" x14ac:dyDescent="0.2">
      <c r="B1" s="57" t="s">
        <v>124</v>
      </c>
      <c r="D1" s="58"/>
      <c r="E1" s="58"/>
      <c r="F1" s="58"/>
      <c r="G1" s="58"/>
      <c r="H1" s="58"/>
      <c r="I1" s="58"/>
      <c r="J1" s="58" t="s">
        <v>140</v>
      </c>
      <c r="K1" s="58">
        <v>14.3</v>
      </c>
    </row>
    <row r="2" spans="2:13" ht="12" customHeight="1" x14ac:dyDescent="0.2">
      <c r="B2" s="57" t="s">
        <v>125</v>
      </c>
      <c r="D2" s="58"/>
      <c r="E2" s="58"/>
      <c r="F2" s="58"/>
      <c r="G2" s="58"/>
      <c r="H2" s="58"/>
      <c r="I2" s="58"/>
      <c r="J2" s="58"/>
      <c r="K2" s="58"/>
    </row>
    <row r="3" spans="2:13" ht="12" customHeight="1" x14ac:dyDescent="0.2">
      <c r="B3" s="57" t="s">
        <v>134</v>
      </c>
      <c r="D3" s="58"/>
      <c r="E3" s="58"/>
      <c r="F3" s="58"/>
      <c r="G3" s="58"/>
      <c r="H3" s="58"/>
      <c r="I3" s="58"/>
      <c r="J3" s="58"/>
      <c r="K3" s="58"/>
    </row>
    <row r="4" spans="2:13" ht="12" customHeight="1" x14ac:dyDescent="0.2">
      <c r="D4" s="58"/>
      <c r="E4" s="58"/>
      <c r="F4" s="58"/>
      <c r="G4" s="58"/>
      <c r="H4" s="58"/>
      <c r="I4" s="58"/>
      <c r="J4" s="58"/>
      <c r="K4" s="58"/>
    </row>
    <row r="5" spans="2:13" ht="12" customHeight="1" x14ac:dyDescent="0.2">
      <c r="D5" s="58"/>
      <c r="E5" s="58"/>
      <c r="F5" s="58"/>
      <c r="G5" s="58"/>
      <c r="H5" s="58"/>
      <c r="I5" s="58"/>
      <c r="J5" s="58"/>
      <c r="K5" s="58"/>
    </row>
    <row r="6" spans="2:13" x14ac:dyDescent="0.2">
      <c r="D6" s="58"/>
      <c r="E6" s="58"/>
      <c r="F6" s="58"/>
      <c r="G6" s="58" t="s">
        <v>0</v>
      </c>
      <c r="H6" s="58"/>
      <c r="I6" s="58"/>
      <c r="J6" s="58" t="s">
        <v>1</v>
      </c>
      <c r="K6" s="58"/>
    </row>
    <row r="7" spans="2:13" x14ac:dyDescent="0.2">
      <c r="D7" s="59" t="s">
        <v>2</v>
      </c>
      <c r="E7" s="59"/>
      <c r="F7" s="59" t="s">
        <v>3</v>
      </c>
      <c r="G7" s="59" t="s">
        <v>4</v>
      </c>
      <c r="H7" s="59" t="s">
        <v>5</v>
      </c>
      <c r="I7" s="59" t="s">
        <v>6</v>
      </c>
      <c r="J7" s="59" t="s">
        <v>7</v>
      </c>
      <c r="K7" s="59" t="s">
        <v>8</v>
      </c>
    </row>
    <row r="8" spans="2:13" x14ac:dyDescent="0.2">
      <c r="B8" s="81" t="s">
        <v>9</v>
      </c>
      <c r="D8" s="58"/>
      <c r="E8" s="58"/>
      <c r="F8" s="58"/>
      <c r="G8" s="58"/>
      <c r="H8" s="58"/>
      <c r="I8" s="58"/>
      <c r="J8" s="48"/>
      <c r="K8" s="58"/>
    </row>
    <row r="9" spans="2:13" ht="12" customHeight="1" x14ac:dyDescent="0.2">
      <c r="B9" s="66" t="s">
        <v>10</v>
      </c>
      <c r="D9" s="58" t="s">
        <v>11</v>
      </c>
      <c r="E9" s="58" t="str">
        <f t="shared" ref="E9:E45" si="0">D9&amp;H9</f>
        <v>108SPCAGE</v>
      </c>
      <c r="F9" s="58" t="s">
        <v>136</v>
      </c>
      <c r="G9" s="48">
        <f>SUMIF('14.3.2-14.3.3'!$H$12:$H$138,'14.3'!E9,'14.3.2-14.3.3'!$K$12:$K$138)</f>
        <v>-231845035.56364092</v>
      </c>
      <c r="H9" s="82" t="s">
        <v>12</v>
      </c>
      <c r="I9" s="53">
        <v>0</v>
      </c>
      <c r="J9" s="51">
        <f>G9*I9</f>
        <v>0</v>
      </c>
      <c r="K9" s="58"/>
      <c r="L9" s="60"/>
      <c r="M9" s="61"/>
    </row>
    <row r="10" spans="2:13" ht="12" customHeight="1" x14ac:dyDescent="0.2">
      <c r="B10" s="66" t="s">
        <v>10</v>
      </c>
      <c r="D10" s="58" t="s">
        <v>11</v>
      </c>
      <c r="E10" s="58" t="str">
        <f t="shared" si="0"/>
        <v>108SPCAGW</v>
      </c>
      <c r="F10" s="58" t="s">
        <v>136</v>
      </c>
      <c r="G10" s="48">
        <f>SUMIF('14.3.2-14.3.3'!$H$12:$H$138,'14.3'!E10,'14.3.2-14.3.3'!$K$12:$K$138)</f>
        <v>4.1836631268852507E-9</v>
      </c>
      <c r="H10" s="82" t="s">
        <v>13</v>
      </c>
      <c r="I10" s="53">
        <v>0.22162982918040364</v>
      </c>
      <c r="J10" s="51">
        <f t="shared" ref="J10:J22" si="1">G10*I10</f>
        <v>9.2722454415993141E-10</v>
      </c>
      <c r="K10" s="58"/>
      <c r="L10" s="60"/>
      <c r="M10" s="62"/>
    </row>
    <row r="11" spans="2:13" ht="12" customHeight="1" x14ac:dyDescent="0.2">
      <c r="B11" s="66" t="s">
        <v>10</v>
      </c>
      <c r="D11" s="58" t="s">
        <v>11</v>
      </c>
      <c r="E11" s="58" t="str">
        <f t="shared" si="0"/>
        <v>108SPSG</v>
      </c>
      <c r="F11" s="58" t="s">
        <v>136</v>
      </c>
      <c r="G11" s="48">
        <f>SUMIF('14.3.2-14.3.3'!$H$12:$H$138,'14.3'!E11,'14.3.2-14.3.3'!$K$12:$K$138)</f>
        <v>-2105304.9469243949</v>
      </c>
      <c r="H11" s="82" t="s">
        <v>14</v>
      </c>
      <c r="I11" s="53">
        <v>7.9787774498314715E-2</v>
      </c>
      <c r="J11" s="51">
        <f t="shared" si="1"/>
        <v>-167977.59635539007</v>
      </c>
      <c r="K11" s="58"/>
      <c r="L11" s="60"/>
      <c r="M11" s="62"/>
    </row>
    <row r="12" spans="2:13" ht="12" customHeight="1" x14ac:dyDescent="0.2">
      <c r="B12" s="66" t="s">
        <v>10</v>
      </c>
      <c r="D12" s="58" t="s">
        <v>11</v>
      </c>
      <c r="E12" s="58" t="str">
        <f t="shared" si="0"/>
        <v>108SPJBG</v>
      </c>
      <c r="F12" s="58" t="s">
        <v>136</v>
      </c>
      <c r="G12" s="48">
        <f>SUMIF('14.3.2-14.3.3'!$H$12:$H$138,'14.3'!E12,'14.3.2-14.3.3'!$K$12:$K$138)</f>
        <v>7.5289500886912199E-9</v>
      </c>
      <c r="H12" s="82" t="s">
        <v>15</v>
      </c>
      <c r="I12" s="53">
        <v>0.22162982918040364</v>
      </c>
      <c r="J12" s="51">
        <f t="shared" si="1"/>
        <v>1.6686399220644199E-9</v>
      </c>
      <c r="K12" s="58"/>
      <c r="L12" s="60"/>
      <c r="M12" s="62"/>
    </row>
    <row r="13" spans="2:13" ht="12" customHeight="1" x14ac:dyDescent="0.2">
      <c r="B13" s="66" t="s">
        <v>16</v>
      </c>
      <c r="D13" s="58" t="s">
        <v>17</v>
      </c>
      <c r="E13" s="58" t="str">
        <f t="shared" si="0"/>
        <v>108HPSG-P</v>
      </c>
      <c r="F13" s="58" t="s">
        <v>136</v>
      </c>
      <c r="G13" s="48">
        <f>SUMIF('14.3.2-14.3.3'!$H$12:$H$138,'14.3'!E13,'14.3.2-14.3.3'!$K$12:$K$138)</f>
        <v>-21792319.4884215</v>
      </c>
      <c r="H13" s="82" t="s">
        <v>18</v>
      </c>
      <c r="I13" s="53">
        <v>7.9787774498314715E-2</v>
      </c>
      <c r="J13" s="51">
        <f t="shared" si="1"/>
        <v>-1738760.6731374038</v>
      </c>
      <c r="K13" s="58"/>
      <c r="L13" s="60"/>
      <c r="M13" s="62"/>
    </row>
    <row r="14" spans="2:13" ht="12" customHeight="1" x14ac:dyDescent="0.2">
      <c r="B14" s="66" t="s">
        <v>16</v>
      </c>
      <c r="D14" s="58" t="s">
        <v>17</v>
      </c>
      <c r="E14" s="58" t="str">
        <f t="shared" si="0"/>
        <v>108HPSG-U</v>
      </c>
      <c r="F14" s="58" t="s">
        <v>136</v>
      </c>
      <c r="G14" s="48">
        <f>SUMIF('14.3.2-14.3.3'!$H$12:$H$138,'14.3'!E14,'14.3.2-14.3.3'!$K$12:$K$138)</f>
        <v>-10111747.03289336</v>
      </c>
      <c r="H14" s="82" t="s">
        <v>19</v>
      </c>
      <c r="I14" s="53">
        <v>7.9787774498314715E-2</v>
      </c>
      <c r="J14" s="51">
        <f t="shared" si="1"/>
        <v>-806793.79204449826</v>
      </c>
      <c r="K14" s="58"/>
      <c r="L14" s="60"/>
      <c r="M14" s="61"/>
    </row>
    <row r="15" spans="2:13" ht="12" customHeight="1" x14ac:dyDescent="0.2">
      <c r="B15" s="66" t="s">
        <v>20</v>
      </c>
      <c r="D15" s="58" t="s">
        <v>21</v>
      </c>
      <c r="E15" s="58" t="str">
        <f t="shared" si="0"/>
        <v>108OPCAGE</v>
      </c>
      <c r="F15" s="58" t="s">
        <v>136</v>
      </c>
      <c r="G15" s="48">
        <f>SUMIF('14.3.2-14.3.3'!$H$12:$H$138,'14.3'!E15,'14.3.2-14.3.3'!$K$12:$K$138)</f>
        <v>-34376674.422193646</v>
      </c>
      <c r="H15" s="82" t="s">
        <v>12</v>
      </c>
      <c r="I15" s="53">
        <v>0</v>
      </c>
      <c r="J15" s="51">
        <f t="shared" si="1"/>
        <v>0</v>
      </c>
      <c r="K15" s="58"/>
      <c r="L15" s="60"/>
      <c r="M15" s="61"/>
    </row>
    <row r="16" spans="2:13" ht="12" customHeight="1" x14ac:dyDescent="0.2">
      <c r="B16" s="66" t="s">
        <v>20</v>
      </c>
      <c r="D16" s="58" t="s">
        <v>21</v>
      </c>
      <c r="E16" s="58" t="str">
        <f t="shared" si="0"/>
        <v>108OPCAGW</v>
      </c>
      <c r="F16" s="58" t="s">
        <v>136</v>
      </c>
      <c r="G16" s="48">
        <f>SUMIF('14.3.2-14.3.3'!$H$12:$H$138,'14.3'!E16,'14.3.2-14.3.3'!$K$12:$K$138)</f>
        <v>-19279140.532809198</v>
      </c>
      <c r="H16" s="82" t="s">
        <v>13</v>
      </c>
      <c r="I16" s="53">
        <v>0.22162982918040364</v>
      </c>
      <c r="J16" s="51">
        <f t="shared" si="1"/>
        <v>-4272832.6230314989</v>
      </c>
      <c r="K16" s="58"/>
      <c r="L16" s="60"/>
      <c r="M16" s="61"/>
    </row>
    <row r="17" spans="2:19" ht="12" customHeight="1" x14ac:dyDescent="0.2">
      <c r="B17" s="66" t="s">
        <v>20</v>
      </c>
      <c r="D17" s="58" t="s">
        <v>21</v>
      </c>
      <c r="E17" s="58" t="str">
        <f t="shared" si="0"/>
        <v>108OPSG</v>
      </c>
      <c r="F17" s="58" t="s">
        <v>136</v>
      </c>
      <c r="G17" s="48">
        <f>SUMIF('14.3.2-14.3.3'!$H$12:$H$138,'14.3'!E17,'14.3.2-14.3.3'!$K$12:$K$138)</f>
        <v>-227.93772300006822</v>
      </c>
      <c r="H17" s="82" t="s">
        <v>14</v>
      </c>
      <c r="I17" s="53">
        <v>7.9787774498314715E-2</v>
      </c>
      <c r="J17" s="51">
        <f t="shared" si="1"/>
        <v>-18.186643642388766</v>
      </c>
      <c r="K17" s="58"/>
      <c r="L17" s="60"/>
      <c r="M17" s="61"/>
    </row>
    <row r="18" spans="2:19" ht="12" customHeight="1" x14ac:dyDescent="0.2">
      <c r="B18" s="66" t="s">
        <v>22</v>
      </c>
      <c r="D18" s="58" t="s">
        <v>21</v>
      </c>
      <c r="E18" s="58" t="str">
        <f>D18&amp;H18</f>
        <v>108OPSG-W</v>
      </c>
      <c r="F18" s="58" t="s">
        <v>136</v>
      </c>
      <c r="G18" s="48">
        <f>SUMIF('14.3.2-14.3.3'!$H$12:$H$138,'14.3'!E18,'14.3.2-14.3.3'!$K$12:$K$138)</f>
        <v>-147462244.66078335</v>
      </c>
      <c r="H18" s="82" t="s">
        <v>23</v>
      </c>
      <c r="I18" s="53">
        <v>7.9787774498314715E-2</v>
      </c>
      <c r="J18" s="51">
        <f t="shared" si="1"/>
        <v>-11765684.324009895</v>
      </c>
      <c r="K18" s="58"/>
      <c r="L18" s="60"/>
      <c r="M18" s="61"/>
    </row>
    <row r="19" spans="2:19" ht="12" customHeight="1" x14ac:dyDescent="0.2">
      <c r="B19" s="66" t="s">
        <v>24</v>
      </c>
      <c r="D19" s="58" t="s">
        <v>25</v>
      </c>
      <c r="E19" s="58" t="str">
        <f t="shared" si="0"/>
        <v>108TPCAGE</v>
      </c>
      <c r="F19" s="58" t="s">
        <v>136</v>
      </c>
      <c r="G19" s="48">
        <f>SUMIF('14.3.2-14.3.3'!$H$12:$H$138,'14.3'!E19,'14.3.2-14.3.3'!$K$12:$K$138)</f>
        <v>-2893920.7213203087</v>
      </c>
      <c r="H19" s="82" t="s">
        <v>12</v>
      </c>
      <c r="I19" s="53">
        <v>0</v>
      </c>
      <c r="J19" s="51">
        <f t="shared" si="1"/>
        <v>0</v>
      </c>
      <c r="K19" s="58"/>
      <c r="L19" s="60"/>
      <c r="M19" s="61"/>
    </row>
    <row r="20" spans="2:19" ht="12" customHeight="1" x14ac:dyDescent="0.2">
      <c r="B20" s="66" t="s">
        <v>24</v>
      </c>
      <c r="D20" s="58" t="s">
        <v>25</v>
      </c>
      <c r="E20" s="58" t="str">
        <f t="shared" si="0"/>
        <v>108TPCAGW</v>
      </c>
      <c r="F20" s="58" t="s">
        <v>136</v>
      </c>
      <c r="G20" s="48">
        <f>SUMIF('14.3.2-14.3.3'!$H$12:$H$138,'14.3'!E20,'14.3.2-14.3.3'!$K$12:$K$138)</f>
        <v>-281677.23229100183</v>
      </c>
      <c r="H20" s="82" t="s">
        <v>13</v>
      </c>
      <c r="I20" s="53">
        <v>0.22162982918040364</v>
      </c>
      <c r="J20" s="51">
        <f t="shared" si="1"/>
        <v>-62428.07687666361</v>
      </c>
      <c r="K20" s="58"/>
      <c r="M20" s="103" t="s">
        <v>26</v>
      </c>
      <c r="N20" s="103"/>
      <c r="O20" s="103"/>
      <c r="P20" s="103"/>
      <c r="Q20" s="103"/>
      <c r="R20" s="103"/>
    </row>
    <row r="21" spans="2:19" ht="12" customHeight="1" x14ac:dyDescent="0.2">
      <c r="B21" s="66" t="s">
        <v>24</v>
      </c>
      <c r="D21" s="58" t="s">
        <v>25</v>
      </c>
      <c r="E21" s="58" t="str">
        <f t="shared" si="0"/>
        <v>108TPSG</v>
      </c>
      <c r="F21" s="58" t="s">
        <v>136</v>
      </c>
      <c r="G21" s="48">
        <f>SUMIF('14.3.2-14.3.3'!$H$12:$H$138,'14.3'!E21,'14.3.2-14.3.3'!$K$12:$K$138)</f>
        <v>-122426328.43559742</v>
      </c>
      <c r="H21" s="58" t="s">
        <v>14</v>
      </c>
      <c r="I21" s="53">
        <v>7.9787774498314715E-2</v>
      </c>
      <c r="J21" s="51">
        <f t="shared" si="1"/>
        <v>-9768124.2858760618</v>
      </c>
      <c r="K21" s="58"/>
      <c r="M21" s="48">
        <f>'14.3.2-14.3.3'!K45</f>
        <v>-9075893.2730432749</v>
      </c>
      <c r="N21" s="48">
        <f>'14.3.2-14.3.3'!K50</f>
        <v>-8520093.6327551603</v>
      </c>
      <c r="O21" s="48">
        <f>'14.3.2-14.3.3'!K46</f>
        <v>-32103213.697096586</v>
      </c>
      <c r="P21" s="48">
        <f>'14.3.2-14.3.3'!K49</f>
        <v>-76933754.06291151</v>
      </c>
      <c r="Q21" s="48">
        <f>'14.3.2-14.3.3'!K47</f>
        <v>-12310017.697338879</v>
      </c>
      <c r="R21" s="48">
        <f>'14.3.2-14.3.3'!K48+'14.3.2-14.3.3'!K51</f>
        <v>-17796885.69989723</v>
      </c>
      <c r="S21" s="48">
        <f>SUM(M21:R21)</f>
        <v>-156739858.06304264</v>
      </c>
    </row>
    <row r="22" spans="2:19" ht="12" customHeight="1" x14ac:dyDescent="0.2">
      <c r="B22" s="66" t="s">
        <v>24</v>
      </c>
      <c r="D22" s="58" t="s">
        <v>25</v>
      </c>
      <c r="E22" s="58" t="str">
        <f t="shared" si="0"/>
        <v>108TPJBG</v>
      </c>
      <c r="F22" s="58" t="s">
        <v>136</v>
      </c>
      <c r="G22" s="48">
        <f>SUMIF('14.3.2-14.3.3'!$H$12:$H$138,'14.3'!E22,'14.3.2-14.3.3'!$K$12:$K$138)</f>
        <v>0</v>
      </c>
      <c r="H22" s="58" t="s">
        <v>15</v>
      </c>
      <c r="I22" s="53">
        <v>0.22162982918040364</v>
      </c>
      <c r="J22" s="51">
        <f t="shared" si="1"/>
        <v>0</v>
      </c>
      <c r="K22" s="58"/>
      <c r="M22" s="58" t="s">
        <v>27</v>
      </c>
      <c r="N22" s="58" t="s">
        <v>28</v>
      </c>
      <c r="O22" s="58" t="s">
        <v>29</v>
      </c>
      <c r="P22" s="58" t="s">
        <v>30</v>
      </c>
      <c r="Q22" s="58" t="s">
        <v>31</v>
      </c>
      <c r="R22" s="58" t="s">
        <v>32</v>
      </c>
      <c r="S22" s="58" t="s">
        <v>33</v>
      </c>
    </row>
    <row r="23" spans="2:19" ht="12" customHeight="1" x14ac:dyDescent="0.2">
      <c r="B23" s="66" t="s">
        <v>34</v>
      </c>
      <c r="D23" s="58">
        <v>108360</v>
      </c>
      <c r="E23" s="58" t="str">
        <f t="shared" si="0"/>
        <v>108360Situs</v>
      </c>
      <c r="F23" s="58" t="s">
        <v>136</v>
      </c>
      <c r="G23" s="48">
        <f t="shared" ref="G23:G34" si="2">SUM(M23:R23)</f>
        <v>-1415213.0019900566</v>
      </c>
      <c r="H23" s="82" t="s">
        <v>35</v>
      </c>
      <c r="I23" s="53" t="s">
        <v>31</v>
      </c>
      <c r="J23" s="51">
        <f>Q23</f>
        <v>-111147.84277139402</v>
      </c>
      <c r="K23" s="58"/>
      <c r="L23" s="54">
        <v>9.0290562941612532E-3</v>
      </c>
      <c r="M23" s="11">
        <f>$M$21*L23</f>
        <v>-81946.751282107158</v>
      </c>
      <c r="N23" s="9">
        <f>$N$21*L23</f>
        <v>-76928.405041671198</v>
      </c>
      <c r="O23" s="9">
        <f>$O$21*L23</f>
        <v>-289861.72369457368</v>
      </c>
      <c r="P23" s="9">
        <f>$P$21*L23</f>
        <v>-694639.19635518501</v>
      </c>
      <c r="Q23" s="9">
        <f>$Q$21*L23</f>
        <v>-111147.84277139402</v>
      </c>
      <c r="R23" s="9">
        <f>$R$21*L23</f>
        <v>-160689.08284512549</v>
      </c>
      <c r="S23" s="9">
        <f t="shared" ref="S23:S34" si="3">SUM(M23:R23)</f>
        <v>-1415213.0019900566</v>
      </c>
    </row>
    <row r="24" spans="2:19" ht="12" customHeight="1" x14ac:dyDescent="0.2">
      <c r="B24" s="66" t="s">
        <v>34</v>
      </c>
      <c r="D24" s="58">
        <v>108361</v>
      </c>
      <c r="E24" s="58" t="str">
        <f t="shared" si="0"/>
        <v>108361Situs</v>
      </c>
      <c r="F24" s="58" t="s">
        <v>136</v>
      </c>
      <c r="G24" s="48">
        <f t="shared" si="2"/>
        <v>-2740266.9413576545</v>
      </c>
      <c r="H24" s="82" t="s">
        <v>35</v>
      </c>
      <c r="I24" s="53" t="s">
        <v>31</v>
      </c>
      <c r="J24" s="51">
        <f t="shared" ref="J24:J34" si="4">Q24</f>
        <v>-215214.78301950291</v>
      </c>
      <c r="K24" s="58"/>
      <c r="L24" s="54">
        <v>1.7482897938158694E-2</v>
      </c>
      <c r="M24" s="11">
        <f>$M$21*L24</f>
        <v>-158672.91579023664</v>
      </c>
      <c r="N24" s="9">
        <f t="shared" ref="N24:N34" si="5">$N$21*L24</f>
        <v>-148955.9274050142</v>
      </c>
      <c r="O24" s="9">
        <f t="shared" ref="O24:O34" si="6">$O$21*L24</f>
        <v>-561257.20855323784</v>
      </c>
      <c r="P24" s="9">
        <f t="shared" ref="P24:P34" si="7">$P$21*L24</f>
        <v>-1345024.9702812836</v>
      </c>
      <c r="Q24" s="9">
        <f t="shared" ref="Q24:Q34" si="8">$Q$21*L24</f>
        <v>-215214.78301950291</v>
      </c>
      <c r="R24" s="9">
        <f t="shared" ref="R24:R34" si="9">$R$21*L24</f>
        <v>-311141.13630837924</v>
      </c>
      <c r="S24" s="9">
        <f t="shared" si="3"/>
        <v>-2740266.9413576545</v>
      </c>
    </row>
    <row r="25" spans="2:19" ht="12" customHeight="1" x14ac:dyDescent="0.2">
      <c r="B25" s="66" t="s">
        <v>34</v>
      </c>
      <c r="D25" s="58">
        <v>108362</v>
      </c>
      <c r="E25" s="58" t="str">
        <f t="shared" si="0"/>
        <v>108362Situs</v>
      </c>
      <c r="F25" s="58" t="s">
        <v>136</v>
      </c>
      <c r="G25" s="48">
        <f t="shared" si="2"/>
        <v>-22675669.193147562</v>
      </c>
      <c r="H25" s="82" t="s">
        <v>35</v>
      </c>
      <c r="I25" s="53" t="s">
        <v>31</v>
      </c>
      <c r="J25" s="51">
        <f t="shared" si="4"/>
        <v>-1780899.2078733153</v>
      </c>
      <c r="L25" s="63">
        <v>0.14467072685511262</v>
      </c>
      <c r="M25" s="11">
        <f>$M$21*L25</f>
        <v>-1313016.0766705978</v>
      </c>
      <c r="N25" s="9">
        <f t="shared" si="5"/>
        <v>-1232608.1387243059</v>
      </c>
      <c r="O25" s="9">
        <f t="shared" si="6"/>
        <v>-4644395.2599439705</v>
      </c>
      <c r="P25" s="9">
        <f t="shared" si="7"/>
        <v>-11130062.119973881</v>
      </c>
      <c r="Q25" s="9">
        <f t="shared" si="8"/>
        <v>-1780899.2078733153</v>
      </c>
      <c r="R25" s="9">
        <f t="shared" si="9"/>
        <v>-2574688.3899614918</v>
      </c>
      <c r="S25" s="9">
        <f t="shared" si="3"/>
        <v>-22675669.193147562</v>
      </c>
    </row>
    <row r="26" spans="2:19" ht="12" customHeight="1" x14ac:dyDescent="0.2">
      <c r="B26" s="66" t="s">
        <v>34</v>
      </c>
      <c r="D26" s="58">
        <v>108364</v>
      </c>
      <c r="E26" s="58" t="str">
        <f t="shared" si="0"/>
        <v>108364Situs</v>
      </c>
      <c r="F26" s="58" t="s">
        <v>136</v>
      </c>
      <c r="G26" s="48">
        <f t="shared" si="2"/>
        <v>-27859389.804718398</v>
      </c>
      <c r="H26" s="82" t="s">
        <v>35</v>
      </c>
      <c r="I26" s="53" t="s">
        <v>31</v>
      </c>
      <c r="J26" s="51">
        <f t="shared" si="4"/>
        <v>-2188017.6859367029</v>
      </c>
      <c r="L26" s="63">
        <v>0.17774285461910408</v>
      </c>
      <c r="M26" s="11">
        <f>$M$21*L26</f>
        <v>-1613175.1785690356</v>
      </c>
      <c r="N26" s="9">
        <f t="shared" si="5"/>
        <v>-1514385.7639079548</v>
      </c>
      <c r="O26" s="9">
        <f t="shared" si="6"/>
        <v>-5706116.8449690696</v>
      </c>
      <c r="P26" s="9">
        <f t="shared" si="7"/>
        <v>-13674425.063705988</v>
      </c>
      <c r="Q26" s="9">
        <f t="shared" si="8"/>
        <v>-2188017.6859367029</v>
      </c>
      <c r="R26" s="9">
        <f t="shared" si="9"/>
        <v>-3163269.2676296458</v>
      </c>
      <c r="S26" s="9">
        <f t="shared" si="3"/>
        <v>-27859389.804718398</v>
      </c>
    </row>
    <row r="27" spans="2:19" ht="12" customHeight="1" x14ac:dyDescent="0.2">
      <c r="B27" s="66" t="s">
        <v>34</v>
      </c>
      <c r="D27" s="58">
        <v>108365</v>
      </c>
      <c r="E27" s="58" t="str">
        <f t="shared" si="0"/>
        <v>108365Situs</v>
      </c>
      <c r="F27" s="58" t="s">
        <v>136</v>
      </c>
      <c r="G27" s="48">
        <f t="shared" si="2"/>
        <v>-17425899.774135802</v>
      </c>
      <c r="H27" s="82" t="s">
        <v>35</v>
      </c>
      <c r="I27" s="53" t="s">
        <v>31</v>
      </c>
      <c r="J27" s="51">
        <f t="shared" si="4"/>
        <v>-1368593.3958507578</v>
      </c>
      <c r="L27" s="54">
        <v>0.11117720782372342</v>
      </c>
      <c r="M27" s="11">
        <f t="shared" ref="M27:M34" si="10">$M$21*L27</f>
        <v>-1009032.4726030655</v>
      </c>
      <c r="N27" s="9">
        <f t="shared" si="5"/>
        <v>-947240.22048640309</v>
      </c>
      <c r="O27" s="9">
        <f t="shared" si="6"/>
        <v>-3569145.6610115115</v>
      </c>
      <c r="P27" s="9">
        <f t="shared" si="7"/>
        <v>-8553279.9641115386</v>
      </c>
      <c r="Q27" s="9">
        <f t="shared" si="8"/>
        <v>-1368593.3958507578</v>
      </c>
      <c r="R27" s="9">
        <f t="shared" si="9"/>
        <v>-1978608.0600725259</v>
      </c>
      <c r="S27" s="9">
        <f t="shared" si="3"/>
        <v>-17425899.774135802</v>
      </c>
    </row>
    <row r="28" spans="2:19" ht="12" customHeight="1" x14ac:dyDescent="0.2">
      <c r="B28" s="66" t="s">
        <v>34</v>
      </c>
      <c r="D28" s="58">
        <v>108366</v>
      </c>
      <c r="E28" s="58" t="str">
        <f t="shared" si="0"/>
        <v>108366Situs</v>
      </c>
      <c r="F28" s="58" t="s">
        <v>136</v>
      </c>
      <c r="G28" s="48">
        <f t="shared" si="2"/>
        <v>-8772812.2730602324</v>
      </c>
      <c r="H28" s="82" t="s">
        <v>35</v>
      </c>
      <c r="I28" s="53" t="s">
        <v>31</v>
      </c>
      <c r="J28" s="51">
        <f t="shared" si="4"/>
        <v>-688998.16339866095</v>
      </c>
      <c r="K28" s="58"/>
      <c r="L28" s="54">
        <v>5.5970525822038854E-2</v>
      </c>
      <c r="M28" s="11">
        <f t="shared" si="10"/>
        <v>-507982.51879693737</v>
      </c>
      <c r="N28" s="9">
        <f t="shared" si="5"/>
        <v>-476874.1206783115</v>
      </c>
      <c r="O28" s="9">
        <f t="shared" si="6"/>
        <v>-1796833.7512037759</v>
      </c>
      <c r="P28" s="9">
        <f t="shared" si="7"/>
        <v>-4306022.6683645751</v>
      </c>
      <c r="Q28" s="9">
        <f t="shared" si="8"/>
        <v>-688998.16339866095</v>
      </c>
      <c r="R28" s="9">
        <f t="shared" si="9"/>
        <v>-996101.05061797192</v>
      </c>
      <c r="S28" s="9">
        <f t="shared" si="3"/>
        <v>-8772812.2730602324</v>
      </c>
    </row>
    <row r="29" spans="2:19" ht="12" customHeight="1" x14ac:dyDescent="0.2">
      <c r="B29" s="66" t="s">
        <v>34</v>
      </c>
      <c r="D29" s="58">
        <v>108367</v>
      </c>
      <c r="E29" s="58" t="str">
        <f t="shared" si="0"/>
        <v>108367Situs</v>
      </c>
      <c r="F29" s="58" t="s">
        <v>136</v>
      </c>
      <c r="G29" s="48">
        <f t="shared" si="2"/>
        <v>-20227692.475173477</v>
      </c>
      <c r="H29" s="82" t="s">
        <v>35</v>
      </c>
      <c r="I29" s="53" t="s">
        <v>31</v>
      </c>
      <c r="J29" s="51">
        <f t="shared" si="4"/>
        <v>-1588640.2822028967</v>
      </c>
      <c r="K29" s="58"/>
      <c r="L29" s="54">
        <v>0.12905263999306202</v>
      </c>
      <c r="M29" s="11">
        <f t="shared" si="10"/>
        <v>-1171267.9871815071</v>
      </c>
      <c r="N29" s="9">
        <f t="shared" si="5"/>
        <v>-1099540.5762951316</v>
      </c>
      <c r="O29" s="9">
        <f t="shared" si="6"/>
        <v>-4143004.4798717434</v>
      </c>
      <c r="P29" s="9">
        <f t="shared" si="7"/>
        <v>-9928504.0663956907</v>
      </c>
      <c r="Q29" s="9">
        <f t="shared" si="8"/>
        <v>-1588640.2822028967</v>
      </c>
      <c r="R29" s="9">
        <f t="shared" si="9"/>
        <v>-2296735.0832265108</v>
      </c>
      <c r="S29" s="9">
        <f t="shared" si="3"/>
        <v>-20227692.475173477</v>
      </c>
    </row>
    <row r="30" spans="2:19" ht="12" customHeight="1" x14ac:dyDescent="0.2">
      <c r="B30" s="66" t="s">
        <v>34</v>
      </c>
      <c r="D30" s="58">
        <v>108368</v>
      </c>
      <c r="E30" s="58" t="str">
        <f t="shared" si="0"/>
        <v>108368Situs</v>
      </c>
      <c r="F30" s="58" t="s">
        <v>136</v>
      </c>
      <c r="G30" s="48">
        <f t="shared" si="2"/>
        <v>-30131543.071341425</v>
      </c>
      <c r="H30" s="82" t="s">
        <v>35</v>
      </c>
      <c r="I30" s="53" t="s">
        <v>31</v>
      </c>
      <c r="J30" s="51">
        <f t="shared" si="4"/>
        <v>-2366467.808763443</v>
      </c>
      <c r="K30" s="58"/>
      <c r="L30" s="54">
        <v>0.19223918819182648</v>
      </c>
      <c r="M30" s="11">
        <f t="shared" si="10"/>
        <v>-1744742.3549254981</v>
      </c>
      <c r="N30" s="9">
        <f t="shared" si="5"/>
        <v>-1637895.8832792018</v>
      </c>
      <c r="O30" s="9">
        <f t="shared" si="6"/>
        <v>-6171495.7394785723</v>
      </c>
      <c r="P30" s="9">
        <f t="shared" si="7"/>
        <v>-14789682.42560374</v>
      </c>
      <c r="Q30" s="9">
        <f t="shared" si="8"/>
        <v>-2366467.808763443</v>
      </c>
      <c r="R30" s="9">
        <f t="shared" si="9"/>
        <v>-3421258.8592909691</v>
      </c>
      <c r="S30" s="9">
        <f t="shared" si="3"/>
        <v>-30131543.071341425</v>
      </c>
    </row>
    <row r="31" spans="2:19" ht="12" customHeight="1" x14ac:dyDescent="0.2">
      <c r="B31" s="66" t="s">
        <v>34</v>
      </c>
      <c r="D31" s="58">
        <v>108369</v>
      </c>
      <c r="E31" s="58" t="str">
        <f t="shared" si="0"/>
        <v>108369Situs</v>
      </c>
      <c r="F31" s="58" t="s">
        <v>136</v>
      </c>
      <c r="G31" s="48">
        <f t="shared" si="2"/>
        <v>-18960582.511582065</v>
      </c>
      <c r="H31" s="82" t="s">
        <v>35</v>
      </c>
      <c r="I31" s="53" t="s">
        <v>31</v>
      </c>
      <c r="J31" s="51">
        <f t="shared" si="4"/>
        <v>-1489124.1395379531</v>
      </c>
      <c r="K31" s="58"/>
      <c r="L31" s="54">
        <v>0.1209684808056665</v>
      </c>
      <c r="M31" s="11">
        <f t="shared" si="10"/>
        <v>-1097897.0211944131</v>
      </c>
      <c r="N31" s="9">
        <f t="shared" si="5"/>
        <v>-1030662.7830764239</v>
      </c>
      <c r="O31" s="9">
        <f t="shared" si="6"/>
        <v>-3883476.989917438</v>
      </c>
      <c r="P31" s="9">
        <f t="shared" si="7"/>
        <v>-9306559.3516671769</v>
      </c>
      <c r="Q31" s="9">
        <f t="shared" si="8"/>
        <v>-1489124.1395379531</v>
      </c>
      <c r="R31" s="9">
        <f t="shared" si="9"/>
        <v>-2152862.2261886587</v>
      </c>
      <c r="S31" s="9">
        <f t="shared" si="3"/>
        <v>-18960582.511582065</v>
      </c>
    </row>
    <row r="32" spans="2:19" ht="12" customHeight="1" x14ac:dyDescent="0.2">
      <c r="B32" s="66" t="s">
        <v>34</v>
      </c>
      <c r="D32" s="58">
        <v>108370</v>
      </c>
      <c r="E32" s="58" t="str">
        <f t="shared" si="0"/>
        <v>108370Situs</v>
      </c>
      <c r="F32" s="58" t="s">
        <v>136</v>
      </c>
      <c r="G32" s="48">
        <f t="shared" si="2"/>
        <v>-5143277.5504421704</v>
      </c>
      <c r="H32" s="82" t="s">
        <v>35</v>
      </c>
      <c r="I32" s="53" t="s">
        <v>31</v>
      </c>
      <c r="J32" s="51">
        <f t="shared" si="4"/>
        <v>-403942.16538593068</v>
      </c>
      <c r="K32" s="58"/>
      <c r="L32" s="54">
        <v>3.2814101109964529E-2</v>
      </c>
      <c r="M32" s="11">
        <f t="shared" si="10"/>
        <v>-297817.2795248889</v>
      </c>
      <c r="N32" s="9">
        <f t="shared" si="5"/>
        <v>-279579.21393159282</v>
      </c>
      <c r="O32" s="9">
        <f t="shared" si="6"/>
        <v>-1053438.1002113256</v>
      </c>
      <c r="P32" s="9">
        <f t="shared" si="7"/>
        <v>-2524511.9845895227</v>
      </c>
      <c r="Q32" s="9">
        <f t="shared" si="8"/>
        <v>-403942.16538593068</v>
      </c>
      <c r="R32" s="9">
        <f t="shared" si="9"/>
        <v>-583988.80679890956</v>
      </c>
      <c r="S32" s="9">
        <f t="shared" si="3"/>
        <v>-5143277.5504421704</v>
      </c>
    </row>
    <row r="33" spans="2:19" ht="12" customHeight="1" x14ac:dyDescent="0.2">
      <c r="B33" s="66" t="s">
        <v>34</v>
      </c>
      <c r="D33" s="58">
        <v>108371</v>
      </c>
      <c r="E33" s="58" t="str">
        <f t="shared" si="0"/>
        <v>108371Situs</v>
      </c>
      <c r="F33" s="58" t="s">
        <v>136</v>
      </c>
      <c r="G33" s="48">
        <f t="shared" si="2"/>
        <v>-169888.90082728857</v>
      </c>
      <c r="H33" s="82" t="s">
        <v>35</v>
      </c>
      <c r="I33" s="53" t="s">
        <v>31</v>
      </c>
      <c r="J33" s="51">
        <f t="shared" si="4"/>
        <v>-13342.715768724329</v>
      </c>
      <c r="K33" s="58"/>
      <c r="L33" s="54">
        <v>1.0838908681348764E-3</v>
      </c>
      <c r="M33" s="11">
        <f t="shared" si="10"/>
        <v>-9837.2778388183597</v>
      </c>
      <c r="N33" s="9">
        <f t="shared" si="5"/>
        <v>-9234.8516841974233</v>
      </c>
      <c r="O33" s="9">
        <f t="shared" si="6"/>
        <v>-34796.380164065471</v>
      </c>
      <c r="P33" s="9">
        <f t="shared" si="7"/>
        <v>-83387.793480124237</v>
      </c>
      <c r="Q33" s="9">
        <f t="shared" si="8"/>
        <v>-13342.715768724329</v>
      </c>
      <c r="R33" s="9">
        <f t="shared" si="9"/>
        <v>-19289.881891358775</v>
      </c>
      <c r="S33" s="9">
        <f t="shared" si="3"/>
        <v>-169888.90082728857</v>
      </c>
    </row>
    <row r="34" spans="2:19" ht="12" customHeight="1" x14ac:dyDescent="0.2">
      <c r="B34" s="66" t="s">
        <v>34</v>
      </c>
      <c r="D34" s="58">
        <v>108373</v>
      </c>
      <c r="E34" s="58" t="str">
        <f t="shared" si="0"/>
        <v>108373Situs</v>
      </c>
      <c r="F34" s="58" t="s">
        <v>136</v>
      </c>
      <c r="G34" s="48">
        <f t="shared" si="2"/>
        <v>-1217622.5652665361</v>
      </c>
      <c r="H34" s="82" t="s">
        <v>35</v>
      </c>
      <c r="I34" s="53" t="s">
        <v>31</v>
      </c>
      <c r="J34" s="51">
        <f t="shared" si="4"/>
        <v>-95629.506829599704</v>
      </c>
      <c r="K34" s="58"/>
      <c r="L34" s="54">
        <v>7.7684296790468815E-3</v>
      </c>
      <c r="M34" s="11">
        <f t="shared" si="10"/>
        <v>-70505.438666171322</v>
      </c>
      <c r="N34" s="9">
        <f t="shared" si="5"/>
        <v>-66187.748244953546</v>
      </c>
      <c r="O34" s="9">
        <f t="shared" si="6"/>
        <v>-249391.55807730948</v>
      </c>
      <c r="P34" s="9">
        <f t="shared" si="7"/>
        <v>-597654.45838281536</v>
      </c>
      <c r="Q34" s="9">
        <f t="shared" si="8"/>
        <v>-95629.506829599704</v>
      </c>
      <c r="R34" s="9">
        <f t="shared" si="9"/>
        <v>-138253.85506568666</v>
      </c>
      <c r="S34" s="9">
        <f t="shared" si="3"/>
        <v>-1217622.5652665361</v>
      </c>
    </row>
    <row r="35" spans="2:19" ht="12" customHeight="1" x14ac:dyDescent="0.2">
      <c r="B35" s="66" t="s">
        <v>36</v>
      </c>
      <c r="D35" s="58" t="s">
        <v>37</v>
      </c>
      <c r="E35" s="58" t="str">
        <f t="shared" si="0"/>
        <v>108GPCA</v>
      </c>
      <c r="F35" s="58" t="s">
        <v>136</v>
      </c>
      <c r="G35" s="48">
        <f>SUMIF('14.3.2-14.3.3'!$H$12:$H$138,'14.3'!E35,'14.3.2-14.3.3'!$K$12:$K$138)</f>
        <v>-362994.30233655963</v>
      </c>
      <c r="H35" s="58" t="s">
        <v>27</v>
      </c>
      <c r="I35" s="53">
        <v>0</v>
      </c>
      <c r="J35" s="51">
        <f t="shared" ref="J35:J49" si="11">G35*I35</f>
        <v>0</v>
      </c>
      <c r="K35" s="58"/>
      <c r="L35" s="64">
        <f>SUM(L23:L34)</f>
        <v>1.0000000000000002</v>
      </c>
      <c r="M35" s="65">
        <f>SUM(M23:M34)</f>
        <v>-9075893.2730432767</v>
      </c>
      <c r="N35" s="65">
        <f t="shared" ref="N35:S35" si="12">SUM(N23:N34)</f>
        <v>-8520093.6327551622</v>
      </c>
      <c r="O35" s="65">
        <f t="shared" si="12"/>
        <v>-32103213.697096594</v>
      </c>
      <c r="P35" s="65">
        <f t="shared" si="12"/>
        <v>-76933754.062911525</v>
      </c>
      <c r="Q35" s="65">
        <f t="shared" si="12"/>
        <v>-12310017.697338879</v>
      </c>
      <c r="R35" s="65">
        <f t="shared" si="12"/>
        <v>-17796885.699897237</v>
      </c>
      <c r="S35" s="65">
        <f t="shared" si="12"/>
        <v>-156739858.06304267</v>
      </c>
    </row>
    <row r="36" spans="2:19" ht="12" customHeight="1" x14ac:dyDescent="0.2">
      <c r="B36" s="66" t="s">
        <v>36</v>
      </c>
      <c r="D36" s="58" t="s">
        <v>37</v>
      </c>
      <c r="E36" s="58" t="str">
        <f t="shared" si="0"/>
        <v>108GPOR</v>
      </c>
      <c r="F36" s="58" t="s">
        <v>136</v>
      </c>
      <c r="G36" s="48">
        <f>SUMIF('14.3.2-14.3.3'!$H$12:$H$138,'14.3'!E36,'14.3.2-14.3.3'!$K$12:$K$138)</f>
        <v>-3235661.2283978313</v>
      </c>
      <c r="H36" s="58" t="s">
        <v>29</v>
      </c>
      <c r="I36" s="53">
        <v>0</v>
      </c>
      <c r="J36" s="51">
        <f t="shared" si="11"/>
        <v>0</v>
      </c>
      <c r="K36" s="58"/>
      <c r="M36" s="66"/>
      <c r="N36" s="66"/>
      <c r="S36" s="9"/>
    </row>
    <row r="37" spans="2:19" ht="12" customHeight="1" x14ac:dyDescent="0.2">
      <c r="B37" s="66" t="s">
        <v>36</v>
      </c>
      <c r="D37" s="58" t="s">
        <v>37</v>
      </c>
      <c r="E37" s="58" t="str">
        <f t="shared" si="0"/>
        <v>108GPWA</v>
      </c>
      <c r="F37" s="58" t="s">
        <v>136</v>
      </c>
      <c r="G37" s="48">
        <f>SUMIF('14.3.2-14.3.3'!$H$12:$H$138,'14.3'!E37,'14.3.2-14.3.3'!$K$12:$K$138)</f>
        <v>-838537.84487058222</v>
      </c>
      <c r="H37" s="58" t="s">
        <v>31</v>
      </c>
      <c r="I37" s="53">
        <v>1</v>
      </c>
      <c r="J37" s="51">
        <f t="shared" si="11"/>
        <v>-838537.84487058222</v>
      </c>
      <c r="K37" s="58"/>
      <c r="S37" s="9"/>
    </row>
    <row r="38" spans="2:19" ht="12" customHeight="1" x14ac:dyDescent="0.2">
      <c r="B38" s="66" t="s">
        <v>36</v>
      </c>
      <c r="D38" s="58" t="s">
        <v>37</v>
      </c>
      <c r="E38" s="58" t="str">
        <f t="shared" si="0"/>
        <v>108GPWYP</v>
      </c>
      <c r="F38" s="58" t="s">
        <v>136</v>
      </c>
      <c r="G38" s="48">
        <f>SUMIF('14.3.2-14.3.3'!$H$12:$H$138,'14.3'!E38,'14.3.2-14.3.3'!$K$12:$K$138)</f>
        <v>-2880172.8849409595</v>
      </c>
      <c r="H38" s="58" t="s">
        <v>32</v>
      </c>
      <c r="I38" s="53">
        <v>0</v>
      </c>
      <c r="J38" s="51">
        <f t="shared" si="11"/>
        <v>0</v>
      </c>
      <c r="K38" s="58"/>
      <c r="S38" s="9"/>
    </row>
    <row r="39" spans="2:19" ht="12" customHeight="1" x14ac:dyDescent="0.2">
      <c r="B39" s="66" t="s">
        <v>36</v>
      </c>
      <c r="D39" s="58" t="s">
        <v>37</v>
      </c>
      <c r="E39" s="58" t="str">
        <f t="shared" si="0"/>
        <v>108GPUT</v>
      </c>
      <c r="F39" s="58" t="s">
        <v>136</v>
      </c>
      <c r="G39" s="48">
        <f>SUMIF('14.3.2-14.3.3'!$H$12:$H$138,'14.3'!E39,'14.3.2-14.3.3'!$K$12:$K$138)</f>
        <v>-8015084.3887151331</v>
      </c>
      <c r="H39" s="58" t="s">
        <v>30</v>
      </c>
      <c r="I39" s="53">
        <v>0</v>
      </c>
      <c r="J39" s="51">
        <f t="shared" si="11"/>
        <v>0</v>
      </c>
      <c r="K39" s="58"/>
      <c r="S39" s="9"/>
    </row>
    <row r="40" spans="2:19" ht="12" customHeight="1" x14ac:dyDescent="0.2">
      <c r="B40" s="66" t="s">
        <v>36</v>
      </c>
      <c r="D40" s="58" t="s">
        <v>37</v>
      </c>
      <c r="E40" s="58" t="str">
        <f t="shared" si="0"/>
        <v>108GPID</v>
      </c>
      <c r="F40" s="58" t="s">
        <v>136</v>
      </c>
      <c r="G40" s="48">
        <f>SUMIF('14.3.2-14.3.3'!$H$12:$H$138,'14.3'!E40,'14.3.2-14.3.3'!$K$12:$K$138)</f>
        <v>-1986958.6885583624</v>
      </c>
      <c r="H40" s="58" t="s">
        <v>28</v>
      </c>
      <c r="I40" s="53">
        <v>0</v>
      </c>
      <c r="J40" s="51">
        <f t="shared" si="11"/>
        <v>0</v>
      </c>
    </row>
    <row r="41" spans="2:19" ht="12" customHeight="1" x14ac:dyDescent="0.2">
      <c r="B41" s="66" t="s">
        <v>36</v>
      </c>
      <c r="D41" s="58" t="s">
        <v>37</v>
      </c>
      <c r="E41" s="58" t="str">
        <f t="shared" si="0"/>
        <v>108GPWYU</v>
      </c>
      <c r="F41" s="58" t="s">
        <v>136</v>
      </c>
      <c r="G41" s="48">
        <f>SUMIF('14.3.2-14.3.3'!$H$12:$H$138,'14.3'!E41,'14.3.2-14.3.3'!$K$12:$K$138)</f>
        <v>-517174.64700639155</v>
      </c>
      <c r="H41" s="58" t="s">
        <v>38</v>
      </c>
      <c r="I41" s="53">
        <v>0</v>
      </c>
      <c r="J41" s="51">
        <f t="shared" si="11"/>
        <v>0</v>
      </c>
    </row>
    <row r="42" spans="2:19" ht="12" customHeight="1" x14ac:dyDescent="0.2">
      <c r="B42" s="66" t="s">
        <v>36</v>
      </c>
      <c r="D42" s="58" t="s">
        <v>37</v>
      </c>
      <c r="E42" s="58" t="str">
        <f t="shared" si="0"/>
        <v>108GPCAGE</v>
      </c>
      <c r="F42" s="58" t="s">
        <v>136</v>
      </c>
      <c r="G42" s="48">
        <f>SUMIF('14.3.2-14.3.3'!$H$12:$H$138,'14.3'!E42,'14.3.2-14.3.3'!$K$12:$K$138)</f>
        <v>-1162188.2050867677</v>
      </c>
      <c r="H42" s="82" t="s">
        <v>12</v>
      </c>
      <c r="I42" s="53">
        <v>0</v>
      </c>
      <c r="J42" s="51">
        <f t="shared" si="11"/>
        <v>0</v>
      </c>
    </row>
    <row r="43" spans="2:19" ht="12" customHeight="1" x14ac:dyDescent="0.2">
      <c r="B43" s="66" t="s">
        <v>36</v>
      </c>
      <c r="D43" s="58" t="s">
        <v>37</v>
      </c>
      <c r="E43" s="58" t="str">
        <f t="shared" si="0"/>
        <v>108GPCAGW</v>
      </c>
      <c r="F43" s="58" t="s">
        <v>136</v>
      </c>
      <c r="G43" s="48">
        <f>SUMIF('14.3.2-14.3.3'!$H$12:$H$138,'14.3'!E43,'14.3.2-14.3.3'!$K$12:$K$138)</f>
        <v>-276010.67556740763</v>
      </c>
      <c r="H43" s="82" t="s">
        <v>13</v>
      </c>
      <c r="I43" s="53">
        <v>0.22162982918040364</v>
      </c>
      <c r="J43" s="51">
        <f t="shared" si="11"/>
        <v>-61172.198877972362</v>
      </c>
    </row>
    <row r="44" spans="2:19" ht="12" customHeight="1" x14ac:dyDescent="0.2">
      <c r="B44" s="66" t="s">
        <v>36</v>
      </c>
      <c r="D44" s="58" t="s">
        <v>37</v>
      </c>
      <c r="E44" s="58" t="str">
        <f t="shared" si="0"/>
        <v>108GPSG</v>
      </c>
      <c r="F44" s="58" t="s">
        <v>136</v>
      </c>
      <c r="G44" s="48">
        <f>SUMIF('14.3.2-14.3.3'!$H$12:$H$138,'14.3'!E44,'14.3.2-14.3.3'!$K$12:$K$138)</f>
        <v>-4598958.1097968519</v>
      </c>
      <c r="H44" s="58" t="s">
        <v>14</v>
      </c>
      <c r="I44" s="53">
        <v>7.9787774498314715E-2</v>
      </c>
      <c r="J44" s="51">
        <f t="shared" si="11"/>
        <v>-366940.63259166689</v>
      </c>
      <c r="K44" s="58"/>
    </row>
    <row r="45" spans="2:19" ht="12" customHeight="1" x14ac:dyDescent="0.2">
      <c r="B45" s="66" t="s">
        <v>36</v>
      </c>
      <c r="D45" s="58" t="s">
        <v>37</v>
      </c>
      <c r="E45" s="58" t="str">
        <f t="shared" si="0"/>
        <v>108GPSO</v>
      </c>
      <c r="F45" s="58" t="s">
        <v>136</v>
      </c>
      <c r="G45" s="48">
        <f>SUMIF('14.3.2-14.3.3'!$H$12:$H$138,'14.3'!E45,'14.3.2-14.3.3'!$K$12:$K$138)</f>
        <v>-10785075.646852642</v>
      </c>
      <c r="H45" s="58" t="s">
        <v>39</v>
      </c>
      <c r="I45" s="53">
        <v>7.0845810240555085E-2</v>
      </c>
      <c r="J45" s="51">
        <f t="shared" si="11"/>
        <v>-764077.42270695418</v>
      </c>
      <c r="K45" s="58"/>
    </row>
    <row r="46" spans="2:19" ht="12" customHeight="1" x14ac:dyDescent="0.2">
      <c r="B46" s="66" t="s">
        <v>36</v>
      </c>
      <c r="D46" s="58" t="s">
        <v>37</v>
      </c>
      <c r="E46" s="58" t="str">
        <f>D46&amp;H46</f>
        <v>108GPJBG</v>
      </c>
      <c r="F46" s="58" t="s">
        <v>136</v>
      </c>
      <c r="G46" s="48">
        <f>SUMIF('14.3.2-14.3.3'!$H$12:$H$138,'14.3'!E46,'14.3.2-14.3.3'!$K$12:$K$138)</f>
        <v>53680.704902027734</v>
      </c>
      <c r="H46" s="58" t="s">
        <v>15</v>
      </c>
      <c r="I46" s="53">
        <v>0.22162982918040364</v>
      </c>
      <c r="J46" s="51">
        <f t="shared" si="11"/>
        <v>11897.245457720062</v>
      </c>
      <c r="K46" s="58"/>
    </row>
    <row r="47" spans="2:19" ht="12" customHeight="1" x14ac:dyDescent="0.2">
      <c r="B47" s="66" t="s">
        <v>36</v>
      </c>
      <c r="D47" s="58" t="s">
        <v>37</v>
      </c>
      <c r="E47" s="58" t="str">
        <f>D47&amp;H47</f>
        <v>108GPCN</v>
      </c>
      <c r="F47" s="58" t="s">
        <v>136</v>
      </c>
      <c r="G47" s="48">
        <f>SUMIF('14.3.2-14.3.3'!$H$12:$H$138,'14.3'!E47,'14.3.2-14.3.3'!$K$12:$K$138)</f>
        <v>388705.19320961181</v>
      </c>
      <c r="H47" s="58" t="s">
        <v>40</v>
      </c>
      <c r="I47" s="53">
        <v>6.742981175467383E-2</v>
      </c>
      <c r="J47" s="51">
        <f t="shared" si="11"/>
        <v>26210.318006188245</v>
      </c>
      <c r="K47" s="58"/>
    </row>
    <row r="48" spans="2:19" ht="12" customHeight="1" x14ac:dyDescent="0.2">
      <c r="B48" s="66" t="s">
        <v>36</v>
      </c>
      <c r="D48" s="58" t="s">
        <v>37</v>
      </c>
      <c r="E48" s="58" t="str">
        <f>D48&amp;H48</f>
        <v>108GPCAEE</v>
      </c>
      <c r="F48" s="58" t="s">
        <v>136</v>
      </c>
      <c r="G48" s="48">
        <f>SUMIF('14.3.2-14.3.3'!$H$12:$H$138,'14.3'!E48,'14.3.2-14.3.3'!$K$12:$K$138)</f>
        <v>-4293.9216612861492</v>
      </c>
      <c r="H48" s="58" t="s">
        <v>41</v>
      </c>
      <c r="I48" s="53">
        <v>0</v>
      </c>
      <c r="J48" s="51">
        <f t="shared" si="11"/>
        <v>0</v>
      </c>
      <c r="K48" s="58"/>
    </row>
    <row r="49" spans="1:11" ht="12" customHeight="1" x14ac:dyDescent="0.2">
      <c r="B49" s="66" t="s">
        <v>42</v>
      </c>
      <c r="D49" s="58" t="s">
        <v>43</v>
      </c>
      <c r="E49" s="58" t="str">
        <f>D49&amp;H49</f>
        <v>108MPCAEE</v>
      </c>
      <c r="F49" s="58" t="s">
        <v>136</v>
      </c>
      <c r="G49" s="48">
        <f>SUMIF('14.3.2-14.3.3'!$H$12:$H$138,'14.3'!E49,'14.3.2-14.3.3'!$K$12:$K$138)</f>
        <v>0</v>
      </c>
      <c r="H49" s="58" t="s">
        <v>41</v>
      </c>
      <c r="I49" s="53">
        <v>0</v>
      </c>
      <c r="J49" s="51">
        <f t="shared" si="11"/>
        <v>0</v>
      </c>
      <c r="K49" s="58"/>
    </row>
    <row r="50" spans="1:11" ht="12" customHeight="1" x14ac:dyDescent="0.2">
      <c r="B50" s="56" t="s">
        <v>44</v>
      </c>
      <c r="D50" s="58"/>
      <c r="E50" s="58"/>
      <c r="F50" s="58"/>
      <c r="G50" s="55">
        <f>SUM(G9:G49)</f>
        <v>-783535203.68331957</v>
      </c>
      <c r="H50" s="58"/>
      <c r="I50" s="53"/>
      <c r="J50" s="55">
        <f>SUM(J9:J49)</f>
        <v>-42885257.790897198</v>
      </c>
      <c r="K50" s="58" t="s">
        <v>45</v>
      </c>
    </row>
    <row r="51" spans="1:11" ht="12" customHeight="1" x14ac:dyDescent="0.2">
      <c r="B51" s="57"/>
      <c r="D51" s="58"/>
      <c r="E51" s="58"/>
      <c r="F51" s="58"/>
      <c r="G51" s="51"/>
      <c r="H51" s="58"/>
      <c r="I51" s="53"/>
      <c r="J51" s="51"/>
      <c r="K51" s="58"/>
    </row>
    <row r="52" spans="1:11" ht="12" customHeight="1" x14ac:dyDescent="0.2">
      <c r="B52" s="57"/>
      <c r="D52" s="58"/>
      <c r="E52" s="58"/>
      <c r="F52" s="58" t="s">
        <v>46</v>
      </c>
      <c r="G52" s="84"/>
      <c r="H52" s="58"/>
      <c r="I52" s="58"/>
      <c r="J52" s="58"/>
      <c r="K52" s="58"/>
    </row>
    <row r="53" spans="1:11" ht="12" customHeight="1" x14ac:dyDescent="0.2">
      <c r="B53" s="67"/>
      <c r="D53" s="58"/>
      <c r="E53" s="58"/>
      <c r="F53" s="58"/>
      <c r="G53" s="58"/>
      <c r="H53" s="58"/>
      <c r="I53" s="58"/>
      <c r="J53" s="58"/>
      <c r="K53" s="58"/>
    </row>
    <row r="54" spans="1:11" ht="12" customHeight="1" thickBot="1" x14ac:dyDescent="0.25">
      <c r="B54" s="57" t="s">
        <v>47</v>
      </c>
      <c r="D54" s="58"/>
      <c r="E54" s="58"/>
      <c r="F54" s="58"/>
      <c r="G54" s="58"/>
      <c r="H54" s="58"/>
      <c r="I54" s="58"/>
      <c r="J54" s="58"/>
      <c r="K54" s="58"/>
    </row>
    <row r="55" spans="1:11" ht="12" customHeight="1" x14ac:dyDescent="0.2">
      <c r="A55" s="68"/>
      <c r="B55" s="69"/>
      <c r="C55" s="70"/>
      <c r="D55" s="71"/>
      <c r="E55" s="71"/>
      <c r="F55" s="71"/>
      <c r="G55" s="72"/>
      <c r="H55" s="71"/>
      <c r="I55" s="71"/>
      <c r="J55" s="71"/>
      <c r="K55" s="73"/>
    </row>
    <row r="56" spans="1:11" ht="12" customHeight="1" x14ac:dyDescent="0.2">
      <c r="A56" s="74"/>
      <c r="B56" s="67"/>
      <c r="D56" s="58"/>
      <c r="E56" s="58"/>
      <c r="F56" s="58"/>
      <c r="G56" s="58"/>
      <c r="H56" s="58"/>
      <c r="I56" s="58"/>
      <c r="J56" s="58"/>
      <c r="K56" s="75"/>
    </row>
    <row r="57" spans="1:11" ht="12" customHeight="1" x14ac:dyDescent="0.2">
      <c r="A57" s="74"/>
      <c r="B57" s="67"/>
      <c r="D57" s="58"/>
      <c r="E57" s="58"/>
      <c r="F57" s="58"/>
      <c r="G57" s="58"/>
      <c r="H57" s="58"/>
      <c r="I57" s="58"/>
      <c r="J57" s="58"/>
      <c r="K57" s="75"/>
    </row>
    <row r="58" spans="1:11" ht="12" customHeight="1" x14ac:dyDescent="0.2">
      <c r="A58" s="74"/>
      <c r="D58" s="58"/>
      <c r="E58" s="58"/>
      <c r="F58" s="58"/>
      <c r="G58" s="58"/>
      <c r="H58" s="58"/>
      <c r="I58" s="58"/>
      <c r="J58" s="58"/>
      <c r="K58" s="75"/>
    </row>
    <row r="59" spans="1:11" ht="12" customHeight="1" x14ac:dyDescent="0.2">
      <c r="A59" s="74"/>
      <c r="D59" s="58"/>
      <c r="E59" s="58"/>
      <c r="F59" s="58"/>
      <c r="G59" s="58"/>
      <c r="H59" s="58"/>
      <c r="I59" s="58"/>
      <c r="J59" s="58"/>
      <c r="K59" s="75"/>
    </row>
    <row r="60" spans="1:11" ht="12" customHeight="1" x14ac:dyDescent="0.2">
      <c r="A60" s="74"/>
      <c r="D60" s="58"/>
      <c r="E60" s="58"/>
      <c r="F60" s="58"/>
      <c r="G60" s="58"/>
      <c r="H60" s="58"/>
      <c r="I60" s="58"/>
      <c r="J60" s="58"/>
      <c r="K60" s="75"/>
    </row>
    <row r="61" spans="1:11" ht="12" customHeight="1" x14ac:dyDescent="0.2">
      <c r="A61" s="74"/>
      <c r="D61" s="58"/>
      <c r="E61" s="58"/>
      <c r="F61" s="58"/>
      <c r="G61" s="58"/>
      <c r="H61" s="58"/>
      <c r="I61" s="58"/>
      <c r="J61" s="58"/>
      <c r="K61" s="75"/>
    </row>
    <row r="62" spans="1:11" ht="12" customHeight="1" thickBot="1" x14ac:dyDescent="0.25">
      <c r="A62" s="76"/>
      <c r="B62" s="77"/>
      <c r="C62" s="77"/>
      <c r="D62" s="78"/>
      <c r="E62" s="78"/>
      <c r="F62" s="78"/>
      <c r="G62" s="78"/>
      <c r="H62" s="78"/>
      <c r="I62" s="78"/>
      <c r="J62" s="78"/>
      <c r="K62" s="79"/>
    </row>
    <row r="63" spans="1:11" ht="12" customHeight="1" x14ac:dyDescent="0.2">
      <c r="D63" s="58"/>
      <c r="E63" s="58"/>
      <c r="F63" s="58"/>
      <c r="G63" s="58"/>
      <c r="H63" s="58"/>
      <c r="I63" s="58"/>
      <c r="J63" s="58"/>
      <c r="K63" s="58"/>
    </row>
    <row r="64" spans="1:11" ht="12" customHeight="1" x14ac:dyDescent="0.2">
      <c r="D64" s="58"/>
      <c r="E64" s="58"/>
      <c r="F64" s="58"/>
      <c r="G64" s="58"/>
      <c r="H64" s="58"/>
      <c r="I64" s="58"/>
      <c r="J64" s="58"/>
      <c r="K64" s="58"/>
    </row>
    <row r="65" spans="4:8" ht="12" customHeight="1" x14ac:dyDescent="0.2"/>
    <row r="67" spans="4:8" x14ac:dyDescent="0.2">
      <c r="D67" s="59"/>
      <c r="E67" s="59"/>
      <c r="H67" s="59"/>
    </row>
    <row r="68" spans="4:8" x14ac:dyDescent="0.2">
      <c r="D68" s="80"/>
      <c r="E68" s="80"/>
    </row>
    <row r="69" spans="4:8" x14ac:dyDescent="0.2">
      <c r="D69" s="80"/>
      <c r="E69" s="80"/>
    </row>
    <row r="70" spans="4:8" x14ac:dyDescent="0.2">
      <c r="D70" s="80"/>
      <c r="E70" s="80"/>
    </row>
    <row r="71" spans="4:8" x14ac:dyDescent="0.2">
      <c r="D71" s="80"/>
      <c r="E71" s="80"/>
    </row>
    <row r="72" spans="4:8" x14ac:dyDescent="0.2">
      <c r="D72" s="80"/>
      <c r="E72" s="80"/>
    </row>
    <row r="73" spans="4:8" x14ac:dyDescent="0.2">
      <c r="D73" s="80"/>
      <c r="E73" s="80"/>
    </row>
    <row r="74" spans="4:8" x14ac:dyDescent="0.2">
      <c r="D74" s="80"/>
      <c r="E74" s="80"/>
    </row>
    <row r="75" spans="4:8" x14ac:dyDescent="0.2">
      <c r="D75" s="80"/>
      <c r="E75" s="80"/>
    </row>
    <row r="76" spans="4:8" x14ac:dyDescent="0.2">
      <c r="D76" s="80"/>
      <c r="E76" s="80"/>
    </row>
    <row r="77" spans="4:8" x14ac:dyDescent="0.2">
      <c r="D77" s="80"/>
      <c r="E77" s="80"/>
    </row>
    <row r="78" spans="4:8" x14ac:dyDescent="0.2">
      <c r="D78" s="80"/>
      <c r="E78" s="80"/>
    </row>
    <row r="79" spans="4:8" x14ac:dyDescent="0.2">
      <c r="D79" s="80"/>
      <c r="E79" s="80"/>
    </row>
    <row r="80" spans="4:8" x14ac:dyDescent="0.2">
      <c r="D80" s="80"/>
      <c r="E80" s="80"/>
    </row>
    <row r="81" spans="4:5" x14ac:dyDescent="0.2">
      <c r="D81" s="80"/>
      <c r="E81" s="80"/>
    </row>
    <row r="82" spans="4:5" x14ac:dyDescent="0.2">
      <c r="D82" s="80"/>
      <c r="E82" s="80"/>
    </row>
    <row r="83" spans="4:5" x14ac:dyDescent="0.2">
      <c r="D83" s="80"/>
      <c r="E83" s="80"/>
    </row>
    <row r="84" spans="4:5" x14ac:dyDescent="0.2">
      <c r="D84" s="80"/>
      <c r="E84" s="80"/>
    </row>
    <row r="85" spans="4:5" x14ac:dyDescent="0.2">
      <c r="D85" s="80"/>
      <c r="E85" s="80"/>
    </row>
    <row r="86" spans="4:5" x14ac:dyDescent="0.2">
      <c r="D86" s="80"/>
      <c r="E86" s="80"/>
    </row>
    <row r="87" spans="4:5" x14ac:dyDescent="0.2">
      <c r="D87" s="80"/>
      <c r="E87" s="80"/>
    </row>
    <row r="88" spans="4:5" x14ac:dyDescent="0.2">
      <c r="D88" s="80"/>
      <c r="E88" s="80"/>
    </row>
    <row r="89" spans="4:5" x14ac:dyDescent="0.2">
      <c r="D89" s="80"/>
      <c r="E89" s="80"/>
    </row>
    <row r="90" spans="4:5" x14ac:dyDescent="0.2">
      <c r="D90" s="80"/>
      <c r="E90" s="80"/>
    </row>
    <row r="91" spans="4:5" x14ac:dyDescent="0.2">
      <c r="D91" s="80"/>
      <c r="E91" s="80"/>
    </row>
    <row r="92" spans="4:5" x14ac:dyDescent="0.2">
      <c r="D92" s="80"/>
      <c r="E92" s="80"/>
    </row>
    <row r="93" spans="4:5" x14ac:dyDescent="0.2">
      <c r="D93" s="80"/>
      <c r="E93" s="80"/>
    </row>
    <row r="94" spans="4:5" x14ac:dyDescent="0.2">
      <c r="D94" s="80"/>
      <c r="E94" s="80"/>
    </row>
    <row r="95" spans="4:5" x14ac:dyDescent="0.2">
      <c r="D95" s="80"/>
      <c r="E95" s="80"/>
    </row>
    <row r="96" spans="4:5" x14ac:dyDescent="0.2">
      <c r="D96" s="80"/>
      <c r="E96" s="80"/>
    </row>
    <row r="97" spans="4:5" x14ac:dyDescent="0.2">
      <c r="D97" s="80"/>
      <c r="E97" s="80"/>
    </row>
    <row r="98" spans="4:5" x14ac:dyDescent="0.2">
      <c r="D98" s="80"/>
      <c r="E98" s="80"/>
    </row>
    <row r="99" spans="4:5" x14ac:dyDescent="0.2">
      <c r="D99" s="80"/>
      <c r="E99" s="80"/>
    </row>
    <row r="100" spans="4:5" x14ac:dyDescent="0.2">
      <c r="D100" s="80"/>
      <c r="E100" s="80"/>
    </row>
    <row r="101" spans="4:5" x14ac:dyDescent="0.2">
      <c r="D101" s="80"/>
      <c r="E101" s="80"/>
    </row>
    <row r="102" spans="4:5" x14ac:dyDescent="0.2">
      <c r="D102" s="80"/>
      <c r="E102" s="80"/>
    </row>
    <row r="103" spans="4:5" x14ac:dyDescent="0.2">
      <c r="D103" s="80"/>
      <c r="E103" s="80"/>
    </row>
    <row r="104" spans="4:5" x14ac:dyDescent="0.2">
      <c r="D104" s="80"/>
      <c r="E104" s="80"/>
    </row>
    <row r="105" spans="4:5" x14ac:dyDescent="0.2">
      <c r="D105" s="80"/>
      <c r="E105" s="80"/>
    </row>
    <row r="106" spans="4:5" x14ac:dyDescent="0.2">
      <c r="D106" s="80"/>
      <c r="E106" s="80"/>
    </row>
    <row r="107" spans="4:5" x14ac:dyDescent="0.2">
      <c r="D107" s="80"/>
      <c r="E107" s="80"/>
    </row>
    <row r="108" spans="4:5" x14ac:dyDescent="0.2">
      <c r="D108" s="80"/>
      <c r="E108" s="80"/>
    </row>
    <row r="109" spans="4:5" x14ac:dyDescent="0.2">
      <c r="D109" s="80"/>
      <c r="E109" s="80"/>
    </row>
    <row r="110" spans="4:5" x14ac:dyDescent="0.2">
      <c r="D110" s="80"/>
      <c r="E110" s="80"/>
    </row>
    <row r="111" spans="4:5" x14ac:dyDescent="0.2">
      <c r="D111" s="80"/>
      <c r="E111" s="80"/>
    </row>
    <row r="112" spans="4:5" x14ac:dyDescent="0.2">
      <c r="D112" s="80"/>
      <c r="E112" s="80"/>
    </row>
    <row r="113" spans="4:5" x14ac:dyDescent="0.2">
      <c r="D113" s="80"/>
      <c r="E113" s="80"/>
    </row>
    <row r="114" spans="4:5" x14ac:dyDescent="0.2">
      <c r="D114" s="80"/>
      <c r="E114" s="80"/>
    </row>
    <row r="115" spans="4:5" x14ac:dyDescent="0.2">
      <c r="D115" s="80"/>
      <c r="E115" s="80"/>
    </row>
    <row r="116" spans="4:5" x14ac:dyDescent="0.2">
      <c r="D116" s="80"/>
      <c r="E116" s="80"/>
    </row>
    <row r="117" spans="4:5" x14ac:dyDescent="0.2">
      <c r="D117" s="80"/>
      <c r="E117" s="80"/>
    </row>
    <row r="118" spans="4:5" x14ac:dyDescent="0.2">
      <c r="D118" s="80"/>
      <c r="E118" s="80"/>
    </row>
    <row r="119" spans="4:5" x14ac:dyDescent="0.2">
      <c r="D119" s="80"/>
      <c r="E119" s="80"/>
    </row>
    <row r="120" spans="4:5" x14ac:dyDescent="0.2">
      <c r="D120" s="80"/>
      <c r="E120" s="80"/>
    </row>
    <row r="121" spans="4:5" x14ac:dyDescent="0.2">
      <c r="D121" s="80"/>
      <c r="E121" s="80"/>
    </row>
    <row r="122" spans="4:5" x14ac:dyDescent="0.2">
      <c r="D122" s="80"/>
      <c r="E122" s="80"/>
    </row>
    <row r="123" spans="4:5" x14ac:dyDescent="0.2">
      <c r="D123" s="80"/>
      <c r="E123" s="80"/>
    </row>
    <row r="124" spans="4:5" x14ac:dyDescent="0.2">
      <c r="D124" s="80"/>
      <c r="E124" s="80"/>
    </row>
    <row r="125" spans="4:5" x14ac:dyDescent="0.2">
      <c r="D125" s="80"/>
      <c r="E125" s="80"/>
    </row>
    <row r="126" spans="4:5" x14ac:dyDescent="0.2">
      <c r="D126" s="80"/>
      <c r="E126" s="80"/>
    </row>
    <row r="127" spans="4:5" x14ac:dyDescent="0.2">
      <c r="D127" s="80"/>
      <c r="E127" s="80"/>
    </row>
    <row r="128" spans="4:5" x14ac:dyDescent="0.2">
      <c r="D128" s="80"/>
      <c r="E128" s="80"/>
    </row>
    <row r="129" spans="4:5" x14ac:dyDescent="0.2">
      <c r="D129" s="80"/>
      <c r="E129" s="80"/>
    </row>
    <row r="130" spans="4:5" x14ac:dyDescent="0.2">
      <c r="D130" s="80"/>
      <c r="E130" s="80"/>
    </row>
    <row r="131" spans="4:5" x14ac:dyDescent="0.2">
      <c r="D131" s="80"/>
      <c r="E131" s="80"/>
    </row>
    <row r="132" spans="4:5" x14ac:dyDescent="0.2">
      <c r="D132" s="80"/>
      <c r="E132" s="80"/>
    </row>
    <row r="133" spans="4:5" x14ac:dyDescent="0.2">
      <c r="D133" s="80"/>
      <c r="E133" s="80"/>
    </row>
    <row r="134" spans="4:5" x14ac:dyDescent="0.2">
      <c r="D134" s="80"/>
      <c r="E134" s="80"/>
    </row>
    <row r="135" spans="4:5" x14ac:dyDescent="0.2">
      <c r="D135" s="80"/>
      <c r="E135" s="80"/>
    </row>
    <row r="136" spans="4:5" x14ac:dyDescent="0.2">
      <c r="D136" s="80"/>
      <c r="E136" s="80"/>
    </row>
    <row r="137" spans="4:5" x14ac:dyDescent="0.2">
      <c r="D137" s="80"/>
      <c r="E137" s="80"/>
    </row>
    <row r="138" spans="4:5" x14ac:dyDescent="0.2">
      <c r="D138" s="80"/>
      <c r="E138" s="80"/>
    </row>
    <row r="139" spans="4:5" x14ac:dyDescent="0.2">
      <c r="D139" s="80"/>
      <c r="E139" s="80"/>
    </row>
    <row r="140" spans="4:5" x14ac:dyDescent="0.2">
      <c r="D140" s="80"/>
      <c r="E140" s="80"/>
    </row>
    <row r="141" spans="4:5" x14ac:dyDescent="0.2">
      <c r="D141" s="80"/>
      <c r="E141" s="80"/>
    </row>
    <row r="142" spans="4:5" x14ac:dyDescent="0.2">
      <c r="D142" s="80"/>
      <c r="E142" s="80"/>
    </row>
    <row r="143" spans="4:5" x14ac:dyDescent="0.2">
      <c r="D143" s="80"/>
      <c r="E143" s="80"/>
    </row>
    <row r="144" spans="4:5" x14ac:dyDescent="0.2">
      <c r="D144" s="80"/>
      <c r="E144" s="80"/>
    </row>
    <row r="145" spans="4:5" x14ac:dyDescent="0.2">
      <c r="D145" s="80"/>
      <c r="E145" s="80"/>
    </row>
    <row r="146" spans="4:5" x14ac:dyDescent="0.2">
      <c r="D146" s="80"/>
      <c r="E146" s="80"/>
    </row>
    <row r="147" spans="4:5" x14ac:dyDescent="0.2">
      <c r="D147" s="80"/>
      <c r="E147" s="80"/>
    </row>
    <row r="148" spans="4:5" x14ac:dyDescent="0.2">
      <c r="D148" s="80"/>
      <c r="E148" s="80"/>
    </row>
    <row r="149" spans="4:5" x14ac:dyDescent="0.2">
      <c r="D149" s="80"/>
      <c r="E149" s="80"/>
    </row>
    <row r="150" spans="4:5" x14ac:dyDescent="0.2">
      <c r="D150" s="80"/>
      <c r="E150" s="80"/>
    </row>
    <row r="151" spans="4:5" x14ac:dyDescent="0.2">
      <c r="D151" s="80"/>
      <c r="E151" s="80"/>
    </row>
    <row r="152" spans="4:5" x14ac:dyDescent="0.2">
      <c r="D152" s="80"/>
      <c r="E152" s="80"/>
    </row>
    <row r="153" spans="4:5" x14ac:dyDescent="0.2">
      <c r="D153" s="80"/>
      <c r="E153" s="80"/>
    </row>
    <row r="154" spans="4:5" x14ac:dyDescent="0.2">
      <c r="D154" s="80"/>
      <c r="E154" s="80"/>
    </row>
    <row r="155" spans="4:5" x14ac:dyDescent="0.2">
      <c r="D155" s="80"/>
      <c r="E155" s="80"/>
    </row>
    <row r="156" spans="4:5" x14ac:dyDescent="0.2">
      <c r="D156" s="80"/>
      <c r="E156" s="80"/>
    </row>
    <row r="157" spans="4:5" x14ac:dyDescent="0.2">
      <c r="D157" s="80"/>
      <c r="E157" s="80"/>
    </row>
    <row r="158" spans="4:5" x14ac:dyDescent="0.2">
      <c r="D158" s="80"/>
      <c r="E158" s="80"/>
    </row>
    <row r="159" spans="4:5" x14ac:dyDescent="0.2">
      <c r="D159" s="80"/>
      <c r="E159" s="80"/>
    </row>
    <row r="160" spans="4:5" x14ac:dyDescent="0.2">
      <c r="D160" s="80"/>
      <c r="E160" s="80"/>
    </row>
    <row r="161" spans="4:5" x14ac:dyDescent="0.2">
      <c r="D161" s="80"/>
      <c r="E161" s="80"/>
    </row>
    <row r="162" spans="4:5" x14ac:dyDescent="0.2">
      <c r="D162" s="80"/>
      <c r="E162" s="80"/>
    </row>
    <row r="163" spans="4:5" x14ac:dyDescent="0.2">
      <c r="D163" s="80"/>
      <c r="E163" s="80"/>
    </row>
    <row r="164" spans="4:5" x14ac:dyDescent="0.2">
      <c r="D164" s="80"/>
      <c r="E164" s="80"/>
    </row>
    <row r="165" spans="4:5" x14ac:dyDescent="0.2">
      <c r="D165" s="80"/>
      <c r="E165" s="80"/>
    </row>
    <row r="166" spans="4:5" x14ac:dyDescent="0.2">
      <c r="D166" s="80"/>
      <c r="E166" s="80"/>
    </row>
    <row r="167" spans="4:5" x14ac:dyDescent="0.2">
      <c r="D167" s="80"/>
      <c r="E167" s="80"/>
    </row>
    <row r="168" spans="4:5" x14ac:dyDescent="0.2">
      <c r="D168" s="80"/>
      <c r="E168" s="80"/>
    </row>
    <row r="169" spans="4:5" x14ac:dyDescent="0.2">
      <c r="D169" s="80"/>
      <c r="E169" s="80"/>
    </row>
    <row r="170" spans="4:5" x14ac:dyDescent="0.2">
      <c r="D170" s="80"/>
      <c r="E170" s="80"/>
    </row>
    <row r="171" spans="4:5" x14ac:dyDescent="0.2">
      <c r="D171" s="80"/>
      <c r="E171" s="80"/>
    </row>
    <row r="172" spans="4:5" x14ac:dyDescent="0.2">
      <c r="D172" s="80"/>
      <c r="E172" s="80"/>
    </row>
    <row r="173" spans="4:5" x14ac:dyDescent="0.2">
      <c r="D173" s="80"/>
      <c r="E173" s="80"/>
    </row>
    <row r="174" spans="4:5" x14ac:dyDescent="0.2">
      <c r="D174" s="80"/>
      <c r="E174" s="80"/>
    </row>
    <row r="175" spans="4:5" x14ac:dyDescent="0.2">
      <c r="D175" s="80"/>
      <c r="E175" s="80"/>
    </row>
    <row r="176" spans="4:5" x14ac:dyDescent="0.2">
      <c r="D176" s="80"/>
      <c r="E176" s="80"/>
    </row>
    <row r="177" spans="4:5" x14ac:dyDescent="0.2">
      <c r="D177" s="80"/>
      <c r="E177" s="80"/>
    </row>
    <row r="178" spans="4:5" x14ac:dyDescent="0.2">
      <c r="D178" s="80"/>
      <c r="E178" s="80"/>
    </row>
    <row r="179" spans="4:5" x14ac:dyDescent="0.2">
      <c r="D179" s="80"/>
      <c r="E179" s="80"/>
    </row>
    <row r="180" spans="4:5" x14ac:dyDescent="0.2">
      <c r="D180" s="80"/>
      <c r="E180" s="80"/>
    </row>
    <row r="181" spans="4:5" x14ac:dyDescent="0.2">
      <c r="D181" s="80"/>
      <c r="E181" s="80"/>
    </row>
    <row r="182" spans="4:5" x14ac:dyDescent="0.2">
      <c r="D182" s="80"/>
      <c r="E182" s="80"/>
    </row>
    <row r="183" spans="4:5" x14ac:dyDescent="0.2">
      <c r="D183" s="80"/>
      <c r="E183" s="80"/>
    </row>
    <row r="184" spans="4:5" x14ac:dyDescent="0.2">
      <c r="D184" s="80"/>
      <c r="E184" s="80"/>
    </row>
    <row r="185" spans="4:5" x14ac:dyDescent="0.2">
      <c r="D185" s="80"/>
      <c r="E185" s="80"/>
    </row>
    <row r="186" spans="4:5" x14ac:dyDescent="0.2">
      <c r="D186" s="80"/>
      <c r="E186" s="80"/>
    </row>
    <row r="187" spans="4:5" x14ac:dyDescent="0.2">
      <c r="D187" s="80"/>
      <c r="E187" s="80"/>
    </row>
    <row r="188" spans="4:5" x14ac:dyDescent="0.2">
      <c r="D188" s="80"/>
      <c r="E188" s="80"/>
    </row>
    <row r="189" spans="4:5" x14ac:dyDescent="0.2">
      <c r="D189" s="80"/>
      <c r="E189" s="80"/>
    </row>
    <row r="190" spans="4:5" x14ac:dyDescent="0.2">
      <c r="D190" s="80"/>
      <c r="E190" s="80"/>
    </row>
    <row r="191" spans="4:5" x14ac:dyDescent="0.2">
      <c r="D191" s="80"/>
      <c r="E191" s="80"/>
    </row>
    <row r="192" spans="4:5" x14ac:dyDescent="0.2">
      <c r="D192" s="80"/>
      <c r="E192" s="80"/>
    </row>
    <row r="193" spans="4:5" x14ac:dyDescent="0.2">
      <c r="D193" s="80"/>
      <c r="E193" s="80"/>
    </row>
    <row r="194" spans="4:5" x14ac:dyDescent="0.2">
      <c r="D194" s="80"/>
      <c r="E194" s="80"/>
    </row>
    <row r="195" spans="4:5" x14ac:dyDescent="0.2">
      <c r="D195" s="80"/>
      <c r="E195" s="80"/>
    </row>
    <row r="196" spans="4:5" x14ac:dyDescent="0.2">
      <c r="D196" s="80"/>
      <c r="E196" s="80"/>
    </row>
    <row r="197" spans="4:5" x14ac:dyDescent="0.2">
      <c r="D197" s="80"/>
      <c r="E197" s="80"/>
    </row>
    <row r="198" spans="4:5" x14ac:dyDescent="0.2">
      <c r="D198" s="80"/>
      <c r="E198" s="80"/>
    </row>
    <row r="199" spans="4:5" x14ac:dyDescent="0.2">
      <c r="D199" s="80"/>
      <c r="E199" s="80"/>
    </row>
    <row r="200" spans="4:5" x14ac:dyDescent="0.2">
      <c r="D200" s="80"/>
      <c r="E200" s="80"/>
    </row>
    <row r="201" spans="4:5" x14ac:dyDescent="0.2">
      <c r="D201" s="80"/>
      <c r="E201" s="80"/>
    </row>
    <row r="202" spans="4:5" x14ac:dyDescent="0.2">
      <c r="D202" s="80"/>
      <c r="E202" s="80"/>
    </row>
    <row r="203" spans="4:5" x14ac:dyDescent="0.2">
      <c r="D203" s="80"/>
      <c r="E203" s="80"/>
    </row>
    <row r="204" spans="4:5" x14ac:dyDescent="0.2">
      <c r="D204" s="80"/>
      <c r="E204" s="80"/>
    </row>
    <row r="205" spans="4:5" x14ac:dyDescent="0.2">
      <c r="D205" s="80"/>
      <c r="E205" s="80"/>
    </row>
    <row r="206" spans="4:5" x14ac:dyDescent="0.2">
      <c r="D206" s="80"/>
      <c r="E206" s="80"/>
    </row>
    <row r="207" spans="4:5" x14ac:dyDescent="0.2">
      <c r="D207" s="80"/>
      <c r="E207" s="80"/>
    </row>
    <row r="208" spans="4:5" x14ac:dyDescent="0.2">
      <c r="D208" s="80"/>
      <c r="E208" s="80"/>
    </row>
    <row r="209" spans="4:5" x14ac:dyDescent="0.2">
      <c r="D209" s="80"/>
      <c r="E209" s="80"/>
    </row>
    <row r="210" spans="4:5" x14ac:dyDescent="0.2">
      <c r="D210" s="80"/>
      <c r="E210" s="80"/>
    </row>
    <row r="211" spans="4:5" x14ac:dyDescent="0.2">
      <c r="D211" s="80"/>
      <c r="E211" s="80"/>
    </row>
    <row r="212" spans="4:5" x14ac:dyDescent="0.2">
      <c r="D212" s="80"/>
      <c r="E212" s="80"/>
    </row>
    <row r="213" spans="4:5" x14ac:dyDescent="0.2">
      <c r="D213" s="80"/>
      <c r="E213" s="80"/>
    </row>
    <row r="214" spans="4:5" x14ac:dyDescent="0.2">
      <c r="D214" s="80"/>
      <c r="E214" s="80"/>
    </row>
    <row r="215" spans="4:5" x14ac:dyDescent="0.2">
      <c r="D215" s="80"/>
      <c r="E215" s="80"/>
    </row>
    <row r="216" spans="4:5" x14ac:dyDescent="0.2">
      <c r="D216" s="80"/>
      <c r="E216" s="80"/>
    </row>
    <row r="217" spans="4:5" x14ac:dyDescent="0.2">
      <c r="D217" s="80"/>
      <c r="E217" s="80"/>
    </row>
    <row r="218" spans="4:5" x14ac:dyDescent="0.2">
      <c r="D218" s="80"/>
      <c r="E218" s="80"/>
    </row>
    <row r="219" spans="4:5" x14ac:dyDescent="0.2">
      <c r="D219" s="80"/>
      <c r="E219" s="80"/>
    </row>
    <row r="220" spans="4:5" x14ac:dyDescent="0.2">
      <c r="D220" s="80"/>
      <c r="E220" s="80"/>
    </row>
    <row r="221" spans="4:5" x14ac:dyDescent="0.2">
      <c r="D221" s="80"/>
      <c r="E221" s="80"/>
    </row>
    <row r="222" spans="4:5" x14ac:dyDescent="0.2">
      <c r="D222" s="80"/>
      <c r="E222" s="80"/>
    </row>
    <row r="223" spans="4:5" x14ac:dyDescent="0.2">
      <c r="D223" s="80"/>
      <c r="E223" s="80"/>
    </row>
    <row r="224" spans="4:5" x14ac:dyDescent="0.2">
      <c r="D224" s="80"/>
      <c r="E224" s="80"/>
    </row>
    <row r="225" spans="4:5" x14ac:dyDescent="0.2">
      <c r="D225" s="80"/>
      <c r="E225" s="80"/>
    </row>
    <row r="226" spans="4:5" x14ac:dyDescent="0.2">
      <c r="D226" s="80"/>
      <c r="E226" s="80"/>
    </row>
    <row r="227" spans="4:5" x14ac:dyDescent="0.2">
      <c r="D227" s="80"/>
      <c r="E227" s="80"/>
    </row>
    <row r="228" spans="4:5" x14ac:dyDescent="0.2">
      <c r="D228" s="80"/>
      <c r="E228" s="80"/>
    </row>
    <row r="229" spans="4:5" x14ac:dyDescent="0.2">
      <c r="D229" s="80"/>
      <c r="E229" s="80"/>
    </row>
    <row r="230" spans="4:5" x14ac:dyDescent="0.2">
      <c r="D230" s="80"/>
      <c r="E230" s="80"/>
    </row>
    <row r="231" spans="4:5" x14ac:dyDescent="0.2">
      <c r="D231" s="80"/>
      <c r="E231" s="80"/>
    </row>
    <row r="232" spans="4:5" x14ac:dyDescent="0.2">
      <c r="D232" s="80"/>
      <c r="E232" s="80"/>
    </row>
    <row r="233" spans="4:5" x14ac:dyDescent="0.2">
      <c r="D233" s="80"/>
      <c r="E233" s="80"/>
    </row>
    <row r="234" spans="4:5" x14ac:dyDescent="0.2">
      <c r="D234" s="80"/>
      <c r="E234" s="80"/>
    </row>
    <row r="235" spans="4:5" x14ac:dyDescent="0.2">
      <c r="D235" s="80"/>
      <c r="E235" s="80"/>
    </row>
    <row r="236" spans="4:5" x14ac:dyDescent="0.2">
      <c r="D236" s="80"/>
      <c r="E236" s="80"/>
    </row>
    <row r="237" spans="4:5" x14ac:dyDescent="0.2">
      <c r="D237" s="80"/>
      <c r="E237" s="80"/>
    </row>
    <row r="238" spans="4:5" x14ac:dyDescent="0.2">
      <c r="D238" s="80"/>
      <c r="E238" s="80"/>
    </row>
    <row r="239" spans="4:5" x14ac:dyDescent="0.2">
      <c r="D239" s="80"/>
      <c r="E239" s="80"/>
    </row>
    <row r="240" spans="4:5" x14ac:dyDescent="0.2">
      <c r="D240" s="80"/>
      <c r="E240" s="80"/>
    </row>
    <row r="241" spans="4:5" x14ac:dyDescent="0.2">
      <c r="D241" s="80"/>
      <c r="E241" s="80"/>
    </row>
    <row r="242" spans="4:5" x14ac:dyDescent="0.2">
      <c r="D242" s="80"/>
      <c r="E242" s="80"/>
    </row>
    <row r="243" spans="4:5" x14ac:dyDescent="0.2">
      <c r="D243" s="80"/>
      <c r="E243" s="80"/>
    </row>
    <row r="244" spans="4:5" x14ac:dyDescent="0.2">
      <c r="D244" s="80"/>
      <c r="E244" s="80"/>
    </row>
    <row r="245" spans="4:5" x14ac:dyDescent="0.2">
      <c r="D245" s="80"/>
      <c r="E245" s="80"/>
    </row>
    <row r="246" spans="4:5" x14ac:dyDescent="0.2">
      <c r="D246" s="80"/>
      <c r="E246" s="80"/>
    </row>
    <row r="247" spans="4:5" x14ac:dyDescent="0.2">
      <c r="D247" s="80"/>
      <c r="E247" s="80"/>
    </row>
    <row r="248" spans="4:5" x14ac:dyDescent="0.2">
      <c r="D248" s="80"/>
      <c r="E248" s="80"/>
    </row>
    <row r="249" spans="4:5" x14ac:dyDescent="0.2">
      <c r="D249" s="80"/>
      <c r="E249" s="80"/>
    </row>
    <row r="250" spans="4:5" x14ac:dyDescent="0.2">
      <c r="D250" s="80"/>
      <c r="E250" s="80"/>
    </row>
    <row r="251" spans="4:5" x14ac:dyDescent="0.2">
      <c r="D251" s="80"/>
      <c r="E251" s="80"/>
    </row>
    <row r="252" spans="4:5" x14ac:dyDescent="0.2">
      <c r="D252" s="80"/>
      <c r="E252" s="80"/>
    </row>
    <row r="253" spans="4:5" x14ac:dyDescent="0.2">
      <c r="D253" s="80"/>
      <c r="E253" s="80"/>
    </row>
    <row r="254" spans="4:5" x14ac:dyDescent="0.2">
      <c r="D254" s="80"/>
      <c r="E254" s="80"/>
    </row>
    <row r="255" spans="4:5" x14ac:dyDescent="0.2">
      <c r="D255" s="80"/>
      <c r="E255" s="80"/>
    </row>
    <row r="256" spans="4:5" x14ac:dyDescent="0.2">
      <c r="D256" s="80"/>
      <c r="E256" s="80"/>
    </row>
    <row r="257" spans="4:5" x14ac:dyDescent="0.2">
      <c r="D257" s="80"/>
      <c r="E257" s="80"/>
    </row>
    <row r="258" spans="4:5" x14ac:dyDescent="0.2">
      <c r="D258" s="80"/>
      <c r="E258" s="80"/>
    </row>
    <row r="259" spans="4:5" x14ac:dyDescent="0.2">
      <c r="D259" s="80"/>
      <c r="E259" s="80"/>
    </row>
    <row r="260" spans="4:5" x14ac:dyDescent="0.2">
      <c r="D260" s="80"/>
      <c r="E260" s="80"/>
    </row>
    <row r="261" spans="4:5" x14ac:dyDescent="0.2">
      <c r="D261" s="80"/>
      <c r="E261" s="80"/>
    </row>
    <row r="262" spans="4:5" x14ac:dyDescent="0.2">
      <c r="D262" s="80"/>
      <c r="E262" s="80"/>
    </row>
    <row r="263" spans="4:5" x14ac:dyDescent="0.2">
      <c r="D263" s="80"/>
      <c r="E263" s="80"/>
    </row>
    <row r="264" spans="4:5" x14ac:dyDescent="0.2">
      <c r="D264" s="80"/>
      <c r="E264" s="80"/>
    </row>
    <row r="265" spans="4:5" x14ac:dyDescent="0.2">
      <c r="D265" s="80"/>
      <c r="E265" s="80"/>
    </row>
    <row r="266" spans="4:5" x14ac:dyDescent="0.2">
      <c r="D266" s="80"/>
      <c r="E266" s="80"/>
    </row>
    <row r="267" spans="4:5" x14ac:dyDescent="0.2">
      <c r="D267" s="80"/>
      <c r="E267" s="80"/>
    </row>
    <row r="268" spans="4:5" x14ac:dyDescent="0.2">
      <c r="D268" s="80"/>
      <c r="E268" s="80"/>
    </row>
    <row r="269" spans="4:5" x14ac:dyDescent="0.2">
      <c r="D269" s="80"/>
      <c r="E269" s="80"/>
    </row>
    <row r="270" spans="4:5" x14ac:dyDescent="0.2">
      <c r="D270" s="80"/>
      <c r="E270" s="80"/>
    </row>
    <row r="271" spans="4:5" x14ac:dyDescent="0.2">
      <c r="D271" s="80"/>
      <c r="E271" s="80"/>
    </row>
    <row r="272" spans="4:5" x14ac:dyDescent="0.2">
      <c r="D272" s="80"/>
      <c r="E272" s="80"/>
    </row>
    <row r="273" spans="4:5" x14ac:dyDescent="0.2">
      <c r="D273" s="80"/>
      <c r="E273" s="80"/>
    </row>
    <row r="274" spans="4:5" x14ac:dyDescent="0.2">
      <c r="D274" s="80"/>
      <c r="E274" s="80"/>
    </row>
    <row r="275" spans="4:5" x14ac:dyDescent="0.2">
      <c r="D275" s="80"/>
      <c r="E275" s="80"/>
    </row>
    <row r="276" spans="4:5" x14ac:dyDescent="0.2">
      <c r="D276" s="80"/>
      <c r="E276" s="80"/>
    </row>
    <row r="277" spans="4:5" x14ac:dyDescent="0.2">
      <c r="D277" s="80"/>
      <c r="E277" s="80"/>
    </row>
    <row r="278" spans="4:5" x14ac:dyDescent="0.2">
      <c r="D278" s="80"/>
      <c r="E278" s="80"/>
    </row>
    <row r="279" spans="4:5" x14ac:dyDescent="0.2">
      <c r="D279" s="80"/>
      <c r="E279" s="80"/>
    </row>
    <row r="280" spans="4:5" x14ac:dyDescent="0.2">
      <c r="D280" s="80"/>
      <c r="E280" s="80"/>
    </row>
    <row r="281" spans="4:5" x14ac:dyDescent="0.2">
      <c r="D281" s="80"/>
      <c r="E281" s="80"/>
    </row>
    <row r="282" spans="4:5" x14ac:dyDescent="0.2">
      <c r="D282" s="80"/>
      <c r="E282" s="80"/>
    </row>
    <row r="283" spans="4:5" x14ac:dyDescent="0.2">
      <c r="D283" s="80"/>
      <c r="E283" s="80"/>
    </row>
    <row r="284" spans="4:5" x14ac:dyDescent="0.2">
      <c r="D284" s="80"/>
      <c r="E284" s="80"/>
    </row>
    <row r="285" spans="4:5" x14ac:dyDescent="0.2">
      <c r="D285" s="80"/>
      <c r="E285" s="80"/>
    </row>
    <row r="286" spans="4:5" x14ac:dyDescent="0.2">
      <c r="D286" s="80"/>
      <c r="E286" s="80"/>
    </row>
    <row r="287" spans="4:5" x14ac:dyDescent="0.2">
      <c r="D287" s="80"/>
      <c r="E287" s="80"/>
    </row>
    <row r="288" spans="4:5" x14ac:dyDescent="0.2">
      <c r="D288" s="80"/>
      <c r="E288" s="80"/>
    </row>
    <row r="289" spans="4:5" x14ac:dyDescent="0.2">
      <c r="D289" s="80"/>
      <c r="E289" s="80"/>
    </row>
    <row r="290" spans="4:5" x14ac:dyDescent="0.2">
      <c r="D290" s="80"/>
      <c r="E290" s="80"/>
    </row>
    <row r="291" spans="4:5" x14ac:dyDescent="0.2">
      <c r="D291" s="80"/>
      <c r="E291" s="80"/>
    </row>
    <row r="292" spans="4:5" x14ac:dyDescent="0.2">
      <c r="D292" s="80"/>
      <c r="E292" s="80"/>
    </row>
    <row r="293" spans="4:5" x14ac:dyDescent="0.2">
      <c r="D293" s="80"/>
      <c r="E293" s="80"/>
    </row>
    <row r="294" spans="4:5" x14ac:dyDescent="0.2">
      <c r="D294" s="80"/>
      <c r="E294" s="80"/>
    </row>
    <row r="295" spans="4:5" x14ac:dyDescent="0.2">
      <c r="D295" s="80"/>
      <c r="E295" s="80"/>
    </row>
    <row r="296" spans="4:5" x14ac:dyDescent="0.2">
      <c r="D296" s="80"/>
      <c r="E296" s="80"/>
    </row>
    <row r="297" spans="4:5" x14ac:dyDescent="0.2">
      <c r="D297" s="80"/>
      <c r="E297" s="80"/>
    </row>
    <row r="298" spans="4:5" x14ac:dyDescent="0.2">
      <c r="D298" s="80"/>
      <c r="E298" s="80"/>
    </row>
    <row r="299" spans="4:5" x14ac:dyDescent="0.2">
      <c r="D299" s="80"/>
      <c r="E299" s="80"/>
    </row>
    <row r="300" spans="4:5" x14ac:dyDescent="0.2">
      <c r="D300" s="80"/>
      <c r="E300" s="80"/>
    </row>
    <row r="301" spans="4:5" x14ac:dyDescent="0.2">
      <c r="D301" s="80"/>
      <c r="E301" s="80"/>
    </row>
    <row r="302" spans="4:5" x14ac:dyDescent="0.2">
      <c r="D302" s="80"/>
      <c r="E302" s="80"/>
    </row>
    <row r="303" spans="4:5" x14ac:dyDescent="0.2">
      <c r="D303" s="80"/>
      <c r="E303" s="80"/>
    </row>
    <row r="304" spans="4:5" x14ac:dyDescent="0.2">
      <c r="D304" s="80"/>
      <c r="E304" s="80"/>
    </row>
    <row r="305" spans="4:5" x14ac:dyDescent="0.2">
      <c r="D305" s="80"/>
      <c r="E305" s="80"/>
    </row>
    <row r="306" spans="4:5" x14ac:dyDescent="0.2">
      <c r="D306" s="80"/>
      <c r="E306" s="80"/>
    </row>
    <row r="307" spans="4:5" x14ac:dyDescent="0.2">
      <c r="D307" s="80"/>
      <c r="E307" s="80"/>
    </row>
    <row r="308" spans="4:5" x14ac:dyDescent="0.2">
      <c r="D308" s="80"/>
      <c r="E308" s="80"/>
    </row>
    <row r="309" spans="4:5" x14ac:dyDescent="0.2">
      <c r="D309" s="80"/>
      <c r="E309" s="80"/>
    </row>
    <row r="310" spans="4:5" x14ac:dyDescent="0.2">
      <c r="D310" s="80"/>
      <c r="E310" s="80"/>
    </row>
    <row r="311" spans="4:5" x14ac:dyDescent="0.2">
      <c r="D311" s="80"/>
      <c r="E311" s="80"/>
    </row>
    <row r="312" spans="4:5" x14ac:dyDescent="0.2">
      <c r="D312" s="80"/>
      <c r="E312" s="80"/>
    </row>
    <row r="313" spans="4:5" x14ac:dyDescent="0.2">
      <c r="D313" s="80"/>
      <c r="E313" s="80"/>
    </row>
    <row r="314" spans="4:5" x14ac:dyDescent="0.2">
      <c r="D314" s="80"/>
      <c r="E314" s="80"/>
    </row>
    <row r="315" spans="4:5" x14ac:dyDescent="0.2">
      <c r="D315" s="80"/>
      <c r="E315" s="80"/>
    </row>
    <row r="316" spans="4:5" x14ac:dyDescent="0.2">
      <c r="D316" s="80"/>
      <c r="E316" s="80"/>
    </row>
    <row r="317" spans="4:5" x14ac:dyDescent="0.2">
      <c r="D317" s="80"/>
      <c r="E317" s="80"/>
    </row>
    <row r="318" spans="4:5" x14ac:dyDescent="0.2">
      <c r="D318" s="80"/>
      <c r="E318" s="80"/>
    </row>
    <row r="319" spans="4:5" x14ac:dyDescent="0.2">
      <c r="D319" s="80"/>
      <c r="E319" s="80"/>
    </row>
    <row r="320" spans="4:5" x14ac:dyDescent="0.2">
      <c r="D320" s="80"/>
      <c r="E320" s="80"/>
    </row>
    <row r="321" spans="4:5" x14ac:dyDescent="0.2">
      <c r="D321" s="80"/>
      <c r="E321" s="80"/>
    </row>
    <row r="322" spans="4:5" x14ac:dyDescent="0.2">
      <c r="D322" s="80"/>
      <c r="E322" s="80"/>
    </row>
    <row r="323" spans="4:5" x14ac:dyDescent="0.2">
      <c r="D323" s="80"/>
      <c r="E323" s="80"/>
    </row>
    <row r="324" spans="4:5" x14ac:dyDescent="0.2">
      <c r="D324" s="80"/>
      <c r="E324" s="80"/>
    </row>
    <row r="325" spans="4:5" x14ac:dyDescent="0.2">
      <c r="D325" s="80"/>
      <c r="E325" s="80"/>
    </row>
    <row r="326" spans="4:5" x14ac:dyDescent="0.2">
      <c r="D326" s="80"/>
      <c r="E326" s="80"/>
    </row>
    <row r="327" spans="4:5" x14ac:dyDescent="0.2">
      <c r="D327" s="80"/>
      <c r="E327" s="80"/>
    </row>
    <row r="328" spans="4:5" x14ac:dyDescent="0.2">
      <c r="D328" s="80"/>
      <c r="E328" s="80"/>
    </row>
    <row r="329" spans="4:5" x14ac:dyDescent="0.2">
      <c r="D329" s="80"/>
      <c r="E329" s="80"/>
    </row>
    <row r="330" spans="4:5" x14ac:dyDescent="0.2">
      <c r="D330" s="80"/>
      <c r="E330" s="80"/>
    </row>
    <row r="331" spans="4:5" x14ac:dyDescent="0.2">
      <c r="D331" s="80"/>
      <c r="E331" s="80"/>
    </row>
    <row r="332" spans="4:5" x14ac:dyDescent="0.2">
      <c r="D332" s="80"/>
      <c r="E332" s="80"/>
    </row>
    <row r="333" spans="4:5" x14ac:dyDescent="0.2">
      <c r="D333" s="80"/>
      <c r="E333" s="80"/>
    </row>
    <row r="334" spans="4:5" x14ac:dyDescent="0.2">
      <c r="D334" s="80"/>
      <c r="E334" s="80"/>
    </row>
    <row r="335" spans="4:5" x14ac:dyDescent="0.2">
      <c r="D335" s="80"/>
      <c r="E335" s="80"/>
    </row>
    <row r="336" spans="4:5" x14ac:dyDescent="0.2">
      <c r="D336" s="80"/>
      <c r="E336" s="80"/>
    </row>
    <row r="337" spans="4:5" x14ac:dyDescent="0.2">
      <c r="D337" s="80"/>
      <c r="E337" s="80"/>
    </row>
    <row r="338" spans="4:5" x14ac:dyDescent="0.2">
      <c r="D338" s="80"/>
      <c r="E338" s="80"/>
    </row>
    <row r="339" spans="4:5" x14ac:dyDescent="0.2">
      <c r="D339" s="80"/>
      <c r="E339" s="80"/>
    </row>
    <row r="340" spans="4:5" x14ac:dyDescent="0.2">
      <c r="D340" s="80"/>
      <c r="E340" s="80"/>
    </row>
    <row r="341" spans="4:5" x14ac:dyDescent="0.2">
      <c r="D341" s="80"/>
      <c r="E341" s="80"/>
    </row>
    <row r="342" spans="4:5" x14ac:dyDescent="0.2">
      <c r="D342" s="80"/>
      <c r="E342" s="80"/>
    </row>
    <row r="343" spans="4:5" x14ac:dyDescent="0.2">
      <c r="D343" s="80"/>
      <c r="E343" s="80"/>
    </row>
    <row r="344" spans="4:5" x14ac:dyDescent="0.2">
      <c r="D344" s="80"/>
      <c r="E344" s="80"/>
    </row>
    <row r="345" spans="4:5" x14ac:dyDescent="0.2">
      <c r="D345" s="80"/>
      <c r="E345" s="80"/>
    </row>
    <row r="346" spans="4:5" x14ac:dyDescent="0.2">
      <c r="D346" s="80"/>
      <c r="E346" s="80"/>
    </row>
    <row r="347" spans="4:5" x14ac:dyDescent="0.2">
      <c r="D347" s="80"/>
      <c r="E347" s="80"/>
    </row>
    <row r="348" spans="4:5" x14ac:dyDescent="0.2">
      <c r="D348" s="80"/>
      <c r="E348" s="80"/>
    </row>
    <row r="349" spans="4:5" x14ac:dyDescent="0.2">
      <c r="D349" s="80"/>
      <c r="E349" s="80"/>
    </row>
    <row r="350" spans="4:5" x14ac:dyDescent="0.2">
      <c r="D350" s="80"/>
      <c r="E350" s="80"/>
    </row>
    <row r="351" spans="4:5" x14ac:dyDescent="0.2">
      <c r="D351" s="80"/>
      <c r="E351" s="80"/>
    </row>
    <row r="352" spans="4:5" x14ac:dyDescent="0.2">
      <c r="D352" s="80"/>
      <c r="E352" s="80"/>
    </row>
    <row r="353" spans="4:5" x14ac:dyDescent="0.2">
      <c r="D353" s="80"/>
      <c r="E353" s="80"/>
    </row>
    <row r="354" spans="4:5" x14ac:dyDescent="0.2">
      <c r="D354" s="80"/>
      <c r="E354" s="80"/>
    </row>
    <row r="355" spans="4:5" x14ac:dyDescent="0.2">
      <c r="D355" s="80"/>
      <c r="E355" s="80"/>
    </row>
    <row r="356" spans="4:5" x14ac:dyDescent="0.2">
      <c r="D356" s="80"/>
      <c r="E356" s="80"/>
    </row>
    <row r="357" spans="4:5" x14ac:dyDescent="0.2">
      <c r="D357" s="80"/>
      <c r="E357" s="80"/>
    </row>
    <row r="358" spans="4:5" x14ac:dyDescent="0.2">
      <c r="D358" s="80"/>
      <c r="E358" s="80"/>
    </row>
    <row r="359" spans="4:5" x14ac:dyDescent="0.2">
      <c r="D359" s="80"/>
      <c r="E359" s="80"/>
    </row>
    <row r="360" spans="4:5" x14ac:dyDescent="0.2">
      <c r="D360" s="80"/>
      <c r="E360" s="80"/>
    </row>
    <row r="361" spans="4:5" x14ac:dyDescent="0.2">
      <c r="D361" s="80"/>
      <c r="E361" s="80"/>
    </row>
    <row r="362" spans="4:5" x14ac:dyDescent="0.2">
      <c r="D362" s="80"/>
      <c r="E362" s="80"/>
    </row>
    <row r="363" spans="4:5" x14ac:dyDescent="0.2">
      <c r="D363" s="80"/>
      <c r="E363" s="80"/>
    </row>
    <row r="364" spans="4:5" x14ac:dyDescent="0.2">
      <c r="D364" s="80"/>
      <c r="E364" s="80"/>
    </row>
    <row r="365" spans="4:5" x14ac:dyDescent="0.2">
      <c r="D365" s="80"/>
      <c r="E365" s="80"/>
    </row>
    <row r="366" spans="4:5" x14ac:dyDescent="0.2">
      <c r="D366" s="80"/>
      <c r="E366" s="80"/>
    </row>
    <row r="367" spans="4:5" x14ac:dyDescent="0.2">
      <c r="D367" s="80"/>
      <c r="E367" s="80"/>
    </row>
    <row r="368" spans="4:5" x14ac:dyDescent="0.2">
      <c r="D368" s="80"/>
      <c r="E368" s="80"/>
    </row>
    <row r="369" spans="4:5" x14ac:dyDescent="0.2">
      <c r="D369" s="80"/>
      <c r="E369" s="80"/>
    </row>
    <row r="370" spans="4:5" x14ac:dyDescent="0.2">
      <c r="D370" s="80"/>
      <c r="E370" s="80"/>
    </row>
    <row r="371" spans="4:5" x14ac:dyDescent="0.2">
      <c r="D371" s="80"/>
      <c r="E371" s="80"/>
    </row>
    <row r="372" spans="4:5" x14ac:dyDescent="0.2">
      <c r="D372" s="80"/>
      <c r="E372" s="80"/>
    </row>
    <row r="373" spans="4:5" x14ac:dyDescent="0.2">
      <c r="D373" s="80"/>
      <c r="E373" s="80"/>
    </row>
    <row r="374" spans="4:5" x14ac:dyDescent="0.2">
      <c r="D374" s="80"/>
      <c r="E374" s="80"/>
    </row>
    <row r="375" spans="4:5" x14ac:dyDescent="0.2">
      <c r="D375" s="80"/>
      <c r="E375" s="80"/>
    </row>
    <row r="376" spans="4:5" x14ac:dyDescent="0.2">
      <c r="D376" s="80"/>
      <c r="E376" s="80"/>
    </row>
    <row r="377" spans="4:5" x14ac:dyDescent="0.2">
      <c r="D377" s="80"/>
      <c r="E377" s="80"/>
    </row>
    <row r="378" spans="4:5" x14ac:dyDescent="0.2">
      <c r="D378" s="80"/>
      <c r="E378" s="80"/>
    </row>
    <row r="379" spans="4:5" x14ac:dyDescent="0.2">
      <c r="D379" s="80"/>
      <c r="E379" s="80"/>
    </row>
    <row r="380" spans="4:5" x14ac:dyDescent="0.2">
      <c r="D380" s="80"/>
      <c r="E380" s="80"/>
    </row>
    <row r="381" spans="4:5" x14ac:dyDescent="0.2">
      <c r="D381" s="80"/>
      <c r="E381" s="80"/>
    </row>
    <row r="382" spans="4:5" x14ac:dyDescent="0.2">
      <c r="D382" s="80"/>
      <c r="E382" s="80"/>
    </row>
    <row r="383" spans="4:5" x14ac:dyDescent="0.2">
      <c r="D383" s="80"/>
      <c r="E383" s="80"/>
    </row>
    <row r="384" spans="4:5" x14ac:dyDescent="0.2">
      <c r="D384" s="80"/>
      <c r="E384" s="80"/>
    </row>
    <row r="385" spans="4:5" x14ac:dyDescent="0.2">
      <c r="D385" s="80"/>
      <c r="E385" s="80"/>
    </row>
    <row r="386" spans="4:5" x14ac:dyDescent="0.2">
      <c r="D386" s="80"/>
      <c r="E386" s="80"/>
    </row>
    <row r="387" spans="4:5" x14ac:dyDescent="0.2">
      <c r="D387" s="80"/>
      <c r="E387" s="80"/>
    </row>
    <row r="388" spans="4:5" x14ac:dyDescent="0.2">
      <c r="D388" s="80"/>
      <c r="E388" s="80"/>
    </row>
    <row r="389" spans="4:5" x14ac:dyDescent="0.2">
      <c r="D389" s="80"/>
      <c r="E389" s="80"/>
    </row>
    <row r="390" spans="4:5" x14ac:dyDescent="0.2">
      <c r="D390" s="80"/>
      <c r="E390" s="80"/>
    </row>
    <row r="391" spans="4:5" x14ac:dyDescent="0.2">
      <c r="D391" s="80"/>
      <c r="E391" s="80"/>
    </row>
    <row r="392" spans="4:5" x14ac:dyDescent="0.2">
      <c r="D392" s="80"/>
      <c r="E392" s="80"/>
    </row>
    <row r="393" spans="4:5" x14ac:dyDescent="0.2">
      <c r="D393" s="80"/>
      <c r="E393" s="80"/>
    </row>
    <row r="394" spans="4:5" x14ac:dyDescent="0.2">
      <c r="D394" s="80"/>
      <c r="E394" s="80"/>
    </row>
    <row r="395" spans="4:5" x14ac:dyDescent="0.2">
      <c r="D395" s="80"/>
      <c r="E395" s="80"/>
    </row>
    <row r="396" spans="4:5" x14ac:dyDescent="0.2">
      <c r="D396" s="80"/>
      <c r="E396" s="80"/>
    </row>
    <row r="397" spans="4:5" x14ac:dyDescent="0.2">
      <c r="D397" s="80"/>
      <c r="E397" s="80"/>
    </row>
    <row r="398" spans="4:5" x14ac:dyDescent="0.2">
      <c r="D398" s="80"/>
      <c r="E398" s="80"/>
    </row>
    <row r="399" spans="4:5" x14ac:dyDescent="0.2">
      <c r="D399" s="80"/>
      <c r="E399" s="80"/>
    </row>
    <row r="400" spans="4:5" x14ac:dyDescent="0.2">
      <c r="D400" s="80"/>
      <c r="E400" s="80"/>
    </row>
    <row r="401" spans="4:5" x14ac:dyDescent="0.2">
      <c r="D401" s="80"/>
      <c r="E401" s="80"/>
    </row>
    <row r="402" spans="4:5" x14ac:dyDescent="0.2">
      <c r="D402" s="80"/>
      <c r="E402" s="80"/>
    </row>
  </sheetData>
  <mergeCells count="1">
    <mergeCell ref="M20:R20"/>
  </mergeCells>
  <conditionalFormatting sqref="B8:B49">
    <cfRule type="cellIs" dxfId="4" priority="2" stopIfTrue="1" operator="equal">
      <formula>"Adjustment to Income/Expense/Rate Base:"</formula>
    </cfRule>
  </conditionalFormatting>
  <conditionalFormatting sqref="K1">
    <cfRule type="cellIs" dxfId="3"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SZ49:SZ51 JD49:JD51 H48:H51 WVP983084:WVP983088 WLT983084:WLT983088 WBX983084:WBX983088 VSB983084:VSB983088 VIF983084:VIF983088 UYJ983084:UYJ983088 UON983084:UON983088 UER983084:UER983088 TUV983084:TUV983088 TKZ983084:TKZ983088 TBD983084:TBD983088 SRH983084:SRH983088 SHL983084:SHL983088 RXP983084:RXP983088 RNT983084:RNT983088 RDX983084:RDX983088 QUB983084:QUB983088 QKF983084:QKF983088 QAJ983084:QAJ983088 PQN983084:PQN983088 PGR983084:PGR983088 OWV983084:OWV983088 OMZ983084:OMZ983088 ODD983084:ODD983088 NTH983084:NTH983088 NJL983084:NJL983088 MZP983084:MZP983088 MPT983084:MPT983088 MFX983084:MFX983088 LWB983084:LWB983088 LMF983084:LMF983088 LCJ983084:LCJ983088 KSN983084:KSN983088 KIR983084:KIR983088 JYV983084:JYV983088 JOZ983084:JOZ983088 JFD983084:JFD983088 IVH983084:IVH983088 ILL983084:ILL983088 IBP983084:IBP983088 HRT983084:HRT983088 HHX983084:HHX983088 GYB983084:GYB983088 GOF983084:GOF983088 GEJ983084:GEJ983088 FUN983084:FUN983088 FKR983084:FKR983088 FAV983084:FAV983088 EQZ983084:EQZ983088 EHD983084:EHD983088 DXH983084:DXH983088 DNL983084:DNL983088 DDP983084:DDP983088 CTT983084:CTT983088 CJX983084:CJX983088 CAB983084:CAB983088 BQF983084:BQF983088 BGJ983084:BGJ983088 AWN983084:AWN983088 AMR983084:AMR983088 ACV983084:ACV983088 SZ983084:SZ983088 JD983084:JD983088 H983084:H983088 WVP917548:WVP917552 WLT917548:WLT917552 WBX917548:WBX917552 VSB917548:VSB917552 VIF917548:VIF917552 UYJ917548:UYJ917552 UON917548:UON917552 UER917548:UER917552 TUV917548:TUV917552 TKZ917548:TKZ917552 TBD917548:TBD917552 SRH917548:SRH917552 SHL917548:SHL917552 RXP917548:RXP917552 RNT917548:RNT917552 RDX917548:RDX917552 QUB917548:QUB917552 QKF917548:QKF917552 QAJ917548:QAJ917552 PQN917548:PQN917552 PGR917548:PGR917552 OWV917548:OWV917552 OMZ917548:OMZ917552 ODD917548:ODD917552 NTH917548:NTH917552 NJL917548:NJL917552 MZP917548:MZP917552 MPT917548:MPT917552 MFX917548:MFX917552 LWB917548:LWB917552 LMF917548:LMF917552 LCJ917548:LCJ917552 KSN917548:KSN917552 KIR917548:KIR917552 JYV917548:JYV917552 JOZ917548:JOZ917552 JFD917548:JFD917552 IVH917548:IVH917552 ILL917548:ILL917552 IBP917548:IBP917552 HRT917548:HRT917552 HHX917548:HHX917552 GYB917548:GYB917552 GOF917548:GOF917552 GEJ917548:GEJ917552 FUN917548:FUN917552 FKR917548:FKR917552 FAV917548:FAV917552 EQZ917548:EQZ917552 EHD917548:EHD917552 DXH917548:DXH917552 DNL917548:DNL917552 DDP917548:DDP917552 CTT917548:CTT917552 CJX917548:CJX917552 CAB917548:CAB917552 BQF917548:BQF917552 BGJ917548:BGJ917552 AWN917548:AWN917552 AMR917548:AMR917552 ACV917548:ACV917552 SZ917548:SZ917552 JD917548:JD917552 H917548:H917552 WVP852012:WVP852016 WLT852012:WLT852016 WBX852012:WBX852016 VSB852012:VSB852016 VIF852012:VIF852016 UYJ852012:UYJ852016 UON852012:UON852016 UER852012:UER852016 TUV852012:TUV852016 TKZ852012:TKZ852016 TBD852012:TBD852016 SRH852012:SRH852016 SHL852012:SHL852016 RXP852012:RXP852016 RNT852012:RNT852016 RDX852012:RDX852016 QUB852012:QUB852016 QKF852012:QKF852016 QAJ852012:QAJ852016 PQN852012:PQN852016 PGR852012:PGR852016 OWV852012:OWV852016 OMZ852012:OMZ852016 ODD852012:ODD852016 NTH852012:NTH852016 NJL852012:NJL852016 MZP852012:MZP852016 MPT852012:MPT852016 MFX852012:MFX852016 LWB852012:LWB852016 LMF852012:LMF852016 LCJ852012:LCJ852016 KSN852012:KSN852016 KIR852012:KIR852016 JYV852012:JYV852016 JOZ852012:JOZ852016 JFD852012:JFD852016 IVH852012:IVH852016 ILL852012:ILL852016 IBP852012:IBP852016 HRT852012:HRT852016 HHX852012:HHX852016 GYB852012:GYB852016 GOF852012:GOF852016 GEJ852012:GEJ852016 FUN852012:FUN852016 FKR852012:FKR852016 FAV852012:FAV852016 EQZ852012:EQZ852016 EHD852012:EHD852016 DXH852012:DXH852016 DNL852012:DNL852016 DDP852012:DDP852016 CTT852012:CTT852016 CJX852012:CJX852016 CAB852012:CAB852016 BQF852012:BQF852016 BGJ852012:BGJ852016 AWN852012:AWN852016 AMR852012:AMR852016 ACV852012:ACV852016 SZ852012:SZ852016 JD852012:JD852016 H852012:H852016 WVP786476:WVP786480 WLT786476:WLT786480 WBX786476:WBX786480 VSB786476:VSB786480 VIF786476:VIF786480 UYJ786476:UYJ786480 UON786476:UON786480 UER786476:UER786480 TUV786476:TUV786480 TKZ786476:TKZ786480 TBD786476:TBD786480 SRH786476:SRH786480 SHL786476:SHL786480 RXP786476:RXP786480 RNT786476:RNT786480 RDX786476:RDX786480 QUB786476:QUB786480 QKF786476:QKF786480 QAJ786476:QAJ786480 PQN786476:PQN786480 PGR786476:PGR786480 OWV786476:OWV786480 OMZ786476:OMZ786480 ODD786476:ODD786480 NTH786476:NTH786480 NJL786476:NJL786480 MZP786476:MZP786480 MPT786476:MPT786480 MFX786476:MFX786480 LWB786476:LWB786480 LMF786476:LMF786480 LCJ786476:LCJ786480 KSN786476:KSN786480 KIR786476:KIR786480 JYV786476:JYV786480 JOZ786476:JOZ786480 JFD786476:JFD786480 IVH786476:IVH786480 ILL786476:ILL786480 IBP786476:IBP786480 HRT786476:HRT786480 HHX786476:HHX786480 GYB786476:GYB786480 GOF786476:GOF786480 GEJ786476:GEJ786480 FUN786476:FUN786480 FKR786476:FKR786480 FAV786476:FAV786480 EQZ786476:EQZ786480 EHD786476:EHD786480 DXH786476:DXH786480 DNL786476:DNL786480 DDP786476:DDP786480 CTT786476:CTT786480 CJX786476:CJX786480 CAB786476:CAB786480 BQF786476:BQF786480 BGJ786476:BGJ786480 AWN786476:AWN786480 AMR786476:AMR786480 ACV786476:ACV786480 SZ786476:SZ786480 JD786476:JD786480 H786476:H786480 WVP720940:WVP720944 WLT720940:WLT720944 WBX720940:WBX720944 VSB720940:VSB720944 VIF720940:VIF720944 UYJ720940:UYJ720944 UON720940:UON720944 UER720940:UER720944 TUV720940:TUV720944 TKZ720940:TKZ720944 TBD720940:TBD720944 SRH720940:SRH720944 SHL720940:SHL720944 RXP720940:RXP720944 RNT720940:RNT720944 RDX720940:RDX720944 QUB720940:QUB720944 QKF720940:QKF720944 QAJ720940:QAJ720944 PQN720940:PQN720944 PGR720940:PGR720944 OWV720940:OWV720944 OMZ720940:OMZ720944 ODD720940:ODD720944 NTH720940:NTH720944 NJL720940:NJL720944 MZP720940:MZP720944 MPT720940:MPT720944 MFX720940:MFX720944 LWB720940:LWB720944 LMF720940:LMF720944 LCJ720940:LCJ720944 KSN720940:KSN720944 KIR720940:KIR720944 JYV720940:JYV720944 JOZ720940:JOZ720944 JFD720940:JFD720944 IVH720940:IVH720944 ILL720940:ILL720944 IBP720940:IBP720944 HRT720940:HRT720944 HHX720940:HHX720944 GYB720940:GYB720944 GOF720940:GOF720944 GEJ720940:GEJ720944 FUN720940:FUN720944 FKR720940:FKR720944 FAV720940:FAV720944 EQZ720940:EQZ720944 EHD720940:EHD720944 DXH720940:DXH720944 DNL720940:DNL720944 DDP720940:DDP720944 CTT720940:CTT720944 CJX720940:CJX720944 CAB720940:CAB720944 BQF720940:BQF720944 BGJ720940:BGJ720944 AWN720940:AWN720944 AMR720940:AMR720944 ACV720940:ACV720944 SZ720940:SZ720944 JD720940:JD720944 H720940:H720944 WVP655404:WVP655408 WLT655404:WLT655408 WBX655404:WBX655408 VSB655404:VSB655408 VIF655404:VIF655408 UYJ655404:UYJ655408 UON655404:UON655408 UER655404:UER655408 TUV655404:TUV655408 TKZ655404:TKZ655408 TBD655404:TBD655408 SRH655404:SRH655408 SHL655404:SHL655408 RXP655404:RXP655408 RNT655404:RNT655408 RDX655404:RDX655408 QUB655404:QUB655408 QKF655404:QKF655408 QAJ655404:QAJ655408 PQN655404:PQN655408 PGR655404:PGR655408 OWV655404:OWV655408 OMZ655404:OMZ655408 ODD655404:ODD655408 NTH655404:NTH655408 NJL655404:NJL655408 MZP655404:MZP655408 MPT655404:MPT655408 MFX655404:MFX655408 LWB655404:LWB655408 LMF655404:LMF655408 LCJ655404:LCJ655408 KSN655404:KSN655408 KIR655404:KIR655408 JYV655404:JYV655408 JOZ655404:JOZ655408 JFD655404:JFD655408 IVH655404:IVH655408 ILL655404:ILL655408 IBP655404:IBP655408 HRT655404:HRT655408 HHX655404:HHX655408 GYB655404:GYB655408 GOF655404:GOF655408 GEJ655404:GEJ655408 FUN655404:FUN655408 FKR655404:FKR655408 FAV655404:FAV655408 EQZ655404:EQZ655408 EHD655404:EHD655408 DXH655404:DXH655408 DNL655404:DNL655408 DDP655404:DDP655408 CTT655404:CTT655408 CJX655404:CJX655408 CAB655404:CAB655408 BQF655404:BQF655408 BGJ655404:BGJ655408 AWN655404:AWN655408 AMR655404:AMR655408 ACV655404:ACV655408 SZ655404:SZ655408 JD655404:JD655408 H655404:H655408 WVP589868:WVP589872 WLT589868:WLT589872 WBX589868:WBX589872 VSB589868:VSB589872 VIF589868:VIF589872 UYJ589868:UYJ589872 UON589868:UON589872 UER589868:UER589872 TUV589868:TUV589872 TKZ589868:TKZ589872 TBD589868:TBD589872 SRH589868:SRH589872 SHL589868:SHL589872 RXP589868:RXP589872 RNT589868:RNT589872 RDX589868:RDX589872 QUB589868:QUB589872 QKF589868:QKF589872 QAJ589868:QAJ589872 PQN589868:PQN589872 PGR589868:PGR589872 OWV589868:OWV589872 OMZ589868:OMZ589872 ODD589868:ODD589872 NTH589868:NTH589872 NJL589868:NJL589872 MZP589868:MZP589872 MPT589868:MPT589872 MFX589868:MFX589872 LWB589868:LWB589872 LMF589868:LMF589872 LCJ589868:LCJ589872 KSN589868:KSN589872 KIR589868:KIR589872 JYV589868:JYV589872 JOZ589868:JOZ589872 JFD589868:JFD589872 IVH589868:IVH589872 ILL589868:ILL589872 IBP589868:IBP589872 HRT589868:HRT589872 HHX589868:HHX589872 GYB589868:GYB589872 GOF589868:GOF589872 GEJ589868:GEJ589872 FUN589868:FUN589872 FKR589868:FKR589872 FAV589868:FAV589872 EQZ589868:EQZ589872 EHD589868:EHD589872 DXH589868:DXH589872 DNL589868:DNL589872 DDP589868:DDP589872 CTT589868:CTT589872 CJX589868:CJX589872 CAB589868:CAB589872 BQF589868:BQF589872 BGJ589868:BGJ589872 AWN589868:AWN589872 AMR589868:AMR589872 ACV589868:ACV589872 SZ589868:SZ589872 JD589868:JD589872 H589868:H589872 WVP524332:WVP524336 WLT524332:WLT524336 WBX524332:WBX524336 VSB524332:VSB524336 VIF524332:VIF524336 UYJ524332:UYJ524336 UON524332:UON524336 UER524332:UER524336 TUV524332:TUV524336 TKZ524332:TKZ524336 TBD524332:TBD524336 SRH524332:SRH524336 SHL524332:SHL524336 RXP524332:RXP524336 RNT524332:RNT524336 RDX524332:RDX524336 QUB524332:QUB524336 QKF524332:QKF524336 QAJ524332:QAJ524336 PQN524332:PQN524336 PGR524332:PGR524336 OWV524332:OWV524336 OMZ524332:OMZ524336 ODD524332:ODD524336 NTH524332:NTH524336 NJL524332:NJL524336 MZP524332:MZP524336 MPT524332:MPT524336 MFX524332:MFX524336 LWB524332:LWB524336 LMF524332:LMF524336 LCJ524332:LCJ524336 KSN524332:KSN524336 KIR524332:KIR524336 JYV524332:JYV524336 JOZ524332:JOZ524336 JFD524332:JFD524336 IVH524332:IVH524336 ILL524332:ILL524336 IBP524332:IBP524336 HRT524332:HRT524336 HHX524332:HHX524336 GYB524332:GYB524336 GOF524332:GOF524336 GEJ524332:GEJ524336 FUN524332:FUN524336 FKR524332:FKR524336 FAV524332:FAV524336 EQZ524332:EQZ524336 EHD524332:EHD524336 DXH524332:DXH524336 DNL524332:DNL524336 DDP524332:DDP524336 CTT524332:CTT524336 CJX524332:CJX524336 CAB524332:CAB524336 BQF524332:BQF524336 BGJ524332:BGJ524336 AWN524332:AWN524336 AMR524332:AMR524336 ACV524332:ACV524336 SZ524332:SZ524336 JD524332:JD524336 H524332:H524336 WVP458796:WVP458800 WLT458796:WLT458800 WBX458796:WBX458800 VSB458796:VSB458800 VIF458796:VIF458800 UYJ458796:UYJ458800 UON458796:UON458800 UER458796:UER458800 TUV458796:TUV458800 TKZ458796:TKZ458800 TBD458796:TBD458800 SRH458796:SRH458800 SHL458796:SHL458800 RXP458796:RXP458800 RNT458796:RNT458800 RDX458796:RDX458800 QUB458796:QUB458800 QKF458796:QKF458800 QAJ458796:QAJ458800 PQN458796:PQN458800 PGR458796:PGR458800 OWV458796:OWV458800 OMZ458796:OMZ458800 ODD458796:ODD458800 NTH458796:NTH458800 NJL458796:NJL458800 MZP458796:MZP458800 MPT458796:MPT458800 MFX458796:MFX458800 LWB458796:LWB458800 LMF458796:LMF458800 LCJ458796:LCJ458800 KSN458796:KSN458800 KIR458796:KIR458800 JYV458796:JYV458800 JOZ458796:JOZ458800 JFD458796:JFD458800 IVH458796:IVH458800 ILL458796:ILL458800 IBP458796:IBP458800 HRT458796:HRT458800 HHX458796:HHX458800 GYB458796:GYB458800 GOF458796:GOF458800 GEJ458796:GEJ458800 FUN458796:FUN458800 FKR458796:FKR458800 FAV458796:FAV458800 EQZ458796:EQZ458800 EHD458796:EHD458800 DXH458796:DXH458800 DNL458796:DNL458800 DDP458796:DDP458800 CTT458796:CTT458800 CJX458796:CJX458800 CAB458796:CAB458800 BQF458796:BQF458800 BGJ458796:BGJ458800 AWN458796:AWN458800 AMR458796:AMR458800 ACV458796:ACV458800 SZ458796:SZ458800 JD458796:JD458800 H458796:H458800 WVP393260:WVP393264 WLT393260:WLT393264 WBX393260:WBX393264 VSB393260:VSB393264 VIF393260:VIF393264 UYJ393260:UYJ393264 UON393260:UON393264 UER393260:UER393264 TUV393260:TUV393264 TKZ393260:TKZ393264 TBD393260:TBD393264 SRH393260:SRH393264 SHL393260:SHL393264 RXP393260:RXP393264 RNT393260:RNT393264 RDX393260:RDX393264 QUB393260:QUB393264 QKF393260:QKF393264 QAJ393260:QAJ393264 PQN393260:PQN393264 PGR393260:PGR393264 OWV393260:OWV393264 OMZ393260:OMZ393264 ODD393260:ODD393264 NTH393260:NTH393264 NJL393260:NJL393264 MZP393260:MZP393264 MPT393260:MPT393264 MFX393260:MFX393264 LWB393260:LWB393264 LMF393260:LMF393264 LCJ393260:LCJ393264 KSN393260:KSN393264 KIR393260:KIR393264 JYV393260:JYV393264 JOZ393260:JOZ393264 JFD393260:JFD393264 IVH393260:IVH393264 ILL393260:ILL393264 IBP393260:IBP393264 HRT393260:HRT393264 HHX393260:HHX393264 GYB393260:GYB393264 GOF393260:GOF393264 GEJ393260:GEJ393264 FUN393260:FUN393264 FKR393260:FKR393264 FAV393260:FAV393264 EQZ393260:EQZ393264 EHD393260:EHD393264 DXH393260:DXH393264 DNL393260:DNL393264 DDP393260:DDP393264 CTT393260:CTT393264 CJX393260:CJX393264 CAB393260:CAB393264 BQF393260:BQF393264 BGJ393260:BGJ393264 AWN393260:AWN393264 AMR393260:AMR393264 ACV393260:ACV393264 SZ393260:SZ393264 JD393260:JD393264 H393260:H393264 WVP327724:WVP327728 WLT327724:WLT327728 WBX327724:WBX327728 VSB327724:VSB327728 VIF327724:VIF327728 UYJ327724:UYJ327728 UON327724:UON327728 UER327724:UER327728 TUV327724:TUV327728 TKZ327724:TKZ327728 TBD327724:TBD327728 SRH327724:SRH327728 SHL327724:SHL327728 RXP327724:RXP327728 RNT327724:RNT327728 RDX327724:RDX327728 QUB327724:QUB327728 QKF327724:QKF327728 QAJ327724:QAJ327728 PQN327724:PQN327728 PGR327724:PGR327728 OWV327724:OWV327728 OMZ327724:OMZ327728 ODD327724:ODD327728 NTH327724:NTH327728 NJL327724:NJL327728 MZP327724:MZP327728 MPT327724:MPT327728 MFX327724:MFX327728 LWB327724:LWB327728 LMF327724:LMF327728 LCJ327724:LCJ327728 KSN327724:KSN327728 KIR327724:KIR327728 JYV327724:JYV327728 JOZ327724:JOZ327728 JFD327724:JFD327728 IVH327724:IVH327728 ILL327724:ILL327728 IBP327724:IBP327728 HRT327724:HRT327728 HHX327724:HHX327728 GYB327724:GYB327728 GOF327724:GOF327728 GEJ327724:GEJ327728 FUN327724:FUN327728 FKR327724:FKR327728 FAV327724:FAV327728 EQZ327724:EQZ327728 EHD327724:EHD327728 DXH327724:DXH327728 DNL327724:DNL327728 DDP327724:DDP327728 CTT327724:CTT327728 CJX327724:CJX327728 CAB327724:CAB327728 BQF327724:BQF327728 BGJ327724:BGJ327728 AWN327724:AWN327728 AMR327724:AMR327728 ACV327724:ACV327728 SZ327724:SZ327728 JD327724:JD327728 H327724:H327728 WVP262188:WVP262192 WLT262188:WLT262192 WBX262188:WBX262192 VSB262188:VSB262192 VIF262188:VIF262192 UYJ262188:UYJ262192 UON262188:UON262192 UER262188:UER262192 TUV262188:TUV262192 TKZ262188:TKZ262192 TBD262188:TBD262192 SRH262188:SRH262192 SHL262188:SHL262192 RXP262188:RXP262192 RNT262188:RNT262192 RDX262188:RDX262192 QUB262188:QUB262192 QKF262188:QKF262192 QAJ262188:QAJ262192 PQN262188:PQN262192 PGR262188:PGR262192 OWV262188:OWV262192 OMZ262188:OMZ262192 ODD262188:ODD262192 NTH262188:NTH262192 NJL262188:NJL262192 MZP262188:MZP262192 MPT262188:MPT262192 MFX262188:MFX262192 LWB262188:LWB262192 LMF262188:LMF262192 LCJ262188:LCJ262192 KSN262188:KSN262192 KIR262188:KIR262192 JYV262188:JYV262192 JOZ262188:JOZ262192 JFD262188:JFD262192 IVH262188:IVH262192 ILL262188:ILL262192 IBP262188:IBP262192 HRT262188:HRT262192 HHX262188:HHX262192 GYB262188:GYB262192 GOF262188:GOF262192 GEJ262188:GEJ262192 FUN262188:FUN262192 FKR262188:FKR262192 FAV262188:FAV262192 EQZ262188:EQZ262192 EHD262188:EHD262192 DXH262188:DXH262192 DNL262188:DNL262192 DDP262188:DDP262192 CTT262188:CTT262192 CJX262188:CJX262192 CAB262188:CAB262192 BQF262188:BQF262192 BGJ262188:BGJ262192 AWN262188:AWN262192 AMR262188:AMR262192 ACV262188:ACV262192 SZ262188:SZ262192 JD262188:JD262192 H262188:H262192 WVP196652:WVP196656 WLT196652:WLT196656 WBX196652:WBX196656 VSB196652:VSB196656 VIF196652:VIF196656 UYJ196652:UYJ196656 UON196652:UON196656 UER196652:UER196656 TUV196652:TUV196656 TKZ196652:TKZ196656 TBD196652:TBD196656 SRH196652:SRH196656 SHL196652:SHL196656 RXP196652:RXP196656 RNT196652:RNT196656 RDX196652:RDX196656 QUB196652:QUB196656 QKF196652:QKF196656 QAJ196652:QAJ196656 PQN196652:PQN196656 PGR196652:PGR196656 OWV196652:OWV196656 OMZ196652:OMZ196656 ODD196652:ODD196656 NTH196652:NTH196656 NJL196652:NJL196656 MZP196652:MZP196656 MPT196652:MPT196656 MFX196652:MFX196656 LWB196652:LWB196656 LMF196652:LMF196656 LCJ196652:LCJ196656 KSN196652:KSN196656 KIR196652:KIR196656 JYV196652:JYV196656 JOZ196652:JOZ196656 JFD196652:JFD196656 IVH196652:IVH196656 ILL196652:ILL196656 IBP196652:IBP196656 HRT196652:HRT196656 HHX196652:HHX196656 GYB196652:GYB196656 GOF196652:GOF196656 GEJ196652:GEJ196656 FUN196652:FUN196656 FKR196652:FKR196656 FAV196652:FAV196656 EQZ196652:EQZ196656 EHD196652:EHD196656 DXH196652:DXH196656 DNL196652:DNL196656 DDP196652:DDP196656 CTT196652:CTT196656 CJX196652:CJX196656 CAB196652:CAB196656 BQF196652:BQF196656 BGJ196652:BGJ196656 AWN196652:AWN196656 AMR196652:AMR196656 ACV196652:ACV196656 SZ196652:SZ196656 JD196652:JD196656 H196652:H196656 WVP131116:WVP131120 WLT131116:WLT131120 WBX131116:WBX131120 VSB131116:VSB131120 VIF131116:VIF131120 UYJ131116:UYJ131120 UON131116:UON131120 UER131116:UER131120 TUV131116:TUV131120 TKZ131116:TKZ131120 TBD131116:TBD131120 SRH131116:SRH131120 SHL131116:SHL131120 RXP131116:RXP131120 RNT131116:RNT131120 RDX131116:RDX131120 QUB131116:QUB131120 QKF131116:QKF131120 QAJ131116:QAJ131120 PQN131116:PQN131120 PGR131116:PGR131120 OWV131116:OWV131120 OMZ131116:OMZ131120 ODD131116:ODD131120 NTH131116:NTH131120 NJL131116:NJL131120 MZP131116:MZP131120 MPT131116:MPT131120 MFX131116:MFX131120 LWB131116:LWB131120 LMF131116:LMF131120 LCJ131116:LCJ131120 KSN131116:KSN131120 KIR131116:KIR131120 JYV131116:JYV131120 JOZ131116:JOZ131120 JFD131116:JFD131120 IVH131116:IVH131120 ILL131116:ILL131120 IBP131116:IBP131120 HRT131116:HRT131120 HHX131116:HHX131120 GYB131116:GYB131120 GOF131116:GOF131120 GEJ131116:GEJ131120 FUN131116:FUN131120 FKR131116:FKR131120 FAV131116:FAV131120 EQZ131116:EQZ131120 EHD131116:EHD131120 DXH131116:DXH131120 DNL131116:DNL131120 DDP131116:DDP131120 CTT131116:CTT131120 CJX131116:CJX131120 CAB131116:CAB131120 BQF131116:BQF131120 BGJ131116:BGJ131120 AWN131116:AWN131120 AMR131116:AMR131120 ACV131116:ACV131120 SZ131116:SZ131120 JD131116:JD131120 H131116:H131120 WVP65580:WVP65584 WLT65580:WLT65584 WBX65580:WBX65584 VSB65580:VSB65584 VIF65580:VIF65584 UYJ65580:UYJ65584 UON65580:UON65584 UER65580:UER65584 TUV65580:TUV65584 TKZ65580:TKZ65584 TBD65580:TBD65584 SRH65580:SRH65584 SHL65580:SHL65584 RXP65580:RXP65584 RNT65580:RNT65584 RDX65580:RDX65584 QUB65580:QUB65584 QKF65580:QKF65584 QAJ65580:QAJ65584 PQN65580:PQN65584 PGR65580:PGR65584 OWV65580:OWV65584 OMZ65580:OMZ65584 ODD65580:ODD65584 NTH65580:NTH65584 NJL65580:NJL65584 MZP65580:MZP65584 MPT65580:MPT65584 MFX65580:MFX65584 LWB65580:LWB65584 LMF65580:LMF65584 LCJ65580:LCJ65584 KSN65580:KSN65584 KIR65580:KIR65584 JYV65580:JYV65584 JOZ65580:JOZ65584 JFD65580:JFD65584 IVH65580:IVH65584 ILL65580:ILL65584 IBP65580:IBP65584 HRT65580:HRT65584 HHX65580:HHX65584 GYB65580:GYB65584 GOF65580:GOF65584 GEJ65580:GEJ65584 FUN65580:FUN65584 FKR65580:FKR65584 FAV65580:FAV65584 EQZ65580:EQZ65584 EHD65580:EHD65584 DXH65580:DXH65584 DNL65580:DNL65584 DDP65580:DDP65584 CTT65580:CTT65584 CJX65580:CJX65584 CAB65580:CAB65584 BQF65580:BQF65584 BGJ65580:BGJ65584 AWN65580:AWN65584 AMR65580:AMR65584 ACV65580:ACV65584 SZ65580:SZ65584 JD65580:JD65584 H65580:H65584 WVP49:WVP51 WLT49:WLT51 WBX49:WBX51 VSB49:VSB51 VIF49:VIF51 UYJ49:UYJ51 UON49:UON51 UER49:UER51 TUV49:TUV51 TKZ49:TKZ51 TBD49:TBD51 SRH49:SRH51 SHL49:SHL51 RXP49:RXP51 RNT49:RNT51 RDX49:RDX51 QUB49:QUB51 QKF49:QKF51 QAJ49:QAJ51 PQN49:PQN51 PGR49:PGR51 OWV49:OWV51 OMZ49:OMZ51 ODD49:ODD51 NTH49:NTH51 NJL49:NJL51 MZP49:MZP51 MPT49:MPT51 MFX49:MFX51 LWB49:LWB51 LMF49:LMF51 LCJ49:LCJ51 KSN49:KSN51 KIR49:KIR51 JYV49:JYV51 JOZ49:JOZ51 JFD49:JFD51 IVH49:IVH51 ILL49:ILL51 IBP49:IBP51 HRT49:HRT51 HHX49:HHX51 GYB49:GYB51 GOF49:GOF51 GEJ49:GEJ51 FUN49:FUN51 FKR49:FKR51 FAV49:FAV51 EQZ49:EQZ51 EHD49:EHD51 DXH49:DXH51 DNL49:DNL51 DDP49:DDP51 CTT49:CTT51 CJX49:CJX51 CAB49:CAB51 BQF49:BQF51 BGJ49:BGJ51 AWN49:AWN51 AMR49:AMR51 ACV49:ACV51" xr:uid="{E5C28B39-13DF-4B7A-AE2D-2E3736609925}">
      <formula1>$H$68:$H$159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50:F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xr:uid="{57C41297-4D4C-4CB6-B91D-B7A52BA526AB}">
      <formula1>"1, 2, 3"</formula1>
    </dataValidation>
    <dataValidation type="list" errorStyle="warning" allowBlank="1" showInputMessage="1" showErrorMessage="1" errorTitle="FERC ACCOUNT" error="This FERC Account is not included in the drop-down list. Is this the account you want to use?" sqref="D48:D50 IZ49:IZ51 D51:E51 E50 WVM983086:WVM983088 WLQ983086:WLQ983088 WBU983086:WBU983088 VRY983086:VRY983088 VIC983086:VIC983088 UYG983086:UYG983088 UOK983086:UOK983088 UEO983086:UEO983088 TUS983086:TUS983088 TKW983086:TKW983088 TBA983086:TBA983088 SRE983086:SRE983088 SHI983086:SHI983088 RXM983086:RXM983088 RNQ983086:RNQ983088 RDU983086:RDU983088 QTY983086:QTY983088 QKC983086:QKC983088 QAG983086:QAG983088 PQK983086:PQK983088 PGO983086:PGO983088 OWS983086:OWS983088 OMW983086:OMW983088 ODA983086:ODA983088 NTE983086:NTE983088 NJI983086:NJI983088 MZM983086:MZM983088 MPQ983086:MPQ983088 MFU983086:MFU983088 LVY983086:LVY983088 LMC983086:LMC983088 LCG983086:LCG983088 KSK983086:KSK983088 KIO983086:KIO983088 JYS983086:JYS983088 JOW983086:JOW983088 JFA983086:JFA983088 IVE983086:IVE983088 ILI983086:ILI983088 IBM983086:IBM983088 HRQ983086:HRQ983088 HHU983086:HHU983088 GXY983086:GXY983088 GOC983086:GOC983088 GEG983086:GEG983088 FUK983086:FUK983088 FKO983086:FKO983088 FAS983086:FAS983088 EQW983086:EQW983088 EHA983086:EHA983088 DXE983086:DXE983088 DNI983086:DNI983088 DDM983086:DDM983088 CTQ983086:CTQ983088 CJU983086:CJU983088 BZY983086:BZY983088 BQC983086:BQC983088 BGG983086:BGG983088 AWK983086:AWK983088 AMO983086:AMO983088 ACS983086:ACS983088 SW983086:SW983088 JA983086:JA983088 E983086:E983088 WVM917550:WVM917552 WLQ917550:WLQ917552 WBU917550:WBU917552 VRY917550:VRY917552 VIC917550:VIC917552 UYG917550:UYG917552 UOK917550:UOK917552 UEO917550:UEO917552 TUS917550:TUS917552 TKW917550:TKW917552 TBA917550:TBA917552 SRE917550:SRE917552 SHI917550:SHI917552 RXM917550:RXM917552 RNQ917550:RNQ917552 RDU917550:RDU917552 QTY917550:QTY917552 QKC917550:QKC917552 QAG917550:QAG917552 PQK917550:PQK917552 PGO917550:PGO917552 OWS917550:OWS917552 OMW917550:OMW917552 ODA917550:ODA917552 NTE917550:NTE917552 NJI917550:NJI917552 MZM917550:MZM917552 MPQ917550:MPQ917552 MFU917550:MFU917552 LVY917550:LVY917552 LMC917550:LMC917552 LCG917550:LCG917552 KSK917550:KSK917552 KIO917550:KIO917552 JYS917550:JYS917552 JOW917550:JOW917552 JFA917550:JFA917552 IVE917550:IVE917552 ILI917550:ILI917552 IBM917550:IBM917552 HRQ917550:HRQ917552 HHU917550:HHU917552 GXY917550:GXY917552 GOC917550:GOC917552 GEG917550:GEG917552 FUK917550:FUK917552 FKO917550:FKO917552 FAS917550:FAS917552 EQW917550:EQW917552 EHA917550:EHA917552 DXE917550:DXE917552 DNI917550:DNI917552 DDM917550:DDM917552 CTQ917550:CTQ917552 CJU917550:CJU917552 BZY917550:BZY917552 BQC917550:BQC917552 BGG917550:BGG917552 AWK917550:AWK917552 AMO917550:AMO917552 ACS917550:ACS917552 SW917550:SW917552 JA917550:JA917552 E917550:E917552 WVM852014:WVM852016 WLQ852014:WLQ852016 WBU852014:WBU852016 VRY852014:VRY852016 VIC852014:VIC852016 UYG852014:UYG852016 UOK852014:UOK852016 UEO852014:UEO852016 TUS852014:TUS852016 TKW852014:TKW852016 TBA852014:TBA852016 SRE852014:SRE852016 SHI852014:SHI852016 RXM852014:RXM852016 RNQ852014:RNQ852016 RDU852014:RDU852016 QTY852014:QTY852016 QKC852014:QKC852016 QAG852014:QAG852016 PQK852014:PQK852016 PGO852014:PGO852016 OWS852014:OWS852016 OMW852014:OMW852016 ODA852014:ODA852016 NTE852014:NTE852016 NJI852014:NJI852016 MZM852014:MZM852016 MPQ852014:MPQ852016 MFU852014:MFU852016 LVY852014:LVY852016 LMC852014:LMC852016 LCG852014:LCG852016 KSK852014:KSK852016 KIO852014:KIO852016 JYS852014:JYS852016 JOW852014:JOW852016 JFA852014:JFA852016 IVE852014:IVE852016 ILI852014:ILI852016 IBM852014:IBM852016 HRQ852014:HRQ852016 HHU852014:HHU852016 GXY852014:GXY852016 GOC852014:GOC852016 GEG852014:GEG852016 FUK852014:FUK852016 FKO852014:FKO852016 FAS852014:FAS852016 EQW852014:EQW852016 EHA852014:EHA852016 DXE852014:DXE852016 DNI852014:DNI852016 DDM852014:DDM852016 CTQ852014:CTQ852016 CJU852014:CJU852016 BZY852014:BZY852016 BQC852014:BQC852016 BGG852014:BGG852016 AWK852014:AWK852016 AMO852014:AMO852016 ACS852014:ACS852016 SW852014:SW852016 JA852014:JA852016 E852014:E852016 WVM786478:WVM786480 WLQ786478:WLQ786480 WBU786478:WBU786480 VRY786478:VRY786480 VIC786478:VIC786480 UYG786478:UYG786480 UOK786478:UOK786480 UEO786478:UEO786480 TUS786478:TUS786480 TKW786478:TKW786480 TBA786478:TBA786480 SRE786478:SRE786480 SHI786478:SHI786480 RXM786478:RXM786480 RNQ786478:RNQ786480 RDU786478:RDU786480 QTY786478:QTY786480 QKC786478:QKC786480 QAG786478:QAG786480 PQK786478:PQK786480 PGO786478:PGO786480 OWS786478:OWS786480 OMW786478:OMW786480 ODA786478:ODA786480 NTE786478:NTE786480 NJI786478:NJI786480 MZM786478:MZM786480 MPQ786478:MPQ786480 MFU786478:MFU786480 LVY786478:LVY786480 LMC786478:LMC786480 LCG786478:LCG786480 KSK786478:KSK786480 KIO786478:KIO786480 JYS786478:JYS786480 JOW786478:JOW786480 JFA786478:JFA786480 IVE786478:IVE786480 ILI786478:ILI786480 IBM786478:IBM786480 HRQ786478:HRQ786480 HHU786478:HHU786480 GXY786478:GXY786480 GOC786478:GOC786480 GEG786478:GEG786480 FUK786478:FUK786480 FKO786478:FKO786480 FAS786478:FAS786480 EQW786478:EQW786480 EHA786478:EHA786480 DXE786478:DXE786480 DNI786478:DNI786480 DDM786478:DDM786480 CTQ786478:CTQ786480 CJU786478:CJU786480 BZY786478:BZY786480 BQC786478:BQC786480 BGG786478:BGG786480 AWK786478:AWK786480 AMO786478:AMO786480 ACS786478:ACS786480 SW786478:SW786480 JA786478:JA786480 E786478:E786480 WVM720942:WVM720944 WLQ720942:WLQ720944 WBU720942:WBU720944 VRY720942:VRY720944 VIC720942:VIC720944 UYG720942:UYG720944 UOK720942:UOK720944 UEO720942:UEO720944 TUS720942:TUS720944 TKW720942:TKW720944 TBA720942:TBA720944 SRE720942:SRE720944 SHI720942:SHI720944 RXM720942:RXM720944 RNQ720942:RNQ720944 RDU720942:RDU720944 QTY720942:QTY720944 QKC720942:QKC720944 QAG720942:QAG720944 PQK720942:PQK720944 PGO720942:PGO720944 OWS720942:OWS720944 OMW720942:OMW720944 ODA720942:ODA720944 NTE720942:NTE720944 NJI720942:NJI720944 MZM720942:MZM720944 MPQ720942:MPQ720944 MFU720942:MFU720944 LVY720942:LVY720944 LMC720942:LMC720944 LCG720942:LCG720944 KSK720942:KSK720944 KIO720942:KIO720944 JYS720942:JYS720944 JOW720942:JOW720944 JFA720942:JFA720944 IVE720942:IVE720944 ILI720942:ILI720944 IBM720942:IBM720944 HRQ720942:HRQ720944 HHU720942:HHU720944 GXY720942:GXY720944 GOC720942:GOC720944 GEG720942:GEG720944 FUK720942:FUK720944 FKO720942:FKO720944 FAS720942:FAS720944 EQW720942:EQW720944 EHA720942:EHA720944 DXE720942:DXE720944 DNI720942:DNI720944 DDM720942:DDM720944 CTQ720942:CTQ720944 CJU720942:CJU720944 BZY720942:BZY720944 BQC720942:BQC720944 BGG720942:BGG720944 AWK720942:AWK720944 AMO720942:AMO720944 ACS720942:ACS720944 SW720942:SW720944 JA720942:JA720944 E720942:E720944 WVM655406:WVM655408 WLQ655406:WLQ655408 WBU655406:WBU655408 VRY655406:VRY655408 VIC655406:VIC655408 UYG655406:UYG655408 UOK655406:UOK655408 UEO655406:UEO655408 TUS655406:TUS655408 TKW655406:TKW655408 TBA655406:TBA655408 SRE655406:SRE655408 SHI655406:SHI655408 RXM655406:RXM655408 RNQ655406:RNQ655408 RDU655406:RDU655408 QTY655406:QTY655408 QKC655406:QKC655408 QAG655406:QAG655408 PQK655406:PQK655408 PGO655406:PGO655408 OWS655406:OWS655408 OMW655406:OMW655408 ODA655406:ODA655408 NTE655406:NTE655408 NJI655406:NJI655408 MZM655406:MZM655408 MPQ655406:MPQ655408 MFU655406:MFU655408 LVY655406:LVY655408 LMC655406:LMC655408 LCG655406:LCG655408 KSK655406:KSK655408 KIO655406:KIO655408 JYS655406:JYS655408 JOW655406:JOW655408 JFA655406:JFA655408 IVE655406:IVE655408 ILI655406:ILI655408 IBM655406:IBM655408 HRQ655406:HRQ655408 HHU655406:HHU655408 GXY655406:GXY655408 GOC655406:GOC655408 GEG655406:GEG655408 FUK655406:FUK655408 FKO655406:FKO655408 FAS655406:FAS655408 EQW655406:EQW655408 EHA655406:EHA655408 DXE655406:DXE655408 DNI655406:DNI655408 DDM655406:DDM655408 CTQ655406:CTQ655408 CJU655406:CJU655408 BZY655406:BZY655408 BQC655406:BQC655408 BGG655406:BGG655408 AWK655406:AWK655408 AMO655406:AMO655408 ACS655406:ACS655408 SW655406:SW655408 JA655406:JA655408 E655406:E655408 WVM589870:WVM589872 WLQ589870:WLQ589872 WBU589870:WBU589872 VRY589870:VRY589872 VIC589870:VIC589872 UYG589870:UYG589872 UOK589870:UOK589872 UEO589870:UEO589872 TUS589870:TUS589872 TKW589870:TKW589872 TBA589870:TBA589872 SRE589870:SRE589872 SHI589870:SHI589872 RXM589870:RXM589872 RNQ589870:RNQ589872 RDU589870:RDU589872 QTY589870:QTY589872 QKC589870:QKC589872 QAG589870:QAG589872 PQK589870:PQK589872 PGO589870:PGO589872 OWS589870:OWS589872 OMW589870:OMW589872 ODA589870:ODA589872 NTE589870:NTE589872 NJI589870:NJI589872 MZM589870:MZM589872 MPQ589870:MPQ589872 MFU589870:MFU589872 LVY589870:LVY589872 LMC589870:LMC589872 LCG589870:LCG589872 KSK589870:KSK589872 KIO589870:KIO589872 JYS589870:JYS589872 JOW589870:JOW589872 JFA589870:JFA589872 IVE589870:IVE589872 ILI589870:ILI589872 IBM589870:IBM589872 HRQ589870:HRQ589872 HHU589870:HHU589872 GXY589870:GXY589872 GOC589870:GOC589872 GEG589870:GEG589872 FUK589870:FUK589872 FKO589870:FKO589872 FAS589870:FAS589872 EQW589870:EQW589872 EHA589870:EHA589872 DXE589870:DXE589872 DNI589870:DNI589872 DDM589870:DDM589872 CTQ589870:CTQ589872 CJU589870:CJU589872 BZY589870:BZY589872 BQC589870:BQC589872 BGG589870:BGG589872 AWK589870:AWK589872 AMO589870:AMO589872 ACS589870:ACS589872 SW589870:SW589872 JA589870:JA589872 E589870:E589872 WVM524334:WVM524336 WLQ524334:WLQ524336 WBU524334:WBU524336 VRY524334:VRY524336 VIC524334:VIC524336 UYG524334:UYG524336 UOK524334:UOK524336 UEO524334:UEO524336 TUS524334:TUS524336 TKW524334:TKW524336 TBA524334:TBA524336 SRE524334:SRE524336 SHI524334:SHI524336 RXM524334:RXM524336 RNQ524334:RNQ524336 RDU524334:RDU524336 QTY524334:QTY524336 QKC524334:QKC524336 QAG524334:QAG524336 PQK524334:PQK524336 PGO524334:PGO524336 OWS524334:OWS524336 OMW524334:OMW524336 ODA524334:ODA524336 NTE524334:NTE524336 NJI524334:NJI524336 MZM524334:MZM524336 MPQ524334:MPQ524336 MFU524334:MFU524336 LVY524334:LVY524336 LMC524334:LMC524336 LCG524334:LCG524336 KSK524334:KSK524336 KIO524334:KIO524336 JYS524334:JYS524336 JOW524334:JOW524336 JFA524334:JFA524336 IVE524334:IVE524336 ILI524334:ILI524336 IBM524334:IBM524336 HRQ524334:HRQ524336 HHU524334:HHU524336 GXY524334:GXY524336 GOC524334:GOC524336 GEG524334:GEG524336 FUK524334:FUK524336 FKO524334:FKO524336 FAS524334:FAS524336 EQW524334:EQW524336 EHA524334:EHA524336 DXE524334:DXE524336 DNI524334:DNI524336 DDM524334:DDM524336 CTQ524334:CTQ524336 CJU524334:CJU524336 BZY524334:BZY524336 BQC524334:BQC524336 BGG524334:BGG524336 AWK524334:AWK524336 AMO524334:AMO524336 ACS524334:ACS524336 SW524334:SW524336 JA524334:JA524336 E524334:E524336 WVM458798:WVM458800 WLQ458798:WLQ458800 WBU458798:WBU458800 VRY458798:VRY458800 VIC458798:VIC458800 UYG458798:UYG458800 UOK458798:UOK458800 UEO458798:UEO458800 TUS458798:TUS458800 TKW458798:TKW458800 TBA458798:TBA458800 SRE458798:SRE458800 SHI458798:SHI458800 RXM458798:RXM458800 RNQ458798:RNQ458800 RDU458798:RDU458800 QTY458798:QTY458800 QKC458798:QKC458800 QAG458798:QAG458800 PQK458798:PQK458800 PGO458798:PGO458800 OWS458798:OWS458800 OMW458798:OMW458800 ODA458798:ODA458800 NTE458798:NTE458800 NJI458798:NJI458800 MZM458798:MZM458800 MPQ458798:MPQ458800 MFU458798:MFU458800 LVY458798:LVY458800 LMC458798:LMC458800 LCG458798:LCG458800 KSK458798:KSK458800 KIO458798:KIO458800 JYS458798:JYS458800 JOW458798:JOW458800 JFA458798:JFA458800 IVE458798:IVE458800 ILI458798:ILI458800 IBM458798:IBM458800 HRQ458798:HRQ458800 HHU458798:HHU458800 GXY458798:GXY458800 GOC458798:GOC458800 GEG458798:GEG458800 FUK458798:FUK458800 FKO458798:FKO458800 FAS458798:FAS458800 EQW458798:EQW458800 EHA458798:EHA458800 DXE458798:DXE458800 DNI458798:DNI458800 DDM458798:DDM458800 CTQ458798:CTQ458800 CJU458798:CJU458800 BZY458798:BZY458800 BQC458798:BQC458800 BGG458798:BGG458800 AWK458798:AWK458800 AMO458798:AMO458800 ACS458798:ACS458800 SW458798:SW458800 JA458798:JA458800 E458798:E458800 WVM393262:WVM393264 WLQ393262:WLQ393264 WBU393262:WBU393264 VRY393262:VRY393264 VIC393262:VIC393264 UYG393262:UYG393264 UOK393262:UOK393264 UEO393262:UEO393264 TUS393262:TUS393264 TKW393262:TKW393264 TBA393262:TBA393264 SRE393262:SRE393264 SHI393262:SHI393264 RXM393262:RXM393264 RNQ393262:RNQ393264 RDU393262:RDU393264 QTY393262:QTY393264 QKC393262:QKC393264 QAG393262:QAG393264 PQK393262:PQK393264 PGO393262:PGO393264 OWS393262:OWS393264 OMW393262:OMW393264 ODA393262:ODA393264 NTE393262:NTE393264 NJI393262:NJI393264 MZM393262:MZM393264 MPQ393262:MPQ393264 MFU393262:MFU393264 LVY393262:LVY393264 LMC393262:LMC393264 LCG393262:LCG393264 KSK393262:KSK393264 KIO393262:KIO393264 JYS393262:JYS393264 JOW393262:JOW393264 JFA393262:JFA393264 IVE393262:IVE393264 ILI393262:ILI393264 IBM393262:IBM393264 HRQ393262:HRQ393264 HHU393262:HHU393264 GXY393262:GXY393264 GOC393262:GOC393264 GEG393262:GEG393264 FUK393262:FUK393264 FKO393262:FKO393264 FAS393262:FAS393264 EQW393262:EQW393264 EHA393262:EHA393264 DXE393262:DXE393264 DNI393262:DNI393264 DDM393262:DDM393264 CTQ393262:CTQ393264 CJU393262:CJU393264 BZY393262:BZY393264 BQC393262:BQC393264 BGG393262:BGG393264 AWK393262:AWK393264 AMO393262:AMO393264 ACS393262:ACS393264 SW393262:SW393264 JA393262:JA393264 E393262:E393264 WVM327726:WVM327728 WLQ327726:WLQ327728 WBU327726:WBU327728 VRY327726:VRY327728 VIC327726:VIC327728 UYG327726:UYG327728 UOK327726:UOK327728 UEO327726:UEO327728 TUS327726:TUS327728 TKW327726:TKW327728 TBA327726:TBA327728 SRE327726:SRE327728 SHI327726:SHI327728 RXM327726:RXM327728 RNQ327726:RNQ327728 RDU327726:RDU327728 QTY327726:QTY327728 QKC327726:QKC327728 QAG327726:QAG327728 PQK327726:PQK327728 PGO327726:PGO327728 OWS327726:OWS327728 OMW327726:OMW327728 ODA327726:ODA327728 NTE327726:NTE327728 NJI327726:NJI327728 MZM327726:MZM327728 MPQ327726:MPQ327728 MFU327726:MFU327728 LVY327726:LVY327728 LMC327726:LMC327728 LCG327726:LCG327728 KSK327726:KSK327728 KIO327726:KIO327728 JYS327726:JYS327728 JOW327726:JOW327728 JFA327726:JFA327728 IVE327726:IVE327728 ILI327726:ILI327728 IBM327726:IBM327728 HRQ327726:HRQ327728 HHU327726:HHU327728 GXY327726:GXY327728 GOC327726:GOC327728 GEG327726:GEG327728 FUK327726:FUK327728 FKO327726:FKO327728 FAS327726:FAS327728 EQW327726:EQW327728 EHA327726:EHA327728 DXE327726:DXE327728 DNI327726:DNI327728 DDM327726:DDM327728 CTQ327726:CTQ327728 CJU327726:CJU327728 BZY327726:BZY327728 BQC327726:BQC327728 BGG327726:BGG327728 AWK327726:AWK327728 AMO327726:AMO327728 ACS327726:ACS327728 SW327726:SW327728 JA327726:JA327728 E327726:E327728 WVM262190:WVM262192 WLQ262190:WLQ262192 WBU262190:WBU262192 VRY262190:VRY262192 VIC262190:VIC262192 UYG262190:UYG262192 UOK262190:UOK262192 UEO262190:UEO262192 TUS262190:TUS262192 TKW262190:TKW262192 TBA262190:TBA262192 SRE262190:SRE262192 SHI262190:SHI262192 RXM262190:RXM262192 RNQ262190:RNQ262192 RDU262190:RDU262192 QTY262190:QTY262192 QKC262190:QKC262192 QAG262190:QAG262192 PQK262190:PQK262192 PGO262190:PGO262192 OWS262190:OWS262192 OMW262190:OMW262192 ODA262190:ODA262192 NTE262190:NTE262192 NJI262190:NJI262192 MZM262190:MZM262192 MPQ262190:MPQ262192 MFU262190:MFU262192 LVY262190:LVY262192 LMC262190:LMC262192 LCG262190:LCG262192 KSK262190:KSK262192 KIO262190:KIO262192 JYS262190:JYS262192 JOW262190:JOW262192 JFA262190:JFA262192 IVE262190:IVE262192 ILI262190:ILI262192 IBM262190:IBM262192 HRQ262190:HRQ262192 HHU262190:HHU262192 GXY262190:GXY262192 GOC262190:GOC262192 GEG262190:GEG262192 FUK262190:FUK262192 FKO262190:FKO262192 FAS262190:FAS262192 EQW262190:EQW262192 EHA262190:EHA262192 DXE262190:DXE262192 DNI262190:DNI262192 DDM262190:DDM262192 CTQ262190:CTQ262192 CJU262190:CJU262192 BZY262190:BZY262192 BQC262190:BQC262192 BGG262190:BGG262192 AWK262190:AWK262192 AMO262190:AMO262192 ACS262190:ACS262192 SW262190:SW262192 JA262190:JA262192 E262190:E262192 WVM196654:WVM196656 WLQ196654:WLQ196656 WBU196654:WBU196656 VRY196654:VRY196656 VIC196654:VIC196656 UYG196654:UYG196656 UOK196654:UOK196656 UEO196654:UEO196656 TUS196654:TUS196656 TKW196654:TKW196656 TBA196654:TBA196656 SRE196654:SRE196656 SHI196654:SHI196656 RXM196654:RXM196656 RNQ196654:RNQ196656 RDU196654:RDU196656 QTY196654:QTY196656 QKC196654:QKC196656 QAG196654:QAG196656 PQK196654:PQK196656 PGO196654:PGO196656 OWS196654:OWS196656 OMW196654:OMW196656 ODA196654:ODA196656 NTE196654:NTE196656 NJI196654:NJI196656 MZM196654:MZM196656 MPQ196654:MPQ196656 MFU196654:MFU196656 LVY196654:LVY196656 LMC196654:LMC196656 LCG196654:LCG196656 KSK196654:KSK196656 KIO196654:KIO196656 JYS196654:JYS196656 JOW196654:JOW196656 JFA196654:JFA196656 IVE196654:IVE196656 ILI196654:ILI196656 IBM196654:IBM196656 HRQ196654:HRQ196656 HHU196654:HHU196656 GXY196654:GXY196656 GOC196654:GOC196656 GEG196654:GEG196656 FUK196654:FUK196656 FKO196654:FKO196656 FAS196654:FAS196656 EQW196654:EQW196656 EHA196654:EHA196656 DXE196654:DXE196656 DNI196654:DNI196656 DDM196654:DDM196656 CTQ196654:CTQ196656 CJU196654:CJU196656 BZY196654:BZY196656 BQC196654:BQC196656 BGG196654:BGG196656 AWK196654:AWK196656 AMO196654:AMO196656 ACS196654:ACS196656 SW196654:SW196656 JA196654:JA196656 E196654:E196656 WVM131118:WVM131120 WLQ131118:WLQ131120 WBU131118:WBU131120 VRY131118:VRY131120 VIC131118:VIC131120 UYG131118:UYG131120 UOK131118:UOK131120 UEO131118:UEO131120 TUS131118:TUS131120 TKW131118:TKW131120 TBA131118:TBA131120 SRE131118:SRE131120 SHI131118:SHI131120 RXM131118:RXM131120 RNQ131118:RNQ131120 RDU131118:RDU131120 QTY131118:QTY131120 QKC131118:QKC131120 QAG131118:QAG131120 PQK131118:PQK131120 PGO131118:PGO131120 OWS131118:OWS131120 OMW131118:OMW131120 ODA131118:ODA131120 NTE131118:NTE131120 NJI131118:NJI131120 MZM131118:MZM131120 MPQ131118:MPQ131120 MFU131118:MFU131120 LVY131118:LVY131120 LMC131118:LMC131120 LCG131118:LCG131120 KSK131118:KSK131120 KIO131118:KIO131120 JYS131118:JYS131120 JOW131118:JOW131120 JFA131118:JFA131120 IVE131118:IVE131120 ILI131118:ILI131120 IBM131118:IBM131120 HRQ131118:HRQ131120 HHU131118:HHU131120 GXY131118:GXY131120 GOC131118:GOC131120 GEG131118:GEG131120 FUK131118:FUK131120 FKO131118:FKO131120 FAS131118:FAS131120 EQW131118:EQW131120 EHA131118:EHA131120 DXE131118:DXE131120 DNI131118:DNI131120 DDM131118:DDM131120 CTQ131118:CTQ131120 CJU131118:CJU131120 BZY131118:BZY131120 BQC131118:BQC131120 BGG131118:BGG131120 AWK131118:AWK131120 AMO131118:AMO131120 ACS131118:ACS131120 SW131118:SW131120 JA131118:JA131120 E131118:E131120 WVM65582:WVM65584 WLQ65582:WLQ65584 WBU65582:WBU65584 VRY65582:VRY65584 VIC65582:VIC65584 UYG65582:UYG65584 UOK65582:UOK65584 UEO65582:UEO65584 TUS65582:TUS65584 TKW65582:TKW65584 TBA65582:TBA65584 SRE65582:SRE65584 SHI65582:SHI65584 RXM65582:RXM65584 RNQ65582:RNQ65584 RDU65582:RDU65584 QTY65582:QTY65584 QKC65582:QKC65584 QAG65582:QAG65584 PQK65582:PQK65584 PGO65582:PGO65584 OWS65582:OWS65584 OMW65582:OMW65584 ODA65582:ODA65584 NTE65582:NTE65584 NJI65582:NJI65584 MZM65582:MZM65584 MPQ65582:MPQ65584 MFU65582:MFU65584 LVY65582:LVY65584 LMC65582:LMC65584 LCG65582:LCG65584 KSK65582:KSK65584 KIO65582:KIO65584 JYS65582:JYS65584 JOW65582:JOW65584 JFA65582:JFA65584 IVE65582:IVE65584 ILI65582:ILI65584 IBM65582:IBM65584 HRQ65582:HRQ65584 HHU65582:HHU65584 GXY65582:GXY65584 GOC65582:GOC65584 GEG65582:GEG65584 FUK65582:FUK65584 FKO65582:FKO65584 FAS65582:FAS65584 EQW65582:EQW65584 EHA65582:EHA65584 DXE65582:DXE65584 DNI65582:DNI65584 DDM65582:DDM65584 CTQ65582:CTQ65584 CJU65582:CJU65584 BZY65582:BZY65584 BQC65582:BQC65584 BGG65582:BGG65584 AWK65582:AWK65584 AMO65582:AMO65584 ACS65582:ACS65584 SW65582:SW65584 JA65582:JA65584 E65582:E65584 WVL51:WVM51 WLP51:WLQ51 WBT51:WBU51 VRX51:VRY51 VIB51:VIC51 UYF51:UYG51 UOJ51:UOK51 UEN51:UEO51 TUR51:TUS51 TKV51:TKW51 TAZ51:TBA51 SRD51:SRE51 SHH51:SHI51 RXL51:RXM51 RNP51:RNQ51 RDT51:RDU51 QTX51:QTY51 QKB51:QKC51 QAF51:QAG51 PQJ51:PQK51 PGN51:PGO51 OWR51:OWS51 OMV51:OMW51 OCZ51:ODA51 NTD51:NTE51 NJH51:NJI51 MZL51:MZM51 MPP51:MPQ51 MFT51:MFU51 LVX51:LVY51 LMB51:LMC51 LCF51:LCG51 KSJ51:KSK51 KIN51:KIO51 JYR51:JYS51 JOV51:JOW51 JEZ51:JFA51 IVD51:IVE51 ILH51:ILI51 IBL51:IBM51 HRP51:HRQ51 HHT51:HHU51 GXX51:GXY51 GOB51:GOC51 GEF51:GEG51 FUJ51:FUK51 FKN51:FKO51 FAR51:FAS51 EQV51:EQW51 EGZ51:EHA51 DXD51:DXE51 DNH51:DNI51 DDL51:DDM51 CTP51:CTQ51 CJT51:CJU51 BZX51:BZY51 BQB51:BQC51 BGF51:BGG51 AWJ51:AWK51 AMN51:AMO51 ACR51:ACS51 SV51:SW51 JA51 WVL983084:WVL983088 WLP983084:WLP983088 WBT983084:WBT983088 VRX983084:VRX983088 VIB983084:VIB983088 UYF983084:UYF983088 UOJ983084:UOJ983088 UEN983084:UEN983088 TUR983084:TUR983088 TKV983084:TKV983088 TAZ983084:TAZ983088 SRD983084:SRD983088 SHH983084:SHH983088 RXL983084:RXL983088 RNP983084:RNP983088 RDT983084:RDT983088 QTX983084:QTX983088 QKB983084:QKB983088 QAF983084:QAF983088 PQJ983084:PQJ983088 PGN983084:PGN983088 OWR983084:OWR983088 OMV983084:OMV983088 OCZ983084:OCZ983088 NTD983084:NTD983088 NJH983084:NJH983088 MZL983084:MZL983088 MPP983084:MPP983088 MFT983084:MFT983088 LVX983084:LVX983088 LMB983084:LMB983088 LCF983084:LCF983088 KSJ983084:KSJ983088 KIN983084:KIN983088 JYR983084:JYR983088 JOV983084:JOV983088 JEZ983084:JEZ983088 IVD983084:IVD983088 ILH983084:ILH983088 IBL983084:IBL983088 HRP983084:HRP983088 HHT983084:HHT983088 GXX983084:GXX983088 GOB983084:GOB983088 GEF983084:GEF983088 FUJ983084:FUJ983088 FKN983084:FKN983088 FAR983084:FAR983088 EQV983084:EQV983088 EGZ983084:EGZ983088 DXD983084:DXD983088 DNH983084:DNH983088 DDL983084:DDL983088 CTP983084:CTP983088 CJT983084:CJT983088 BZX983084:BZX983088 BQB983084:BQB983088 BGF983084:BGF983088 AWJ983084:AWJ983088 AMN983084:AMN983088 ACR983084:ACR983088 SV983084:SV983088 IZ983084:IZ983088 D983084:D983088 WVL917548:WVL917552 WLP917548:WLP917552 WBT917548:WBT917552 VRX917548:VRX917552 VIB917548:VIB917552 UYF917548:UYF917552 UOJ917548:UOJ917552 UEN917548:UEN917552 TUR917548:TUR917552 TKV917548:TKV917552 TAZ917548:TAZ917552 SRD917548:SRD917552 SHH917548:SHH917552 RXL917548:RXL917552 RNP917548:RNP917552 RDT917548:RDT917552 QTX917548:QTX917552 QKB917548:QKB917552 QAF917548:QAF917552 PQJ917548:PQJ917552 PGN917548:PGN917552 OWR917548:OWR917552 OMV917548:OMV917552 OCZ917548:OCZ917552 NTD917548:NTD917552 NJH917548:NJH917552 MZL917548:MZL917552 MPP917548:MPP917552 MFT917548:MFT917552 LVX917548:LVX917552 LMB917548:LMB917552 LCF917548:LCF917552 KSJ917548:KSJ917552 KIN917548:KIN917552 JYR917548:JYR917552 JOV917548:JOV917552 JEZ917548:JEZ917552 IVD917548:IVD917552 ILH917548:ILH917552 IBL917548:IBL917552 HRP917548:HRP917552 HHT917548:HHT917552 GXX917548:GXX917552 GOB917548:GOB917552 GEF917548:GEF917552 FUJ917548:FUJ917552 FKN917548:FKN917552 FAR917548:FAR917552 EQV917548:EQV917552 EGZ917548:EGZ917552 DXD917548:DXD917552 DNH917548:DNH917552 DDL917548:DDL917552 CTP917548:CTP917552 CJT917548:CJT917552 BZX917548:BZX917552 BQB917548:BQB917552 BGF917548:BGF917552 AWJ917548:AWJ917552 AMN917548:AMN917552 ACR917548:ACR917552 SV917548:SV917552 IZ917548:IZ917552 D917548:D917552 WVL852012:WVL852016 WLP852012:WLP852016 WBT852012:WBT852016 VRX852012:VRX852016 VIB852012:VIB852016 UYF852012:UYF852016 UOJ852012:UOJ852016 UEN852012:UEN852016 TUR852012:TUR852016 TKV852012:TKV852016 TAZ852012:TAZ852016 SRD852012:SRD852016 SHH852012:SHH852016 RXL852012:RXL852016 RNP852012:RNP852016 RDT852012:RDT852016 QTX852012:QTX852016 QKB852012:QKB852016 QAF852012:QAF852016 PQJ852012:PQJ852016 PGN852012:PGN852016 OWR852012:OWR852016 OMV852012:OMV852016 OCZ852012:OCZ852016 NTD852012:NTD852016 NJH852012:NJH852016 MZL852012:MZL852016 MPP852012:MPP852016 MFT852012:MFT852016 LVX852012:LVX852016 LMB852012:LMB852016 LCF852012:LCF852016 KSJ852012:KSJ852016 KIN852012:KIN852016 JYR852012:JYR852016 JOV852012:JOV852016 JEZ852012:JEZ852016 IVD852012:IVD852016 ILH852012:ILH852016 IBL852012:IBL852016 HRP852012:HRP852016 HHT852012:HHT852016 GXX852012:GXX852016 GOB852012:GOB852016 GEF852012:GEF852016 FUJ852012:FUJ852016 FKN852012:FKN852016 FAR852012:FAR852016 EQV852012:EQV852016 EGZ852012:EGZ852016 DXD852012:DXD852016 DNH852012:DNH852016 DDL852012:DDL852016 CTP852012:CTP852016 CJT852012:CJT852016 BZX852012:BZX852016 BQB852012:BQB852016 BGF852012:BGF852016 AWJ852012:AWJ852016 AMN852012:AMN852016 ACR852012:ACR852016 SV852012:SV852016 IZ852012:IZ852016 D852012:D852016 WVL786476:WVL786480 WLP786476:WLP786480 WBT786476:WBT786480 VRX786476:VRX786480 VIB786476:VIB786480 UYF786476:UYF786480 UOJ786476:UOJ786480 UEN786476:UEN786480 TUR786476:TUR786480 TKV786476:TKV786480 TAZ786476:TAZ786480 SRD786476:SRD786480 SHH786476:SHH786480 RXL786476:RXL786480 RNP786476:RNP786480 RDT786476:RDT786480 QTX786476:QTX786480 QKB786476:QKB786480 QAF786476:QAF786480 PQJ786476:PQJ786480 PGN786476:PGN786480 OWR786476:OWR786480 OMV786476:OMV786480 OCZ786476:OCZ786480 NTD786476:NTD786480 NJH786476:NJH786480 MZL786476:MZL786480 MPP786476:MPP786480 MFT786476:MFT786480 LVX786476:LVX786480 LMB786476:LMB786480 LCF786476:LCF786480 KSJ786476:KSJ786480 KIN786476:KIN786480 JYR786476:JYR786480 JOV786476:JOV786480 JEZ786476:JEZ786480 IVD786476:IVD786480 ILH786476:ILH786480 IBL786476:IBL786480 HRP786476:HRP786480 HHT786476:HHT786480 GXX786476:GXX786480 GOB786476:GOB786480 GEF786476:GEF786480 FUJ786476:FUJ786480 FKN786476:FKN786480 FAR786476:FAR786480 EQV786476:EQV786480 EGZ786476:EGZ786480 DXD786476:DXD786480 DNH786476:DNH786480 DDL786476:DDL786480 CTP786476:CTP786480 CJT786476:CJT786480 BZX786476:BZX786480 BQB786476:BQB786480 BGF786476:BGF786480 AWJ786476:AWJ786480 AMN786476:AMN786480 ACR786476:ACR786480 SV786476:SV786480 IZ786476:IZ786480 D786476:D786480 WVL720940:WVL720944 WLP720940:WLP720944 WBT720940:WBT720944 VRX720940:VRX720944 VIB720940:VIB720944 UYF720940:UYF720944 UOJ720940:UOJ720944 UEN720940:UEN720944 TUR720940:TUR720944 TKV720940:TKV720944 TAZ720940:TAZ720944 SRD720940:SRD720944 SHH720940:SHH720944 RXL720940:RXL720944 RNP720940:RNP720944 RDT720940:RDT720944 QTX720940:QTX720944 QKB720940:QKB720944 QAF720940:QAF720944 PQJ720940:PQJ720944 PGN720940:PGN720944 OWR720940:OWR720944 OMV720940:OMV720944 OCZ720940:OCZ720944 NTD720940:NTD720944 NJH720940:NJH720944 MZL720940:MZL720944 MPP720940:MPP720944 MFT720940:MFT720944 LVX720940:LVX720944 LMB720940:LMB720944 LCF720940:LCF720944 KSJ720940:KSJ720944 KIN720940:KIN720944 JYR720940:JYR720944 JOV720940:JOV720944 JEZ720940:JEZ720944 IVD720940:IVD720944 ILH720940:ILH720944 IBL720940:IBL720944 HRP720940:HRP720944 HHT720940:HHT720944 GXX720940:GXX720944 GOB720940:GOB720944 GEF720940:GEF720944 FUJ720940:FUJ720944 FKN720940:FKN720944 FAR720940:FAR720944 EQV720940:EQV720944 EGZ720940:EGZ720944 DXD720940:DXD720944 DNH720940:DNH720944 DDL720940:DDL720944 CTP720940:CTP720944 CJT720940:CJT720944 BZX720940:BZX720944 BQB720940:BQB720944 BGF720940:BGF720944 AWJ720940:AWJ720944 AMN720940:AMN720944 ACR720940:ACR720944 SV720940:SV720944 IZ720940:IZ720944 D720940:D720944 WVL655404:WVL655408 WLP655404:WLP655408 WBT655404:WBT655408 VRX655404:VRX655408 VIB655404:VIB655408 UYF655404:UYF655408 UOJ655404:UOJ655408 UEN655404:UEN655408 TUR655404:TUR655408 TKV655404:TKV655408 TAZ655404:TAZ655408 SRD655404:SRD655408 SHH655404:SHH655408 RXL655404:RXL655408 RNP655404:RNP655408 RDT655404:RDT655408 QTX655404:QTX655408 QKB655404:QKB655408 QAF655404:QAF655408 PQJ655404:PQJ655408 PGN655404:PGN655408 OWR655404:OWR655408 OMV655404:OMV655408 OCZ655404:OCZ655408 NTD655404:NTD655408 NJH655404:NJH655408 MZL655404:MZL655408 MPP655404:MPP655408 MFT655404:MFT655408 LVX655404:LVX655408 LMB655404:LMB655408 LCF655404:LCF655408 KSJ655404:KSJ655408 KIN655404:KIN655408 JYR655404:JYR655408 JOV655404:JOV655408 JEZ655404:JEZ655408 IVD655404:IVD655408 ILH655404:ILH655408 IBL655404:IBL655408 HRP655404:HRP655408 HHT655404:HHT655408 GXX655404:GXX655408 GOB655404:GOB655408 GEF655404:GEF655408 FUJ655404:FUJ655408 FKN655404:FKN655408 FAR655404:FAR655408 EQV655404:EQV655408 EGZ655404:EGZ655408 DXD655404:DXD655408 DNH655404:DNH655408 DDL655404:DDL655408 CTP655404:CTP655408 CJT655404:CJT655408 BZX655404:BZX655408 BQB655404:BQB655408 BGF655404:BGF655408 AWJ655404:AWJ655408 AMN655404:AMN655408 ACR655404:ACR655408 SV655404:SV655408 IZ655404:IZ655408 D655404:D655408 WVL589868:WVL589872 WLP589868:WLP589872 WBT589868:WBT589872 VRX589868:VRX589872 VIB589868:VIB589872 UYF589868:UYF589872 UOJ589868:UOJ589872 UEN589868:UEN589872 TUR589868:TUR589872 TKV589868:TKV589872 TAZ589868:TAZ589872 SRD589868:SRD589872 SHH589868:SHH589872 RXL589868:RXL589872 RNP589868:RNP589872 RDT589868:RDT589872 QTX589868:QTX589872 QKB589868:QKB589872 QAF589868:QAF589872 PQJ589868:PQJ589872 PGN589868:PGN589872 OWR589868:OWR589872 OMV589868:OMV589872 OCZ589868:OCZ589872 NTD589868:NTD589872 NJH589868:NJH589872 MZL589868:MZL589872 MPP589868:MPP589872 MFT589868:MFT589872 LVX589868:LVX589872 LMB589868:LMB589872 LCF589868:LCF589872 KSJ589868:KSJ589872 KIN589868:KIN589872 JYR589868:JYR589872 JOV589868:JOV589872 JEZ589868:JEZ589872 IVD589868:IVD589872 ILH589868:ILH589872 IBL589868:IBL589872 HRP589868:HRP589872 HHT589868:HHT589872 GXX589868:GXX589872 GOB589868:GOB589872 GEF589868:GEF589872 FUJ589868:FUJ589872 FKN589868:FKN589872 FAR589868:FAR589872 EQV589868:EQV589872 EGZ589868:EGZ589872 DXD589868:DXD589872 DNH589868:DNH589872 DDL589868:DDL589872 CTP589868:CTP589872 CJT589868:CJT589872 BZX589868:BZX589872 BQB589868:BQB589872 BGF589868:BGF589872 AWJ589868:AWJ589872 AMN589868:AMN589872 ACR589868:ACR589872 SV589868:SV589872 IZ589868:IZ589872 D589868:D589872 WVL524332:WVL524336 WLP524332:WLP524336 WBT524332:WBT524336 VRX524332:VRX524336 VIB524332:VIB524336 UYF524332:UYF524336 UOJ524332:UOJ524336 UEN524332:UEN524336 TUR524332:TUR524336 TKV524332:TKV524336 TAZ524332:TAZ524336 SRD524332:SRD524336 SHH524332:SHH524336 RXL524332:RXL524336 RNP524332:RNP524336 RDT524332:RDT524336 QTX524332:QTX524336 QKB524332:QKB524336 QAF524332:QAF524336 PQJ524332:PQJ524336 PGN524332:PGN524336 OWR524332:OWR524336 OMV524332:OMV524336 OCZ524332:OCZ524336 NTD524332:NTD524336 NJH524332:NJH524336 MZL524332:MZL524336 MPP524332:MPP524336 MFT524332:MFT524336 LVX524332:LVX524336 LMB524332:LMB524336 LCF524332:LCF524336 KSJ524332:KSJ524336 KIN524332:KIN524336 JYR524332:JYR524336 JOV524332:JOV524336 JEZ524332:JEZ524336 IVD524332:IVD524336 ILH524332:ILH524336 IBL524332:IBL524336 HRP524332:HRP524336 HHT524332:HHT524336 GXX524332:GXX524336 GOB524332:GOB524336 GEF524332:GEF524336 FUJ524332:FUJ524336 FKN524332:FKN524336 FAR524332:FAR524336 EQV524332:EQV524336 EGZ524332:EGZ524336 DXD524332:DXD524336 DNH524332:DNH524336 DDL524332:DDL524336 CTP524332:CTP524336 CJT524332:CJT524336 BZX524332:BZX524336 BQB524332:BQB524336 BGF524332:BGF524336 AWJ524332:AWJ524336 AMN524332:AMN524336 ACR524332:ACR524336 SV524332:SV524336 IZ524332:IZ524336 D524332:D524336 WVL458796:WVL458800 WLP458796:WLP458800 WBT458796:WBT458800 VRX458796:VRX458800 VIB458796:VIB458800 UYF458796:UYF458800 UOJ458796:UOJ458800 UEN458796:UEN458800 TUR458796:TUR458800 TKV458796:TKV458800 TAZ458796:TAZ458800 SRD458796:SRD458800 SHH458796:SHH458800 RXL458796:RXL458800 RNP458796:RNP458800 RDT458796:RDT458800 QTX458796:QTX458800 QKB458796:QKB458800 QAF458796:QAF458800 PQJ458796:PQJ458800 PGN458796:PGN458800 OWR458796:OWR458800 OMV458796:OMV458800 OCZ458796:OCZ458800 NTD458796:NTD458800 NJH458796:NJH458800 MZL458796:MZL458800 MPP458796:MPP458800 MFT458796:MFT458800 LVX458796:LVX458800 LMB458796:LMB458800 LCF458796:LCF458800 KSJ458796:KSJ458800 KIN458796:KIN458800 JYR458796:JYR458800 JOV458796:JOV458800 JEZ458796:JEZ458800 IVD458796:IVD458800 ILH458796:ILH458800 IBL458796:IBL458800 HRP458796:HRP458800 HHT458796:HHT458800 GXX458796:GXX458800 GOB458796:GOB458800 GEF458796:GEF458800 FUJ458796:FUJ458800 FKN458796:FKN458800 FAR458796:FAR458800 EQV458796:EQV458800 EGZ458796:EGZ458800 DXD458796:DXD458800 DNH458796:DNH458800 DDL458796:DDL458800 CTP458796:CTP458800 CJT458796:CJT458800 BZX458796:BZX458800 BQB458796:BQB458800 BGF458796:BGF458800 AWJ458796:AWJ458800 AMN458796:AMN458800 ACR458796:ACR458800 SV458796:SV458800 IZ458796:IZ458800 D458796:D458800 WVL393260:WVL393264 WLP393260:WLP393264 WBT393260:WBT393264 VRX393260:VRX393264 VIB393260:VIB393264 UYF393260:UYF393264 UOJ393260:UOJ393264 UEN393260:UEN393264 TUR393260:TUR393264 TKV393260:TKV393264 TAZ393260:TAZ393264 SRD393260:SRD393264 SHH393260:SHH393264 RXL393260:RXL393264 RNP393260:RNP393264 RDT393260:RDT393264 QTX393260:QTX393264 QKB393260:QKB393264 QAF393260:QAF393264 PQJ393260:PQJ393264 PGN393260:PGN393264 OWR393260:OWR393264 OMV393260:OMV393264 OCZ393260:OCZ393264 NTD393260:NTD393264 NJH393260:NJH393264 MZL393260:MZL393264 MPP393260:MPP393264 MFT393260:MFT393264 LVX393260:LVX393264 LMB393260:LMB393264 LCF393260:LCF393264 KSJ393260:KSJ393264 KIN393260:KIN393264 JYR393260:JYR393264 JOV393260:JOV393264 JEZ393260:JEZ393264 IVD393260:IVD393264 ILH393260:ILH393264 IBL393260:IBL393264 HRP393260:HRP393264 HHT393260:HHT393264 GXX393260:GXX393264 GOB393260:GOB393264 GEF393260:GEF393264 FUJ393260:FUJ393264 FKN393260:FKN393264 FAR393260:FAR393264 EQV393260:EQV393264 EGZ393260:EGZ393264 DXD393260:DXD393264 DNH393260:DNH393264 DDL393260:DDL393264 CTP393260:CTP393264 CJT393260:CJT393264 BZX393260:BZX393264 BQB393260:BQB393264 BGF393260:BGF393264 AWJ393260:AWJ393264 AMN393260:AMN393264 ACR393260:ACR393264 SV393260:SV393264 IZ393260:IZ393264 D393260:D393264 WVL327724:WVL327728 WLP327724:WLP327728 WBT327724:WBT327728 VRX327724:VRX327728 VIB327724:VIB327728 UYF327724:UYF327728 UOJ327724:UOJ327728 UEN327724:UEN327728 TUR327724:TUR327728 TKV327724:TKV327728 TAZ327724:TAZ327728 SRD327724:SRD327728 SHH327724:SHH327728 RXL327724:RXL327728 RNP327724:RNP327728 RDT327724:RDT327728 QTX327724:QTX327728 QKB327724:QKB327728 QAF327724:QAF327728 PQJ327724:PQJ327728 PGN327724:PGN327728 OWR327724:OWR327728 OMV327724:OMV327728 OCZ327724:OCZ327728 NTD327724:NTD327728 NJH327724:NJH327728 MZL327724:MZL327728 MPP327724:MPP327728 MFT327724:MFT327728 LVX327724:LVX327728 LMB327724:LMB327728 LCF327724:LCF327728 KSJ327724:KSJ327728 KIN327724:KIN327728 JYR327724:JYR327728 JOV327724:JOV327728 JEZ327724:JEZ327728 IVD327724:IVD327728 ILH327724:ILH327728 IBL327724:IBL327728 HRP327724:HRP327728 HHT327724:HHT327728 GXX327724:GXX327728 GOB327724:GOB327728 GEF327724:GEF327728 FUJ327724:FUJ327728 FKN327724:FKN327728 FAR327724:FAR327728 EQV327724:EQV327728 EGZ327724:EGZ327728 DXD327724:DXD327728 DNH327724:DNH327728 DDL327724:DDL327728 CTP327724:CTP327728 CJT327724:CJT327728 BZX327724:BZX327728 BQB327724:BQB327728 BGF327724:BGF327728 AWJ327724:AWJ327728 AMN327724:AMN327728 ACR327724:ACR327728 SV327724:SV327728 IZ327724:IZ327728 D327724:D327728 WVL262188:WVL262192 WLP262188:WLP262192 WBT262188:WBT262192 VRX262188:VRX262192 VIB262188:VIB262192 UYF262188:UYF262192 UOJ262188:UOJ262192 UEN262188:UEN262192 TUR262188:TUR262192 TKV262188:TKV262192 TAZ262188:TAZ262192 SRD262188:SRD262192 SHH262188:SHH262192 RXL262188:RXL262192 RNP262188:RNP262192 RDT262188:RDT262192 QTX262188:QTX262192 QKB262188:QKB262192 QAF262188:QAF262192 PQJ262188:PQJ262192 PGN262188:PGN262192 OWR262188:OWR262192 OMV262188:OMV262192 OCZ262188:OCZ262192 NTD262188:NTD262192 NJH262188:NJH262192 MZL262188:MZL262192 MPP262188:MPP262192 MFT262188:MFT262192 LVX262188:LVX262192 LMB262188:LMB262192 LCF262188:LCF262192 KSJ262188:KSJ262192 KIN262188:KIN262192 JYR262188:JYR262192 JOV262188:JOV262192 JEZ262188:JEZ262192 IVD262188:IVD262192 ILH262188:ILH262192 IBL262188:IBL262192 HRP262188:HRP262192 HHT262188:HHT262192 GXX262188:GXX262192 GOB262188:GOB262192 GEF262188:GEF262192 FUJ262188:FUJ262192 FKN262188:FKN262192 FAR262188:FAR262192 EQV262188:EQV262192 EGZ262188:EGZ262192 DXD262188:DXD262192 DNH262188:DNH262192 DDL262188:DDL262192 CTP262188:CTP262192 CJT262188:CJT262192 BZX262188:BZX262192 BQB262188:BQB262192 BGF262188:BGF262192 AWJ262188:AWJ262192 AMN262188:AMN262192 ACR262188:ACR262192 SV262188:SV262192 IZ262188:IZ262192 D262188:D262192 WVL196652:WVL196656 WLP196652:WLP196656 WBT196652:WBT196656 VRX196652:VRX196656 VIB196652:VIB196656 UYF196652:UYF196656 UOJ196652:UOJ196656 UEN196652:UEN196656 TUR196652:TUR196656 TKV196652:TKV196656 TAZ196652:TAZ196656 SRD196652:SRD196656 SHH196652:SHH196656 RXL196652:RXL196656 RNP196652:RNP196656 RDT196652:RDT196656 QTX196652:QTX196656 QKB196652:QKB196656 QAF196652:QAF196656 PQJ196652:PQJ196656 PGN196652:PGN196656 OWR196652:OWR196656 OMV196652:OMV196656 OCZ196652:OCZ196656 NTD196652:NTD196656 NJH196652:NJH196656 MZL196652:MZL196656 MPP196652:MPP196656 MFT196652:MFT196656 LVX196652:LVX196656 LMB196652:LMB196656 LCF196652:LCF196656 KSJ196652:KSJ196656 KIN196652:KIN196656 JYR196652:JYR196656 JOV196652:JOV196656 JEZ196652:JEZ196656 IVD196652:IVD196656 ILH196652:ILH196656 IBL196652:IBL196656 HRP196652:HRP196656 HHT196652:HHT196656 GXX196652:GXX196656 GOB196652:GOB196656 GEF196652:GEF196656 FUJ196652:FUJ196656 FKN196652:FKN196656 FAR196652:FAR196656 EQV196652:EQV196656 EGZ196652:EGZ196656 DXD196652:DXD196656 DNH196652:DNH196656 DDL196652:DDL196656 CTP196652:CTP196656 CJT196652:CJT196656 BZX196652:BZX196656 BQB196652:BQB196656 BGF196652:BGF196656 AWJ196652:AWJ196656 AMN196652:AMN196656 ACR196652:ACR196656 SV196652:SV196656 IZ196652:IZ196656 D196652:D196656 WVL131116:WVL131120 WLP131116:WLP131120 WBT131116:WBT131120 VRX131116:VRX131120 VIB131116:VIB131120 UYF131116:UYF131120 UOJ131116:UOJ131120 UEN131116:UEN131120 TUR131116:TUR131120 TKV131116:TKV131120 TAZ131116:TAZ131120 SRD131116:SRD131120 SHH131116:SHH131120 RXL131116:RXL131120 RNP131116:RNP131120 RDT131116:RDT131120 QTX131116:QTX131120 QKB131116:QKB131120 QAF131116:QAF131120 PQJ131116:PQJ131120 PGN131116:PGN131120 OWR131116:OWR131120 OMV131116:OMV131120 OCZ131116:OCZ131120 NTD131116:NTD131120 NJH131116:NJH131120 MZL131116:MZL131120 MPP131116:MPP131120 MFT131116:MFT131120 LVX131116:LVX131120 LMB131116:LMB131120 LCF131116:LCF131120 KSJ131116:KSJ131120 KIN131116:KIN131120 JYR131116:JYR131120 JOV131116:JOV131120 JEZ131116:JEZ131120 IVD131116:IVD131120 ILH131116:ILH131120 IBL131116:IBL131120 HRP131116:HRP131120 HHT131116:HHT131120 GXX131116:GXX131120 GOB131116:GOB131120 GEF131116:GEF131120 FUJ131116:FUJ131120 FKN131116:FKN131120 FAR131116:FAR131120 EQV131116:EQV131120 EGZ131116:EGZ131120 DXD131116:DXD131120 DNH131116:DNH131120 DDL131116:DDL131120 CTP131116:CTP131120 CJT131116:CJT131120 BZX131116:BZX131120 BQB131116:BQB131120 BGF131116:BGF131120 AWJ131116:AWJ131120 AMN131116:AMN131120 ACR131116:ACR131120 SV131116:SV131120 IZ131116:IZ131120 D131116:D131120 WVL65580:WVL65584 WLP65580:WLP65584 WBT65580:WBT65584 VRX65580:VRX65584 VIB65580:VIB65584 UYF65580:UYF65584 UOJ65580:UOJ65584 UEN65580:UEN65584 TUR65580:TUR65584 TKV65580:TKV65584 TAZ65580:TAZ65584 SRD65580:SRD65584 SHH65580:SHH65584 RXL65580:RXL65584 RNP65580:RNP65584 RDT65580:RDT65584 QTX65580:QTX65584 QKB65580:QKB65584 QAF65580:QAF65584 PQJ65580:PQJ65584 PGN65580:PGN65584 OWR65580:OWR65584 OMV65580:OMV65584 OCZ65580:OCZ65584 NTD65580:NTD65584 NJH65580:NJH65584 MZL65580:MZL65584 MPP65580:MPP65584 MFT65580:MFT65584 LVX65580:LVX65584 LMB65580:LMB65584 LCF65580:LCF65584 KSJ65580:KSJ65584 KIN65580:KIN65584 JYR65580:JYR65584 JOV65580:JOV65584 JEZ65580:JEZ65584 IVD65580:IVD65584 ILH65580:ILH65584 IBL65580:IBL65584 HRP65580:HRP65584 HHT65580:HHT65584 GXX65580:GXX65584 GOB65580:GOB65584 GEF65580:GEF65584 FUJ65580:FUJ65584 FKN65580:FKN65584 FAR65580:FAR65584 EQV65580:EQV65584 EGZ65580:EGZ65584 DXD65580:DXD65584 DNH65580:DNH65584 DDL65580:DDL65584 CTP65580:CTP65584 CJT65580:CJT65584 BZX65580:BZX65584 BQB65580:BQB65584 BGF65580:BGF65584 AWJ65580:AWJ65584 AMN65580:AMN65584 ACR65580:ACR65584 SV65580:SV65584 IZ65580:IZ65584 D65580:D65584 WVL49:WVL50 WLP49:WLP50 WBT49:WBT50 VRX49:VRX50 VIB49:VIB50 UYF49:UYF50 UOJ49:UOJ50 UEN49:UEN50 TUR49:TUR50 TKV49:TKV50 TAZ49:TAZ50 SRD49:SRD50 SHH49:SHH50 RXL49:RXL50 RNP49:RNP50 RDT49:RDT50 QTX49:QTX50 QKB49:QKB50 QAF49:QAF50 PQJ49:PQJ50 PGN49:PGN50 OWR49:OWR50 OMV49:OMV50 OCZ49:OCZ50 NTD49:NTD50 NJH49:NJH50 MZL49:MZL50 MPP49:MPP50 MFT49:MFT50 LVX49:LVX50 LMB49:LMB50 LCF49:LCF50 KSJ49:KSJ50 KIN49:KIN50 JYR49:JYR50 JOV49:JOV50 JEZ49:JEZ50 IVD49:IVD50 ILH49:ILH50 IBL49:IBL50 HRP49:HRP50 HHT49:HHT50 GXX49:GXX50 GOB49:GOB50 GEF49:GEF50 FUJ49:FUJ50 FKN49:FKN50 FAR49:FAR50 EQV49:EQV50 EGZ49:EGZ50 DXD49:DXD50 DNH49:DNH50 DDL49:DDL50 CTP49:CTP50 CJT49:CJT50 BZX49:BZX50 BQB49:BQB50 BGF49:BGF50 AWJ49:AWJ50 AMN49:AMN50 ACR49:ACR50 SV49:SV50" xr:uid="{DE942EE5-C6B4-4AE1-9CBF-D16BE1BB5E02}">
      <formula1>$D$68:$D$402</formula1>
    </dataValidation>
  </dataValidations>
  <pageMargins left="0.7" right="0.7" top="0.75" bottom="0.75" header="0.3" footer="0.3"/>
  <pageSetup scale="82"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9CA0-0DA8-448F-B879-2696ECAE66C5}">
  <sheetPr>
    <pageSetUpPr fitToPage="1"/>
  </sheetPr>
  <dimension ref="A1:R409"/>
  <sheetViews>
    <sheetView view="pageBreakPreview" zoomScale="90" zoomScaleNormal="100" zoomScaleSheetLayoutView="90" workbookViewId="0">
      <selection activeCell="D71" sqref="D71"/>
    </sheetView>
  </sheetViews>
  <sheetFormatPr defaultColWidth="10" defaultRowHeight="12.75" x14ac:dyDescent="0.2"/>
  <cols>
    <col min="1" max="1" width="2.5703125" style="56" customWidth="1"/>
    <col min="2" max="2" width="7.28515625" style="56" customWidth="1"/>
    <col min="3" max="3" width="23.570312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6" width="10" style="56"/>
    <col min="17" max="17" width="12.7109375" style="56" customWidth="1"/>
    <col min="18" max="18" width="13.28515625" style="56" bestFit="1" customWidth="1"/>
    <col min="19"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8" ht="12" customHeight="1" x14ac:dyDescent="0.2">
      <c r="B1" s="57" t="s">
        <v>124</v>
      </c>
      <c r="D1" s="58"/>
      <c r="E1" s="58"/>
      <c r="F1" s="58"/>
      <c r="G1" s="58"/>
      <c r="H1" s="58"/>
      <c r="I1" s="58"/>
      <c r="J1" s="58" t="s">
        <v>140</v>
      </c>
      <c r="K1" s="58" t="s">
        <v>141</v>
      </c>
      <c r="Q1" s="57"/>
      <c r="R1" s="57"/>
    </row>
    <row r="2" spans="2:18" ht="12" customHeight="1" x14ac:dyDescent="0.2">
      <c r="B2" s="57" t="s">
        <v>125</v>
      </c>
      <c r="D2" s="58"/>
      <c r="E2" s="58"/>
      <c r="F2" s="58"/>
      <c r="G2" s="58"/>
      <c r="H2" s="58"/>
      <c r="I2" s="58"/>
      <c r="J2" s="58"/>
      <c r="K2" s="58"/>
      <c r="R2" s="9"/>
    </row>
    <row r="3" spans="2:18" ht="12" customHeight="1" x14ac:dyDescent="0.2">
      <c r="B3" s="57" t="s">
        <v>134</v>
      </c>
      <c r="D3" s="58"/>
      <c r="E3" s="58"/>
      <c r="F3" s="58"/>
      <c r="G3" s="58"/>
      <c r="H3" s="58"/>
      <c r="I3" s="58"/>
      <c r="J3" s="58"/>
      <c r="K3" s="58"/>
      <c r="R3" s="9"/>
    </row>
    <row r="4" spans="2:18" ht="12" customHeight="1" x14ac:dyDescent="0.2">
      <c r="D4" s="58"/>
      <c r="E4" s="58"/>
      <c r="F4" s="58"/>
      <c r="G4" s="58"/>
      <c r="H4" s="58"/>
      <c r="I4" s="58"/>
      <c r="J4" s="58"/>
      <c r="K4" s="58"/>
      <c r="R4" s="9"/>
    </row>
    <row r="5" spans="2:18" ht="12" customHeight="1" x14ac:dyDescent="0.2">
      <c r="D5" s="58"/>
      <c r="E5" s="58"/>
      <c r="F5" s="58"/>
      <c r="G5" s="58"/>
      <c r="H5" s="58"/>
      <c r="I5" s="58"/>
      <c r="J5" s="58"/>
      <c r="K5" s="58"/>
      <c r="R5" s="9"/>
    </row>
    <row r="6" spans="2:18" x14ac:dyDescent="0.2">
      <c r="D6" s="58"/>
      <c r="E6" s="58"/>
      <c r="F6" s="58"/>
      <c r="G6" s="58" t="s">
        <v>0</v>
      </c>
      <c r="H6" s="58"/>
      <c r="I6" s="58"/>
      <c r="J6" s="58" t="s">
        <v>1</v>
      </c>
      <c r="K6" s="58"/>
      <c r="R6" s="9"/>
    </row>
    <row r="7" spans="2:18" x14ac:dyDescent="0.2">
      <c r="D7" s="59" t="s">
        <v>2</v>
      </c>
      <c r="E7" s="59"/>
      <c r="F7" s="59" t="s">
        <v>3</v>
      </c>
      <c r="G7" s="59" t="s">
        <v>4</v>
      </c>
      <c r="H7" s="59" t="s">
        <v>5</v>
      </c>
      <c r="I7" s="59" t="s">
        <v>6</v>
      </c>
      <c r="J7" s="59" t="s">
        <v>7</v>
      </c>
      <c r="K7" s="59" t="s">
        <v>8</v>
      </c>
      <c r="R7" s="9"/>
    </row>
    <row r="8" spans="2:18" ht="12" customHeight="1" x14ac:dyDescent="0.2">
      <c r="B8" s="81" t="s">
        <v>9</v>
      </c>
      <c r="D8" s="58"/>
      <c r="E8" s="58"/>
      <c r="F8" s="58"/>
      <c r="G8" s="58"/>
      <c r="H8" s="58"/>
      <c r="I8" s="58"/>
      <c r="J8" s="48"/>
      <c r="K8" s="58"/>
      <c r="R8" s="9"/>
    </row>
    <row r="9" spans="2:18" ht="12" customHeight="1" x14ac:dyDescent="0.2">
      <c r="B9" s="66" t="s">
        <v>49</v>
      </c>
      <c r="D9" s="58" t="s">
        <v>48</v>
      </c>
      <c r="E9" s="58" t="str">
        <f t="shared" ref="E9:E37" si="0">D9&amp;H9</f>
        <v>111IPCA</v>
      </c>
      <c r="F9" s="58" t="s">
        <v>136</v>
      </c>
      <c r="G9" s="48">
        <f>SUMIF('14.3.2-14.3.3'!$H$12:$H$138,'14.3.1'!E9,'14.3.2-14.3.3'!$K$12:$K$138)</f>
        <v>-91.860000000002401</v>
      </c>
      <c r="H9" s="85" t="s">
        <v>27</v>
      </c>
      <c r="I9" s="53">
        <v>0</v>
      </c>
      <c r="J9" s="51">
        <f>G9*I9</f>
        <v>0</v>
      </c>
      <c r="K9" s="58"/>
      <c r="L9" s="60"/>
      <c r="M9" s="61"/>
      <c r="R9" s="9"/>
    </row>
    <row r="10" spans="2:18" ht="12" customHeight="1" x14ac:dyDescent="0.2">
      <c r="B10" s="66" t="s">
        <v>49</v>
      </c>
      <c r="D10" s="58" t="s">
        <v>48</v>
      </c>
      <c r="E10" s="58" t="str">
        <f t="shared" si="0"/>
        <v>111IPCN</v>
      </c>
      <c r="F10" s="58" t="s">
        <v>136</v>
      </c>
      <c r="G10" s="48">
        <f>SUMIF('14.3.2-14.3.3'!$H$12:$H$138,'14.3.1'!E10,'14.3.2-14.3.3'!$K$12:$K$138)</f>
        <v>-12623389.547538579</v>
      </c>
      <c r="H10" s="85" t="s">
        <v>40</v>
      </c>
      <c r="I10" s="53">
        <v>6.742981175467383E-2</v>
      </c>
      <c r="J10" s="51">
        <f t="shared" ref="J10:J37" si="1">G10*I10</f>
        <v>-851192.78089644364</v>
      </c>
      <c r="K10" s="58"/>
      <c r="L10" s="60"/>
      <c r="M10" s="61"/>
      <c r="R10" s="9"/>
    </row>
    <row r="11" spans="2:18" ht="12" customHeight="1" x14ac:dyDescent="0.2">
      <c r="B11" s="66" t="s">
        <v>49</v>
      </c>
      <c r="D11" s="58" t="s">
        <v>48</v>
      </c>
      <c r="E11" s="58" t="str">
        <f t="shared" si="0"/>
        <v>111IPID</v>
      </c>
      <c r="F11" s="58" t="s">
        <v>136</v>
      </c>
      <c r="G11" s="48">
        <f>SUMIF('14.3.2-14.3.3'!$H$12:$H$138,'14.3.1'!E11,'14.3.2-14.3.3'!$K$12:$K$138)</f>
        <v>-21526.463325520861</v>
      </c>
      <c r="H11" s="86" t="s">
        <v>28</v>
      </c>
      <c r="I11" s="53">
        <v>0</v>
      </c>
      <c r="J11" s="51">
        <f t="shared" si="1"/>
        <v>0</v>
      </c>
      <c r="K11" s="58"/>
      <c r="L11" s="60"/>
      <c r="M11" s="61"/>
      <c r="R11" s="9"/>
    </row>
    <row r="12" spans="2:18" ht="12" customHeight="1" x14ac:dyDescent="0.2">
      <c r="B12" s="66" t="s">
        <v>49</v>
      </c>
      <c r="D12" s="58" t="s">
        <v>48</v>
      </c>
      <c r="E12" s="58" t="str">
        <f t="shared" si="0"/>
        <v>111IPCAGE</v>
      </c>
      <c r="F12" s="58" t="s">
        <v>136</v>
      </c>
      <c r="G12" s="48">
        <f>SUMIF('14.3.2-14.3.3'!$H$12:$H$138,'14.3.1'!E12,'14.3.2-14.3.3'!$K$12:$K$138)</f>
        <v>-2638265.7639125735</v>
      </c>
      <c r="H12" s="86" t="s">
        <v>12</v>
      </c>
      <c r="I12" s="53">
        <v>0</v>
      </c>
      <c r="J12" s="51">
        <f t="shared" si="1"/>
        <v>0</v>
      </c>
      <c r="K12" s="58"/>
      <c r="L12" s="60"/>
      <c r="M12" s="61"/>
      <c r="R12" s="9"/>
    </row>
    <row r="13" spans="2:18" ht="12" customHeight="1" x14ac:dyDescent="0.2">
      <c r="B13" s="66" t="s">
        <v>49</v>
      </c>
      <c r="D13" s="58" t="s">
        <v>48</v>
      </c>
      <c r="E13" s="58" t="str">
        <f t="shared" si="0"/>
        <v>111IPOR</v>
      </c>
      <c r="F13" s="58" t="s">
        <v>136</v>
      </c>
      <c r="G13" s="48">
        <f>SUMIF('14.3.2-14.3.3'!$H$12:$H$138,'14.3.1'!E13,'14.3.2-14.3.3'!$K$12:$K$138)</f>
        <v>-7105.0020595119277</v>
      </c>
      <c r="H13" s="85" t="s">
        <v>29</v>
      </c>
      <c r="I13" s="53">
        <v>0</v>
      </c>
      <c r="J13" s="51">
        <f t="shared" si="1"/>
        <v>0</v>
      </c>
      <c r="K13" s="58"/>
      <c r="L13" s="60"/>
      <c r="M13" s="61"/>
      <c r="R13" s="9"/>
    </row>
    <row r="14" spans="2:18" ht="12" customHeight="1" x14ac:dyDescent="0.2">
      <c r="B14" s="66" t="s">
        <v>49</v>
      </c>
      <c r="D14" s="58" t="s">
        <v>48</v>
      </c>
      <c r="E14" s="58" t="str">
        <f t="shared" si="0"/>
        <v>111IPCAEE</v>
      </c>
      <c r="F14" s="58" t="s">
        <v>136</v>
      </c>
      <c r="G14" s="48">
        <f>SUMIF('14.3.2-14.3.3'!$H$12:$H$138,'14.3.1'!E14,'14.3.2-14.3.3'!$K$12:$K$138)</f>
        <v>5168.7251175407273</v>
      </c>
      <c r="H14" s="85" t="s">
        <v>41</v>
      </c>
      <c r="I14" s="53">
        <v>0</v>
      </c>
      <c r="J14" s="51">
        <f t="shared" si="1"/>
        <v>0</v>
      </c>
      <c r="K14" s="58"/>
      <c r="L14" s="60"/>
      <c r="M14" s="61"/>
      <c r="R14" s="9"/>
    </row>
    <row r="15" spans="2:18" ht="12" customHeight="1" x14ac:dyDescent="0.2">
      <c r="B15" s="66" t="s">
        <v>49</v>
      </c>
      <c r="D15" s="58" t="s">
        <v>48</v>
      </c>
      <c r="E15" s="58" t="str">
        <f t="shared" si="0"/>
        <v>111IPSG</v>
      </c>
      <c r="F15" s="58" t="s">
        <v>136</v>
      </c>
      <c r="G15" s="48">
        <f>SUMIF('14.3.2-14.3.3'!$H$12:$H$138,'14.3.1'!E15,'14.3.2-14.3.3'!$K$12:$K$138)</f>
        <v>-3137307.5305960029</v>
      </c>
      <c r="H15" s="85" t="s">
        <v>14</v>
      </c>
      <c r="I15" s="53">
        <v>7.9787774498314715E-2</v>
      </c>
      <c r="J15" s="51">
        <f t="shared" si="1"/>
        <v>-250318.78578305847</v>
      </c>
      <c r="K15" s="58"/>
      <c r="L15" s="60"/>
      <c r="M15" s="61"/>
      <c r="R15" s="9"/>
    </row>
    <row r="16" spans="2:18" ht="12" customHeight="1" x14ac:dyDescent="0.2">
      <c r="B16" s="66" t="s">
        <v>49</v>
      </c>
      <c r="D16" s="58" t="s">
        <v>48</v>
      </c>
      <c r="E16" s="58" t="str">
        <f t="shared" si="0"/>
        <v>111IPCAGW</v>
      </c>
      <c r="F16" s="58" t="s">
        <v>136</v>
      </c>
      <c r="G16" s="48">
        <f>SUMIF('14.3.2-14.3.3'!$H$12:$H$138,'14.3.1'!E16,'14.3.2-14.3.3'!$K$12:$K$138)</f>
        <v>-504787.46791230142</v>
      </c>
      <c r="H16" s="85" t="s">
        <v>13</v>
      </c>
      <c r="I16" s="53">
        <v>0.22162982918040364</v>
      </c>
      <c r="J16" s="51">
        <f t="shared" si="1"/>
        <v>-111875.96028581185</v>
      </c>
      <c r="K16" s="58"/>
      <c r="L16" s="60"/>
      <c r="M16" s="61"/>
      <c r="R16" s="9"/>
    </row>
    <row r="17" spans="2:18" ht="12" customHeight="1" x14ac:dyDescent="0.2">
      <c r="B17" s="66" t="s">
        <v>49</v>
      </c>
      <c r="D17" s="58" t="s">
        <v>48</v>
      </c>
      <c r="E17" s="58" t="str">
        <f t="shared" si="0"/>
        <v>111IPJBG</v>
      </c>
      <c r="F17" s="58" t="s">
        <v>136</v>
      </c>
      <c r="G17" s="48">
        <f>SUMIF('14.3.2-14.3.3'!$H$12:$H$138,'14.3.1'!E17,'14.3.2-14.3.3'!$K$12:$K$138)</f>
        <v>-306808.20000000112</v>
      </c>
      <c r="H17" s="85" t="s">
        <v>15</v>
      </c>
      <c r="I17" s="53">
        <v>0.22162982918040364</v>
      </c>
      <c r="J17" s="51">
        <f t="shared" si="1"/>
        <v>-67997.848957147362</v>
      </c>
      <c r="K17" s="58"/>
      <c r="L17" s="60"/>
      <c r="M17" s="61"/>
      <c r="R17" s="9"/>
    </row>
    <row r="18" spans="2:18" ht="12" customHeight="1" x14ac:dyDescent="0.2">
      <c r="B18" s="66" t="s">
        <v>49</v>
      </c>
      <c r="D18" s="58" t="s">
        <v>48</v>
      </c>
      <c r="E18" s="58" t="str">
        <f t="shared" si="0"/>
        <v>111IPSG-P</v>
      </c>
      <c r="F18" s="58" t="s">
        <v>136</v>
      </c>
      <c r="G18" s="48">
        <f>SUMIF('14.3.2-14.3.3'!$H$12:$H$138,'14.3.1'!E18,'14.3.2-14.3.3'!$K$12:$K$138)</f>
        <v>-2622826.5537326187</v>
      </c>
      <c r="H18" s="85" t="s">
        <v>18</v>
      </c>
      <c r="I18" s="53">
        <v>7.9787774498314715E-2</v>
      </c>
      <c r="J18" s="51">
        <f t="shared" si="1"/>
        <v>-209269.4936174101</v>
      </c>
      <c r="K18" s="58"/>
      <c r="L18" s="60"/>
      <c r="M18" s="61"/>
      <c r="R18" s="9"/>
    </row>
    <row r="19" spans="2:18" ht="12" customHeight="1" x14ac:dyDescent="0.2">
      <c r="B19" s="66" t="s">
        <v>49</v>
      </c>
      <c r="D19" s="58" t="s">
        <v>48</v>
      </c>
      <c r="E19" s="58" t="str">
        <f t="shared" si="0"/>
        <v>111IPSG-U</v>
      </c>
      <c r="F19" s="58" t="s">
        <v>136</v>
      </c>
      <c r="G19" s="48">
        <f>SUMIF('14.3.2-14.3.3'!$H$12:$H$138,'14.3.1'!E19,'14.3.2-14.3.3'!$K$12:$K$138)</f>
        <v>-115660.422599921</v>
      </c>
      <c r="H19" s="85" t="s">
        <v>19</v>
      </c>
      <c r="I19" s="53">
        <v>7.9787774498314715E-2</v>
      </c>
      <c r="J19" s="51">
        <f t="shared" si="1"/>
        <v>-9228.2877167822808</v>
      </c>
      <c r="K19" s="58"/>
      <c r="L19" s="60"/>
      <c r="M19" s="61"/>
      <c r="R19" s="9"/>
    </row>
    <row r="20" spans="2:18" ht="12" customHeight="1" x14ac:dyDescent="0.2">
      <c r="B20" s="66" t="s">
        <v>49</v>
      </c>
      <c r="D20" s="58" t="s">
        <v>48</v>
      </c>
      <c r="E20" s="58" t="str">
        <f t="shared" si="0"/>
        <v>111IPSO</v>
      </c>
      <c r="F20" s="58" t="s">
        <v>136</v>
      </c>
      <c r="G20" s="48">
        <f>SUMIF('14.3.2-14.3.3'!$H$12:$H$138,'14.3.1'!E20,'14.3.2-14.3.3'!$K$12:$K$138)</f>
        <v>-41107209.670409441</v>
      </c>
      <c r="H20" s="85" t="s">
        <v>39</v>
      </c>
      <c r="I20" s="53">
        <v>7.0845810240555085E-2</v>
      </c>
      <c r="J20" s="51">
        <f t="shared" si="1"/>
        <v>-2912273.5758285383</v>
      </c>
      <c r="K20" s="58"/>
      <c r="L20" s="60"/>
      <c r="M20" s="61"/>
      <c r="R20" s="9"/>
    </row>
    <row r="21" spans="2:18" ht="12" customHeight="1" x14ac:dyDescent="0.2">
      <c r="B21" s="66" t="s">
        <v>49</v>
      </c>
      <c r="D21" s="58" t="s">
        <v>48</v>
      </c>
      <c r="E21" s="58" t="str">
        <f t="shared" si="0"/>
        <v>111IPUT</v>
      </c>
      <c r="F21" s="58" t="s">
        <v>136</v>
      </c>
      <c r="G21" s="48">
        <f>SUMIF('14.3.2-14.3.3'!$H$12:$H$138,'14.3.1'!E21,'14.3.2-14.3.3'!$K$12:$K$138)</f>
        <v>-27499.023477196693</v>
      </c>
      <c r="H21" s="85" t="s">
        <v>30</v>
      </c>
      <c r="I21" s="53">
        <v>0</v>
      </c>
      <c r="J21" s="51">
        <f t="shared" si="1"/>
        <v>0</v>
      </c>
      <c r="K21" s="58"/>
      <c r="L21" s="60"/>
      <c r="M21" s="61"/>
      <c r="R21" s="9"/>
    </row>
    <row r="22" spans="2:18" ht="12" customHeight="1" x14ac:dyDescent="0.2">
      <c r="B22" s="66" t="s">
        <v>49</v>
      </c>
      <c r="D22" s="58" t="s">
        <v>48</v>
      </c>
      <c r="E22" s="58" t="str">
        <f t="shared" si="0"/>
        <v>111IPWA</v>
      </c>
      <c r="F22" s="58" t="s">
        <v>136</v>
      </c>
      <c r="G22" s="48">
        <f>SUMIF('14.3.2-14.3.3'!$H$12:$H$138,'14.3.1'!E22,'14.3.2-14.3.3'!$K$12:$K$138)</f>
        <v>-124.66999999999098</v>
      </c>
      <c r="H22" s="85" t="s">
        <v>31</v>
      </c>
      <c r="I22" s="53">
        <v>1</v>
      </c>
      <c r="J22" s="51">
        <f t="shared" si="1"/>
        <v>-124.66999999999098</v>
      </c>
      <c r="K22" s="58"/>
      <c r="L22" s="60"/>
      <c r="M22" s="61"/>
      <c r="R22" s="9"/>
    </row>
    <row r="23" spans="2:18" ht="12" customHeight="1" x14ac:dyDescent="0.2">
      <c r="B23" s="66" t="s">
        <v>49</v>
      </c>
      <c r="D23" s="58" t="s">
        <v>48</v>
      </c>
      <c r="E23" s="58" t="str">
        <f t="shared" si="0"/>
        <v>111IPWYP</v>
      </c>
      <c r="F23" s="58" t="s">
        <v>136</v>
      </c>
      <c r="G23" s="48">
        <f>SUMIF('14.3.2-14.3.3'!$H$12:$H$138,'14.3.1'!E23,'14.3.2-14.3.3'!$K$12:$K$138)</f>
        <v>-128060.78076775465</v>
      </c>
      <c r="H23" s="85" t="s">
        <v>32</v>
      </c>
      <c r="I23" s="53">
        <v>0</v>
      </c>
      <c r="J23" s="51">
        <f t="shared" si="1"/>
        <v>0</v>
      </c>
      <c r="K23" s="58"/>
      <c r="L23" s="60"/>
      <c r="M23" s="61"/>
      <c r="R23" s="9"/>
    </row>
    <row r="24" spans="2:18" ht="12" customHeight="1" x14ac:dyDescent="0.2">
      <c r="B24" s="66" t="s">
        <v>49</v>
      </c>
      <c r="D24" s="58" t="s">
        <v>48</v>
      </c>
      <c r="E24" s="58" t="str">
        <f t="shared" si="0"/>
        <v>111IPWYU</v>
      </c>
      <c r="F24" s="58" t="s">
        <v>136</v>
      </c>
      <c r="G24" s="48">
        <f>SUMIF('14.3.2-14.3.3'!$H$12:$H$138,'14.3.1'!E24,'14.3.2-14.3.3'!$K$12:$K$138)</f>
        <v>0</v>
      </c>
      <c r="H24" s="85" t="s">
        <v>38</v>
      </c>
      <c r="I24" s="53">
        <v>0</v>
      </c>
      <c r="J24" s="51">
        <f t="shared" si="1"/>
        <v>0</v>
      </c>
      <c r="K24" s="58"/>
      <c r="M24" s="61"/>
      <c r="R24" s="9"/>
    </row>
    <row r="25" spans="2:18" ht="12" customHeight="1" x14ac:dyDescent="0.2">
      <c r="B25" s="66" t="s">
        <v>50</v>
      </c>
      <c r="D25" s="58" t="s">
        <v>51</v>
      </c>
      <c r="E25" s="58" t="str">
        <f t="shared" si="0"/>
        <v>111HPSG-P</v>
      </c>
      <c r="F25" s="58" t="s">
        <v>136</v>
      </c>
      <c r="G25" s="48">
        <f>SUMIF('14.3.2-14.3.3'!$H$12:$H$138,'14.3.1'!E25,'14.3.2-14.3.3'!$K$12:$K$138)</f>
        <v>-312375.51968424674</v>
      </c>
      <c r="H25" s="82" t="s">
        <v>18</v>
      </c>
      <c r="I25" s="53">
        <v>7.9787774498314715E-2</v>
      </c>
      <c r="J25" s="51">
        <f t="shared" si="1"/>
        <v>-24923.747523360547</v>
      </c>
      <c r="K25" s="58"/>
      <c r="M25" s="61"/>
      <c r="R25" s="9"/>
    </row>
    <row r="26" spans="2:18" ht="12" customHeight="1" x14ac:dyDescent="0.2">
      <c r="B26" s="66" t="s">
        <v>50</v>
      </c>
      <c r="D26" s="58" t="s">
        <v>51</v>
      </c>
      <c r="E26" s="58" t="str">
        <f t="shared" si="0"/>
        <v>111HPSG-U</v>
      </c>
      <c r="F26" s="58" t="s">
        <v>136</v>
      </c>
      <c r="G26" s="48">
        <f>SUMIF('14.3.2-14.3.3'!$H$12:$H$138,'14.3.1'!E26,'14.3.2-14.3.3'!$K$12:$K$138)</f>
        <v>0</v>
      </c>
      <c r="H26" s="82" t="s">
        <v>19</v>
      </c>
      <c r="I26" s="53">
        <v>7.9787774498314715E-2</v>
      </c>
      <c r="J26" s="51">
        <f t="shared" si="1"/>
        <v>0</v>
      </c>
      <c r="K26" s="58"/>
      <c r="M26" s="61"/>
      <c r="R26" s="9"/>
    </row>
    <row r="27" spans="2:18" ht="12" customHeight="1" x14ac:dyDescent="0.2">
      <c r="B27" s="66" t="s">
        <v>52</v>
      </c>
      <c r="D27" s="58" t="s">
        <v>53</v>
      </c>
      <c r="E27" s="58" t="str">
        <f t="shared" si="0"/>
        <v>111OPCAGE</v>
      </c>
      <c r="F27" s="58" t="s">
        <v>136</v>
      </c>
      <c r="G27" s="48">
        <f>SUMIF('14.3.2-14.3.3'!$H$12:$H$138,'14.3.1'!E27,'14.3.2-14.3.3'!$K$12:$K$138)</f>
        <v>0</v>
      </c>
      <c r="H27" s="82" t="s">
        <v>12</v>
      </c>
      <c r="I27" s="53">
        <v>0</v>
      </c>
      <c r="J27" s="51">
        <f t="shared" si="1"/>
        <v>0</v>
      </c>
      <c r="M27" s="61"/>
      <c r="R27" s="9"/>
    </row>
    <row r="28" spans="2:18" ht="12" customHeight="1" x14ac:dyDescent="0.2">
      <c r="B28" s="66" t="s">
        <v>54</v>
      </c>
      <c r="D28" s="58" t="s">
        <v>55</v>
      </c>
      <c r="E28" s="58" t="str">
        <f t="shared" si="0"/>
        <v>111GPCA</v>
      </c>
      <c r="F28" s="58" t="s">
        <v>136</v>
      </c>
      <c r="G28" s="48">
        <f>SUMIF('14.3.2-14.3.3'!$H$12:$H$138,'14.3.1'!E28,'14.3.2-14.3.3'!$K$12:$K$138)</f>
        <v>0</v>
      </c>
      <c r="H28" s="82" t="s">
        <v>27</v>
      </c>
      <c r="I28" s="53">
        <v>0</v>
      </c>
      <c r="J28" s="51">
        <f t="shared" si="1"/>
        <v>0</v>
      </c>
      <c r="M28" s="61"/>
      <c r="N28" s="66"/>
      <c r="R28" s="9"/>
    </row>
    <row r="29" spans="2:18" ht="12" customHeight="1" x14ac:dyDescent="0.2">
      <c r="B29" s="66" t="s">
        <v>54</v>
      </c>
      <c r="D29" s="58" t="s">
        <v>55</v>
      </c>
      <c r="E29" s="58" t="str">
        <f t="shared" si="0"/>
        <v>111GPCN</v>
      </c>
      <c r="F29" s="58" t="s">
        <v>136</v>
      </c>
      <c r="G29" s="48">
        <f>SUMIF('14.3.2-14.3.3'!$H$12:$H$138,'14.3.1'!E29,'14.3.2-14.3.3'!$K$12:$K$138)</f>
        <v>0</v>
      </c>
      <c r="H29" s="82" t="s">
        <v>40</v>
      </c>
      <c r="I29" s="53">
        <v>6.742981175467383E-2</v>
      </c>
      <c r="J29" s="51">
        <f t="shared" si="1"/>
        <v>0</v>
      </c>
      <c r="M29" s="61"/>
      <c r="N29" s="66"/>
      <c r="R29" s="9"/>
    </row>
    <row r="30" spans="2:18" ht="12" customHeight="1" x14ac:dyDescent="0.2">
      <c r="B30" s="66" t="s">
        <v>54</v>
      </c>
      <c r="D30" s="58" t="s">
        <v>55</v>
      </c>
      <c r="E30" s="58" t="str">
        <f t="shared" si="0"/>
        <v>111GPSG</v>
      </c>
      <c r="F30" s="58" t="s">
        <v>136</v>
      </c>
      <c r="G30" s="48">
        <f>SUMIF('14.3.2-14.3.3'!$H$12:$H$138,'14.3.1'!E30,'14.3.2-14.3.3'!$K$12:$K$138)</f>
        <v>0</v>
      </c>
      <c r="H30" s="82" t="s">
        <v>14</v>
      </c>
      <c r="I30" s="53">
        <v>7.9787774498314715E-2</v>
      </c>
      <c r="J30" s="51">
        <f t="shared" si="1"/>
        <v>0</v>
      </c>
      <c r="K30" s="58"/>
      <c r="M30" s="61"/>
      <c r="N30" s="66"/>
      <c r="R30" s="9"/>
    </row>
    <row r="31" spans="2:18" ht="12" customHeight="1" x14ac:dyDescent="0.2">
      <c r="B31" s="66" t="s">
        <v>54</v>
      </c>
      <c r="D31" s="58" t="s">
        <v>55</v>
      </c>
      <c r="E31" s="58" t="str">
        <f t="shared" si="0"/>
        <v>111GPOR</v>
      </c>
      <c r="F31" s="58" t="s">
        <v>136</v>
      </c>
      <c r="G31" s="48">
        <f>SUMIF('14.3.2-14.3.3'!$H$12:$H$138,'14.3.1'!E31,'14.3.2-14.3.3'!$K$12:$K$138)</f>
        <v>-143641.12000000477</v>
      </c>
      <c r="H31" s="82" t="s">
        <v>29</v>
      </c>
      <c r="I31" s="53">
        <v>0</v>
      </c>
      <c r="J31" s="51">
        <f t="shared" si="1"/>
        <v>0</v>
      </c>
      <c r="K31" s="58"/>
      <c r="M31" s="61"/>
      <c r="N31" s="66"/>
      <c r="R31" s="9"/>
    </row>
    <row r="32" spans="2:18" ht="12" customHeight="1" x14ac:dyDescent="0.2">
      <c r="B32" s="66" t="s">
        <v>54</v>
      </c>
      <c r="D32" s="58" t="s">
        <v>55</v>
      </c>
      <c r="E32" s="58" t="str">
        <f t="shared" si="0"/>
        <v>111GPSO</v>
      </c>
      <c r="F32" s="58" t="s">
        <v>136</v>
      </c>
      <c r="G32" s="48">
        <f>SUMIF('14.3.2-14.3.3'!$H$12:$H$138,'14.3.1'!E32,'14.3.2-14.3.3'!$K$12:$K$138)</f>
        <v>-108292.03000000119</v>
      </c>
      <c r="H32" s="82" t="s">
        <v>39</v>
      </c>
      <c r="I32" s="53">
        <v>7.0845810240555085E-2</v>
      </c>
      <c r="J32" s="51">
        <f t="shared" si="1"/>
        <v>-7672.036607944583</v>
      </c>
      <c r="K32" s="58"/>
      <c r="M32" s="61"/>
      <c r="N32" s="66"/>
      <c r="R32" s="9"/>
    </row>
    <row r="33" spans="2:18" ht="12" customHeight="1" x14ac:dyDescent="0.2">
      <c r="B33" s="66" t="s">
        <v>54</v>
      </c>
      <c r="D33" s="58" t="s">
        <v>55</v>
      </c>
      <c r="E33" s="58" t="str">
        <f t="shared" si="0"/>
        <v>111GPID</v>
      </c>
      <c r="F33" s="58" t="s">
        <v>136</v>
      </c>
      <c r="G33" s="48">
        <f>SUMIF('14.3.2-14.3.3'!$H$12:$H$138,'14.3.1'!E33,'14.3.2-14.3.3'!$K$12:$K$138)</f>
        <v>0</v>
      </c>
      <c r="H33" s="82" t="s">
        <v>28</v>
      </c>
      <c r="I33" s="53">
        <v>0</v>
      </c>
      <c r="J33" s="51">
        <f t="shared" si="1"/>
        <v>0</v>
      </c>
      <c r="K33" s="58"/>
      <c r="M33" s="61"/>
      <c r="N33" s="66"/>
      <c r="R33" s="9"/>
    </row>
    <row r="34" spans="2:18" ht="12" customHeight="1" x14ac:dyDescent="0.2">
      <c r="B34" s="66" t="s">
        <v>54</v>
      </c>
      <c r="D34" s="58" t="s">
        <v>55</v>
      </c>
      <c r="E34" s="58" t="str">
        <f t="shared" si="0"/>
        <v>111GPUT</v>
      </c>
      <c r="F34" s="58" t="s">
        <v>136</v>
      </c>
      <c r="G34" s="48">
        <f>SUMIF('14.3.2-14.3.3'!$H$12:$H$138,'14.3.1'!E34,'14.3.2-14.3.3'!$K$12:$K$138)</f>
        <v>0</v>
      </c>
      <c r="H34" s="82" t="s">
        <v>30</v>
      </c>
      <c r="I34" s="53">
        <v>0</v>
      </c>
      <c r="J34" s="51">
        <f t="shared" si="1"/>
        <v>0</v>
      </c>
      <c r="K34" s="58"/>
      <c r="M34" s="61"/>
      <c r="R34" s="9"/>
    </row>
    <row r="35" spans="2:18" ht="12" customHeight="1" x14ac:dyDescent="0.2">
      <c r="B35" s="66" t="s">
        <v>54</v>
      </c>
      <c r="D35" s="58" t="s">
        <v>55</v>
      </c>
      <c r="E35" s="58" t="str">
        <f t="shared" si="0"/>
        <v>111GPWA</v>
      </c>
      <c r="F35" s="58" t="s">
        <v>136</v>
      </c>
      <c r="G35" s="48">
        <f>SUMIF('14.3.2-14.3.3'!$H$12:$H$138,'14.3.1'!E35,'14.3.2-14.3.3'!$K$12:$K$138)</f>
        <v>-96239.509999997914</v>
      </c>
      <c r="H35" s="82" t="s">
        <v>31</v>
      </c>
      <c r="I35" s="53">
        <v>1</v>
      </c>
      <c r="J35" s="51">
        <f t="shared" si="1"/>
        <v>-96239.509999997914</v>
      </c>
      <c r="K35" s="58"/>
      <c r="M35" s="61"/>
      <c r="R35" s="9"/>
    </row>
    <row r="36" spans="2:18" ht="12" customHeight="1" x14ac:dyDescent="0.2">
      <c r="B36" s="66" t="s">
        <v>54</v>
      </c>
      <c r="D36" s="58" t="s">
        <v>55</v>
      </c>
      <c r="E36" s="58" t="str">
        <f t="shared" si="0"/>
        <v>111GPWYP</v>
      </c>
      <c r="F36" s="58" t="s">
        <v>136</v>
      </c>
      <c r="G36" s="48">
        <f>SUMIF('14.3.2-14.3.3'!$H$12:$H$138,'14.3.1'!E36,'14.3.2-14.3.3'!$K$12:$K$138)</f>
        <v>-77099.471448149532</v>
      </c>
      <c r="H36" s="82" t="s">
        <v>32</v>
      </c>
      <c r="I36" s="53">
        <v>0</v>
      </c>
      <c r="J36" s="51">
        <f t="shared" si="1"/>
        <v>0</v>
      </c>
      <c r="K36" s="58"/>
      <c r="M36" s="61"/>
      <c r="R36" s="9"/>
    </row>
    <row r="37" spans="2:18" ht="12" customHeight="1" x14ac:dyDescent="0.2">
      <c r="B37" s="66" t="s">
        <v>54</v>
      </c>
      <c r="D37" s="58" t="s">
        <v>55</v>
      </c>
      <c r="E37" s="58" t="str">
        <f t="shared" si="0"/>
        <v>111GPWYU</v>
      </c>
      <c r="F37" s="58" t="s">
        <v>136</v>
      </c>
      <c r="G37" s="48">
        <f>SUMIF('14.3.2-14.3.3'!$H$12:$H$138,'14.3.1'!E37,'14.3.2-14.3.3'!$K$12:$K$138)</f>
        <v>0</v>
      </c>
      <c r="H37" s="82" t="s">
        <v>38</v>
      </c>
      <c r="I37" s="53">
        <v>0</v>
      </c>
      <c r="J37" s="51">
        <f t="shared" si="1"/>
        <v>0</v>
      </c>
      <c r="K37" s="58"/>
      <c r="M37" s="61"/>
      <c r="R37" s="9"/>
    </row>
    <row r="38" spans="2:18" ht="12" customHeight="1" x14ac:dyDescent="0.2">
      <c r="B38" s="66"/>
      <c r="D38" s="58"/>
      <c r="F38" s="80"/>
      <c r="G38" s="49">
        <f>SUM(G9:G37)</f>
        <v>-63973141.882346287</v>
      </c>
      <c r="H38" s="58"/>
      <c r="J38" s="49">
        <f>SUM(J9:J37)</f>
        <v>-4541116.6972164949</v>
      </c>
      <c r="K38" s="58" t="s">
        <v>56</v>
      </c>
      <c r="M38" s="61"/>
      <c r="R38" s="9"/>
    </row>
    <row r="39" spans="2:18" ht="12" customHeight="1" x14ac:dyDescent="0.2">
      <c r="B39" s="66"/>
      <c r="D39" s="58"/>
      <c r="F39" s="80"/>
      <c r="G39" s="48"/>
      <c r="H39" s="58"/>
      <c r="M39" s="61"/>
      <c r="R39" s="9"/>
    </row>
    <row r="40" spans="2:18" ht="12" customHeight="1" x14ac:dyDescent="0.2">
      <c r="B40" s="66"/>
      <c r="D40" s="58"/>
      <c r="F40" s="80"/>
      <c r="G40" s="87"/>
      <c r="H40" s="58"/>
      <c r="M40" s="61"/>
      <c r="R40" s="9"/>
    </row>
    <row r="41" spans="2:18" ht="12" customHeight="1" x14ac:dyDescent="0.2">
      <c r="B41" s="66"/>
      <c r="D41" s="58"/>
      <c r="F41" s="80" t="s">
        <v>57</v>
      </c>
      <c r="G41" s="49">
        <f>'14.3'!G50+'14.3.1'!G38</f>
        <v>-847508345.56566584</v>
      </c>
      <c r="H41" s="58"/>
      <c r="J41" s="49">
        <f>'14.3'!J50+'14.3.1'!J38</f>
        <v>-47426374.488113694</v>
      </c>
      <c r="R41" s="9"/>
    </row>
    <row r="42" spans="2:18" ht="12" customHeight="1" x14ac:dyDescent="0.2">
      <c r="B42" s="66"/>
      <c r="D42" s="58"/>
      <c r="E42" s="80"/>
      <c r="F42" s="58"/>
      <c r="G42" s="48"/>
      <c r="H42" s="58"/>
      <c r="I42" s="50"/>
      <c r="J42" s="51"/>
      <c r="K42" s="58"/>
      <c r="R42" s="9"/>
    </row>
    <row r="43" spans="2:18" ht="12" customHeight="1" x14ac:dyDescent="0.2">
      <c r="B43" s="66"/>
      <c r="D43" s="58"/>
      <c r="E43" s="80"/>
      <c r="F43" s="58"/>
      <c r="G43" s="48"/>
      <c r="H43" s="58"/>
      <c r="I43" s="50"/>
      <c r="J43" s="51"/>
      <c r="K43" s="58"/>
      <c r="R43" s="9"/>
    </row>
    <row r="44" spans="2:18" ht="12" customHeight="1" x14ac:dyDescent="0.2">
      <c r="B44" s="66"/>
      <c r="D44" s="58"/>
      <c r="E44" s="58"/>
      <c r="F44" s="58"/>
      <c r="G44" s="48"/>
      <c r="H44" s="58"/>
      <c r="I44" s="50"/>
      <c r="J44" s="52"/>
      <c r="K44" s="58"/>
      <c r="R44" s="9"/>
    </row>
    <row r="45" spans="2:18" ht="12" customHeight="1" x14ac:dyDescent="0.2">
      <c r="D45" s="58"/>
      <c r="E45" s="58"/>
      <c r="F45" s="58"/>
      <c r="G45" s="51"/>
      <c r="H45" s="58"/>
      <c r="I45" s="53"/>
      <c r="J45" s="51"/>
      <c r="K45" s="58"/>
      <c r="R45" s="9"/>
    </row>
    <row r="46" spans="2:18" ht="12" customHeight="1" x14ac:dyDescent="0.2">
      <c r="D46" s="58"/>
      <c r="E46" s="58"/>
      <c r="F46" s="58"/>
      <c r="G46" s="51"/>
      <c r="H46" s="58"/>
      <c r="I46" s="53"/>
      <c r="J46" s="51"/>
      <c r="K46" s="58"/>
      <c r="R46" s="9"/>
    </row>
    <row r="47" spans="2:18" ht="12" customHeight="1" x14ac:dyDescent="0.2">
      <c r="B47" s="57"/>
      <c r="D47" s="58"/>
      <c r="E47" s="58"/>
      <c r="F47" s="58"/>
      <c r="G47" s="51"/>
      <c r="H47" s="58"/>
      <c r="I47" s="53"/>
      <c r="J47" s="51"/>
      <c r="K47" s="58"/>
      <c r="R47" s="9"/>
    </row>
    <row r="48" spans="2:18" ht="12" customHeight="1" x14ac:dyDescent="0.2">
      <c r="B48" s="57"/>
      <c r="D48" s="58"/>
      <c r="E48" s="58"/>
      <c r="F48" s="58"/>
      <c r="G48" s="58"/>
      <c r="H48" s="58"/>
      <c r="I48" s="53"/>
      <c r="J48" s="51"/>
      <c r="K48" s="58"/>
      <c r="R48" s="9"/>
    </row>
    <row r="49" spans="1:18" ht="12" customHeight="1" x14ac:dyDescent="0.2">
      <c r="B49" s="67"/>
      <c r="D49" s="58"/>
      <c r="E49" s="58"/>
      <c r="F49" s="58"/>
      <c r="G49" s="58"/>
      <c r="H49" s="58"/>
      <c r="I49" s="58"/>
      <c r="J49" s="58"/>
      <c r="K49" s="58"/>
      <c r="R49" s="9"/>
    </row>
    <row r="50" spans="1:18" ht="12" customHeight="1" x14ac:dyDescent="0.2">
      <c r="I50" s="58"/>
      <c r="J50" s="58"/>
      <c r="K50" s="58"/>
      <c r="R50" s="9"/>
    </row>
    <row r="51" spans="1:18" ht="12" customHeight="1" x14ac:dyDescent="0.2">
      <c r="B51" s="67"/>
      <c r="D51" s="58"/>
      <c r="E51" s="58"/>
      <c r="F51" s="58"/>
      <c r="G51" s="58"/>
      <c r="H51" s="58"/>
      <c r="I51" s="58"/>
      <c r="J51" s="58"/>
      <c r="K51" s="58"/>
      <c r="R51" s="9"/>
    </row>
    <row r="52" spans="1:18" ht="12" customHeight="1" x14ac:dyDescent="0.2">
      <c r="B52" s="67"/>
      <c r="D52" s="58"/>
      <c r="E52" s="58"/>
      <c r="F52" s="58"/>
      <c r="G52" s="88"/>
      <c r="H52" s="58"/>
      <c r="I52" s="58"/>
      <c r="J52" s="58"/>
      <c r="K52" s="58"/>
      <c r="R52" s="9"/>
    </row>
    <row r="53" spans="1:18" ht="12" customHeight="1" thickBot="1" x14ac:dyDescent="0.25">
      <c r="B53" s="57" t="s">
        <v>47</v>
      </c>
      <c r="D53" s="58"/>
      <c r="E53" s="58"/>
      <c r="F53" s="58"/>
      <c r="G53" s="58"/>
      <c r="H53" s="58"/>
      <c r="I53" s="58"/>
      <c r="J53" s="58"/>
      <c r="K53" s="58"/>
      <c r="R53" s="9"/>
    </row>
    <row r="54" spans="1:18" ht="12" customHeight="1" x14ac:dyDescent="0.2">
      <c r="A54" s="68"/>
      <c r="B54" s="69"/>
      <c r="C54" s="70"/>
      <c r="D54" s="71"/>
      <c r="E54" s="71"/>
      <c r="F54" s="71"/>
      <c r="G54" s="71"/>
      <c r="H54" s="71"/>
      <c r="I54" s="71"/>
      <c r="J54" s="71"/>
      <c r="K54" s="73"/>
      <c r="R54" s="9"/>
    </row>
    <row r="55" spans="1:18" ht="12" customHeight="1" x14ac:dyDescent="0.2">
      <c r="A55" s="74"/>
      <c r="D55" s="58"/>
      <c r="E55" s="58"/>
      <c r="F55" s="58"/>
      <c r="G55" s="58"/>
      <c r="H55" s="58"/>
      <c r="I55" s="58"/>
      <c r="J55" s="58"/>
      <c r="K55" s="75"/>
      <c r="R55" s="9"/>
    </row>
    <row r="56" spans="1:18" ht="12" customHeight="1" x14ac:dyDescent="0.2">
      <c r="A56" s="74"/>
      <c r="D56" s="58"/>
      <c r="E56" s="58"/>
      <c r="F56" s="58"/>
      <c r="G56" s="58"/>
      <c r="H56" s="58"/>
      <c r="I56" s="58"/>
      <c r="J56" s="58"/>
      <c r="K56" s="75"/>
      <c r="R56" s="9"/>
    </row>
    <row r="57" spans="1:18" ht="12" customHeight="1" x14ac:dyDescent="0.2">
      <c r="A57" s="74"/>
      <c r="D57" s="58"/>
      <c r="E57" s="58"/>
      <c r="F57" s="58"/>
      <c r="G57" s="58"/>
      <c r="H57" s="58"/>
      <c r="I57" s="58"/>
      <c r="J57" s="58"/>
      <c r="K57" s="75"/>
      <c r="R57" s="9"/>
    </row>
    <row r="58" spans="1:18" ht="12" customHeight="1" x14ac:dyDescent="0.2">
      <c r="A58" s="74"/>
      <c r="D58" s="58"/>
      <c r="E58" s="58"/>
      <c r="F58" s="58"/>
      <c r="G58" s="58"/>
      <c r="H58" s="58"/>
      <c r="I58" s="58"/>
      <c r="J58" s="58"/>
      <c r="K58" s="75"/>
      <c r="R58" s="9"/>
    </row>
    <row r="59" spans="1:18" ht="12" customHeight="1" thickBot="1" x14ac:dyDescent="0.25">
      <c r="A59" s="74"/>
      <c r="B59" s="77"/>
      <c r="C59" s="77"/>
      <c r="D59" s="78"/>
      <c r="E59" s="78"/>
      <c r="F59" s="78"/>
      <c r="G59" s="78"/>
      <c r="H59" s="78"/>
      <c r="I59" s="58"/>
      <c r="J59" s="58"/>
      <c r="K59" s="75"/>
      <c r="R59" s="9"/>
    </row>
    <row r="60" spans="1:18" ht="12" customHeight="1" x14ac:dyDescent="0.2">
      <c r="A60" s="74"/>
      <c r="D60" s="58"/>
      <c r="E60" s="58"/>
      <c r="F60" s="58"/>
      <c r="G60" s="58"/>
      <c r="H60" s="58"/>
      <c r="I60" s="58"/>
      <c r="J60" s="58"/>
      <c r="K60" s="75"/>
      <c r="R60" s="9"/>
    </row>
    <row r="61" spans="1:18" ht="12" customHeight="1" x14ac:dyDescent="0.2">
      <c r="A61" s="74"/>
      <c r="D61" s="58"/>
      <c r="E61" s="58"/>
      <c r="F61" s="58"/>
      <c r="G61" s="58"/>
      <c r="H61" s="58"/>
      <c r="I61" s="58"/>
      <c r="J61" s="58"/>
      <c r="K61" s="75"/>
      <c r="R61" s="9"/>
    </row>
    <row r="62" spans="1:18" ht="12" customHeight="1" thickBot="1" x14ac:dyDescent="0.25">
      <c r="A62" s="76"/>
      <c r="B62" s="77"/>
      <c r="C62" s="77"/>
      <c r="D62" s="77"/>
      <c r="E62" s="77"/>
      <c r="F62" s="77"/>
      <c r="G62" s="77"/>
      <c r="H62" s="77"/>
      <c r="I62" s="78"/>
      <c r="J62" s="78"/>
      <c r="K62" s="79"/>
      <c r="R62" s="9"/>
    </row>
    <row r="63" spans="1:18" ht="12" customHeight="1" x14ac:dyDescent="0.2">
      <c r="I63" s="58"/>
      <c r="J63" s="58"/>
      <c r="K63" s="58"/>
      <c r="R63" s="9"/>
    </row>
    <row r="64" spans="1:18" ht="12" customHeight="1" x14ac:dyDescent="0.2">
      <c r="D64" s="59"/>
      <c r="E64" s="59"/>
      <c r="H64" s="59"/>
      <c r="I64" s="58"/>
      <c r="J64" s="58"/>
      <c r="K64" s="58"/>
      <c r="R64" s="9"/>
    </row>
    <row r="65" spans="4:18" ht="12" customHeight="1" x14ac:dyDescent="0.2">
      <c r="D65" s="80"/>
      <c r="E65" s="80"/>
      <c r="R65" s="9"/>
    </row>
    <row r="66" spans="4:18" x14ac:dyDescent="0.2">
      <c r="D66" s="80"/>
      <c r="E66" s="80"/>
      <c r="R66" s="9"/>
    </row>
    <row r="67" spans="4:18" x14ac:dyDescent="0.2">
      <c r="D67" s="80"/>
      <c r="E67" s="80"/>
      <c r="R67" s="9"/>
    </row>
    <row r="68" spans="4:18" x14ac:dyDescent="0.2">
      <c r="D68" s="80"/>
      <c r="E68" s="80"/>
      <c r="R68" s="9"/>
    </row>
    <row r="69" spans="4:18" x14ac:dyDescent="0.2">
      <c r="D69" s="80"/>
      <c r="E69" s="80"/>
      <c r="R69" s="9"/>
    </row>
    <row r="70" spans="4:18" x14ac:dyDescent="0.2">
      <c r="D70" s="80"/>
      <c r="E70" s="80"/>
      <c r="R70" s="9"/>
    </row>
    <row r="71" spans="4:18" x14ac:dyDescent="0.2">
      <c r="D71" s="80"/>
      <c r="E71" s="80"/>
      <c r="R71" s="9"/>
    </row>
    <row r="72" spans="4:18" x14ac:dyDescent="0.2">
      <c r="D72" s="80"/>
      <c r="E72" s="80"/>
      <c r="R72" s="9"/>
    </row>
    <row r="73" spans="4:18" x14ac:dyDescent="0.2">
      <c r="D73" s="80"/>
      <c r="E73" s="80"/>
      <c r="R73" s="9"/>
    </row>
    <row r="74" spans="4:18" x14ac:dyDescent="0.2">
      <c r="D74" s="80"/>
      <c r="E74" s="80"/>
      <c r="R74" s="11"/>
    </row>
    <row r="75" spans="4:18" x14ac:dyDescent="0.2">
      <c r="D75" s="80"/>
      <c r="E75" s="80"/>
      <c r="R75" s="89"/>
    </row>
    <row r="76" spans="4:18" x14ac:dyDescent="0.2">
      <c r="D76" s="80"/>
      <c r="E76" s="80"/>
      <c r="Q76" s="61"/>
    </row>
    <row r="77" spans="4:18" x14ac:dyDescent="0.2">
      <c r="D77" s="80"/>
      <c r="E77" s="80"/>
      <c r="Q77" s="61"/>
    </row>
    <row r="78" spans="4:18" x14ac:dyDescent="0.2">
      <c r="D78" s="80"/>
      <c r="E78" s="80"/>
      <c r="Q78" s="61"/>
    </row>
    <row r="79" spans="4:18" x14ac:dyDescent="0.2">
      <c r="D79" s="80"/>
      <c r="E79" s="80"/>
      <c r="Q79" s="61"/>
    </row>
    <row r="80" spans="4:18" x14ac:dyDescent="0.2">
      <c r="D80" s="80"/>
      <c r="E80" s="80"/>
      <c r="Q80" s="61"/>
    </row>
    <row r="81" spans="4:17" x14ac:dyDescent="0.2">
      <c r="D81" s="80"/>
      <c r="E81" s="80"/>
      <c r="Q81" s="61"/>
    </row>
    <row r="82" spans="4:17" x14ac:dyDescent="0.2">
      <c r="D82" s="80"/>
      <c r="E82" s="80"/>
      <c r="Q82" s="61"/>
    </row>
    <row r="83" spans="4:17" x14ac:dyDescent="0.2">
      <c r="D83" s="80"/>
      <c r="E83" s="80"/>
      <c r="Q83" s="61"/>
    </row>
    <row r="84" spans="4:17" x14ac:dyDescent="0.2">
      <c r="D84" s="80"/>
      <c r="E84" s="80"/>
      <c r="Q84" s="61"/>
    </row>
    <row r="85" spans="4:17" x14ac:dyDescent="0.2">
      <c r="D85" s="80"/>
      <c r="E85" s="80"/>
      <c r="Q85" s="61"/>
    </row>
    <row r="86" spans="4:17" x14ac:dyDescent="0.2">
      <c r="D86" s="80"/>
      <c r="E86" s="80"/>
      <c r="Q86" s="61"/>
    </row>
    <row r="87" spans="4:17" x14ac:dyDescent="0.2">
      <c r="D87" s="80"/>
      <c r="E87" s="80"/>
      <c r="Q87" s="61"/>
    </row>
    <row r="88" spans="4:17" x14ac:dyDescent="0.2">
      <c r="D88" s="80"/>
      <c r="E88" s="80"/>
      <c r="Q88" s="61"/>
    </row>
    <row r="89" spans="4:17" x14ac:dyDescent="0.2">
      <c r="D89" s="80"/>
      <c r="E89" s="80"/>
      <c r="Q89" s="61"/>
    </row>
    <row r="90" spans="4:17" x14ac:dyDescent="0.2">
      <c r="D90" s="80"/>
      <c r="E90" s="80"/>
      <c r="Q90" s="61"/>
    </row>
    <row r="91" spans="4:17" x14ac:dyDescent="0.2">
      <c r="D91" s="80"/>
      <c r="E91" s="80"/>
      <c r="Q91" s="61"/>
    </row>
    <row r="92" spans="4:17" x14ac:dyDescent="0.2">
      <c r="D92" s="80"/>
      <c r="E92" s="80"/>
      <c r="Q92" s="61"/>
    </row>
    <row r="93" spans="4:17" x14ac:dyDescent="0.2">
      <c r="D93" s="80"/>
      <c r="E93" s="80"/>
      <c r="Q93" s="61"/>
    </row>
    <row r="94" spans="4:17" x14ac:dyDescent="0.2">
      <c r="D94" s="80"/>
      <c r="E94" s="80"/>
      <c r="Q94" s="61"/>
    </row>
    <row r="95" spans="4:17" x14ac:dyDescent="0.2">
      <c r="D95" s="80"/>
      <c r="E95" s="80"/>
      <c r="Q95" s="61"/>
    </row>
    <row r="96" spans="4:17" x14ac:dyDescent="0.2">
      <c r="D96" s="80"/>
      <c r="E96" s="80"/>
      <c r="Q96" s="61"/>
    </row>
    <row r="97" spans="4:17" x14ac:dyDescent="0.2">
      <c r="D97" s="80"/>
      <c r="E97" s="80"/>
      <c r="Q97" s="61"/>
    </row>
    <row r="98" spans="4:17" x14ac:dyDescent="0.2">
      <c r="D98" s="80"/>
      <c r="E98" s="80"/>
      <c r="Q98" s="61"/>
    </row>
    <row r="99" spans="4:17" x14ac:dyDescent="0.2">
      <c r="D99" s="80"/>
      <c r="E99" s="80"/>
      <c r="Q99" s="61"/>
    </row>
    <row r="100" spans="4:17" x14ac:dyDescent="0.2">
      <c r="D100" s="80"/>
      <c r="E100" s="80"/>
      <c r="Q100" s="61"/>
    </row>
    <row r="101" spans="4:17" x14ac:dyDescent="0.2">
      <c r="D101" s="80"/>
      <c r="E101" s="80"/>
      <c r="Q101" s="61"/>
    </row>
    <row r="102" spans="4:17" x14ac:dyDescent="0.2">
      <c r="D102" s="80"/>
      <c r="E102" s="80"/>
      <c r="Q102" s="61"/>
    </row>
    <row r="103" spans="4:17" x14ac:dyDescent="0.2">
      <c r="D103" s="80"/>
      <c r="E103" s="80"/>
      <c r="Q103" s="61"/>
    </row>
    <row r="104" spans="4:17" x14ac:dyDescent="0.2">
      <c r="D104" s="80"/>
      <c r="E104" s="80"/>
      <c r="Q104" s="61"/>
    </row>
    <row r="105" spans="4:17" x14ac:dyDescent="0.2">
      <c r="D105" s="80"/>
      <c r="E105" s="80"/>
      <c r="Q105" s="61"/>
    </row>
    <row r="106" spans="4:17" x14ac:dyDescent="0.2">
      <c r="D106" s="80"/>
      <c r="E106" s="80"/>
      <c r="Q106" s="61"/>
    </row>
    <row r="107" spans="4:17" x14ac:dyDescent="0.2">
      <c r="D107" s="80"/>
      <c r="E107" s="80"/>
      <c r="Q107" s="61"/>
    </row>
    <row r="108" spans="4:17" x14ac:dyDescent="0.2">
      <c r="D108" s="80"/>
      <c r="E108" s="80"/>
      <c r="Q108" s="61"/>
    </row>
    <row r="109" spans="4:17" x14ac:dyDescent="0.2">
      <c r="D109" s="80"/>
      <c r="E109" s="80"/>
      <c r="Q109" s="61"/>
    </row>
    <row r="110" spans="4:17" x14ac:dyDescent="0.2">
      <c r="D110" s="80"/>
      <c r="E110" s="80"/>
      <c r="Q110" s="61"/>
    </row>
    <row r="111" spans="4:17" x14ac:dyDescent="0.2">
      <c r="D111" s="80"/>
      <c r="E111" s="80"/>
      <c r="Q111" s="61"/>
    </row>
    <row r="112" spans="4:17" x14ac:dyDescent="0.2">
      <c r="D112" s="80"/>
      <c r="E112" s="80"/>
      <c r="Q112" s="61"/>
    </row>
    <row r="113" spans="4:17" x14ac:dyDescent="0.2">
      <c r="D113" s="80"/>
      <c r="E113" s="80"/>
      <c r="Q113" s="61"/>
    </row>
    <row r="114" spans="4:17" x14ac:dyDescent="0.2">
      <c r="D114" s="80"/>
      <c r="E114" s="80"/>
      <c r="Q114" s="61"/>
    </row>
    <row r="115" spans="4:17" x14ac:dyDescent="0.2">
      <c r="D115" s="80"/>
      <c r="E115" s="80"/>
      <c r="Q115" s="61"/>
    </row>
    <row r="116" spans="4:17" x14ac:dyDescent="0.2">
      <c r="D116" s="80"/>
      <c r="E116" s="80"/>
      <c r="Q116" s="61"/>
    </row>
    <row r="117" spans="4:17" x14ac:dyDescent="0.2">
      <c r="D117" s="80"/>
      <c r="E117" s="80"/>
      <c r="Q117" s="61"/>
    </row>
    <row r="118" spans="4:17" x14ac:dyDescent="0.2">
      <c r="D118" s="80"/>
      <c r="E118" s="80"/>
      <c r="Q118" s="61"/>
    </row>
    <row r="119" spans="4:17" x14ac:dyDescent="0.2">
      <c r="D119" s="80"/>
      <c r="E119" s="80"/>
      <c r="Q119" s="61"/>
    </row>
    <row r="120" spans="4:17" x14ac:dyDescent="0.2">
      <c r="D120" s="80"/>
      <c r="E120" s="80"/>
      <c r="Q120" s="61"/>
    </row>
    <row r="121" spans="4:17" x14ac:dyDescent="0.2">
      <c r="D121" s="80"/>
      <c r="E121" s="80"/>
      <c r="Q121" s="61"/>
    </row>
    <row r="122" spans="4:17" x14ac:dyDescent="0.2">
      <c r="D122" s="80"/>
      <c r="E122" s="80"/>
      <c r="Q122" s="61"/>
    </row>
    <row r="123" spans="4:17" x14ac:dyDescent="0.2">
      <c r="D123" s="80"/>
      <c r="E123" s="80"/>
      <c r="Q123" s="61"/>
    </row>
    <row r="124" spans="4:17" x14ac:dyDescent="0.2">
      <c r="D124" s="80"/>
      <c r="E124" s="80"/>
      <c r="Q124" s="61"/>
    </row>
    <row r="125" spans="4:17" x14ac:dyDescent="0.2">
      <c r="D125" s="80"/>
      <c r="E125" s="80"/>
      <c r="Q125" s="61"/>
    </row>
    <row r="126" spans="4:17" x14ac:dyDescent="0.2">
      <c r="D126" s="80"/>
      <c r="E126" s="80"/>
      <c r="Q126" s="61"/>
    </row>
    <row r="127" spans="4:17" x14ac:dyDescent="0.2">
      <c r="D127" s="80"/>
      <c r="E127" s="80"/>
      <c r="Q127" s="61"/>
    </row>
    <row r="128" spans="4:17" x14ac:dyDescent="0.2">
      <c r="D128" s="80"/>
      <c r="E128" s="80"/>
      <c r="Q128" s="61"/>
    </row>
    <row r="129" spans="4:17" x14ac:dyDescent="0.2">
      <c r="D129" s="80"/>
      <c r="E129" s="80"/>
      <c r="Q129" s="61"/>
    </row>
    <row r="130" spans="4:17" x14ac:dyDescent="0.2">
      <c r="D130" s="80"/>
      <c r="E130" s="80"/>
      <c r="Q130" s="61"/>
    </row>
    <row r="131" spans="4:17" x14ac:dyDescent="0.2">
      <c r="D131" s="80"/>
      <c r="E131" s="80"/>
      <c r="Q131" s="61"/>
    </row>
    <row r="132" spans="4:17" x14ac:dyDescent="0.2">
      <c r="D132" s="80"/>
      <c r="E132" s="80"/>
      <c r="Q132" s="61"/>
    </row>
    <row r="133" spans="4:17" x14ac:dyDescent="0.2">
      <c r="D133" s="80"/>
      <c r="E133" s="80"/>
      <c r="Q133" s="61"/>
    </row>
    <row r="134" spans="4:17" x14ac:dyDescent="0.2">
      <c r="D134" s="80"/>
      <c r="E134" s="80"/>
      <c r="Q134" s="61"/>
    </row>
    <row r="135" spans="4:17" x14ac:dyDescent="0.2">
      <c r="D135" s="80"/>
      <c r="E135" s="80"/>
      <c r="Q135" s="61"/>
    </row>
    <row r="136" spans="4:17" x14ac:dyDescent="0.2">
      <c r="D136" s="80"/>
      <c r="E136" s="80"/>
      <c r="Q136" s="61"/>
    </row>
    <row r="137" spans="4:17" x14ac:dyDescent="0.2">
      <c r="D137" s="80"/>
      <c r="E137" s="80"/>
      <c r="Q137" s="61"/>
    </row>
    <row r="138" spans="4:17" x14ac:dyDescent="0.2">
      <c r="D138" s="80"/>
      <c r="E138" s="80"/>
      <c r="Q138" s="61"/>
    </row>
    <row r="139" spans="4:17" x14ac:dyDescent="0.2">
      <c r="D139" s="80"/>
      <c r="E139" s="80"/>
      <c r="Q139" s="61"/>
    </row>
    <row r="140" spans="4:17" x14ac:dyDescent="0.2">
      <c r="D140" s="80"/>
      <c r="E140" s="80"/>
      <c r="Q140" s="61"/>
    </row>
    <row r="141" spans="4:17" x14ac:dyDescent="0.2">
      <c r="D141" s="80"/>
      <c r="E141" s="80"/>
      <c r="Q141" s="61"/>
    </row>
    <row r="142" spans="4:17" x14ac:dyDescent="0.2">
      <c r="D142" s="80"/>
      <c r="E142" s="80"/>
      <c r="Q142" s="61"/>
    </row>
    <row r="143" spans="4:17" x14ac:dyDescent="0.2">
      <c r="D143" s="80"/>
      <c r="E143" s="80"/>
      <c r="Q143" s="61"/>
    </row>
    <row r="144" spans="4:17" x14ac:dyDescent="0.2">
      <c r="D144" s="80"/>
      <c r="E144" s="80"/>
      <c r="Q144" s="61"/>
    </row>
    <row r="145" spans="4:17" x14ac:dyDescent="0.2">
      <c r="D145" s="80"/>
      <c r="E145" s="80"/>
      <c r="Q145" s="61"/>
    </row>
    <row r="146" spans="4:17" x14ac:dyDescent="0.2">
      <c r="D146" s="80"/>
      <c r="E146" s="80"/>
      <c r="Q146" s="61"/>
    </row>
    <row r="147" spans="4:17" x14ac:dyDescent="0.2">
      <c r="D147" s="80"/>
      <c r="E147" s="80"/>
      <c r="Q147" s="61"/>
    </row>
    <row r="148" spans="4:17" x14ac:dyDescent="0.2">
      <c r="D148" s="80"/>
      <c r="E148" s="80"/>
      <c r="Q148" s="61"/>
    </row>
    <row r="149" spans="4:17" x14ac:dyDescent="0.2">
      <c r="D149" s="80"/>
      <c r="E149" s="80"/>
      <c r="Q149" s="61"/>
    </row>
    <row r="150" spans="4:17" x14ac:dyDescent="0.2">
      <c r="D150" s="80"/>
      <c r="E150" s="80"/>
      <c r="Q150" s="61"/>
    </row>
    <row r="151" spans="4:17" x14ac:dyDescent="0.2">
      <c r="D151" s="80"/>
      <c r="E151" s="80"/>
      <c r="Q151" s="61"/>
    </row>
    <row r="152" spans="4:17" x14ac:dyDescent="0.2">
      <c r="D152" s="80"/>
      <c r="E152" s="80"/>
      <c r="Q152" s="61"/>
    </row>
    <row r="153" spans="4:17" x14ac:dyDescent="0.2">
      <c r="D153" s="80"/>
      <c r="E153" s="80"/>
      <c r="Q153" s="61"/>
    </row>
    <row r="154" spans="4:17" x14ac:dyDescent="0.2">
      <c r="D154" s="80"/>
      <c r="E154" s="80"/>
      <c r="Q154" s="61"/>
    </row>
    <row r="155" spans="4:17" x14ac:dyDescent="0.2">
      <c r="D155" s="80"/>
      <c r="E155" s="80"/>
      <c r="Q155" s="61"/>
    </row>
    <row r="156" spans="4:17" x14ac:dyDescent="0.2">
      <c r="D156" s="80"/>
      <c r="E156" s="80"/>
      <c r="Q156" s="61"/>
    </row>
    <row r="157" spans="4:17" x14ac:dyDescent="0.2">
      <c r="D157" s="80"/>
      <c r="E157" s="80"/>
      <c r="Q157" s="61"/>
    </row>
    <row r="158" spans="4:17" x14ac:dyDescent="0.2">
      <c r="D158" s="80"/>
      <c r="E158" s="80"/>
      <c r="Q158" s="61"/>
    </row>
    <row r="159" spans="4:17" x14ac:dyDescent="0.2">
      <c r="D159" s="80"/>
      <c r="E159" s="80"/>
      <c r="Q159" s="61"/>
    </row>
    <row r="160" spans="4:17" x14ac:dyDescent="0.2">
      <c r="D160" s="80"/>
      <c r="E160" s="80"/>
      <c r="Q160" s="61"/>
    </row>
    <row r="161" spans="4:17" x14ac:dyDescent="0.2">
      <c r="D161" s="80"/>
      <c r="E161" s="80"/>
      <c r="Q161" s="61"/>
    </row>
    <row r="162" spans="4:17" x14ac:dyDescent="0.2">
      <c r="D162" s="80"/>
      <c r="E162" s="80"/>
      <c r="Q162" s="61"/>
    </row>
    <row r="163" spans="4:17" x14ac:dyDescent="0.2">
      <c r="D163" s="80"/>
      <c r="E163" s="80"/>
      <c r="Q163" s="61"/>
    </row>
    <row r="164" spans="4:17" x14ac:dyDescent="0.2">
      <c r="D164" s="80"/>
      <c r="E164" s="80"/>
      <c r="Q164" s="61"/>
    </row>
    <row r="165" spans="4:17" x14ac:dyDescent="0.2">
      <c r="D165" s="80"/>
      <c r="E165" s="80"/>
      <c r="Q165" s="61"/>
    </row>
    <row r="166" spans="4:17" x14ac:dyDescent="0.2">
      <c r="D166" s="80"/>
      <c r="E166" s="80"/>
      <c r="Q166" s="61"/>
    </row>
    <row r="167" spans="4:17" x14ac:dyDescent="0.2">
      <c r="D167" s="80"/>
      <c r="E167" s="80"/>
      <c r="Q167" s="61"/>
    </row>
    <row r="168" spans="4:17" x14ac:dyDescent="0.2">
      <c r="D168" s="80"/>
      <c r="E168" s="80"/>
      <c r="Q168" s="61"/>
    </row>
    <row r="169" spans="4:17" x14ac:dyDescent="0.2">
      <c r="D169" s="80"/>
      <c r="E169" s="80"/>
      <c r="Q169" s="61"/>
    </row>
    <row r="170" spans="4:17" x14ac:dyDescent="0.2">
      <c r="D170" s="80"/>
      <c r="E170" s="80"/>
      <c r="Q170" s="61"/>
    </row>
    <row r="171" spans="4:17" x14ac:dyDescent="0.2">
      <c r="D171" s="80"/>
      <c r="E171" s="80"/>
      <c r="Q171" s="61"/>
    </row>
    <row r="172" spans="4:17" x14ac:dyDescent="0.2">
      <c r="D172" s="80"/>
      <c r="E172" s="80"/>
      <c r="Q172" s="61"/>
    </row>
    <row r="173" spans="4:17" x14ac:dyDescent="0.2">
      <c r="D173" s="80"/>
      <c r="E173" s="80"/>
      <c r="Q173" s="61"/>
    </row>
    <row r="174" spans="4:17" x14ac:dyDescent="0.2">
      <c r="D174" s="80"/>
      <c r="E174" s="80"/>
      <c r="Q174" s="61"/>
    </row>
    <row r="175" spans="4:17" x14ac:dyDescent="0.2">
      <c r="D175" s="80"/>
      <c r="E175" s="80"/>
      <c r="Q175" s="61"/>
    </row>
    <row r="176" spans="4:17" x14ac:dyDescent="0.2">
      <c r="D176" s="80"/>
      <c r="E176" s="80"/>
      <c r="Q176" s="61"/>
    </row>
    <row r="177" spans="4:17" x14ac:dyDescent="0.2">
      <c r="D177" s="80"/>
      <c r="E177" s="80"/>
      <c r="Q177" s="61"/>
    </row>
    <row r="178" spans="4:17" x14ac:dyDescent="0.2">
      <c r="D178" s="80"/>
      <c r="E178" s="80"/>
      <c r="Q178" s="61"/>
    </row>
    <row r="179" spans="4:17" x14ac:dyDescent="0.2">
      <c r="D179" s="80"/>
      <c r="E179" s="80"/>
      <c r="Q179" s="61"/>
    </row>
    <row r="180" spans="4:17" x14ac:dyDescent="0.2">
      <c r="D180" s="80"/>
      <c r="E180" s="80"/>
      <c r="Q180" s="61"/>
    </row>
    <row r="181" spans="4:17" x14ac:dyDescent="0.2">
      <c r="D181" s="80"/>
      <c r="E181" s="80"/>
      <c r="Q181" s="61"/>
    </row>
    <row r="182" spans="4:17" x14ac:dyDescent="0.2">
      <c r="D182" s="80"/>
      <c r="E182" s="80"/>
      <c r="Q182" s="61"/>
    </row>
    <row r="183" spans="4:17" x14ac:dyDescent="0.2">
      <c r="D183" s="80"/>
      <c r="E183" s="80"/>
      <c r="Q183" s="61"/>
    </row>
    <row r="184" spans="4:17" x14ac:dyDescent="0.2">
      <c r="D184" s="80"/>
      <c r="E184" s="80"/>
      <c r="Q184" s="61"/>
    </row>
    <row r="185" spans="4:17" x14ac:dyDescent="0.2">
      <c r="D185" s="80"/>
      <c r="E185" s="80"/>
      <c r="Q185" s="61"/>
    </row>
    <row r="186" spans="4:17" x14ac:dyDescent="0.2">
      <c r="D186" s="80"/>
      <c r="E186" s="80"/>
      <c r="Q186" s="61"/>
    </row>
    <row r="187" spans="4:17" x14ac:dyDescent="0.2">
      <c r="D187" s="80"/>
      <c r="E187" s="80"/>
      <c r="Q187" s="61"/>
    </row>
    <row r="188" spans="4:17" x14ac:dyDescent="0.2">
      <c r="D188" s="80"/>
      <c r="E188" s="80"/>
      <c r="Q188" s="61"/>
    </row>
    <row r="189" spans="4:17" x14ac:dyDescent="0.2">
      <c r="D189" s="80"/>
      <c r="E189" s="80"/>
      <c r="Q189" s="61"/>
    </row>
    <row r="190" spans="4:17" x14ac:dyDescent="0.2">
      <c r="D190" s="80"/>
      <c r="E190" s="80"/>
      <c r="Q190" s="61"/>
    </row>
    <row r="191" spans="4:17" x14ac:dyDescent="0.2">
      <c r="D191" s="80"/>
      <c r="E191" s="80"/>
      <c r="Q191" s="61"/>
    </row>
    <row r="192" spans="4:17" x14ac:dyDescent="0.2">
      <c r="D192" s="80"/>
      <c r="E192" s="80"/>
      <c r="Q192" s="61"/>
    </row>
    <row r="193" spans="4:17" x14ac:dyDescent="0.2">
      <c r="D193" s="80"/>
      <c r="E193" s="80"/>
      <c r="Q193" s="61"/>
    </row>
    <row r="194" spans="4:17" x14ac:dyDescent="0.2">
      <c r="D194" s="80"/>
      <c r="E194" s="80"/>
      <c r="Q194" s="61"/>
    </row>
    <row r="195" spans="4:17" x14ac:dyDescent="0.2">
      <c r="D195" s="80"/>
      <c r="E195" s="80"/>
      <c r="Q195" s="61"/>
    </row>
    <row r="196" spans="4:17" x14ac:dyDescent="0.2">
      <c r="D196" s="80"/>
      <c r="E196" s="80"/>
      <c r="Q196" s="61"/>
    </row>
    <row r="197" spans="4:17" x14ac:dyDescent="0.2">
      <c r="D197" s="80"/>
      <c r="E197" s="80"/>
      <c r="Q197" s="61"/>
    </row>
    <row r="198" spans="4:17" x14ac:dyDescent="0.2">
      <c r="D198" s="80"/>
      <c r="E198" s="80"/>
      <c r="Q198" s="61"/>
    </row>
    <row r="199" spans="4:17" x14ac:dyDescent="0.2">
      <c r="D199" s="80"/>
      <c r="E199" s="80"/>
      <c r="Q199" s="61"/>
    </row>
    <row r="200" spans="4:17" x14ac:dyDescent="0.2">
      <c r="D200" s="80"/>
      <c r="E200" s="80"/>
      <c r="Q200" s="61"/>
    </row>
    <row r="201" spans="4:17" x14ac:dyDescent="0.2">
      <c r="D201" s="80"/>
      <c r="E201" s="80"/>
      <c r="Q201" s="61"/>
    </row>
    <row r="202" spans="4:17" x14ac:dyDescent="0.2">
      <c r="D202" s="80"/>
      <c r="E202" s="80"/>
      <c r="Q202" s="61"/>
    </row>
    <row r="203" spans="4:17" x14ac:dyDescent="0.2">
      <c r="D203" s="80"/>
      <c r="E203" s="80"/>
      <c r="Q203" s="61"/>
    </row>
    <row r="204" spans="4:17" x14ac:dyDescent="0.2">
      <c r="D204" s="80"/>
      <c r="E204" s="80"/>
      <c r="Q204" s="61"/>
    </row>
    <row r="205" spans="4:17" x14ac:dyDescent="0.2">
      <c r="D205" s="80"/>
      <c r="E205" s="80"/>
      <c r="Q205" s="61"/>
    </row>
    <row r="206" spans="4:17" x14ac:dyDescent="0.2">
      <c r="D206" s="80"/>
      <c r="E206" s="80"/>
      <c r="Q206" s="61"/>
    </row>
    <row r="207" spans="4:17" x14ac:dyDescent="0.2">
      <c r="D207" s="80"/>
      <c r="E207" s="80"/>
      <c r="Q207" s="61"/>
    </row>
    <row r="208" spans="4:17" x14ac:dyDescent="0.2">
      <c r="D208" s="80"/>
      <c r="E208" s="80"/>
      <c r="Q208" s="61"/>
    </row>
    <row r="209" spans="4:17" x14ac:dyDescent="0.2">
      <c r="D209" s="80"/>
      <c r="E209" s="80"/>
      <c r="Q209" s="61"/>
    </row>
    <row r="210" spans="4:17" x14ac:dyDescent="0.2">
      <c r="D210" s="80"/>
      <c r="E210" s="80"/>
      <c r="Q210" s="61"/>
    </row>
    <row r="211" spans="4:17" x14ac:dyDescent="0.2">
      <c r="D211" s="80"/>
      <c r="E211" s="80"/>
      <c r="Q211" s="61"/>
    </row>
    <row r="212" spans="4:17" x14ac:dyDescent="0.2">
      <c r="D212" s="80"/>
      <c r="E212" s="80"/>
      <c r="Q212" s="61"/>
    </row>
    <row r="213" spans="4:17" x14ac:dyDescent="0.2">
      <c r="D213" s="80"/>
      <c r="E213" s="80"/>
      <c r="Q213" s="61"/>
    </row>
    <row r="214" spans="4:17" x14ac:dyDescent="0.2">
      <c r="D214" s="80"/>
      <c r="E214" s="80"/>
      <c r="Q214" s="61"/>
    </row>
    <row r="215" spans="4:17" x14ac:dyDescent="0.2">
      <c r="D215" s="80"/>
      <c r="E215" s="80"/>
      <c r="Q215" s="61"/>
    </row>
    <row r="216" spans="4:17" x14ac:dyDescent="0.2">
      <c r="D216" s="80"/>
      <c r="E216" s="80"/>
      <c r="Q216" s="61"/>
    </row>
    <row r="217" spans="4:17" x14ac:dyDescent="0.2">
      <c r="D217" s="80"/>
      <c r="E217" s="80"/>
      <c r="Q217" s="61"/>
    </row>
    <row r="218" spans="4:17" x14ac:dyDescent="0.2">
      <c r="D218" s="80"/>
      <c r="E218" s="80"/>
      <c r="Q218" s="61"/>
    </row>
    <row r="219" spans="4:17" x14ac:dyDescent="0.2">
      <c r="D219" s="80"/>
      <c r="E219" s="80"/>
      <c r="Q219" s="61"/>
    </row>
    <row r="220" spans="4:17" x14ac:dyDescent="0.2">
      <c r="D220" s="80"/>
      <c r="E220" s="80"/>
      <c r="Q220" s="61"/>
    </row>
    <row r="221" spans="4:17" x14ac:dyDescent="0.2">
      <c r="D221" s="80"/>
      <c r="E221" s="80"/>
      <c r="Q221" s="61"/>
    </row>
    <row r="222" spans="4:17" x14ac:dyDescent="0.2">
      <c r="D222" s="80"/>
      <c r="E222" s="80"/>
      <c r="Q222" s="61"/>
    </row>
    <row r="223" spans="4:17" x14ac:dyDescent="0.2">
      <c r="D223" s="80"/>
      <c r="E223" s="80"/>
      <c r="Q223" s="61"/>
    </row>
    <row r="224" spans="4:17" x14ac:dyDescent="0.2">
      <c r="D224" s="80"/>
      <c r="E224" s="80"/>
      <c r="Q224" s="61"/>
    </row>
    <row r="225" spans="4:17" x14ac:dyDescent="0.2">
      <c r="D225" s="80"/>
      <c r="E225" s="80"/>
      <c r="Q225" s="61"/>
    </row>
    <row r="226" spans="4:17" x14ac:dyDescent="0.2">
      <c r="D226" s="80"/>
      <c r="E226" s="80"/>
      <c r="Q226" s="61"/>
    </row>
    <row r="227" spans="4:17" x14ac:dyDescent="0.2">
      <c r="D227" s="80"/>
      <c r="E227" s="80"/>
      <c r="Q227" s="61"/>
    </row>
    <row r="228" spans="4:17" x14ac:dyDescent="0.2">
      <c r="D228" s="80"/>
      <c r="E228" s="80"/>
      <c r="Q228" s="61"/>
    </row>
    <row r="229" spans="4:17" x14ac:dyDescent="0.2">
      <c r="D229" s="80"/>
      <c r="E229" s="80"/>
      <c r="Q229" s="61"/>
    </row>
    <row r="230" spans="4:17" x14ac:dyDescent="0.2">
      <c r="D230" s="80"/>
      <c r="E230" s="80"/>
      <c r="Q230" s="61"/>
    </row>
    <row r="231" spans="4:17" x14ac:dyDescent="0.2">
      <c r="D231" s="80"/>
      <c r="E231" s="80"/>
      <c r="Q231" s="61"/>
    </row>
    <row r="232" spans="4:17" x14ac:dyDescent="0.2">
      <c r="D232" s="80"/>
      <c r="E232" s="80"/>
      <c r="Q232" s="61"/>
    </row>
    <row r="233" spans="4:17" x14ac:dyDescent="0.2">
      <c r="D233" s="80"/>
      <c r="E233" s="80"/>
      <c r="Q233" s="61"/>
    </row>
    <row r="234" spans="4:17" x14ac:dyDescent="0.2">
      <c r="D234" s="80"/>
      <c r="E234" s="80"/>
      <c r="Q234" s="61"/>
    </row>
    <row r="235" spans="4:17" x14ac:dyDescent="0.2">
      <c r="D235" s="80"/>
      <c r="E235" s="80"/>
      <c r="Q235" s="61"/>
    </row>
    <row r="236" spans="4:17" x14ac:dyDescent="0.2">
      <c r="D236" s="80"/>
      <c r="E236" s="80"/>
      <c r="Q236" s="61"/>
    </row>
    <row r="237" spans="4:17" x14ac:dyDescent="0.2">
      <c r="D237" s="80"/>
      <c r="E237" s="80"/>
      <c r="Q237" s="61"/>
    </row>
    <row r="238" spans="4:17" x14ac:dyDescent="0.2">
      <c r="D238" s="80"/>
      <c r="E238" s="80"/>
      <c r="Q238" s="61"/>
    </row>
    <row r="239" spans="4:17" x14ac:dyDescent="0.2">
      <c r="D239" s="80"/>
      <c r="E239" s="80"/>
      <c r="Q239" s="61"/>
    </row>
    <row r="240" spans="4:17" x14ac:dyDescent="0.2">
      <c r="D240" s="80"/>
      <c r="E240" s="80"/>
      <c r="Q240" s="61"/>
    </row>
    <row r="241" spans="4:17" x14ac:dyDescent="0.2">
      <c r="D241" s="80"/>
      <c r="E241" s="80"/>
      <c r="Q241" s="61"/>
    </row>
    <row r="242" spans="4:17" x14ac:dyDescent="0.2">
      <c r="D242" s="80"/>
      <c r="E242" s="80"/>
      <c r="Q242" s="61"/>
    </row>
    <row r="243" spans="4:17" x14ac:dyDescent="0.2">
      <c r="D243" s="80"/>
      <c r="E243" s="80"/>
      <c r="Q243" s="61"/>
    </row>
    <row r="244" spans="4:17" x14ac:dyDescent="0.2">
      <c r="D244" s="80"/>
      <c r="E244" s="80"/>
      <c r="Q244" s="61"/>
    </row>
    <row r="245" spans="4:17" x14ac:dyDescent="0.2">
      <c r="D245" s="80"/>
      <c r="E245" s="80"/>
      <c r="Q245" s="61"/>
    </row>
    <row r="246" spans="4:17" x14ac:dyDescent="0.2">
      <c r="D246" s="80"/>
      <c r="E246" s="80"/>
      <c r="Q246" s="61"/>
    </row>
    <row r="247" spans="4:17" x14ac:dyDescent="0.2">
      <c r="D247" s="80"/>
      <c r="E247" s="80"/>
      <c r="Q247" s="61"/>
    </row>
    <row r="248" spans="4:17" x14ac:dyDescent="0.2">
      <c r="D248" s="80"/>
      <c r="E248" s="80"/>
      <c r="Q248" s="61"/>
    </row>
    <row r="249" spans="4:17" x14ac:dyDescent="0.2">
      <c r="D249" s="80"/>
      <c r="E249" s="80"/>
      <c r="Q249" s="61"/>
    </row>
    <row r="250" spans="4:17" x14ac:dyDescent="0.2">
      <c r="D250" s="80"/>
      <c r="E250" s="80"/>
      <c r="Q250" s="61"/>
    </row>
    <row r="251" spans="4:17" x14ac:dyDescent="0.2">
      <c r="D251" s="80"/>
      <c r="E251" s="80"/>
      <c r="Q251" s="61"/>
    </row>
    <row r="252" spans="4:17" x14ac:dyDescent="0.2">
      <c r="D252" s="80"/>
      <c r="E252" s="80"/>
      <c r="Q252" s="61"/>
    </row>
    <row r="253" spans="4:17" x14ac:dyDescent="0.2">
      <c r="D253" s="80"/>
      <c r="E253" s="80"/>
      <c r="Q253" s="61"/>
    </row>
    <row r="254" spans="4:17" x14ac:dyDescent="0.2">
      <c r="D254" s="80"/>
      <c r="E254" s="80"/>
      <c r="Q254" s="61"/>
    </row>
    <row r="255" spans="4:17" x14ac:dyDescent="0.2">
      <c r="D255" s="80"/>
      <c r="E255" s="80"/>
      <c r="Q255" s="61"/>
    </row>
    <row r="256" spans="4:17" x14ac:dyDescent="0.2">
      <c r="D256" s="80"/>
      <c r="E256" s="80"/>
      <c r="Q256" s="61"/>
    </row>
    <row r="257" spans="4:17" x14ac:dyDescent="0.2">
      <c r="D257" s="80"/>
      <c r="E257" s="80"/>
      <c r="Q257" s="61"/>
    </row>
    <row r="258" spans="4:17" x14ac:dyDescent="0.2">
      <c r="D258" s="80"/>
      <c r="E258" s="80"/>
      <c r="Q258" s="61"/>
    </row>
    <row r="259" spans="4:17" x14ac:dyDescent="0.2">
      <c r="D259" s="80"/>
      <c r="E259" s="80"/>
      <c r="Q259" s="61"/>
    </row>
    <row r="260" spans="4:17" x14ac:dyDescent="0.2">
      <c r="D260" s="80"/>
      <c r="E260" s="80"/>
      <c r="Q260" s="61"/>
    </row>
    <row r="261" spans="4:17" x14ac:dyDescent="0.2">
      <c r="D261" s="80"/>
      <c r="E261" s="80"/>
      <c r="Q261" s="61"/>
    </row>
    <row r="262" spans="4:17" x14ac:dyDescent="0.2">
      <c r="D262" s="80"/>
      <c r="E262" s="80"/>
      <c r="Q262" s="61"/>
    </row>
    <row r="263" spans="4:17" x14ac:dyDescent="0.2">
      <c r="D263" s="80"/>
      <c r="E263" s="80"/>
      <c r="Q263" s="61"/>
    </row>
    <row r="264" spans="4:17" x14ac:dyDescent="0.2">
      <c r="D264" s="80"/>
      <c r="E264" s="80"/>
      <c r="Q264" s="61"/>
    </row>
    <row r="265" spans="4:17" x14ac:dyDescent="0.2">
      <c r="D265" s="80"/>
      <c r="E265" s="80"/>
      <c r="Q265" s="61"/>
    </row>
    <row r="266" spans="4:17" x14ac:dyDescent="0.2">
      <c r="D266" s="80"/>
      <c r="E266" s="80"/>
      <c r="Q266" s="61"/>
    </row>
    <row r="267" spans="4:17" x14ac:dyDescent="0.2">
      <c r="D267" s="80"/>
      <c r="E267" s="80"/>
      <c r="Q267" s="61"/>
    </row>
    <row r="268" spans="4:17" x14ac:dyDescent="0.2">
      <c r="D268" s="80"/>
      <c r="E268" s="80"/>
      <c r="Q268" s="61"/>
    </row>
    <row r="269" spans="4:17" x14ac:dyDescent="0.2">
      <c r="D269" s="80"/>
      <c r="E269" s="80"/>
      <c r="Q269" s="61"/>
    </row>
    <row r="270" spans="4:17" x14ac:dyDescent="0.2">
      <c r="D270" s="80"/>
      <c r="E270" s="80"/>
      <c r="Q270" s="61"/>
    </row>
    <row r="271" spans="4:17" x14ac:dyDescent="0.2">
      <c r="D271" s="80"/>
      <c r="E271" s="80"/>
      <c r="Q271" s="61"/>
    </row>
    <row r="272" spans="4:17" x14ac:dyDescent="0.2">
      <c r="D272" s="80"/>
      <c r="E272" s="80"/>
      <c r="Q272" s="61"/>
    </row>
    <row r="273" spans="4:17" x14ac:dyDescent="0.2">
      <c r="D273" s="80"/>
      <c r="E273" s="80"/>
      <c r="Q273" s="61"/>
    </row>
    <row r="274" spans="4:17" x14ac:dyDescent="0.2">
      <c r="D274" s="80"/>
      <c r="E274" s="80"/>
      <c r="Q274" s="61"/>
    </row>
    <row r="275" spans="4:17" x14ac:dyDescent="0.2">
      <c r="D275" s="80"/>
      <c r="E275" s="80"/>
      <c r="Q275" s="61"/>
    </row>
    <row r="276" spans="4:17" x14ac:dyDescent="0.2">
      <c r="D276" s="80"/>
      <c r="E276" s="80"/>
      <c r="Q276" s="61"/>
    </row>
    <row r="277" spans="4:17" x14ac:dyDescent="0.2">
      <c r="D277" s="80"/>
      <c r="E277" s="80"/>
      <c r="Q277" s="61"/>
    </row>
    <row r="278" spans="4:17" x14ac:dyDescent="0.2">
      <c r="D278" s="80"/>
      <c r="E278" s="80"/>
      <c r="Q278" s="61"/>
    </row>
    <row r="279" spans="4:17" x14ac:dyDescent="0.2">
      <c r="D279" s="80"/>
      <c r="E279" s="80"/>
      <c r="Q279" s="61"/>
    </row>
    <row r="280" spans="4:17" x14ac:dyDescent="0.2">
      <c r="D280" s="80"/>
      <c r="E280" s="80"/>
      <c r="Q280" s="61"/>
    </row>
    <row r="281" spans="4:17" x14ac:dyDescent="0.2">
      <c r="D281" s="80"/>
      <c r="E281" s="80"/>
      <c r="Q281" s="61"/>
    </row>
    <row r="282" spans="4:17" x14ac:dyDescent="0.2">
      <c r="D282" s="80"/>
      <c r="E282" s="80"/>
      <c r="Q282" s="61"/>
    </row>
    <row r="283" spans="4:17" x14ac:dyDescent="0.2">
      <c r="D283" s="80"/>
      <c r="E283" s="80"/>
      <c r="Q283" s="61"/>
    </row>
    <row r="284" spans="4:17" x14ac:dyDescent="0.2">
      <c r="D284" s="80"/>
      <c r="E284" s="80"/>
      <c r="Q284" s="61"/>
    </row>
    <row r="285" spans="4:17" x14ac:dyDescent="0.2">
      <c r="D285" s="80"/>
      <c r="E285" s="80"/>
      <c r="Q285" s="61"/>
    </row>
    <row r="286" spans="4:17" x14ac:dyDescent="0.2">
      <c r="D286" s="80"/>
      <c r="E286" s="80"/>
      <c r="Q286" s="61"/>
    </row>
    <row r="287" spans="4:17" x14ac:dyDescent="0.2">
      <c r="D287" s="80"/>
      <c r="E287" s="80"/>
      <c r="Q287" s="61"/>
    </row>
    <row r="288" spans="4:17" x14ac:dyDescent="0.2">
      <c r="D288" s="80"/>
      <c r="E288" s="80"/>
      <c r="Q288" s="61"/>
    </row>
    <row r="289" spans="4:17" x14ac:dyDescent="0.2">
      <c r="D289" s="80"/>
      <c r="E289" s="80"/>
      <c r="Q289" s="61"/>
    </row>
    <row r="290" spans="4:17" x14ac:dyDescent="0.2">
      <c r="D290" s="80"/>
      <c r="E290" s="80"/>
      <c r="Q290" s="61"/>
    </row>
    <row r="291" spans="4:17" x14ac:dyDescent="0.2">
      <c r="D291" s="80"/>
      <c r="E291" s="80"/>
      <c r="Q291" s="61"/>
    </row>
    <row r="292" spans="4:17" x14ac:dyDescent="0.2">
      <c r="D292" s="80"/>
      <c r="E292" s="80"/>
      <c r="Q292" s="61"/>
    </row>
    <row r="293" spans="4:17" x14ac:dyDescent="0.2">
      <c r="D293" s="80"/>
      <c r="E293" s="80"/>
      <c r="Q293" s="61"/>
    </row>
    <row r="294" spans="4:17" x14ac:dyDescent="0.2">
      <c r="D294" s="80"/>
      <c r="E294" s="80"/>
      <c r="Q294" s="61"/>
    </row>
    <row r="295" spans="4:17" x14ac:dyDescent="0.2">
      <c r="D295" s="80"/>
      <c r="E295" s="80"/>
      <c r="Q295" s="61"/>
    </row>
    <row r="296" spans="4:17" x14ac:dyDescent="0.2">
      <c r="D296" s="80"/>
      <c r="E296" s="80"/>
      <c r="Q296" s="61"/>
    </row>
    <row r="297" spans="4:17" x14ac:dyDescent="0.2">
      <c r="D297" s="80"/>
      <c r="E297" s="80"/>
      <c r="Q297" s="61"/>
    </row>
    <row r="298" spans="4:17" x14ac:dyDescent="0.2">
      <c r="D298" s="80"/>
      <c r="E298" s="80"/>
      <c r="Q298" s="61"/>
    </row>
    <row r="299" spans="4:17" x14ac:dyDescent="0.2">
      <c r="D299" s="80"/>
      <c r="E299" s="80"/>
      <c r="Q299" s="61"/>
    </row>
    <row r="300" spans="4:17" x14ac:dyDescent="0.2">
      <c r="D300" s="80"/>
      <c r="E300" s="80"/>
      <c r="Q300" s="61"/>
    </row>
    <row r="301" spans="4:17" x14ac:dyDescent="0.2">
      <c r="D301" s="80"/>
      <c r="E301" s="80"/>
      <c r="Q301" s="61"/>
    </row>
    <row r="302" spans="4:17" x14ac:dyDescent="0.2">
      <c r="D302" s="80"/>
      <c r="E302" s="80"/>
      <c r="Q302" s="61"/>
    </row>
    <row r="303" spans="4:17" x14ac:dyDescent="0.2">
      <c r="D303" s="80"/>
      <c r="E303" s="80"/>
      <c r="Q303" s="61"/>
    </row>
    <row r="304" spans="4:17" x14ac:dyDescent="0.2">
      <c r="D304" s="80"/>
      <c r="E304" s="80"/>
      <c r="Q304" s="61"/>
    </row>
    <row r="305" spans="4:17" x14ac:dyDescent="0.2">
      <c r="D305" s="80"/>
      <c r="E305" s="80"/>
      <c r="Q305" s="61"/>
    </row>
    <row r="306" spans="4:17" x14ac:dyDescent="0.2">
      <c r="D306" s="80"/>
      <c r="E306" s="80"/>
      <c r="Q306" s="61"/>
    </row>
    <row r="307" spans="4:17" x14ac:dyDescent="0.2">
      <c r="D307" s="80"/>
      <c r="E307" s="80"/>
      <c r="Q307" s="61"/>
    </row>
    <row r="308" spans="4:17" x14ac:dyDescent="0.2">
      <c r="D308" s="80"/>
      <c r="E308" s="80"/>
      <c r="Q308" s="61"/>
    </row>
    <row r="309" spans="4:17" x14ac:dyDescent="0.2">
      <c r="D309" s="80"/>
      <c r="E309" s="80"/>
      <c r="Q309" s="61"/>
    </row>
    <row r="310" spans="4:17" x14ac:dyDescent="0.2">
      <c r="D310" s="80"/>
      <c r="E310" s="80"/>
      <c r="Q310" s="61"/>
    </row>
    <row r="311" spans="4:17" x14ac:dyDescent="0.2">
      <c r="D311" s="80"/>
      <c r="E311" s="80"/>
      <c r="Q311" s="61"/>
    </row>
    <row r="312" spans="4:17" x14ac:dyDescent="0.2">
      <c r="D312" s="80"/>
      <c r="E312" s="80"/>
      <c r="Q312" s="61"/>
    </row>
    <row r="313" spans="4:17" x14ac:dyDescent="0.2">
      <c r="D313" s="80"/>
      <c r="E313" s="80"/>
      <c r="Q313" s="61"/>
    </row>
    <row r="314" spans="4:17" x14ac:dyDescent="0.2">
      <c r="D314" s="80"/>
      <c r="E314" s="80"/>
      <c r="Q314" s="61"/>
    </row>
    <row r="315" spans="4:17" x14ac:dyDescent="0.2">
      <c r="D315" s="80"/>
      <c r="E315" s="80"/>
      <c r="Q315" s="61"/>
    </row>
    <row r="316" spans="4:17" x14ac:dyDescent="0.2">
      <c r="D316" s="80"/>
      <c r="E316" s="80"/>
      <c r="Q316" s="61"/>
    </row>
    <row r="317" spans="4:17" x14ac:dyDescent="0.2">
      <c r="D317" s="80"/>
      <c r="E317" s="80"/>
      <c r="Q317" s="61"/>
    </row>
    <row r="318" spans="4:17" x14ac:dyDescent="0.2">
      <c r="D318" s="80"/>
      <c r="E318" s="80"/>
      <c r="Q318" s="61"/>
    </row>
    <row r="319" spans="4:17" x14ac:dyDescent="0.2">
      <c r="D319" s="80"/>
      <c r="E319" s="80"/>
      <c r="Q319" s="61"/>
    </row>
    <row r="320" spans="4:17" x14ac:dyDescent="0.2">
      <c r="D320" s="80"/>
      <c r="E320" s="80"/>
      <c r="Q320" s="61"/>
    </row>
    <row r="321" spans="4:17" x14ac:dyDescent="0.2">
      <c r="D321" s="80"/>
      <c r="E321" s="80"/>
      <c r="Q321" s="61"/>
    </row>
    <row r="322" spans="4:17" x14ac:dyDescent="0.2">
      <c r="D322" s="80"/>
      <c r="E322" s="80"/>
      <c r="Q322" s="61"/>
    </row>
    <row r="323" spans="4:17" x14ac:dyDescent="0.2">
      <c r="D323" s="80"/>
      <c r="E323" s="80"/>
      <c r="Q323" s="61"/>
    </row>
    <row r="324" spans="4:17" x14ac:dyDescent="0.2">
      <c r="D324" s="80"/>
      <c r="E324" s="80"/>
      <c r="Q324" s="61"/>
    </row>
    <row r="325" spans="4:17" x14ac:dyDescent="0.2">
      <c r="D325" s="80"/>
      <c r="E325" s="80"/>
      <c r="Q325" s="61"/>
    </row>
    <row r="326" spans="4:17" x14ac:dyDescent="0.2">
      <c r="D326" s="80"/>
      <c r="E326" s="80"/>
      <c r="Q326" s="61"/>
    </row>
    <row r="327" spans="4:17" x14ac:dyDescent="0.2">
      <c r="D327" s="80"/>
      <c r="E327" s="80"/>
      <c r="Q327" s="61"/>
    </row>
    <row r="328" spans="4:17" x14ac:dyDescent="0.2">
      <c r="D328" s="80"/>
      <c r="E328" s="80"/>
      <c r="Q328" s="61"/>
    </row>
    <row r="329" spans="4:17" x14ac:dyDescent="0.2">
      <c r="D329" s="80"/>
      <c r="E329" s="80"/>
      <c r="Q329" s="61"/>
    </row>
    <row r="330" spans="4:17" x14ac:dyDescent="0.2">
      <c r="D330" s="80"/>
      <c r="E330" s="80"/>
      <c r="Q330" s="61"/>
    </row>
    <row r="331" spans="4:17" x14ac:dyDescent="0.2">
      <c r="D331" s="80"/>
      <c r="E331" s="80"/>
      <c r="Q331" s="61"/>
    </row>
    <row r="332" spans="4:17" x14ac:dyDescent="0.2">
      <c r="D332" s="80"/>
      <c r="E332" s="80"/>
      <c r="Q332" s="61"/>
    </row>
    <row r="333" spans="4:17" x14ac:dyDescent="0.2">
      <c r="D333" s="80"/>
      <c r="E333" s="80"/>
      <c r="Q333" s="61"/>
    </row>
    <row r="334" spans="4:17" x14ac:dyDescent="0.2">
      <c r="D334" s="80"/>
      <c r="E334" s="80"/>
      <c r="Q334" s="61"/>
    </row>
    <row r="335" spans="4:17" x14ac:dyDescent="0.2">
      <c r="D335" s="80"/>
      <c r="E335" s="80"/>
      <c r="Q335" s="61"/>
    </row>
    <row r="336" spans="4:17" x14ac:dyDescent="0.2">
      <c r="D336" s="80"/>
      <c r="E336" s="80"/>
      <c r="Q336" s="61"/>
    </row>
    <row r="337" spans="4:17" x14ac:dyDescent="0.2">
      <c r="D337" s="80"/>
      <c r="E337" s="80"/>
      <c r="Q337" s="61"/>
    </row>
    <row r="338" spans="4:17" x14ac:dyDescent="0.2">
      <c r="D338" s="80"/>
      <c r="E338" s="80"/>
      <c r="Q338" s="61"/>
    </row>
    <row r="339" spans="4:17" x14ac:dyDescent="0.2">
      <c r="D339" s="80"/>
      <c r="E339" s="80"/>
      <c r="Q339" s="61"/>
    </row>
    <row r="340" spans="4:17" x14ac:dyDescent="0.2">
      <c r="D340" s="80"/>
      <c r="E340" s="80"/>
      <c r="Q340" s="61"/>
    </row>
    <row r="341" spans="4:17" x14ac:dyDescent="0.2">
      <c r="D341" s="80"/>
      <c r="E341" s="80"/>
      <c r="Q341" s="61"/>
    </row>
    <row r="342" spans="4:17" x14ac:dyDescent="0.2">
      <c r="D342" s="80"/>
      <c r="E342" s="80"/>
      <c r="Q342" s="61"/>
    </row>
    <row r="343" spans="4:17" x14ac:dyDescent="0.2">
      <c r="D343" s="80"/>
      <c r="E343" s="80"/>
      <c r="Q343" s="61"/>
    </row>
    <row r="344" spans="4:17" x14ac:dyDescent="0.2">
      <c r="D344" s="80"/>
      <c r="E344" s="80"/>
      <c r="Q344" s="61"/>
    </row>
    <row r="345" spans="4:17" x14ac:dyDescent="0.2">
      <c r="D345" s="80"/>
      <c r="E345" s="80"/>
      <c r="Q345" s="61"/>
    </row>
    <row r="346" spans="4:17" x14ac:dyDescent="0.2">
      <c r="D346" s="80"/>
      <c r="E346" s="80"/>
      <c r="Q346" s="61"/>
    </row>
    <row r="347" spans="4:17" x14ac:dyDescent="0.2">
      <c r="D347" s="80"/>
      <c r="E347" s="80"/>
      <c r="Q347" s="61"/>
    </row>
    <row r="348" spans="4:17" x14ac:dyDescent="0.2">
      <c r="D348" s="80"/>
      <c r="E348" s="80"/>
      <c r="Q348" s="61"/>
    </row>
    <row r="349" spans="4:17" x14ac:dyDescent="0.2">
      <c r="D349" s="80"/>
      <c r="E349" s="80"/>
      <c r="Q349" s="61"/>
    </row>
    <row r="350" spans="4:17" x14ac:dyDescent="0.2">
      <c r="D350" s="80"/>
      <c r="E350" s="80"/>
      <c r="Q350" s="61"/>
    </row>
    <row r="351" spans="4:17" x14ac:dyDescent="0.2">
      <c r="D351" s="80"/>
      <c r="E351" s="80"/>
      <c r="Q351" s="61"/>
    </row>
    <row r="352" spans="4:17" x14ac:dyDescent="0.2">
      <c r="D352" s="80"/>
      <c r="E352" s="80"/>
      <c r="Q352" s="61"/>
    </row>
    <row r="353" spans="4:17" x14ac:dyDescent="0.2">
      <c r="D353" s="80"/>
      <c r="E353" s="80"/>
      <c r="Q353" s="61"/>
    </row>
    <row r="354" spans="4:17" x14ac:dyDescent="0.2">
      <c r="D354" s="80"/>
      <c r="E354" s="80"/>
      <c r="Q354" s="61"/>
    </row>
    <row r="355" spans="4:17" x14ac:dyDescent="0.2">
      <c r="D355" s="80"/>
      <c r="E355" s="80"/>
      <c r="Q355" s="61"/>
    </row>
    <row r="356" spans="4:17" x14ac:dyDescent="0.2">
      <c r="D356" s="80"/>
      <c r="E356" s="80"/>
      <c r="Q356" s="61"/>
    </row>
    <row r="357" spans="4:17" x14ac:dyDescent="0.2">
      <c r="D357" s="80"/>
      <c r="E357" s="80"/>
      <c r="Q357" s="61"/>
    </row>
    <row r="358" spans="4:17" x14ac:dyDescent="0.2">
      <c r="D358" s="80"/>
      <c r="E358" s="80"/>
      <c r="Q358" s="61"/>
    </row>
    <row r="359" spans="4:17" x14ac:dyDescent="0.2">
      <c r="D359" s="80"/>
      <c r="E359" s="80"/>
      <c r="Q359" s="61"/>
    </row>
    <row r="360" spans="4:17" x14ac:dyDescent="0.2">
      <c r="D360" s="80"/>
      <c r="E360" s="80"/>
      <c r="Q360" s="61"/>
    </row>
    <row r="361" spans="4:17" x14ac:dyDescent="0.2">
      <c r="D361" s="80"/>
      <c r="E361" s="80"/>
      <c r="Q361" s="61"/>
    </row>
    <row r="362" spans="4:17" x14ac:dyDescent="0.2">
      <c r="D362" s="80"/>
      <c r="E362" s="80"/>
      <c r="Q362" s="61"/>
    </row>
    <row r="363" spans="4:17" x14ac:dyDescent="0.2">
      <c r="D363" s="80"/>
      <c r="E363" s="80"/>
      <c r="Q363" s="61"/>
    </row>
    <row r="364" spans="4:17" x14ac:dyDescent="0.2">
      <c r="D364" s="80"/>
      <c r="E364" s="80"/>
      <c r="Q364" s="61"/>
    </row>
    <row r="365" spans="4:17" x14ac:dyDescent="0.2">
      <c r="D365" s="80"/>
      <c r="E365" s="80"/>
      <c r="Q365" s="61"/>
    </row>
    <row r="366" spans="4:17" x14ac:dyDescent="0.2">
      <c r="D366" s="80"/>
      <c r="E366" s="80"/>
      <c r="Q366" s="61"/>
    </row>
    <row r="367" spans="4:17" x14ac:dyDescent="0.2">
      <c r="D367" s="80"/>
      <c r="E367" s="80"/>
      <c r="Q367" s="61"/>
    </row>
    <row r="368" spans="4:17" x14ac:dyDescent="0.2">
      <c r="D368" s="80"/>
      <c r="E368" s="80"/>
      <c r="Q368" s="61"/>
    </row>
    <row r="369" spans="4:17" x14ac:dyDescent="0.2">
      <c r="D369" s="80"/>
      <c r="E369" s="80"/>
      <c r="Q369" s="61"/>
    </row>
    <row r="370" spans="4:17" x14ac:dyDescent="0.2">
      <c r="D370" s="80"/>
      <c r="E370" s="80"/>
      <c r="Q370" s="61"/>
    </row>
    <row r="371" spans="4:17" x14ac:dyDescent="0.2">
      <c r="D371" s="80"/>
      <c r="E371" s="80"/>
      <c r="Q371" s="61"/>
    </row>
    <row r="372" spans="4:17" x14ac:dyDescent="0.2">
      <c r="D372" s="80"/>
      <c r="E372" s="80"/>
      <c r="Q372" s="61"/>
    </row>
    <row r="373" spans="4:17" x14ac:dyDescent="0.2">
      <c r="D373" s="80"/>
      <c r="E373" s="80"/>
      <c r="Q373" s="61"/>
    </row>
    <row r="374" spans="4:17" x14ac:dyDescent="0.2">
      <c r="D374" s="80"/>
      <c r="E374" s="80"/>
      <c r="Q374" s="61"/>
    </row>
    <row r="375" spans="4:17" x14ac:dyDescent="0.2">
      <c r="D375" s="80"/>
      <c r="E375" s="80"/>
      <c r="Q375" s="61"/>
    </row>
    <row r="376" spans="4:17" x14ac:dyDescent="0.2">
      <c r="D376" s="80"/>
      <c r="E376" s="80"/>
      <c r="Q376" s="61"/>
    </row>
    <row r="377" spans="4:17" x14ac:dyDescent="0.2">
      <c r="D377" s="80"/>
      <c r="E377" s="80"/>
      <c r="Q377" s="61"/>
    </row>
    <row r="378" spans="4:17" x14ac:dyDescent="0.2">
      <c r="D378" s="80"/>
      <c r="E378" s="80"/>
      <c r="Q378" s="61"/>
    </row>
    <row r="379" spans="4:17" x14ac:dyDescent="0.2">
      <c r="D379" s="80"/>
      <c r="E379" s="80"/>
      <c r="Q379" s="61"/>
    </row>
    <row r="380" spans="4:17" x14ac:dyDescent="0.2">
      <c r="D380" s="80"/>
      <c r="E380" s="80"/>
      <c r="Q380" s="61"/>
    </row>
    <row r="381" spans="4:17" x14ac:dyDescent="0.2">
      <c r="D381" s="80"/>
      <c r="E381" s="80"/>
      <c r="Q381" s="61"/>
    </row>
    <row r="382" spans="4:17" x14ac:dyDescent="0.2">
      <c r="D382" s="80"/>
      <c r="E382" s="80"/>
      <c r="Q382" s="61"/>
    </row>
    <row r="383" spans="4:17" x14ac:dyDescent="0.2">
      <c r="D383" s="80"/>
      <c r="E383" s="80"/>
      <c r="Q383" s="61"/>
    </row>
    <row r="384" spans="4:17" x14ac:dyDescent="0.2">
      <c r="D384" s="80"/>
      <c r="E384" s="80"/>
      <c r="Q384" s="61"/>
    </row>
    <row r="385" spans="4:17" x14ac:dyDescent="0.2">
      <c r="D385" s="80"/>
      <c r="E385" s="80"/>
      <c r="Q385" s="61"/>
    </row>
    <row r="386" spans="4:17" x14ac:dyDescent="0.2">
      <c r="D386" s="80"/>
      <c r="E386" s="80"/>
      <c r="Q386" s="61"/>
    </row>
    <row r="387" spans="4:17" x14ac:dyDescent="0.2">
      <c r="D387" s="80"/>
      <c r="E387" s="80"/>
      <c r="Q387" s="61"/>
    </row>
    <row r="388" spans="4:17" x14ac:dyDescent="0.2">
      <c r="D388" s="80"/>
      <c r="E388" s="80"/>
      <c r="Q388" s="61"/>
    </row>
    <row r="389" spans="4:17" x14ac:dyDescent="0.2">
      <c r="D389" s="80"/>
      <c r="E389" s="80"/>
      <c r="Q389" s="61"/>
    </row>
    <row r="390" spans="4:17" x14ac:dyDescent="0.2">
      <c r="D390" s="80"/>
      <c r="E390" s="80"/>
      <c r="Q390" s="61"/>
    </row>
    <row r="391" spans="4:17" x14ac:dyDescent="0.2">
      <c r="D391" s="80"/>
      <c r="E391" s="80"/>
      <c r="Q391" s="61"/>
    </row>
    <row r="392" spans="4:17" x14ac:dyDescent="0.2">
      <c r="D392" s="80"/>
      <c r="E392" s="80"/>
      <c r="Q392" s="61"/>
    </row>
    <row r="393" spans="4:17" x14ac:dyDescent="0.2">
      <c r="D393" s="80"/>
      <c r="E393" s="80"/>
      <c r="Q393" s="61"/>
    </row>
    <row r="394" spans="4:17" x14ac:dyDescent="0.2">
      <c r="D394" s="80"/>
      <c r="E394" s="80"/>
      <c r="Q394" s="61"/>
    </row>
    <row r="395" spans="4:17" x14ac:dyDescent="0.2">
      <c r="D395" s="80"/>
      <c r="E395" s="80"/>
      <c r="Q395" s="61"/>
    </row>
    <row r="396" spans="4:17" x14ac:dyDescent="0.2">
      <c r="D396" s="80"/>
      <c r="E396" s="80"/>
      <c r="Q396" s="61"/>
    </row>
    <row r="397" spans="4:17" x14ac:dyDescent="0.2">
      <c r="D397" s="80"/>
      <c r="E397" s="80"/>
      <c r="Q397" s="61"/>
    </row>
    <row r="398" spans="4:17" x14ac:dyDescent="0.2">
      <c r="D398" s="80"/>
      <c r="E398" s="80"/>
      <c r="Q398" s="61"/>
    </row>
    <row r="399" spans="4:17" x14ac:dyDescent="0.2">
      <c r="D399" s="80"/>
      <c r="E399" s="80"/>
      <c r="Q399" s="61"/>
    </row>
    <row r="400" spans="4:17" x14ac:dyDescent="0.2">
      <c r="Q400" s="61"/>
    </row>
    <row r="401" spans="17:17" x14ac:dyDescent="0.2">
      <c r="Q401" s="61"/>
    </row>
    <row r="402" spans="17:17" x14ac:dyDescent="0.2">
      <c r="Q402" s="61"/>
    </row>
    <row r="403" spans="17:17" x14ac:dyDescent="0.2">
      <c r="Q403" s="61"/>
    </row>
    <row r="404" spans="17:17" x14ac:dyDescent="0.2">
      <c r="Q404" s="61"/>
    </row>
    <row r="405" spans="17:17" x14ac:dyDescent="0.2">
      <c r="Q405" s="61"/>
    </row>
    <row r="406" spans="17:17" x14ac:dyDescent="0.2">
      <c r="Q406" s="61"/>
    </row>
    <row r="407" spans="17:17" x14ac:dyDescent="0.2">
      <c r="Q407" s="61"/>
    </row>
    <row r="408" spans="17:17" x14ac:dyDescent="0.2">
      <c r="Q408" s="61"/>
    </row>
    <row r="409" spans="17:17" x14ac:dyDescent="0.2">
      <c r="Q409" s="61"/>
    </row>
  </sheetData>
  <conditionalFormatting sqref="B8:B17 B20:B44">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8:B19">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4:H47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78:H65581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4:H131117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0:H196653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6:H262189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2:H327725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58:H393261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4:H458797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0:H524333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6:H589869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2:H655405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38:H720941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4:H786477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0:H852013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6:H917549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2:H983085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xr:uid="{1DBC3514-A81A-43FC-9B8F-20A51B91D7E0}">
      <formula1>$H$65:$H$156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5:F47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79:F65581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5:F131117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1:F196653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87:F262189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3:F327725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59:F393261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5:F458797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1:F524333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67:F589869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3:F655405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39:F720941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5:F786477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1:F852013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47:F917549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3:F983085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xr:uid="{9D8A0FCB-FAC3-4164-9572-38410B31122C}">
      <formula1>"1, 2, 3"</formula1>
    </dataValidation>
    <dataValidation type="list" errorStyle="warning" allowBlank="1" showInputMessage="1" showErrorMessage="1" errorTitle="FERC ACCOUNT" error="This FERC Account is not included in the drop-down list. Is this the account you want to use?" sqref="D44:E47 IZ47:JA48 SV47:SW48 ACR47:ACS48 AMN47:AMO48 AWJ47:AWK48 BGF47:BGG48 BQB47:BQC48 BZX47:BZY48 CJT47:CJU48 CTP47:CTQ48 DDL47:DDM48 DNH47:DNI48 DXD47:DXE48 EGZ47:EHA48 EQV47:EQW48 FAR47:FAS48 FKN47:FKO48 FUJ47:FUK48 GEF47:GEG48 GOB47:GOC48 GXX47:GXY48 HHT47:HHU48 HRP47:HRQ48 IBL47:IBM48 ILH47:ILI48 IVD47:IVE48 JEZ47:JFA48 JOV47:JOW48 JYR47:JYS48 KIN47:KIO48 KSJ47:KSK48 LCF47:LCG48 LMB47:LMC48 LVX47:LVY48 MFT47:MFU48 MPP47:MPQ48 MZL47:MZM48 NJH47:NJI48 NTD47:NTE48 OCZ47:ODA48 OMV47:OMW48 OWR47:OWS48 PGN47:PGO48 PQJ47:PQK48 QAF47:QAG48 QKB47:QKC48 QTX47:QTY48 RDT47:RDU48 RNP47:RNQ48 RXL47:RXM48 SHH47:SHI48 SRD47:SRE48 TAZ47:TBA48 TKV47:TKW48 TUR47:TUS48 UEN47:UEO48 UOJ47:UOK48 UYF47:UYG48 VIB47:VIC48 VRX47:VRY48 WBT47:WBU48 WLP47:WLQ48 WVL47:WVM48 D65578:E65581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4:E131117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0:E196653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6:E262189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2:E327725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58:E393261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4:E458797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0:E524333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6:E589869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2:E655405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38:E720941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4:E786477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0:E852013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6:E917549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2:E983085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xr:uid="{99F0174D-93AF-451D-8DD0-B66FEF9BF3B3}">
      <formula1>$D$65:$D$399</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00EC-CD90-4961-A637-EB0BFBD9A0FA}">
  <dimension ref="A1:T171"/>
  <sheetViews>
    <sheetView view="pageBreakPreview" zoomScale="90" zoomScaleNormal="100" zoomScaleSheetLayoutView="90" workbookViewId="0">
      <pane ySplit="7" topLeftCell="A89" activePane="bottomLeft" state="frozen"/>
      <selection activeCell="D71" sqref="D71"/>
      <selection pane="bottomLeft" activeCell="D71" sqref="D71"/>
    </sheetView>
  </sheetViews>
  <sheetFormatPr defaultRowHeight="12.75" x14ac:dyDescent="0.2"/>
  <cols>
    <col min="1" max="1" width="32.42578125" style="61" customWidth="1"/>
    <col min="2" max="3" width="9.140625" style="61"/>
    <col min="4" max="5" width="9.28515625" style="61" hidden="1" customWidth="1"/>
    <col min="6" max="6" width="14.28515625" style="61" hidden="1" customWidth="1"/>
    <col min="7" max="7" width="12.7109375" style="61" hidden="1" customWidth="1"/>
    <col min="8" max="8" width="12.42578125" style="61" hidden="1" customWidth="1"/>
    <col min="9" max="10" width="18.7109375" style="61" customWidth="1"/>
    <col min="11" max="11" width="16.5703125" style="61" customWidth="1"/>
    <col min="12" max="12" width="21.7109375" style="9" customWidth="1"/>
    <col min="13" max="13" width="22.42578125" style="9" customWidth="1"/>
    <col min="14" max="14" width="15.7109375" style="9" customWidth="1"/>
    <col min="15" max="15" width="15.28515625" style="9" bestFit="1" customWidth="1"/>
    <col min="16" max="17" width="9.140625" style="61"/>
    <col min="18" max="18" width="9.28515625" style="61" customWidth="1"/>
    <col min="19" max="19" width="16.28515625" style="61" bestFit="1" customWidth="1"/>
    <col min="20" max="20" width="15.140625" style="61" customWidth="1"/>
    <col min="21" max="254" width="9.140625" style="61"/>
    <col min="255" max="255" width="27.7109375" style="61" customWidth="1"/>
    <col min="256" max="257" width="9.140625" style="61"/>
    <col min="258" max="261" width="0" style="61" hidden="1" customWidth="1"/>
    <col min="262" max="262" width="16.5703125" style="61" customWidth="1"/>
    <col min="263" max="263" width="18.7109375" style="61" customWidth="1"/>
    <col min="264" max="264" width="16.5703125" style="61" customWidth="1"/>
    <col min="265" max="510" width="9.140625" style="61"/>
    <col min="511" max="511" width="27.7109375" style="61" customWidth="1"/>
    <col min="512" max="513" width="9.140625" style="61"/>
    <col min="514" max="517" width="0" style="61" hidden="1" customWidth="1"/>
    <col min="518" max="518" width="16.5703125" style="61" customWidth="1"/>
    <col min="519" max="519" width="18.7109375" style="61" customWidth="1"/>
    <col min="520" max="520" width="16.5703125" style="61" customWidth="1"/>
    <col min="521" max="766" width="9.140625" style="61"/>
    <col min="767" max="767" width="27.7109375" style="61" customWidth="1"/>
    <col min="768" max="769" width="9.140625" style="61"/>
    <col min="770" max="773" width="0" style="61" hidden="1" customWidth="1"/>
    <col min="774" max="774" width="16.5703125" style="61" customWidth="1"/>
    <col min="775" max="775" width="18.7109375" style="61" customWidth="1"/>
    <col min="776" max="776" width="16.5703125" style="61" customWidth="1"/>
    <col min="777" max="1022" width="9.140625" style="61"/>
    <col min="1023" max="1023" width="27.7109375" style="61" customWidth="1"/>
    <col min="1024" max="1025" width="9.140625" style="61"/>
    <col min="1026" max="1029" width="0" style="61" hidden="1" customWidth="1"/>
    <col min="1030" max="1030" width="16.5703125" style="61" customWidth="1"/>
    <col min="1031" max="1031" width="18.7109375" style="61" customWidth="1"/>
    <col min="1032" max="1032" width="16.5703125" style="61" customWidth="1"/>
    <col min="1033" max="1278" width="9.140625" style="61"/>
    <col min="1279" max="1279" width="27.7109375" style="61" customWidth="1"/>
    <col min="1280" max="1281" width="9.140625" style="61"/>
    <col min="1282" max="1285" width="0" style="61" hidden="1" customWidth="1"/>
    <col min="1286" max="1286" width="16.5703125" style="61" customWidth="1"/>
    <col min="1287" max="1287" width="18.7109375" style="61" customWidth="1"/>
    <col min="1288" max="1288" width="16.5703125" style="61" customWidth="1"/>
    <col min="1289" max="1534" width="9.140625" style="61"/>
    <col min="1535" max="1535" width="27.7109375" style="61" customWidth="1"/>
    <col min="1536" max="1537" width="9.140625" style="61"/>
    <col min="1538" max="1541" width="0" style="61" hidden="1" customWidth="1"/>
    <col min="1542" max="1542" width="16.5703125" style="61" customWidth="1"/>
    <col min="1543" max="1543" width="18.7109375" style="61" customWidth="1"/>
    <col min="1544" max="1544" width="16.5703125" style="61" customWidth="1"/>
    <col min="1545" max="1790" width="9.140625" style="61"/>
    <col min="1791" max="1791" width="27.7109375" style="61" customWidth="1"/>
    <col min="1792" max="1793" width="9.140625" style="61"/>
    <col min="1794" max="1797" width="0" style="61" hidden="1" customWidth="1"/>
    <col min="1798" max="1798" width="16.5703125" style="61" customWidth="1"/>
    <col min="1799" max="1799" width="18.7109375" style="61" customWidth="1"/>
    <col min="1800" max="1800" width="16.5703125" style="61" customWidth="1"/>
    <col min="1801" max="2046" width="9.140625" style="61"/>
    <col min="2047" max="2047" width="27.7109375" style="61" customWidth="1"/>
    <col min="2048" max="2049" width="9.140625" style="61"/>
    <col min="2050" max="2053" width="0" style="61" hidden="1" customWidth="1"/>
    <col min="2054" max="2054" width="16.5703125" style="61" customWidth="1"/>
    <col min="2055" max="2055" width="18.7109375" style="61" customWidth="1"/>
    <col min="2056" max="2056" width="16.5703125" style="61" customWidth="1"/>
    <col min="2057" max="2302" width="9.140625" style="61"/>
    <col min="2303" max="2303" width="27.7109375" style="61" customWidth="1"/>
    <col min="2304" max="2305" width="9.140625" style="61"/>
    <col min="2306" max="2309" width="0" style="61" hidden="1" customWidth="1"/>
    <col min="2310" max="2310" width="16.5703125" style="61" customWidth="1"/>
    <col min="2311" max="2311" width="18.7109375" style="61" customWidth="1"/>
    <col min="2312" max="2312" width="16.5703125" style="61" customWidth="1"/>
    <col min="2313" max="2558" width="9.140625" style="61"/>
    <col min="2559" max="2559" width="27.7109375" style="61" customWidth="1"/>
    <col min="2560" max="2561" width="9.140625" style="61"/>
    <col min="2562" max="2565" width="0" style="61" hidden="1" customWidth="1"/>
    <col min="2566" max="2566" width="16.5703125" style="61" customWidth="1"/>
    <col min="2567" max="2567" width="18.7109375" style="61" customWidth="1"/>
    <col min="2568" max="2568" width="16.5703125" style="61" customWidth="1"/>
    <col min="2569" max="2814" width="9.140625" style="61"/>
    <col min="2815" max="2815" width="27.7109375" style="61" customWidth="1"/>
    <col min="2816" max="2817" width="9.140625" style="61"/>
    <col min="2818" max="2821" width="0" style="61" hidden="1" customWidth="1"/>
    <col min="2822" max="2822" width="16.5703125" style="61" customWidth="1"/>
    <col min="2823" max="2823" width="18.7109375" style="61" customWidth="1"/>
    <col min="2824" max="2824" width="16.5703125" style="61" customWidth="1"/>
    <col min="2825" max="3070" width="9.140625" style="61"/>
    <col min="3071" max="3071" width="27.7109375" style="61" customWidth="1"/>
    <col min="3072" max="3073" width="9.140625" style="61"/>
    <col min="3074" max="3077" width="0" style="61" hidden="1" customWidth="1"/>
    <col min="3078" max="3078" width="16.5703125" style="61" customWidth="1"/>
    <col min="3079" max="3079" width="18.7109375" style="61" customWidth="1"/>
    <col min="3080" max="3080" width="16.5703125" style="61" customWidth="1"/>
    <col min="3081" max="3326" width="9.140625" style="61"/>
    <col min="3327" max="3327" width="27.7109375" style="61" customWidth="1"/>
    <col min="3328" max="3329" width="9.140625" style="61"/>
    <col min="3330" max="3333" width="0" style="61" hidden="1" customWidth="1"/>
    <col min="3334" max="3334" width="16.5703125" style="61" customWidth="1"/>
    <col min="3335" max="3335" width="18.7109375" style="61" customWidth="1"/>
    <col min="3336" max="3336" width="16.5703125" style="61" customWidth="1"/>
    <col min="3337" max="3582" width="9.140625" style="61"/>
    <col min="3583" max="3583" width="27.7109375" style="61" customWidth="1"/>
    <col min="3584" max="3585" width="9.140625" style="61"/>
    <col min="3586" max="3589" width="0" style="61" hidden="1" customWidth="1"/>
    <col min="3590" max="3590" width="16.5703125" style="61" customWidth="1"/>
    <col min="3591" max="3591" width="18.7109375" style="61" customWidth="1"/>
    <col min="3592" max="3592" width="16.5703125" style="61" customWidth="1"/>
    <col min="3593" max="3838" width="9.140625" style="61"/>
    <col min="3839" max="3839" width="27.7109375" style="61" customWidth="1"/>
    <col min="3840" max="3841" width="9.140625" style="61"/>
    <col min="3842" max="3845" width="0" style="61" hidden="1" customWidth="1"/>
    <col min="3846" max="3846" width="16.5703125" style="61" customWidth="1"/>
    <col min="3847" max="3847" width="18.7109375" style="61" customWidth="1"/>
    <col min="3848" max="3848" width="16.5703125" style="61" customWidth="1"/>
    <col min="3849" max="4094" width="9.140625" style="61"/>
    <col min="4095" max="4095" width="27.7109375" style="61" customWidth="1"/>
    <col min="4096" max="4097" width="9.140625" style="61"/>
    <col min="4098" max="4101" width="0" style="61" hidden="1" customWidth="1"/>
    <col min="4102" max="4102" width="16.5703125" style="61" customWidth="1"/>
    <col min="4103" max="4103" width="18.7109375" style="61" customWidth="1"/>
    <col min="4104" max="4104" width="16.5703125" style="61" customWidth="1"/>
    <col min="4105" max="4350" width="9.140625" style="61"/>
    <col min="4351" max="4351" width="27.7109375" style="61" customWidth="1"/>
    <col min="4352" max="4353" width="9.140625" style="61"/>
    <col min="4354" max="4357" width="0" style="61" hidden="1" customWidth="1"/>
    <col min="4358" max="4358" width="16.5703125" style="61" customWidth="1"/>
    <col min="4359" max="4359" width="18.7109375" style="61" customWidth="1"/>
    <col min="4360" max="4360" width="16.5703125" style="61" customWidth="1"/>
    <col min="4361" max="4606" width="9.140625" style="61"/>
    <col min="4607" max="4607" width="27.7109375" style="61" customWidth="1"/>
    <col min="4608" max="4609" width="9.140625" style="61"/>
    <col min="4610" max="4613" width="0" style="61" hidden="1" customWidth="1"/>
    <col min="4614" max="4614" width="16.5703125" style="61" customWidth="1"/>
    <col min="4615" max="4615" width="18.7109375" style="61" customWidth="1"/>
    <col min="4616" max="4616" width="16.5703125" style="61" customWidth="1"/>
    <col min="4617" max="4862" width="9.140625" style="61"/>
    <col min="4863" max="4863" width="27.7109375" style="61" customWidth="1"/>
    <col min="4864" max="4865" width="9.140625" style="61"/>
    <col min="4866" max="4869" width="0" style="61" hidden="1" customWidth="1"/>
    <col min="4870" max="4870" width="16.5703125" style="61" customWidth="1"/>
    <col min="4871" max="4871" width="18.7109375" style="61" customWidth="1"/>
    <col min="4872" max="4872" width="16.5703125" style="61" customWidth="1"/>
    <col min="4873" max="5118" width="9.140625" style="61"/>
    <col min="5119" max="5119" width="27.7109375" style="61" customWidth="1"/>
    <col min="5120" max="5121" width="9.140625" style="61"/>
    <col min="5122" max="5125" width="0" style="61" hidden="1" customWidth="1"/>
    <col min="5126" max="5126" width="16.5703125" style="61" customWidth="1"/>
    <col min="5127" max="5127" width="18.7109375" style="61" customWidth="1"/>
    <col min="5128" max="5128" width="16.5703125" style="61" customWidth="1"/>
    <col min="5129" max="5374" width="9.140625" style="61"/>
    <col min="5375" max="5375" width="27.7109375" style="61" customWidth="1"/>
    <col min="5376" max="5377" width="9.140625" style="61"/>
    <col min="5378" max="5381" width="0" style="61" hidden="1" customWidth="1"/>
    <col min="5382" max="5382" width="16.5703125" style="61" customWidth="1"/>
    <col min="5383" max="5383" width="18.7109375" style="61" customWidth="1"/>
    <col min="5384" max="5384" width="16.5703125" style="61" customWidth="1"/>
    <col min="5385" max="5630" width="9.140625" style="61"/>
    <col min="5631" max="5631" width="27.7109375" style="61" customWidth="1"/>
    <col min="5632" max="5633" width="9.140625" style="61"/>
    <col min="5634" max="5637" width="0" style="61" hidden="1" customWidth="1"/>
    <col min="5638" max="5638" width="16.5703125" style="61" customWidth="1"/>
    <col min="5639" max="5639" width="18.7109375" style="61" customWidth="1"/>
    <col min="5640" max="5640" width="16.5703125" style="61" customWidth="1"/>
    <col min="5641" max="5886" width="9.140625" style="61"/>
    <col min="5887" max="5887" width="27.7109375" style="61" customWidth="1"/>
    <col min="5888" max="5889" width="9.140625" style="61"/>
    <col min="5890" max="5893" width="0" style="61" hidden="1" customWidth="1"/>
    <col min="5894" max="5894" width="16.5703125" style="61" customWidth="1"/>
    <col min="5895" max="5895" width="18.7109375" style="61" customWidth="1"/>
    <col min="5896" max="5896" width="16.5703125" style="61" customWidth="1"/>
    <col min="5897" max="6142" width="9.140625" style="61"/>
    <col min="6143" max="6143" width="27.7109375" style="61" customWidth="1"/>
    <col min="6144" max="6145" width="9.140625" style="61"/>
    <col min="6146" max="6149" width="0" style="61" hidden="1" customWidth="1"/>
    <col min="6150" max="6150" width="16.5703125" style="61" customWidth="1"/>
    <col min="6151" max="6151" width="18.7109375" style="61" customWidth="1"/>
    <col min="6152" max="6152" width="16.5703125" style="61" customWidth="1"/>
    <col min="6153" max="6398" width="9.140625" style="61"/>
    <col min="6399" max="6399" width="27.7109375" style="61" customWidth="1"/>
    <col min="6400" max="6401" width="9.140625" style="61"/>
    <col min="6402" max="6405" width="0" style="61" hidden="1" customWidth="1"/>
    <col min="6406" max="6406" width="16.5703125" style="61" customWidth="1"/>
    <col min="6407" max="6407" width="18.7109375" style="61" customWidth="1"/>
    <col min="6408" max="6408" width="16.5703125" style="61" customWidth="1"/>
    <col min="6409" max="6654" width="9.140625" style="61"/>
    <col min="6655" max="6655" width="27.7109375" style="61" customWidth="1"/>
    <col min="6656" max="6657" width="9.140625" style="61"/>
    <col min="6658" max="6661" width="0" style="61" hidden="1" customWidth="1"/>
    <col min="6662" max="6662" width="16.5703125" style="61" customWidth="1"/>
    <col min="6663" max="6663" width="18.7109375" style="61" customWidth="1"/>
    <col min="6664" max="6664" width="16.5703125" style="61" customWidth="1"/>
    <col min="6665" max="6910" width="9.140625" style="61"/>
    <col min="6911" max="6911" width="27.7109375" style="61" customWidth="1"/>
    <col min="6912" max="6913" width="9.140625" style="61"/>
    <col min="6914" max="6917" width="0" style="61" hidden="1" customWidth="1"/>
    <col min="6918" max="6918" width="16.5703125" style="61" customWidth="1"/>
    <col min="6919" max="6919" width="18.7109375" style="61" customWidth="1"/>
    <col min="6920" max="6920" width="16.5703125" style="61" customWidth="1"/>
    <col min="6921" max="7166" width="9.140625" style="61"/>
    <col min="7167" max="7167" width="27.7109375" style="61" customWidth="1"/>
    <col min="7168" max="7169" width="9.140625" style="61"/>
    <col min="7170" max="7173" width="0" style="61" hidden="1" customWidth="1"/>
    <col min="7174" max="7174" width="16.5703125" style="61" customWidth="1"/>
    <col min="7175" max="7175" width="18.7109375" style="61" customWidth="1"/>
    <col min="7176" max="7176" width="16.5703125" style="61" customWidth="1"/>
    <col min="7177" max="7422" width="9.140625" style="61"/>
    <col min="7423" max="7423" width="27.7109375" style="61" customWidth="1"/>
    <col min="7424" max="7425" width="9.140625" style="61"/>
    <col min="7426" max="7429" width="0" style="61" hidden="1" customWidth="1"/>
    <col min="7430" max="7430" width="16.5703125" style="61" customWidth="1"/>
    <col min="7431" max="7431" width="18.7109375" style="61" customWidth="1"/>
    <col min="7432" max="7432" width="16.5703125" style="61" customWidth="1"/>
    <col min="7433" max="7678" width="9.140625" style="61"/>
    <col min="7679" max="7679" width="27.7109375" style="61" customWidth="1"/>
    <col min="7680" max="7681" width="9.140625" style="61"/>
    <col min="7682" max="7685" width="0" style="61" hidden="1" customWidth="1"/>
    <col min="7686" max="7686" width="16.5703125" style="61" customWidth="1"/>
    <col min="7687" max="7687" width="18.7109375" style="61" customWidth="1"/>
    <col min="7688" max="7688" width="16.5703125" style="61" customWidth="1"/>
    <col min="7689" max="7934" width="9.140625" style="61"/>
    <col min="7935" max="7935" width="27.7109375" style="61" customWidth="1"/>
    <col min="7936" max="7937" width="9.140625" style="61"/>
    <col min="7938" max="7941" width="0" style="61" hidden="1" customWidth="1"/>
    <col min="7942" max="7942" width="16.5703125" style="61" customWidth="1"/>
    <col min="7943" max="7943" width="18.7109375" style="61" customWidth="1"/>
    <col min="7944" max="7944" width="16.5703125" style="61" customWidth="1"/>
    <col min="7945" max="8190" width="9.140625" style="61"/>
    <col min="8191" max="8191" width="27.7109375" style="61" customWidth="1"/>
    <col min="8192" max="8193" width="9.140625" style="61"/>
    <col min="8194" max="8197" width="0" style="61" hidden="1" customWidth="1"/>
    <col min="8198" max="8198" width="16.5703125" style="61" customWidth="1"/>
    <col min="8199" max="8199" width="18.7109375" style="61" customWidth="1"/>
    <col min="8200" max="8200" width="16.5703125" style="61" customWidth="1"/>
    <col min="8201" max="8446" width="9.140625" style="61"/>
    <col min="8447" max="8447" width="27.7109375" style="61" customWidth="1"/>
    <col min="8448" max="8449" width="9.140625" style="61"/>
    <col min="8450" max="8453" width="0" style="61" hidden="1" customWidth="1"/>
    <col min="8454" max="8454" width="16.5703125" style="61" customWidth="1"/>
    <col min="8455" max="8455" width="18.7109375" style="61" customWidth="1"/>
    <col min="8456" max="8456" width="16.5703125" style="61" customWidth="1"/>
    <col min="8457" max="8702" width="9.140625" style="61"/>
    <col min="8703" max="8703" width="27.7109375" style="61" customWidth="1"/>
    <col min="8704" max="8705" width="9.140625" style="61"/>
    <col min="8706" max="8709" width="0" style="61" hidden="1" customWidth="1"/>
    <col min="8710" max="8710" width="16.5703125" style="61" customWidth="1"/>
    <col min="8711" max="8711" width="18.7109375" style="61" customWidth="1"/>
    <col min="8712" max="8712" width="16.5703125" style="61" customWidth="1"/>
    <col min="8713" max="8958" width="9.140625" style="61"/>
    <col min="8959" max="8959" width="27.7109375" style="61" customWidth="1"/>
    <col min="8960" max="8961" width="9.140625" style="61"/>
    <col min="8962" max="8965" width="0" style="61" hidden="1" customWidth="1"/>
    <col min="8966" max="8966" width="16.5703125" style="61" customWidth="1"/>
    <col min="8967" max="8967" width="18.7109375" style="61" customWidth="1"/>
    <col min="8968" max="8968" width="16.5703125" style="61" customWidth="1"/>
    <col min="8969" max="9214" width="9.140625" style="61"/>
    <col min="9215" max="9215" width="27.7109375" style="61" customWidth="1"/>
    <col min="9216" max="9217" width="9.140625" style="61"/>
    <col min="9218" max="9221" width="0" style="61" hidden="1" customWidth="1"/>
    <col min="9222" max="9222" width="16.5703125" style="61" customWidth="1"/>
    <col min="9223" max="9223" width="18.7109375" style="61" customWidth="1"/>
    <col min="9224" max="9224" width="16.5703125" style="61" customWidth="1"/>
    <col min="9225" max="9470" width="9.140625" style="61"/>
    <col min="9471" max="9471" width="27.7109375" style="61" customWidth="1"/>
    <col min="9472" max="9473" width="9.140625" style="61"/>
    <col min="9474" max="9477" width="0" style="61" hidden="1" customWidth="1"/>
    <col min="9478" max="9478" width="16.5703125" style="61" customWidth="1"/>
    <col min="9479" max="9479" width="18.7109375" style="61" customWidth="1"/>
    <col min="9480" max="9480" width="16.5703125" style="61" customWidth="1"/>
    <col min="9481" max="9726" width="9.140625" style="61"/>
    <col min="9727" max="9727" width="27.7109375" style="61" customWidth="1"/>
    <col min="9728" max="9729" width="9.140625" style="61"/>
    <col min="9730" max="9733" width="0" style="61" hidden="1" customWidth="1"/>
    <col min="9734" max="9734" width="16.5703125" style="61" customWidth="1"/>
    <col min="9735" max="9735" width="18.7109375" style="61" customWidth="1"/>
    <col min="9736" max="9736" width="16.5703125" style="61" customWidth="1"/>
    <col min="9737" max="9982" width="9.140625" style="61"/>
    <col min="9983" max="9983" width="27.7109375" style="61" customWidth="1"/>
    <col min="9984" max="9985" width="9.140625" style="61"/>
    <col min="9986" max="9989" width="0" style="61" hidden="1" customWidth="1"/>
    <col min="9990" max="9990" width="16.5703125" style="61" customWidth="1"/>
    <col min="9991" max="9991" width="18.7109375" style="61" customWidth="1"/>
    <col min="9992" max="9992" width="16.5703125" style="61" customWidth="1"/>
    <col min="9993" max="10238" width="9.140625" style="61"/>
    <col min="10239" max="10239" width="27.7109375" style="61" customWidth="1"/>
    <col min="10240" max="10241" width="9.140625" style="61"/>
    <col min="10242" max="10245" width="0" style="61" hidden="1" customWidth="1"/>
    <col min="10246" max="10246" width="16.5703125" style="61" customWidth="1"/>
    <col min="10247" max="10247" width="18.7109375" style="61" customWidth="1"/>
    <col min="10248" max="10248" width="16.5703125" style="61" customWidth="1"/>
    <col min="10249" max="10494" width="9.140625" style="61"/>
    <col min="10495" max="10495" width="27.7109375" style="61" customWidth="1"/>
    <col min="10496" max="10497" width="9.140625" style="61"/>
    <col min="10498" max="10501" width="0" style="61" hidden="1" customWidth="1"/>
    <col min="10502" max="10502" width="16.5703125" style="61" customWidth="1"/>
    <col min="10503" max="10503" width="18.7109375" style="61" customWidth="1"/>
    <col min="10504" max="10504" width="16.5703125" style="61" customWidth="1"/>
    <col min="10505" max="10750" width="9.140625" style="61"/>
    <col min="10751" max="10751" width="27.7109375" style="61" customWidth="1"/>
    <col min="10752" max="10753" width="9.140625" style="61"/>
    <col min="10754" max="10757" width="0" style="61" hidden="1" customWidth="1"/>
    <col min="10758" max="10758" width="16.5703125" style="61" customWidth="1"/>
    <col min="10759" max="10759" width="18.7109375" style="61" customWidth="1"/>
    <col min="10760" max="10760" width="16.5703125" style="61" customWidth="1"/>
    <col min="10761" max="11006" width="9.140625" style="61"/>
    <col min="11007" max="11007" width="27.7109375" style="61" customWidth="1"/>
    <col min="11008" max="11009" width="9.140625" style="61"/>
    <col min="11010" max="11013" width="0" style="61" hidden="1" customWidth="1"/>
    <col min="11014" max="11014" width="16.5703125" style="61" customWidth="1"/>
    <col min="11015" max="11015" width="18.7109375" style="61" customWidth="1"/>
    <col min="11016" max="11016" width="16.5703125" style="61" customWidth="1"/>
    <col min="11017" max="11262" width="9.140625" style="61"/>
    <col min="11263" max="11263" width="27.7109375" style="61" customWidth="1"/>
    <col min="11264" max="11265" width="9.140625" style="61"/>
    <col min="11266" max="11269" width="0" style="61" hidden="1" customWidth="1"/>
    <col min="11270" max="11270" width="16.5703125" style="61" customWidth="1"/>
    <col min="11271" max="11271" width="18.7109375" style="61" customWidth="1"/>
    <col min="11272" max="11272" width="16.5703125" style="61" customWidth="1"/>
    <col min="11273" max="11518" width="9.140625" style="61"/>
    <col min="11519" max="11519" width="27.7109375" style="61" customWidth="1"/>
    <col min="11520" max="11521" width="9.140625" style="61"/>
    <col min="11522" max="11525" width="0" style="61" hidden="1" customWidth="1"/>
    <col min="11526" max="11526" width="16.5703125" style="61" customWidth="1"/>
    <col min="11527" max="11527" width="18.7109375" style="61" customWidth="1"/>
    <col min="11528" max="11528" width="16.5703125" style="61" customWidth="1"/>
    <col min="11529" max="11774" width="9.140625" style="61"/>
    <col min="11775" max="11775" width="27.7109375" style="61" customWidth="1"/>
    <col min="11776" max="11777" width="9.140625" style="61"/>
    <col min="11778" max="11781" width="0" style="61" hidden="1" customWidth="1"/>
    <col min="11782" max="11782" width="16.5703125" style="61" customWidth="1"/>
    <col min="11783" max="11783" width="18.7109375" style="61" customWidth="1"/>
    <col min="11784" max="11784" width="16.5703125" style="61" customWidth="1"/>
    <col min="11785" max="12030" width="9.140625" style="61"/>
    <col min="12031" max="12031" width="27.7109375" style="61" customWidth="1"/>
    <col min="12032" max="12033" width="9.140625" style="61"/>
    <col min="12034" max="12037" width="0" style="61" hidden="1" customWidth="1"/>
    <col min="12038" max="12038" width="16.5703125" style="61" customWidth="1"/>
    <col min="12039" max="12039" width="18.7109375" style="61" customWidth="1"/>
    <col min="12040" max="12040" width="16.5703125" style="61" customWidth="1"/>
    <col min="12041" max="12286" width="9.140625" style="61"/>
    <col min="12287" max="12287" width="27.7109375" style="61" customWidth="1"/>
    <col min="12288" max="12289" width="9.140625" style="61"/>
    <col min="12290" max="12293" width="0" style="61" hidden="1" customWidth="1"/>
    <col min="12294" max="12294" width="16.5703125" style="61" customWidth="1"/>
    <col min="12295" max="12295" width="18.7109375" style="61" customWidth="1"/>
    <col min="12296" max="12296" width="16.5703125" style="61" customWidth="1"/>
    <col min="12297" max="12542" width="9.140625" style="61"/>
    <col min="12543" max="12543" width="27.7109375" style="61" customWidth="1"/>
    <col min="12544" max="12545" width="9.140625" style="61"/>
    <col min="12546" max="12549" width="0" style="61" hidden="1" customWidth="1"/>
    <col min="12550" max="12550" width="16.5703125" style="61" customWidth="1"/>
    <col min="12551" max="12551" width="18.7109375" style="61" customWidth="1"/>
    <col min="12552" max="12552" width="16.5703125" style="61" customWidth="1"/>
    <col min="12553" max="12798" width="9.140625" style="61"/>
    <col min="12799" max="12799" width="27.7109375" style="61" customWidth="1"/>
    <col min="12800" max="12801" width="9.140625" style="61"/>
    <col min="12802" max="12805" width="0" style="61" hidden="1" customWidth="1"/>
    <col min="12806" max="12806" width="16.5703125" style="61" customWidth="1"/>
    <col min="12807" max="12807" width="18.7109375" style="61" customWidth="1"/>
    <col min="12808" max="12808" width="16.5703125" style="61" customWidth="1"/>
    <col min="12809" max="13054" width="9.140625" style="61"/>
    <col min="13055" max="13055" width="27.7109375" style="61" customWidth="1"/>
    <col min="13056" max="13057" width="9.140625" style="61"/>
    <col min="13058" max="13061" width="0" style="61" hidden="1" customWidth="1"/>
    <col min="13062" max="13062" width="16.5703125" style="61" customWidth="1"/>
    <col min="13063" max="13063" width="18.7109375" style="61" customWidth="1"/>
    <col min="13064" max="13064" width="16.5703125" style="61" customWidth="1"/>
    <col min="13065" max="13310" width="9.140625" style="61"/>
    <col min="13311" max="13311" width="27.7109375" style="61" customWidth="1"/>
    <col min="13312" max="13313" width="9.140625" style="61"/>
    <col min="13314" max="13317" width="0" style="61" hidden="1" customWidth="1"/>
    <col min="13318" max="13318" width="16.5703125" style="61" customWidth="1"/>
    <col min="13319" max="13319" width="18.7109375" style="61" customWidth="1"/>
    <col min="13320" max="13320" width="16.5703125" style="61" customWidth="1"/>
    <col min="13321" max="13566" width="9.140625" style="61"/>
    <col min="13567" max="13567" width="27.7109375" style="61" customWidth="1"/>
    <col min="13568" max="13569" width="9.140625" style="61"/>
    <col min="13570" max="13573" width="0" style="61" hidden="1" customWidth="1"/>
    <col min="13574" max="13574" width="16.5703125" style="61" customWidth="1"/>
    <col min="13575" max="13575" width="18.7109375" style="61" customWidth="1"/>
    <col min="13576" max="13576" width="16.5703125" style="61" customWidth="1"/>
    <col min="13577" max="13822" width="9.140625" style="61"/>
    <col min="13823" max="13823" width="27.7109375" style="61" customWidth="1"/>
    <col min="13824" max="13825" width="9.140625" style="61"/>
    <col min="13826" max="13829" width="0" style="61" hidden="1" customWidth="1"/>
    <col min="13830" max="13830" width="16.5703125" style="61" customWidth="1"/>
    <col min="13831" max="13831" width="18.7109375" style="61" customWidth="1"/>
    <col min="13832" max="13832" width="16.5703125" style="61" customWidth="1"/>
    <col min="13833" max="14078" width="9.140625" style="61"/>
    <col min="14079" max="14079" width="27.7109375" style="61" customWidth="1"/>
    <col min="14080" max="14081" width="9.140625" style="61"/>
    <col min="14082" max="14085" width="0" style="61" hidden="1" customWidth="1"/>
    <col min="14086" max="14086" width="16.5703125" style="61" customWidth="1"/>
    <col min="14087" max="14087" width="18.7109375" style="61" customWidth="1"/>
    <col min="14088" max="14088" width="16.5703125" style="61" customWidth="1"/>
    <col min="14089" max="14334" width="9.140625" style="61"/>
    <col min="14335" max="14335" width="27.7109375" style="61" customWidth="1"/>
    <col min="14336" max="14337" width="9.140625" style="61"/>
    <col min="14338" max="14341" width="0" style="61" hidden="1" customWidth="1"/>
    <col min="14342" max="14342" width="16.5703125" style="61" customWidth="1"/>
    <col min="14343" max="14343" width="18.7109375" style="61" customWidth="1"/>
    <col min="14344" max="14344" width="16.5703125" style="61" customWidth="1"/>
    <col min="14345" max="14590" width="9.140625" style="61"/>
    <col min="14591" max="14591" width="27.7109375" style="61" customWidth="1"/>
    <col min="14592" max="14593" width="9.140625" style="61"/>
    <col min="14594" max="14597" width="0" style="61" hidden="1" customWidth="1"/>
    <col min="14598" max="14598" width="16.5703125" style="61" customWidth="1"/>
    <col min="14599" max="14599" width="18.7109375" style="61" customWidth="1"/>
    <col min="14600" max="14600" width="16.5703125" style="61" customWidth="1"/>
    <col min="14601" max="14846" width="9.140625" style="61"/>
    <col min="14847" max="14847" width="27.7109375" style="61" customWidth="1"/>
    <col min="14848" max="14849" width="9.140625" style="61"/>
    <col min="14850" max="14853" width="0" style="61" hidden="1" customWidth="1"/>
    <col min="14854" max="14854" width="16.5703125" style="61" customWidth="1"/>
    <col min="14855" max="14855" width="18.7109375" style="61" customWidth="1"/>
    <col min="14856" max="14856" width="16.5703125" style="61" customWidth="1"/>
    <col min="14857" max="15102" width="9.140625" style="61"/>
    <col min="15103" max="15103" width="27.7109375" style="61" customWidth="1"/>
    <col min="15104" max="15105" width="9.140625" style="61"/>
    <col min="15106" max="15109" width="0" style="61" hidden="1" customWidth="1"/>
    <col min="15110" max="15110" width="16.5703125" style="61" customWidth="1"/>
    <col min="15111" max="15111" width="18.7109375" style="61" customWidth="1"/>
    <col min="15112" max="15112" width="16.5703125" style="61" customWidth="1"/>
    <col min="15113" max="15358" width="9.140625" style="61"/>
    <col min="15359" max="15359" width="27.7109375" style="61" customWidth="1"/>
    <col min="15360" max="15361" width="9.140625" style="61"/>
    <col min="15362" max="15365" width="0" style="61" hidden="1" customWidth="1"/>
    <col min="15366" max="15366" width="16.5703125" style="61" customWidth="1"/>
    <col min="15367" max="15367" width="18.7109375" style="61" customWidth="1"/>
    <col min="15368" max="15368" width="16.5703125" style="61" customWidth="1"/>
    <col min="15369" max="15614" width="9.140625" style="61"/>
    <col min="15615" max="15615" width="27.7109375" style="61" customWidth="1"/>
    <col min="15616" max="15617" width="9.140625" style="61"/>
    <col min="15618" max="15621" width="0" style="61" hidden="1" customWidth="1"/>
    <col min="15622" max="15622" width="16.5703125" style="61" customWidth="1"/>
    <col min="15623" max="15623" width="18.7109375" style="61" customWidth="1"/>
    <col min="15624" max="15624" width="16.5703125" style="61" customWidth="1"/>
    <col min="15625" max="15870" width="9.140625" style="61"/>
    <col min="15871" max="15871" width="27.7109375" style="61" customWidth="1"/>
    <col min="15872" max="15873" width="9.140625" style="61"/>
    <col min="15874" max="15877" width="0" style="61" hidden="1" customWidth="1"/>
    <col min="15878" max="15878" width="16.5703125" style="61" customWidth="1"/>
    <col min="15879" max="15879" width="18.7109375" style="61" customWidth="1"/>
    <col min="15880" max="15880" width="16.5703125" style="61" customWidth="1"/>
    <col min="15881" max="16126" width="9.140625" style="61"/>
    <col min="16127" max="16127" width="27.7109375" style="61" customWidth="1"/>
    <col min="16128" max="16129" width="9.140625" style="61"/>
    <col min="16130" max="16133" width="0" style="61" hidden="1" customWidth="1"/>
    <col min="16134" max="16134" width="16.5703125" style="61" customWidth="1"/>
    <col min="16135" max="16135" width="18.7109375" style="61" customWidth="1"/>
    <col min="16136" max="16136" width="16.5703125" style="61" customWidth="1"/>
    <col min="16137" max="16384" width="9.140625" style="61"/>
  </cols>
  <sheetData>
    <row r="1" spans="1:11" s="9" customFormat="1" x14ac:dyDescent="0.2">
      <c r="A1" s="62" t="s">
        <v>124</v>
      </c>
      <c r="B1" s="61"/>
      <c r="C1" s="61"/>
      <c r="D1" s="93"/>
      <c r="E1" s="93"/>
      <c r="F1" s="93"/>
      <c r="G1" s="93"/>
      <c r="H1" s="93"/>
      <c r="I1" s="61"/>
      <c r="J1" s="61"/>
      <c r="K1" s="61"/>
    </row>
    <row r="2" spans="1:11" s="9" customFormat="1" x14ac:dyDescent="0.2">
      <c r="A2" s="57" t="s">
        <v>125</v>
      </c>
      <c r="B2" s="61"/>
      <c r="C2" s="61"/>
      <c r="D2" s="61"/>
      <c r="E2" s="61"/>
      <c r="F2" s="61"/>
      <c r="G2" s="61"/>
      <c r="H2" s="61"/>
      <c r="I2" s="61"/>
      <c r="J2" s="61"/>
      <c r="K2" s="61"/>
    </row>
    <row r="3" spans="1:11" s="9" customFormat="1" x14ac:dyDescent="0.2">
      <c r="A3" s="62" t="s">
        <v>58</v>
      </c>
      <c r="B3" s="61"/>
      <c r="C3" s="61"/>
      <c r="D3" s="61"/>
      <c r="E3" s="61"/>
      <c r="F3" s="61"/>
      <c r="G3" s="61" t="s">
        <v>46</v>
      </c>
      <c r="H3" s="61"/>
      <c r="I3" s="61"/>
      <c r="J3" s="61"/>
      <c r="K3" s="61"/>
    </row>
    <row r="4" spans="1:11" s="9" customFormat="1" x14ac:dyDescent="0.2">
      <c r="A4" s="61"/>
      <c r="B4" s="61"/>
      <c r="C4" s="61"/>
      <c r="D4" s="61"/>
      <c r="E4" s="61"/>
      <c r="F4" s="61"/>
      <c r="G4" s="61"/>
      <c r="H4" s="61"/>
      <c r="I4" s="90"/>
      <c r="J4" s="90"/>
      <c r="K4" s="61"/>
    </row>
    <row r="5" spans="1:11" s="9" customFormat="1" x14ac:dyDescent="0.2">
      <c r="A5" s="62"/>
      <c r="B5" s="62"/>
      <c r="C5" s="62"/>
      <c r="D5" s="62"/>
      <c r="E5" s="62"/>
      <c r="F5" s="62"/>
      <c r="G5" s="62"/>
      <c r="H5" s="62"/>
      <c r="I5" s="91" t="s">
        <v>59</v>
      </c>
      <c r="J5" s="91" t="s">
        <v>59</v>
      </c>
      <c r="K5" s="61"/>
    </row>
    <row r="6" spans="1:11" s="9" customFormat="1" x14ac:dyDescent="0.2">
      <c r="A6" s="61"/>
      <c r="B6" s="61"/>
      <c r="C6" s="61"/>
      <c r="D6" s="61"/>
      <c r="E6" s="61"/>
      <c r="F6" s="61"/>
      <c r="G6" s="61"/>
      <c r="H6" s="61"/>
      <c r="I6" s="91" t="s">
        <v>60</v>
      </c>
      <c r="J6" s="91" t="s">
        <v>60</v>
      </c>
      <c r="K6" s="90"/>
    </row>
    <row r="7" spans="1:11" s="9" customFormat="1" x14ac:dyDescent="0.2">
      <c r="A7" s="97" t="s">
        <v>61</v>
      </c>
      <c r="B7" s="97" t="s">
        <v>62</v>
      </c>
      <c r="C7" s="97" t="s">
        <v>63</v>
      </c>
      <c r="D7" s="97" t="s">
        <v>63</v>
      </c>
      <c r="E7" s="97" t="s">
        <v>3</v>
      </c>
      <c r="F7" s="97" t="s">
        <v>64</v>
      </c>
      <c r="G7" s="97" t="s">
        <v>65</v>
      </c>
      <c r="H7" s="97" t="s">
        <v>66</v>
      </c>
      <c r="I7" s="92">
        <v>45627</v>
      </c>
      <c r="J7" s="92">
        <v>45992</v>
      </c>
      <c r="K7" s="92" t="s">
        <v>137</v>
      </c>
    </row>
    <row r="8" spans="1:11" s="9" customFormat="1" x14ac:dyDescent="0.2">
      <c r="A8" s="61"/>
      <c r="B8" s="61"/>
      <c r="C8" s="61"/>
      <c r="D8" s="61"/>
      <c r="E8" s="61"/>
      <c r="F8" s="61"/>
      <c r="G8" s="61"/>
      <c r="H8" s="61"/>
      <c r="I8" s="93" t="s">
        <v>46</v>
      </c>
      <c r="J8" s="93" t="s">
        <v>46</v>
      </c>
      <c r="K8" s="61"/>
    </row>
    <row r="9" spans="1:11" s="9" customFormat="1" x14ac:dyDescent="0.2">
      <c r="A9" s="62" t="s">
        <v>67</v>
      </c>
      <c r="B9" s="61"/>
      <c r="C9" s="61"/>
      <c r="D9" s="61"/>
      <c r="E9" s="61"/>
      <c r="F9" s="61"/>
      <c r="G9" s="61"/>
      <c r="H9" s="61"/>
      <c r="I9" s="61"/>
      <c r="J9" s="61"/>
      <c r="K9" s="61"/>
    </row>
    <row r="10" spans="1:11" s="9" customFormat="1" x14ac:dyDescent="0.2">
      <c r="A10" s="62"/>
      <c r="B10" s="61"/>
      <c r="C10" s="61"/>
      <c r="D10" s="61"/>
      <c r="E10" s="61"/>
      <c r="F10" s="61"/>
      <c r="G10" s="61"/>
      <c r="H10" s="61"/>
      <c r="I10" s="61"/>
      <c r="J10" s="61"/>
      <c r="K10" s="61"/>
    </row>
    <row r="11" spans="1:11" s="9" customFormat="1" x14ac:dyDescent="0.2">
      <c r="A11" s="62" t="s">
        <v>68</v>
      </c>
      <c r="B11" s="61"/>
      <c r="C11" s="61"/>
      <c r="D11" s="61"/>
      <c r="E11" s="61"/>
      <c r="F11" s="61"/>
      <c r="G11" s="61"/>
      <c r="H11" s="61"/>
      <c r="I11" s="61"/>
      <c r="J11" s="61"/>
      <c r="K11" s="61"/>
    </row>
    <row r="12" spans="1:11" s="9" customFormat="1" x14ac:dyDescent="0.2">
      <c r="A12" s="61" t="s">
        <v>69</v>
      </c>
      <c r="B12" s="61" t="s">
        <v>11</v>
      </c>
      <c r="C12" s="60" t="str">
        <f>D12</f>
        <v>CAGE</v>
      </c>
      <c r="D12" s="61" t="s">
        <v>12</v>
      </c>
      <c r="E12" s="61" t="s">
        <v>70</v>
      </c>
      <c r="F12" s="61" t="s">
        <v>71</v>
      </c>
      <c r="G12" s="61" t="str">
        <f t="shared" ref="G12:G17" si="0">E12&amp;F12&amp;D12</f>
        <v>DSTMPCAGE</v>
      </c>
      <c r="H12" s="61" t="str">
        <f t="shared" ref="H12:H17" si="1">B12&amp;D12</f>
        <v>108SPCAGE</v>
      </c>
      <c r="I12" s="9">
        <v>-3125683495.6105781</v>
      </c>
      <c r="J12" s="9">
        <v>-3350448109.9174905</v>
      </c>
      <c r="K12" s="9">
        <f>J12-I12</f>
        <v>-224764614.30691242</v>
      </c>
    </row>
    <row r="13" spans="1:11" s="9" customFormat="1" x14ac:dyDescent="0.2">
      <c r="A13" s="61" t="s">
        <v>72</v>
      </c>
      <c r="B13" s="61" t="s">
        <v>11</v>
      </c>
      <c r="C13" s="60" t="str">
        <f t="shared" ref="C13:C17" si="2">D13</f>
        <v>CAGW</v>
      </c>
      <c r="D13" s="61" t="s">
        <v>13</v>
      </c>
      <c r="E13" s="61" t="s">
        <v>70</v>
      </c>
      <c r="F13" s="61" t="s">
        <v>71</v>
      </c>
      <c r="G13" s="61" t="str">
        <f t="shared" si="0"/>
        <v>DSTMPCAGW</v>
      </c>
      <c r="H13" s="61" t="str">
        <f t="shared" si="1"/>
        <v>108SPCAGW</v>
      </c>
      <c r="I13" s="9">
        <v>8.3673262537705013E-9</v>
      </c>
      <c r="J13" s="9">
        <v>1.2550989380655752E-8</v>
      </c>
      <c r="K13" s="9">
        <f t="shared" ref="K13:K17" si="3">J13-I13</f>
        <v>4.1836631268852507E-9</v>
      </c>
    </row>
    <row r="14" spans="1:11" s="9" customFormat="1" x14ac:dyDescent="0.2">
      <c r="A14" s="61" t="s">
        <v>73</v>
      </c>
      <c r="B14" s="61" t="s">
        <v>11</v>
      </c>
      <c r="C14" s="60" t="str">
        <f t="shared" si="2"/>
        <v>SG</v>
      </c>
      <c r="D14" s="61" t="s">
        <v>14</v>
      </c>
      <c r="E14" s="61" t="s">
        <v>70</v>
      </c>
      <c r="F14" s="61" t="s">
        <v>71</v>
      </c>
      <c r="G14" s="61" t="str">
        <f t="shared" si="0"/>
        <v>DSTMPSG</v>
      </c>
      <c r="H14" s="61" t="str">
        <f t="shared" si="1"/>
        <v>108SPSG</v>
      </c>
      <c r="I14" s="9">
        <v>-4276822.5350722233</v>
      </c>
      <c r="J14" s="9">
        <v>-6382127.4819966182</v>
      </c>
      <c r="K14" s="9">
        <f t="shared" si="3"/>
        <v>-2105304.9469243949</v>
      </c>
    </row>
    <row r="15" spans="1:11" s="9" customFormat="1" x14ac:dyDescent="0.2">
      <c r="A15" s="61" t="s">
        <v>74</v>
      </c>
      <c r="B15" s="61" t="s">
        <v>11</v>
      </c>
      <c r="C15" s="60" t="s">
        <v>14</v>
      </c>
      <c r="D15" s="61" t="s">
        <v>12</v>
      </c>
      <c r="E15" s="61" t="s">
        <v>70</v>
      </c>
      <c r="F15" s="61" t="s">
        <v>75</v>
      </c>
      <c r="G15" s="61" t="str">
        <f t="shared" si="0"/>
        <v>DSTMPBCAGE</v>
      </c>
      <c r="H15" s="61" t="str">
        <f t="shared" si="1"/>
        <v>108SPCAGE</v>
      </c>
      <c r="I15" s="9">
        <v>-86270970.866188347</v>
      </c>
      <c r="J15" s="9">
        <v>-92486496.023726538</v>
      </c>
      <c r="K15" s="9">
        <f t="shared" si="3"/>
        <v>-6215525.1575381905</v>
      </c>
    </row>
    <row r="16" spans="1:11" s="9" customFormat="1" x14ac:dyDescent="0.2">
      <c r="A16" s="61" t="s">
        <v>76</v>
      </c>
      <c r="B16" s="61" t="s">
        <v>11</v>
      </c>
      <c r="C16" s="60" t="s">
        <v>14</v>
      </c>
      <c r="D16" s="61" t="s">
        <v>12</v>
      </c>
      <c r="E16" s="61" t="s">
        <v>70</v>
      </c>
      <c r="F16" s="61" t="s">
        <v>77</v>
      </c>
      <c r="G16" s="61" t="str">
        <f t="shared" si="0"/>
        <v>DSTMPRCAGE</v>
      </c>
      <c r="H16" s="61" t="str">
        <f t="shared" si="1"/>
        <v>108SPCAGE</v>
      </c>
      <c r="I16" s="9">
        <v>-13302877.12838068</v>
      </c>
      <c r="J16" s="9">
        <v>-14167773.227571018</v>
      </c>
      <c r="K16" s="9">
        <f t="shared" si="3"/>
        <v>-864896.09919033758</v>
      </c>
    </row>
    <row r="17" spans="1:20" x14ac:dyDescent="0.2">
      <c r="A17" s="61" t="s">
        <v>78</v>
      </c>
      <c r="B17" s="61" t="s">
        <v>11</v>
      </c>
      <c r="C17" s="60" t="str">
        <f t="shared" si="2"/>
        <v>JBG</v>
      </c>
      <c r="D17" s="61" t="s">
        <v>15</v>
      </c>
      <c r="E17" s="61" t="s">
        <v>70</v>
      </c>
      <c r="F17" s="61" t="s">
        <v>71</v>
      </c>
      <c r="G17" s="61" t="str">
        <f t="shared" si="0"/>
        <v>DSTMPJBG</v>
      </c>
      <c r="H17" s="61" t="str">
        <f t="shared" si="1"/>
        <v>108SPJBG</v>
      </c>
      <c r="I17" s="9">
        <v>1.505790017738241E-8</v>
      </c>
      <c r="J17" s="9">
        <v>2.258685026607363E-8</v>
      </c>
      <c r="K17" s="9">
        <f t="shared" si="3"/>
        <v>7.5289500886912199E-9</v>
      </c>
    </row>
    <row r="18" spans="1:20" x14ac:dyDescent="0.2">
      <c r="A18" s="61" t="s">
        <v>79</v>
      </c>
      <c r="I18" s="65">
        <f>SUBTOTAL(9,I12:I17)</f>
        <v>-3229534166.1402197</v>
      </c>
      <c r="J18" s="65">
        <f>SUBTOTAL(9,J12:J17)</f>
        <v>-3463484506.6507845</v>
      </c>
      <c r="K18" s="65">
        <f>SUBTOTAL(9,K12:K17)</f>
        <v>-233950340.51056531</v>
      </c>
    </row>
    <row r="19" spans="1:20" x14ac:dyDescent="0.2">
      <c r="I19" s="9"/>
      <c r="J19" s="9"/>
      <c r="K19" s="9"/>
    </row>
    <row r="20" spans="1:20" x14ac:dyDescent="0.2">
      <c r="A20" s="62" t="s">
        <v>80</v>
      </c>
      <c r="I20" s="9"/>
      <c r="J20" s="9"/>
      <c r="K20" s="9"/>
    </row>
    <row r="21" spans="1:20" x14ac:dyDescent="0.2">
      <c r="A21" s="61" t="s">
        <v>73</v>
      </c>
      <c r="B21" s="61" t="s">
        <v>17</v>
      </c>
      <c r="C21" s="60" t="str">
        <f t="shared" ref="C21:C23" si="4">D21</f>
        <v>SG-U</v>
      </c>
      <c r="D21" s="61" t="s">
        <v>19</v>
      </c>
      <c r="E21" s="61" t="s">
        <v>70</v>
      </c>
      <c r="F21" s="61" t="s">
        <v>81</v>
      </c>
      <c r="G21" s="61" t="str">
        <f>E21&amp;F21&amp;D21</f>
        <v>DHYDPSG-U</v>
      </c>
      <c r="H21" s="61" t="str">
        <f>B21&amp;D21</f>
        <v>108HPSG-U</v>
      </c>
      <c r="I21" s="9">
        <v>-117405602.33038378</v>
      </c>
      <c r="J21" s="9">
        <v>-127517349.36327714</v>
      </c>
      <c r="K21" s="9">
        <f t="shared" ref="K21:K23" si="5">J21-I21</f>
        <v>-10111747.03289336</v>
      </c>
    </row>
    <row r="22" spans="1:20" x14ac:dyDescent="0.2">
      <c r="A22" s="61" t="s">
        <v>73</v>
      </c>
      <c r="B22" s="61" t="s">
        <v>17</v>
      </c>
      <c r="C22" s="60" t="str">
        <f t="shared" si="4"/>
        <v>SG-P</v>
      </c>
      <c r="D22" s="61" t="s">
        <v>18</v>
      </c>
      <c r="E22" s="61" t="s">
        <v>70</v>
      </c>
      <c r="F22" s="61" t="s">
        <v>81</v>
      </c>
      <c r="G22" s="61" t="str">
        <f>E22&amp;F22&amp;D22</f>
        <v>DHYDPSG-P</v>
      </c>
      <c r="H22" s="61" t="str">
        <f>B22&amp;D22</f>
        <v>108HPSG-P</v>
      </c>
      <c r="I22" s="9">
        <v>-366085034.74663371</v>
      </c>
      <c r="J22" s="9">
        <v>-387877354.23505521</v>
      </c>
      <c r="K22" s="9">
        <f t="shared" si="5"/>
        <v>-21792319.4884215</v>
      </c>
    </row>
    <row r="23" spans="1:20" x14ac:dyDescent="0.2">
      <c r="A23" s="61" t="s">
        <v>82</v>
      </c>
      <c r="B23" s="61" t="s">
        <v>17</v>
      </c>
      <c r="C23" s="60" t="str">
        <f t="shared" si="4"/>
        <v>SG-P</v>
      </c>
      <c r="D23" s="61" t="s">
        <v>18</v>
      </c>
      <c r="E23" s="61" t="s">
        <v>70</v>
      </c>
      <c r="F23" s="61" t="s">
        <v>83</v>
      </c>
      <c r="G23" s="61" t="str">
        <f>E23&amp;F23&amp;D23</f>
        <v>DHYDPKDSG-P</v>
      </c>
      <c r="H23" s="61" t="str">
        <f>B23&amp;D23</f>
        <v>108HPSG-P</v>
      </c>
      <c r="I23" s="9">
        <v>-94309988.960000023</v>
      </c>
      <c r="J23" s="9">
        <v>-94309988.960000023</v>
      </c>
      <c r="K23" s="9">
        <f t="shared" si="5"/>
        <v>0</v>
      </c>
    </row>
    <row r="24" spans="1:20" x14ac:dyDescent="0.2">
      <c r="A24" s="61" t="s">
        <v>84</v>
      </c>
      <c r="I24" s="65">
        <f>SUBTOTAL(9,I21:I23)</f>
        <v>-577800626.03701746</v>
      </c>
      <c r="J24" s="65">
        <f>SUBTOTAL(9,J21:J23)</f>
        <v>-609704692.55833232</v>
      </c>
      <c r="K24" s="65">
        <f>SUBTOTAL(9,K21:K23)</f>
        <v>-31904066.521314859</v>
      </c>
    </row>
    <row r="25" spans="1:20" x14ac:dyDescent="0.2">
      <c r="I25" s="9"/>
      <c r="J25" s="9"/>
      <c r="K25" s="9"/>
    </row>
    <row r="26" spans="1:20" x14ac:dyDescent="0.2">
      <c r="A26" s="62" t="s">
        <v>85</v>
      </c>
      <c r="I26" s="9"/>
      <c r="J26" s="9"/>
      <c r="K26" s="9"/>
    </row>
    <row r="27" spans="1:20" x14ac:dyDescent="0.2">
      <c r="A27" s="61" t="s">
        <v>69</v>
      </c>
      <c r="B27" s="61" t="s">
        <v>21</v>
      </c>
      <c r="C27" s="60" t="str">
        <f t="shared" ref="C27:C30" si="6">D27</f>
        <v>CAGE</v>
      </c>
      <c r="D27" s="61" t="s">
        <v>12</v>
      </c>
      <c r="E27" s="61" t="s">
        <v>70</v>
      </c>
      <c r="F27" s="61" t="s">
        <v>86</v>
      </c>
      <c r="G27" s="61" t="str">
        <f>E27&amp;F27&amp;D27</f>
        <v>DOTHPCAGE</v>
      </c>
      <c r="H27" s="61" t="str">
        <f>B27&amp;D27</f>
        <v>108OPCAGE</v>
      </c>
      <c r="I27" s="9">
        <v>-381430527.57626396</v>
      </c>
      <c r="J27" s="9">
        <v>-415807201.99845761</v>
      </c>
      <c r="K27" s="9">
        <f t="shared" ref="K27:K30" si="7">J27-I27</f>
        <v>-34376674.422193646</v>
      </c>
      <c r="T27" s="9"/>
    </row>
    <row r="28" spans="1:20" x14ac:dyDescent="0.2">
      <c r="A28" s="61" t="s">
        <v>72</v>
      </c>
      <c r="B28" s="61" t="s">
        <v>21</v>
      </c>
      <c r="C28" s="60" t="str">
        <f t="shared" si="6"/>
        <v>CAGW</v>
      </c>
      <c r="D28" s="61" t="s">
        <v>13</v>
      </c>
      <c r="E28" s="61" t="s">
        <v>70</v>
      </c>
      <c r="F28" s="61" t="s">
        <v>86</v>
      </c>
      <c r="G28" s="61" t="str">
        <f>E28&amp;F28&amp;D28</f>
        <v>DOTHPCAGW</v>
      </c>
      <c r="H28" s="61" t="str">
        <f>B28&amp;D28</f>
        <v>108OPCAGW</v>
      </c>
      <c r="I28" s="9">
        <v>-291236649.5581758</v>
      </c>
      <c r="J28" s="9">
        <v>-310515790.090985</v>
      </c>
      <c r="K28" s="9">
        <f t="shared" si="7"/>
        <v>-19279140.532809198</v>
      </c>
      <c r="T28" s="9"/>
    </row>
    <row r="29" spans="1:20" x14ac:dyDescent="0.2">
      <c r="A29" s="61" t="s">
        <v>73</v>
      </c>
      <c r="B29" s="61" t="s">
        <v>21</v>
      </c>
      <c r="C29" s="60" t="str">
        <f t="shared" si="6"/>
        <v>SG</v>
      </c>
      <c r="D29" s="61" t="s">
        <v>14</v>
      </c>
      <c r="E29" s="61" t="s">
        <v>70</v>
      </c>
      <c r="F29" s="61" t="s">
        <v>86</v>
      </c>
      <c r="G29" s="61" t="str">
        <f>E29&amp;F29&amp;D29</f>
        <v>DOTHPSG</v>
      </c>
      <c r="H29" s="61" t="str">
        <f>B29&amp;D29</f>
        <v>108OPSG</v>
      </c>
      <c r="I29" s="9">
        <v>-148388.11544600016</v>
      </c>
      <c r="J29" s="9">
        <v>-148616.05316900022</v>
      </c>
      <c r="K29" s="9">
        <f t="shared" si="7"/>
        <v>-227.93772300006822</v>
      </c>
      <c r="T29" s="9"/>
    </row>
    <row r="30" spans="1:20" x14ac:dyDescent="0.2">
      <c r="A30" s="61" t="s">
        <v>135</v>
      </c>
      <c r="B30" s="61" t="s">
        <v>21</v>
      </c>
      <c r="C30" s="60" t="str">
        <f t="shared" si="6"/>
        <v>SG-W</v>
      </c>
      <c r="D30" s="61" t="s">
        <v>23</v>
      </c>
      <c r="E30" s="61" t="s">
        <v>70</v>
      </c>
      <c r="F30" s="61" t="s">
        <v>86</v>
      </c>
      <c r="G30" s="61" t="str">
        <f>E30&amp;F30&amp;D30</f>
        <v>DOTHPSG-W</v>
      </c>
      <c r="H30" s="61" t="str">
        <f>B30&amp;D30</f>
        <v>108OPSG-W</v>
      </c>
      <c r="I30" s="9">
        <v>-28907276.67185868</v>
      </c>
      <c r="J30" s="9">
        <v>-176369521.33264202</v>
      </c>
      <c r="K30" s="9">
        <f t="shared" si="7"/>
        <v>-147462244.66078335</v>
      </c>
      <c r="T30" s="9"/>
    </row>
    <row r="31" spans="1:20" x14ac:dyDescent="0.2">
      <c r="A31" s="61" t="s">
        <v>87</v>
      </c>
      <c r="I31" s="65">
        <f>SUBTOTAL(9,I27:I30)</f>
        <v>-701722841.92174435</v>
      </c>
      <c r="J31" s="65">
        <f>SUBTOTAL(9,J27:J30)</f>
        <v>-902841129.47525358</v>
      </c>
      <c r="K31" s="65">
        <f>SUBTOTAL(9,K27:K30)</f>
        <v>-201118287.55350921</v>
      </c>
    </row>
    <row r="32" spans="1:20" x14ac:dyDescent="0.2">
      <c r="I32" s="9"/>
      <c r="J32" s="9"/>
      <c r="K32" s="9"/>
    </row>
    <row r="33" spans="1:11" x14ac:dyDescent="0.2">
      <c r="A33" s="62" t="s">
        <v>88</v>
      </c>
      <c r="I33" s="9"/>
      <c r="J33" s="9"/>
      <c r="K33" s="9"/>
    </row>
    <row r="34" spans="1:11" x14ac:dyDescent="0.2">
      <c r="A34" s="61" t="s">
        <v>69</v>
      </c>
      <c r="B34" s="61" t="s">
        <v>25</v>
      </c>
      <c r="C34" s="60" t="str">
        <f t="shared" ref="C34:C37" si="8">D34</f>
        <v>CAGE</v>
      </c>
      <c r="D34" s="61" t="s">
        <v>12</v>
      </c>
      <c r="E34" s="61" t="s">
        <v>70</v>
      </c>
      <c r="F34" s="61" t="s">
        <v>89</v>
      </c>
      <c r="G34" s="61" t="str">
        <f>E34&amp;F34&amp;D34</f>
        <v>DTRNPCAGE</v>
      </c>
      <c r="H34" s="61" t="str">
        <f>B34&amp;D34</f>
        <v>108TPCAGE</v>
      </c>
      <c r="I34" s="9">
        <v>-53781115.342640601</v>
      </c>
      <c r="J34" s="9">
        <v>-56675036.06396091</v>
      </c>
      <c r="K34" s="9">
        <f t="shared" ref="K34:K37" si="9">J34-I34</f>
        <v>-2893920.7213203087</v>
      </c>
    </row>
    <row r="35" spans="1:11" x14ac:dyDescent="0.2">
      <c r="A35" s="61" t="s">
        <v>72</v>
      </c>
      <c r="B35" s="61" t="s">
        <v>25</v>
      </c>
      <c r="C35" s="60" t="str">
        <f t="shared" si="8"/>
        <v>CAGW</v>
      </c>
      <c r="D35" s="61" t="s">
        <v>13</v>
      </c>
      <c r="E35" s="61" t="s">
        <v>70</v>
      </c>
      <c r="F35" s="61" t="s">
        <v>89</v>
      </c>
      <c r="G35" s="61" t="str">
        <f>E35&amp;F35&amp;D35</f>
        <v>DTRNPCAGW</v>
      </c>
      <c r="H35" s="61" t="str">
        <f>B35&amp;D35</f>
        <v>108TPCAGW</v>
      </c>
      <c r="I35" s="9">
        <v>-4513639.6742687533</v>
      </c>
      <c r="J35" s="9">
        <v>-4795316.9065597551</v>
      </c>
      <c r="K35" s="9">
        <f t="shared" si="9"/>
        <v>-281677.23229100183</v>
      </c>
    </row>
    <row r="36" spans="1:11" x14ac:dyDescent="0.2">
      <c r="A36" s="61" t="s">
        <v>78</v>
      </c>
      <c r="B36" s="61" t="s">
        <v>25</v>
      </c>
      <c r="C36" s="60" t="str">
        <f t="shared" si="8"/>
        <v>JBG</v>
      </c>
      <c r="D36" s="61" t="s">
        <v>15</v>
      </c>
      <c r="E36" s="61" t="s">
        <v>70</v>
      </c>
      <c r="F36" s="61" t="s">
        <v>89</v>
      </c>
      <c r="G36" s="61" t="str">
        <f t="shared" ref="G36:G37" si="10">E36&amp;F36&amp;D36</f>
        <v>DTRNPJBG</v>
      </c>
      <c r="H36" s="61" t="str">
        <f t="shared" ref="H36:H37" si="11">B36&amp;D36</f>
        <v>108TPJBG</v>
      </c>
      <c r="I36" s="9">
        <v>0</v>
      </c>
      <c r="J36" s="9">
        <v>0</v>
      </c>
      <c r="K36" s="9">
        <f t="shared" si="9"/>
        <v>0</v>
      </c>
    </row>
    <row r="37" spans="1:11" x14ac:dyDescent="0.2">
      <c r="A37" s="61" t="s">
        <v>73</v>
      </c>
      <c r="B37" s="61" t="s">
        <v>25</v>
      </c>
      <c r="C37" s="60" t="str">
        <f t="shared" si="8"/>
        <v>SG</v>
      </c>
      <c r="D37" s="61" t="s">
        <v>14</v>
      </c>
      <c r="E37" s="61" t="s">
        <v>70</v>
      </c>
      <c r="F37" s="61" t="s">
        <v>89</v>
      </c>
      <c r="G37" s="61" t="str">
        <f t="shared" si="10"/>
        <v>DTRNPSG</v>
      </c>
      <c r="H37" s="61" t="str">
        <f t="shared" si="11"/>
        <v>108TPSG</v>
      </c>
      <c r="I37" s="9">
        <v>-2247986598.1942401</v>
      </c>
      <c r="J37" s="9">
        <v>-2370412926.6298375</v>
      </c>
      <c r="K37" s="9">
        <f t="shared" si="9"/>
        <v>-122426328.43559742</v>
      </c>
    </row>
    <row r="38" spans="1:11" hidden="1" x14ac:dyDescent="0.2">
      <c r="C38" s="60"/>
      <c r="I38" s="9"/>
      <c r="J38" s="9"/>
      <c r="K38" s="9"/>
    </row>
    <row r="39" spans="1:11" hidden="1" x14ac:dyDescent="0.2">
      <c r="C39" s="60"/>
      <c r="I39" s="9"/>
      <c r="J39" s="9"/>
      <c r="K39" s="9"/>
    </row>
    <row r="40" spans="1:11" hidden="1" x14ac:dyDescent="0.2">
      <c r="C40" s="60"/>
      <c r="I40" s="9"/>
      <c r="J40" s="9"/>
      <c r="K40" s="9"/>
    </row>
    <row r="41" spans="1:11" hidden="1" x14ac:dyDescent="0.2">
      <c r="C41" s="60"/>
      <c r="I41" s="9"/>
      <c r="J41" s="9"/>
      <c r="K41" s="9"/>
    </row>
    <row r="42" spans="1:11" x14ac:dyDescent="0.2">
      <c r="A42" s="61" t="s">
        <v>90</v>
      </c>
      <c r="I42" s="65">
        <f>SUBTOTAL(9,I34:I41)</f>
        <v>-2306281353.2111492</v>
      </c>
      <c r="J42" s="65">
        <f>SUBTOTAL(9,J34:J41)</f>
        <v>-2431883279.600358</v>
      </c>
      <c r="K42" s="65">
        <f>SUBTOTAL(9,K34:K41)</f>
        <v>-125601926.38920873</v>
      </c>
    </row>
    <row r="43" spans="1:11" x14ac:dyDescent="0.2">
      <c r="I43" s="9"/>
      <c r="J43" s="9"/>
      <c r="K43" s="9"/>
    </row>
    <row r="44" spans="1:11" x14ac:dyDescent="0.2">
      <c r="A44" s="62" t="s">
        <v>91</v>
      </c>
      <c r="I44" s="9"/>
      <c r="J44" s="9"/>
      <c r="K44" s="9"/>
    </row>
    <row r="45" spans="1:11" x14ac:dyDescent="0.2">
      <c r="A45" s="61" t="s">
        <v>92</v>
      </c>
      <c r="B45" s="60">
        <v>108364</v>
      </c>
      <c r="C45" s="60" t="str">
        <f t="shared" ref="C45:C51" si="12">D45</f>
        <v>CA</v>
      </c>
      <c r="D45" s="61" t="s">
        <v>27</v>
      </c>
      <c r="E45" s="61" t="s">
        <v>70</v>
      </c>
      <c r="F45" s="61" t="s">
        <v>93</v>
      </c>
      <c r="G45" s="61" t="str">
        <f t="shared" ref="G45:G51" si="13">E45&amp;F45&amp;D45</f>
        <v>DDSTPCA</v>
      </c>
      <c r="H45" s="61" t="str">
        <f t="shared" ref="H45:H51" si="14">B45&amp;D45</f>
        <v>108364CA</v>
      </c>
      <c r="I45" s="9">
        <v>-169409856.17303285</v>
      </c>
      <c r="J45" s="9">
        <v>-178485749.44607612</v>
      </c>
      <c r="K45" s="9">
        <f t="shared" ref="K45:K51" si="15">J45-I45</f>
        <v>-9075893.2730432749</v>
      </c>
    </row>
    <row r="46" spans="1:11" x14ac:dyDescent="0.2">
      <c r="A46" s="61" t="s">
        <v>94</v>
      </c>
      <c r="B46" s="60">
        <v>108364</v>
      </c>
      <c r="C46" s="60" t="str">
        <f t="shared" si="12"/>
        <v>OR</v>
      </c>
      <c r="D46" s="61" t="s">
        <v>29</v>
      </c>
      <c r="E46" s="61" t="s">
        <v>70</v>
      </c>
      <c r="F46" s="61" t="s">
        <v>93</v>
      </c>
      <c r="G46" s="61" t="str">
        <f t="shared" si="13"/>
        <v>DDSTPOR</v>
      </c>
      <c r="H46" s="61" t="str">
        <f t="shared" si="14"/>
        <v>108364OR</v>
      </c>
      <c r="I46" s="9">
        <v>-1169464638.7073176</v>
      </c>
      <c r="J46" s="9">
        <v>-1201567852.4044142</v>
      </c>
      <c r="K46" s="9">
        <f t="shared" si="15"/>
        <v>-32103213.697096586</v>
      </c>
    </row>
    <row r="47" spans="1:11" x14ac:dyDescent="0.2">
      <c r="A47" s="61" t="s">
        <v>95</v>
      </c>
      <c r="B47" s="60">
        <v>108364</v>
      </c>
      <c r="C47" s="60" t="str">
        <f t="shared" si="12"/>
        <v>WA</v>
      </c>
      <c r="D47" s="61" t="s">
        <v>31</v>
      </c>
      <c r="E47" s="61" t="s">
        <v>70</v>
      </c>
      <c r="F47" s="61" t="s">
        <v>93</v>
      </c>
      <c r="G47" s="61" t="str">
        <f t="shared" si="13"/>
        <v>DDSTPWA</v>
      </c>
      <c r="H47" s="61" t="str">
        <f t="shared" si="14"/>
        <v>108364WA</v>
      </c>
      <c r="I47" s="9">
        <v>-307340601.67108959</v>
      </c>
      <c r="J47" s="9">
        <v>-319650619.36842847</v>
      </c>
      <c r="K47" s="9">
        <f t="shared" si="15"/>
        <v>-12310017.697338879</v>
      </c>
    </row>
    <row r="48" spans="1:11" x14ac:dyDescent="0.2">
      <c r="A48" s="61" t="s">
        <v>96</v>
      </c>
      <c r="B48" s="60">
        <v>108364</v>
      </c>
      <c r="C48" s="60" t="str">
        <f t="shared" si="12"/>
        <v>WYP</v>
      </c>
      <c r="D48" s="61" t="s">
        <v>32</v>
      </c>
      <c r="E48" s="61" t="s">
        <v>70</v>
      </c>
      <c r="F48" s="61" t="s">
        <v>93</v>
      </c>
      <c r="G48" s="61" t="str">
        <f t="shared" si="13"/>
        <v>DDSTPWYP</v>
      </c>
      <c r="H48" s="61" t="str">
        <f t="shared" si="14"/>
        <v>108364WYP</v>
      </c>
      <c r="I48" s="9">
        <v>-328013444.95518529</v>
      </c>
      <c r="J48" s="9">
        <v>-342257796.68828058</v>
      </c>
      <c r="K48" s="9">
        <f t="shared" si="15"/>
        <v>-14244351.733095288</v>
      </c>
    </row>
    <row r="49" spans="1:11" x14ac:dyDescent="0.2">
      <c r="A49" s="61" t="s">
        <v>97</v>
      </c>
      <c r="B49" s="60">
        <v>108364</v>
      </c>
      <c r="C49" s="60" t="str">
        <f t="shared" si="12"/>
        <v>UT</v>
      </c>
      <c r="D49" s="61" t="s">
        <v>30</v>
      </c>
      <c r="E49" s="61" t="s">
        <v>70</v>
      </c>
      <c r="F49" s="61" t="s">
        <v>93</v>
      </c>
      <c r="G49" s="61" t="str">
        <f t="shared" si="13"/>
        <v>DDSTPUT</v>
      </c>
      <c r="H49" s="61" t="str">
        <f t="shared" si="14"/>
        <v>108364UT</v>
      </c>
      <c r="I49" s="9">
        <v>-1242350682.1368811</v>
      </c>
      <c r="J49" s="9">
        <v>-1319284436.1997926</v>
      </c>
      <c r="K49" s="9">
        <f t="shared" si="15"/>
        <v>-76933754.06291151</v>
      </c>
    </row>
    <row r="50" spans="1:11" x14ac:dyDescent="0.2">
      <c r="A50" s="61" t="s">
        <v>98</v>
      </c>
      <c r="B50" s="60">
        <v>108364</v>
      </c>
      <c r="C50" s="60" t="str">
        <f t="shared" si="12"/>
        <v>ID</v>
      </c>
      <c r="D50" s="61" t="s">
        <v>28</v>
      </c>
      <c r="E50" s="61" t="s">
        <v>70</v>
      </c>
      <c r="F50" s="61" t="s">
        <v>93</v>
      </c>
      <c r="G50" s="61" t="str">
        <f t="shared" si="13"/>
        <v>DDSTPID</v>
      </c>
      <c r="H50" s="61" t="str">
        <f t="shared" si="14"/>
        <v>108364ID</v>
      </c>
      <c r="I50" s="9">
        <v>-174427332.40260515</v>
      </c>
      <c r="J50" s="9">
        <v>-182947426.03536031</v>
      </c>
      <c r="K50" s="9">
        <f t="shared" si="15"/>
        <v>-8520093.6327551603</v>
      </c>
    </row>
    <row r="51" spans="1:11" x14ac:dyDescent="0.2">
      <c r="A51" s="61" t="s">
        <v>99</v>
      </c>
      <c r="B51" s="60">
        <v>108364</v>
      </c>
      <c r="C51" s="60" t="str">
        <f t="shared" si="12"/>
        <v>WYU</v>
      </c>
      <c r="D51" s="61" t="s">
        <v>38</v>
      </c>
      <c r="E51" s="61" t="s">
        <v>70</v>
      </c>
      <c r="F51" s="61" t="s">
        <v>93</v>
      </c>
      <c r="G51" s="61" t="str">
        <f t="shared" si="13"/>
        <v>DDSTPWYU</v>
      </c>
      <c r="H51" s="61" t="str">
        <f t="shared" si="14"/>
        <v>108364WYU</v>
      </c>
      <c r="I51" s="9">
        <v>-71751851.459668636</v>
      </c>
      <c r="J51" s="9">
        <v>-75304385.426470578</v>
      </c>
      <c r="K51" s="9">
        <f t="shared" si="15"/>
        <v>-3552533.9668019414</v>
      </c>
    </row>
    <row r="52" spans="1:11" x14ac:dyDescent="0.2">
      <c r="A52" s="61" t="s">
        <v>100</v>
      </c>
      <c r="I52" s="65">
        <f>SUBTOTAL(9,I45:I51)</f>
        <v>-3462758407.5057797</v>
      </c>
      <c r="J52" s="65">
        <f>SUBTOTAL(9,J45:J51)</f>
        <v>-3619498265.5688229</v>
      </c>
      <c r="K52" s="65">
        <f>SUBTOTAL(9,K45:K51)</f>
        <v>-156739858.06304264</v>
      </c>
    </row>
    <row r="53" spans="1:11" x14ac:dyDescent="0.2">
      <c r="I53" s="9"/>
      <c r="J53" s="9"/>
      <c r="K53" s="9"/>
    </row>
    <row r="54" spans="1:11" x14ac:dyDescent="0.2">
      <c r="A54" s="62" t="s">
        <v>101</v>
      </c>
      <c r="I54" s="9"/>
      <c r="J54" s="9"/>
      <c r="K54" s="9"/>
    </row>
    <row r="55" spans="1:11" x14ac:dyDescent="0.2">
      <c r="A55" s="61" t="s">
        <v>92</v>
      </c>
      <c r="B55" s="61" t="s">
        <v>37</v>
      </c>
      <c r="C55" s="60" t="str">
        <f t="shared" ref="C55:C80" si="16">D55</f>
        <v>CA</v>
      </c>
      <c r="D55" s="61" t="s">
        <v>27</v>
      </c>
      <c r="E55" s="61" t="s">
        <v>70</v>
      </c>
      <c r="F55" s="61" t="s">
        <v>102</v>
      </c>
      <c r="G55" s="61" t="str">
        <f t="shared" ref="G55:G80" si="17">E55&amp;F55&amp;D55</f>
        <v>DGNLPCA</v>
      </c>
      <c r="H55" s="61" t="str">
        <f t="shared" ref="H55:H80" si="18">B55&amp;D55</f>
        <v>108GPCA</v>
      </c>
      <c r="I55" s="9">
        <v>-7931674.8467433257</v>
      </c>
      <c r="J55" s="9">
        <v>-8294669.1490798853</v>
      </c>
      <c r="K55" s="9">
        <f t="shared" ref="K55:K80" si="19">J55-I55</f>
        <v>-362994.30233655963</v>
      </c>
    </row>
    <row r="56" spans="1:11" x14ac:dyDescent="0.2">
      <c r="A56" s="61" t="s">
        <v>94</v>
      </c>
      <c r="B56" s="61" t="s">
        <v>37</v>
      </c>
      <c r="C56" s="60" t="str">
        <f t="shared" si="16"/>
        <v>OR</v>
      </c>
      <c r="D56" s="61" t="s">
        <v>29</v>
      </c>
      <c r="E56" s="61" t="s">
        <v>70</v>
      </c>
      <c r="F56" s="61" t="s">
        <v>102</v>
      </c>
      <c r="G56" s="61" t="str">
        <f t="shared" si="17"/>
        <v>DGNLPOR</v>
      </c>
      <c r="H56" s="61" t="str">
        <f t="shared" si="18"/>
        <v>108GPOR</v>
      </c>
      <c r="I56" s="9">
        <v>-92424822.637994647</v>
      </c>
      <c r="J56" s="9">
        <v>-95660483.866392478</v>
      </c>
      <c r="K56" s="9">
        <f t="shared" si="19"/>
        <v>-3235661.2283978313</v>
      </c>
    </row>
    <row r="57" spans="1:11" x14ac:dyDescent="0.2">
      <c r="A57" s="61" t="s">
        <v>95</v>
      </c>
      <c r="B57" s="61" t="s">
        <v>37</v>
      </c>
      <c r="C57" s="60" t="str">
        <f t="shared" si="16"/>
        <v>WA</v>
      </c>
      <c r="D57" s="61" t="s">
        <v>31</v>
      </c>
      <c r="E57" s="61" t="s">
        <v>70</v>
      </c>
      <c r="F57" s="61" t="s">
        <v>102</v>
      </c>
      <c r="G57" s="61" t="str">
        <f t="shared" si="17"/>
        <v>DGNLPWA</v>
      </c>
      <c r="H57" s="61" t="str">
        <f t="shared" si="18"/>
        <v>108GPWA</v>
      </c>
      <c r="I57" s="9">
        <v>-27173998.204139795</v>
      </c>
      <c r="J57" s="9">
        <v>-28012536.049010377</v>
      </c>
      <c r="K57" s="9">
        <f t="shared" si="19"/>
        <v>-838537.84487058222</v>
      </c>
    </row>
    <row r="58" spans="1:11" x14ac:dyDescent="0.2">
      <c r="A58" s="61" t="s">
        <v>96</v>
      </c>
      <c r="B58" s="61" t="s">
        <v>37</v>
      </c>
      <c r="C58" s="60" t="str">
        <f t="shared" si="16"/>
        <v>WYP</v>
      </c>
      <c r="D58" s="61" t="s">
        <v>32</v>
      </c>
      <c r="E58" s="61" t="s">
        <v>70</v>
      </c>
      <c r="F58" s="61" t="s">
        <v>102</v>
      </c>
      <c r="G58" s="61" t="str">
        <f t="shared" si="17"/>
        <v>DGNLPWYP</v>
      </c>
      <c r="H58" s="61" t="str">
        <f t="shared" si="18"/>
        <v>108GPWYP</v>
      </c>
      <c r="I58" s="9">
        <v>-35642215.794037215</v>
      </c>
      <c r="J58" s="9">
        <v>-38522388.678978175</v>
      </c>
      <c r="K58" s="9">
        <f t="shared" si="19"/>
        <v>-2880172.8849409595</v>
      </c>
    </row>
    <row r="59" spans="1:11" x14ac:dyDescent="0.2">
      <c r="A59" s="61" t="s">
        <v>97</v>
      </c>
      <c r="B59" s="61" t="s">
        <v>37</v>
      </c>
      <c r="C59" s="60" t="str">
        <f t="shared" si="16"/>
        <v>UT</v>
      </c>
      <c r="D59" s="61" t="s">
        <v>30</v>
      </c>
      <c r="E59" s="61" t="s">
        <v>70</v>
      </c>
      <c r="F59" s="61" t="s">
        <v>102</v>
      </c>
      <c r="G59" s="61" t="str">
        <f t="shared" si="17"/>
        <v>DGNLPUT</v>
      </c>
      <c r="H59" s="61" t="str">
        <f t="shared" si="18"/>
        <v>108GPUT</v>
      </c>
      <c r="I59" s="9">
        <v>-119143047.74993789</v>
      </c>
      <c r="J59" s="9">
        <v>-127158132.13865303</v>
      </c>
      <c r="K59" s="9">
        <f t="shared" si="19"/>
        <v>-8015084.3887151331</v>
      </c>
    </row>
    <row r="60" spans="1:11" x14ac:dyDescent="0.2">
      <c r="A60" s="61" t="s">
        <v>98</v>
      </c>
      <c r="B60" s="61" t="s">
        <v>37</v>
      </c>
      <c r="C60" s="60" t="str">
        <f t="shared" si="16"/>
        <v>ID</v>
      </c>
      <c r="D60" s="61" t="s">
        <v>28</v>
      </c>
      <c r="E60" s="61" t="s">
        <v>70</v>
      </c>
      <c r="F60" s="61" t="s">
        <v>102</v>
      </c>
      <c r="G60" s="61" t="str">
        <f t="shared" si="17"/>
        <v>DGNLPID</v>
      </c>
      <c r="H60" s="61" t="str">
        <f t="shared" si="18"/>
        <v>108GPID</v>
      </c>
      <c r="I60" s="9">
        <v>-26158303.470689368</v>
      </c>
      <c r="J60" s="9">
        <v>-28145262.15924773</v>
      </c>
      <c r="K60" s="9">
        <f t="shared" si="19"/>
        <v>-1986958.6885583624</v>
      </c>
    </row>
    <row r="61" spans="1:11" x14ac:dyDescent="0.2">
      <c r="A61" s="61" t="s">
        <v>99</v>
      </c>
      <c r="B61" s="61" t="s">
        <v>37</v>
      </c>
      <c r="C61" s="60" t="str">
        <f t="shared" si="16"/>
        <v>WYU</v>
      </c>
      <c r="D61" s="61" t="s">
        <v>38</v>
      </c>
      <c r="E61" s="61" t="s">
        <v>70</v>
      </c>
      <c r="F61" s="61" t="s">
        <v>102</v>
      </c>
      <c r="G61" s="61" t="str">
        <f t="shared" si="17"/>
        <v>DGNLPWYU</v>
      </c>
      <c r="H61" s="61" t="str">
        <f t="shared" si="18"/>
        <v>108GPWYU</v>
      </c>
      <c r="I61" s="9">
        <v>-8270839.7926253239</v>
      </c>
      <c r="J61" s="9">
        <v>-8788014.4396317154</v>
      </c>
      <c r="K61" s="9">
        <f t="shared" si="19"/>
        <v>-517174.64700639155</v>
      </c>
    </row>
    <row r="62" spans="1:11" x14ac:dyDescent="0.2">
      <c r="A62" s="61" t="s">
        <v>69</v>
      </c>
      <c r="B62" s="61" t="s">
        <v>37</v>
      </c>
      <c r="C62" s="60" t="str">
        <f t="shared" si="16"/>
        <v>CAGE</v>
      </c>
      <c r="D62" s="61" t="s">
        <v>12</v>
      </c>
      <c r="E62" s="61" t="s">
        <v>70</v>
      </c>
      <c r="F62" s="61" t="s">
        <v>102</v>
      </c>
      <c r="G62" s="61" t="str">
        <f t="shared" si="17"/>
        <v>DGNLPCAGE</v>
      </c>
      <c r="H62" s="61" t="str">
        <f t="shared" si="18"/>
        <v>108GPCAGE</v>
      </c>
      <c r="I62" s="9">
        <v>-46068027.420271754</v>
      </c>
      <c r="J62" s="9">
        <v>-47230215.625358522</v>
      </c>
      <c r="K62" s="9">
        <f t="shared" si="19"/>
        <v>-1162188.2050867677</v>
      </c>
    </row>
    <row r="63" spans="1:11" x14ac:dyDescent="0.2">
      <c r="A63" s="61" t="s">
        <v>72</v>
      </c>
      <c r="B63" s="61" t="s">
        <v>37</v>
      </c>
      <c r="C63" s="60" t="str">
        <f t="shared" si="16"/>
        <v>CAGW</v>
      </c>
      <c r="D63" s="61" t="s">
        <v>13</v>
      </c>
      <c r="E63" s="61" t="s">
        <v>70</v>
      </c>
      <c r="F63" s="61" t="s">
        <v>102</v>
      </c>
      <c r="G63" s="61" t="str">
        <f t="shared" si="17"/>
        <v>DGNLPCAGW</v>
      </c>
      <c r="H63" s="61" t="str">
        <f t="shared" si="18"/>
        <v>108GPCAGW</v>
      </c>
      <c r="I63" s="9">
        <v>-1773032.2687191118</v>
      </c>
      <c r="J63" s="9">
        <v>-2049042.9442865194</v>
      </c>
      <c r="K63" s="9">
        <f t="shared" si="19"/>
        <v>-276010.67556740763</v>
      </c>
    </row>
    <row r="64" spans="1:11" x14ac:dyDescent="0.2">
      <c r="A64" s="61" t="s">
        <v>73</v>
      </c>
      <c r="B64" s="61" t="s">
        <v>37</v>
      </c>
      <c r="C64" s="60" t="str">
        <f t="shared" si="16"/>
        <v>SG</v>
      </c>
      <c r="D64" s="61" t="s">
        <v>14</v>
      </c>
      <c r="E64" s="61" t="s">
        <v>70</v>
      </c>
      <c r="F64" s="61" t="s">
        <v>102</v>
      </c>
      <c r="G64" s="61" t="str">
        <f t="shared" si="17"/>
        <v>DGNLPSG</v>
      </c>
      <c r="H64" s="61" t="str">
        <f t="shared" si="18"/>
        <v>108GPSG</v>
      </c>
      <c r="I64" s="9">
        <v>-90423337.779374376</v>
      </c>
      <c r="J64" s="9">
        <v>-95022295.889171228</v>
      </c>
      <c r="K64" s="9">
        <f t="shared" si="19"/>
        <v>-4598958.1097968519</v>
      </c>
    </row>
    <row r="65" spans="1:11" s="9" customFormat="1" x14ac:dyDescent="0.2">
      <c r="A65" s="61" t="s">
        <v>103</v>
      </c>
      <c r="B65" s="61" t="s">
        <v>37</v>
      </c>
      <c r="C65" s="60" t="s">
        <v>39</v>
      </c>
      <c r="D65" s="61" t="s">
        <v>39</v>
      </c>
      <c r="E65" s="61" t="s">
        <v>70</v>
      </c>
      <c r="F65" s="61" t="s">
        <v>102</v>
      </c>
      <c r="G65" s="61" t="s">
        <v>138</v>
      </c>
      <c r="H65" s="61" t="s">
        <v>139</v>
      </c>
      <c r="I65" s="9">
        <v>-135938677.26286623</v>
      </c>
      <c r="J65" s="9">
        <v>-146723752.90971887</v>
      </c>
      <c r="K65" s="9">
        <f t="shared" si="19"/>
        <v>-10785075.646852642</v>
      </c>
    </row>
    <row r="66" spans="1:11" s="9" customFormat="1" hidden="1" x14ac:dyDescent="0.2">
      <c r="A66" s="61"/>
      <c r="B66" s="61"/>
      <c r="C66" s="60"/>
      <c r="D66" s="61"/>
      <c r="E66" s="61"/>
      <c r="F66" s="61"/>
      <c r="G66" s="61"/>
      <c r="H66" s="61"/>
    </row>
    <row r="67" spans="1:11" s="9" customFormat="1" hidden="1" x14ac:dyDescent="0.2">
      <c r="A67" s="61"/>
      <c r="B67" s="61"/>
      <c r="C67" s="60"/>
      <c r="D67" s="61"/>
      <c r="E67" s="61"/>
      <c r="F67" s="61"/>
      <c r="G67" s="61"/>
      <c r="H67" s="61"/>
    </row>
    <row r="68" spans="1:11" s="9" customFormat="1" hidden="1" x14ac:dyDescent="0.2">
      <c r="A68" s="61"/>
      <c r="B68" s="61"/>
      <c r="C68" s="60"/>
      <c r="D68" s="61"/>
      <c r="E68" s="61"/>
      <c r="F68" s="61"/>
      <c r="G68" s="61"/>
      <c r="H68" s="61"/>
    </row>
    <row r="69" spans="1:11" s="9" customFormat="1" hidden="1" x14ac:dyDescent="0.2">
      <c r="A69" s="61"/>
      <c r="B69" s="61"/>
      <c r="C69" s="60"/>
      <c r="D69" s="61"/>
      <c r="E69" s="61"/>
      <c r="F69" s="61"/>
      <c r="G69" s="61"/>
      <c r="H69" s="61"/>
    </row>
    <row r="70" spans="1:11" s="9" customFormat="1" hidden="1" x14ac:dyDescent="0.2">
      <c r="A70" s="61"/>
      <c r="B70" s="61"/>
      <c r="C70" s="60"/>
      <c r="D70" s="61"/>
      <c r="E70" s="61"/>
      <c r="F70" s="61"/>
      <c r="G70" s="61"/>
      <c r="H70" s="61"/>
    </row>
    <row r="71" spans="1:11" s="9" customFormat="1" hidden="1" x14ac:dyDescent="0.2">
      <c r="A71" s="61"/>
      <c r="B71" s="61"/>
      <c r="C71" s="60"/>
      <c r="D71" s="61"/>
      <c r="E71" s="61"/>
      <c r="F71" s="61"/>
      <c r="G71" s="61"/>
      <c r="H71" s="61"/>
    </row>
    <row r="72" spans="1:11" s="9" customFormat="1" hidden="1" x14ac:dyDescent="0.2">
      <c r="A72" s="61"/>
      <c r="B72" s="61"/>
      <c r="C72" s="60"/>
      <c r="D72" s="61"/>
      <c r="E72" s="61"/>
      <c r="F72" s="61"/>
      <c r="G72" s="61"/>
      <c r="H72" s="61"/>
    </row>
    <row r="73" spans="1:11" s="9" customFormat="1" hidden="1" x14ac:dyDescent="0.2">
      <c r="A73" s="61"/>
      <c r="B73" s="61"/>
      <c r="C73" s="60"/>
      <c r="D73" s="61"/>
      <c r="E73" s="61"/>
      <c r="F73" s="61"/>
      <c r="G73" s="61"/>
      <c r="H73" s="61"/>
    </row>
    <row r="74" spans="1:11" s="9" customFormat="1" hidden="1" x14ac:dyDescent="0.2">
      <c r="A74" s="61"/>
      <c r="B74" s="61"/>
      <c r="C74" s="60"/>
      <c r="D74" s="61"/>
      <c r="E74" s="61"/>
      <c r="F74" s="61"/>
      <c r="G74" s="61"/>
      <c r="H74" s="61"/>
    </row>
    <row r="75" spans="1:11" s="9" customFormat="1" hidden="1" x14ac:dyDescent="0.2">
      <c r="A75" s="61"/>
      <c r="B75" s="61"/>
      <c r="C75" s="60"/>
      <c r="D75" s="61"/>
      <c r="E75" s="61"/>
      <c r="F75" s="61"/>
      <c r="G75" s="61"/>
      <c r="H75" s="61"/>
    </row>
    <row r="76" spans="1:11" s="9" customFormat="1" hidden="1" x14ac:dyDescent="0.2">
      <c r="A76" s="61"/>
      <c r="B76" s="61"/>
      <c r="C76" s="60"/>
      <c r="D76" s="61"/>
      <c r="E76" s="61"/>
      <c r="F76" s="61"/>
      <c r="G76" s="61"/>
      <c r="H76" s="61"/>
    </row>
    <row r="77" spans="1:11" s="9" customFormat="1" x14ac:dyDescent="0.2">
      <c r="A77" s="61" t="s">
        <v>78</v>
      </c>
      <c r="B77" s="61" t="s">
        <v>37</v>
      </c>
      <c r="C77" s="60" t="str">
        <f t="shared" si="16"/>
        <v>JBG</v>
      </c>
      <c r="D77" s="61" t="s">
        <v>15</v>
      </c>
      <c r="E77" s="61" t="s">
        <v>70</v>
      </c>
      <c r="F77" s="61" t="s">
        <v>102</v>
      </c>
      <c r="G77" s="61" t="str">
        <f t="shared" si="17"/>
        <v>DGNLPJBG</v>
      </c>
      <c r="H77" s="61" t="str">
        <f t="shared" si="18"/>
        <v>108GPJBG</v>
      </c>
      <c r="I77" s="9">
        <v>-7785715.8057603799</v>
      </c>
      <c r="J77" s="9">
        <v>-7732035.1008583521</v>
      </c>
      <c r="K77" s="9">
        <f t="shared" si="19"/>
        <v>53680.704902027734</v>
      </c>
    </row>
    <row r="78" spans="1:11" s="9" customFormat="1" x14ac:dyDescent="0.2">
      <c r="A78" s="61" t="s">
        <v>104</v>
      </c>
      <c r="B78" s="61" t="s">
        <v>37</v>
      </c>
      <c r="C78" s="60" t="str">
        <f t="shared" si="16"/>
        <v>JBE</v>
      </c>
      <c r="D78" s="61" t="s">
        <v>105</v>
      </c>
      <c r="E78" s="61" t="s">
        <v>70</v>
      </c>
      <c r="F78" s="61" t="s">
        <v>102</v>
      </c>
      <c r="G78" s="61" t="str">
        <f t="shared" si="17"/>
        <v>DGNLPJBE</v>
      </c>
      <c r="H78" s="61" t="str">
        <f t="shared" si="18"/>
        <v>108GPJBE</v>
      </c>
      <c r="I78" s="9">
        <v>0</v>
      </c>
      <c r="J78" s="9">
        <v>0</v>
      </c>
      <c r="K78" s="9">
        <f t="shared" si="19"/>
        <v>0</v>
      </c>
    </row>
    <row r="79" spans="1:11" s="9" customFormat="1" x14ac:dyDescent="0.2">
      <c r="A79" s="61" t="s">
        <v>106</v>
      </c>
      <c r="B79" s="61" t="s">
        <v>37</v>
      </c>
      <c r="C79" s="60" t="str">
        <f t="shared" si="16"/>
        <v>CN</v>
      </c>
      <c r="D79" s="61" t="s">
        <v>40</v>
      </c>
      <c r="E79" s="61" t="s">
        <v>70</v>
      </c>
      <c r="F79" s="61" t="s">
        <v>102</v>
      </c>
      <c r="G79" s="61" t="str">
        <f t="shared" si="17"/>
        <v>DGNLPCN</v>
      </c>
      <c r="H79" s="61" t="str">
        <f t="shared" si="18"/>
        <v>108GPCN</v>
      </c>
      <c r="I79" s="9">
        <v>-6588620.83875087</v>
      </c>
      <c r="J79" s="9">
        <v>-6199915.6455412582</v>
      </c>
      <c r="K79" s="9">
        <f t="shared" si="19"/>
        <v>388705.19320961181</v>
      </c>
    </row>
    <row r="80" spans="1:11" s="9" customFormat="1" x14ac:dyDescent="0.2">
      <c r="A80" s="61" t="s">
        <v>107</v>
      </c>
      <c r="B80" s="61" t="s">
        <v>37</v>
      </c>
      <c r="C80" s="60" t="str">
        <f t="shared" si="16"/>
        <v>CAEE</v>
      </c>
      <c r="D80" s="61" t="s">
        <v>41</v>
      </c>
      <c r="E80" s="61" t="s">
        <v>70</v>
      </c>
      <c r="F80" s="61" t="s">
        <v>102</v>
      </c>
      <c r="G80" s="61" t="str">
        <f t="shared" si="17"/>
        <v>DGNLPCAEE</v>
      </c>
      <c r="H80" s="61" t="str">
        <f t="shared" si="18"/>
        <v>108GPCAEE</v>
      </c>
      <c r="I80" s="9">
        <v>-1687304.2022701639</v>
      </c>
      <c r="J80" s="9">
        <v>-1691598.1239314501</v>
      </c>
      <c r="K80" s="9">
        <f t="shared" si="19"/>
        <v>-4293.9216612861492</v>
      </c>
    </row>
    <row r="81" spans="1:19" x14ac:dyDescent="0.2">
      <c r="A81" s="61" t="s">
        <v>108</v>
      </c>
      <c r="I81" s="65">
        <f>SUBTOTAL(9,I55:I80)</f>
        <v>-607009618.07418036</v>
      </c>
      <c r="J81" s="65">
        <f>SUBTOTAL(9,J55:J80)</f>
        <v>-641230342.7198596</v>
      </c>
      <c r="K81" s="65">
        <f>SUBTOTAL(9,K55:K80)</f>
        <v>-34220724.645679131</v>
      </c>
    </row>
    <row r="82" spans="1:19" x14ac:dyDescent="0.2">
      <c r="I82" s="9"/>
      <c r="J82" s="9"/>
      <c r="K82" s="9"/>
    </row>
    <row r="83" spans="1:19" x14ac:dyDescent="0.2">
      <c r="A83" s="62" t="s">
        <v>109</v>
      </c>
      <c r="I83" s="9"/>
      <c r="J83" s="9"/>
      <c r="K83" s="9"/>
    </row>
    <row r="84" spans="1:19" x14ac:dyDescent="0.2">
      <c r="A84" s="61" t="s">
        <v>107</v>
      </c>
      <c r="B84" s="61" t="s">
        <v>43</v>
      </c>
      <c r="C84" s="60" t="str">
        <f t="shared" ref="C84" si="20">D84</f>
        <v>CAEE</v>
      </c>
      <c r="D84" s="61" t="s">
        <v>41</v>
      </c>
      <c r="E84" s="61" t="s">
        <v>70</v>
      </c>
      <c r="F84" s="61" t="s">
        <v>110</v>
      </c>
      <c r="G84" s="61" t="str">
        <f>E84&amp;F84&amp;D84</f>
        <v>DMNGPCAEE</v>
      </c>
      <c r="H84" s="61" t="str">
        <f>B84&amp;D84</f>
        <v>108MPCAEE</v>
      </c>
      <c r="I84" s="9">
        <v>0</v>
      </c>
      <c r="J84" s="9">
        <v>0</v>
      </c>
      <c r="K84" s="9">
        <f>J84-I84</f>
        <v>0</v>
      </c>
    </row>
    <row r="85" spans="1:19" x14ac:dyDescent="0.2">
      <c r="A85" s="61" t="s">
        <v>111</v>
      </c>
      <c r="I85" s="65">
        <f>SUBTOTAL(9,I84)</f>
        <v>0</v>
      </c>
      <c r="J85" s="65">
        <f>SUBTOTAL(9,J84)</f>
        <v>0</v>
      </c>
      <c r="K85" s="65">
        <f>SUBTOTAL(9,K84)</f>
        <v>0</v>
      </c>
    </row>
    <row r="86" spans="1:19" x14ac:dyDescent="0.2">
      <c r="I86" s="9"/>
      <c r="J86" s="9"/>
      <c r="K86" s="9"/>
    </row>
    <row r="87" spans="1:19" x14ac:dyDescent="0.2">
      <c r="A87" s="62" t="s">
        <v>44</v>
      </c>
      <c r="I87" s="65">
        <f>SUBTOTAL(9,I12:I86)</f>
        <v>-10885107012.890089</v>
      </c>
      <c r="J87" s="65">
        <f>SUBTOTAL(9,J12:J86)</f>
        <v>-11668642216.573416</v>
      </c>
      <c r="K87" s="83">
        <f>SUBTOTAL(9,K12:K86)</f>
        <v>-783535203.68331957</v>
      </c>
    </row>
    <row r="88" spans="1:19" x14ac:dyDescent="0.2">
      <c r="A88" s="62"/>
      <c r="I88" s="9"/>
      <c r="J88" s="9"/>
      <c r="K88" s="94" t="s">
        <v>112</v>
      </c>
    </row>
    <row r="89" spans="1:19" x14ac:dyDescent="0.2">
      <c r="I89" s="9"/>
      <c r="J89" s="9"/>
      <c r="K89" s="9"/>
    </row>
    <row r="90" spans="1:19" x14ac:dyDescent="0.2">
      <c r="A90" s="62" t="s">
        <v>113</v>
      </c>
      <c r="I90" s="9"/>
      <c r="J90" s="9"/>
      <c r="K90" s="9"/>
    </row>
    <row r="91" spans="1:19" x14ac:dyDescent="0.2">
      <c r="A91" s="62"/>
      <c r="I91" s="9"/>
      <c r="J91" s="9"/>
      <c r="K91" s="9"/>
    </row>
    <row r="92" spans="1:19" x14ac:dyDescent="0.2">
      <c r="A92" s="62" t="s">
        <v>114</v>
      </c>
      <c r="I92" s="9"/>
      <c r="J92" s="9"/>
      <c r="K92" s="9"/>
      <c r="S92" s="9"/>
    </row>
    <row r="93" spans="1:19" x14ac:dyDescent="0.2">
      <c r="A93" s="61" t="s">
        <v>92</v>
      </c>
      <c r="B93" s="61" t="s">
        <v>48</v>
      </c>
      <c r="C93" s="8" t="str">
        <f>D93</f>
        <v>CA</v>
      </c>
      <c r="D93" s="8" t="s">
        <v>27</v>
      </c>
      <c r="E93" s="8" t="s">
        <v>115</v>
      </c>
      <c r="F93" s="8" t="s">
        <v>116</v>
      </c>
      <c r="G93" s="8" t="str">
        <f t="shared" ref="G93:G116" si="21">E93&amp;F93&amp;D93</f>
        <v>AINTPCA</v>
      </c>
      <c r="H93" s="8" t="str">
        <f t="shared" ref="H93:H116" si="22">B93&amp;D93</f>
        <v>111IPCA</v>
      </c>
      <c r="I93" s="9">
        <v>-8151.3299999999945</v>
      </c>
      <c r="J93" s="9">
        <v>-8243.1899999999969</v>
      </c>
      <c r="K93" s="9">
        <f t="shared" ref="K93:K116" si="23">J93-I93</f>
        <v>-91.860000000002401</v>
      </c>
      <c r="S93" s="9"/>
    </row>
    <row r="94" spans="1:19" x14ac:dyDescent="0.2">
      <c r="A94" s="61" t="s">
        <v>106</v>
      </c>
      <c r="B94" s="61" t="s">
        <v>48</v>
      </c>
      <c r="C94" s="8" t="str">
        <f t="shared" ref="C94:C116" si="24">D94</f>
        <v>CN</v>
      </c>
      <c r="D94" s="8" t="s">
        <v>40</v>
      </c>
      <c r="E94" s="8" t="s">
        <v>115</v>
      </c>
      <c r="F94" s="8" t="s">
        <v>116</v>
      </c>
      <c r="G94" s="8" t="str">
        <f t="shared" si="21"/>
        <v>AINTPCN</v>
      </c>
      <c r="H94" s="8" t="str">
        <f t="shared" si="22"/>
        <v>111IPCN</v>
      </c>
      <c r="I94" s="9">
        <v>-195867831.97973892</v>
      </c>
      <c r="J94" s="9">
        <v>-208491221.5272775</v>
      </c>
      <c r="K94" s="9">
        <f t="shared" si="23"/>
        <v>-12623389.547538579</v>
      </c>
      <c r="S94" s="9"/>
    </row>
    <row r="95" spans="1:19" x14ac:dyDescent="0.2">
      <c r="A95" s="61" t="s">
        <v>98</v>
      </c>
      <c r="B95" s="61" t="s">
        <v>48</v>
      </c>
      <c r="C95" s="8" t="str">
        <f t="shared" si="24"/>
        <v>ID</v>
      </c>
      <c r="D95" s="98" t="s">
        <v>28</v>
      </c>
      <c r="E95" s="98" t="s">
        <v>115</v>
      </c>
      <c r="F95" s="98" t="s">
        <v>116</v>
      </c>
      <c r="G95" s="98" t="str">
        <f t="shared" si="21"/>
        <v>AINTPID</v>
      </c>
      <c r="H95" s="98" t="str">
        <f t="shared" si="22"/>
        <v>111IPID</v>
      </c>
      <c r="I95" s="9">
        <v>-1041192.9425446078</v>
      </c>
      <c r="J95" s="9">
        <v>-1062719.4058701287</v>
      </c>
      <c r="K95" s="9">
        <f t="shared" si="23"/>
        <v>-21526.463325520861</v>
      </c>
      <c r="S95" s="9"/>
    </row>
    <row r="96" spans="1:19" x14ac:dyDescent="0.2">
      <c r="A96" s="61" t="s">
        <v>78</v>
      </c>
      <c r="B96" s="61" t="s">
        <v>48</v>
      </c>
      <c r="C96" s="8" t="str">
        <f t="shared" si="24"/>
        <v>JBG</v>
      </c>
      <c r="D96" s="98" t="s">
        <v>15</v>
      </c>
      <c r="E96" s="98" t="s">
        <v>115</v>
      </c>
      <c r="F96" s="98" t="s">
        <v>116</v>
      </c>
      <c r="G96" s="98" t="str">
        <f t="shared" si="21"/>
        <v>AINTPJBG</v>
      </c>
      <c r="H96" s="98" t="str">
        <f t="shared" si="22"/>
        <v>111IPJBG</v>
      </c>
      <c r="I96" s="9">
        <v>-2710571.2200000021</v>
      </c>
      <c r="J96" s="9">
        <v>-3017379.4200000032</v>
      </c>
      <c r="K96" s="9">
        <f t="shared" si="23"/>
        <v>-306808.20000000112</v>
      </c>
      <c r="S96" s="9"/>
    </row>
    <row r="97" spans="1:19" x14ac:dyDescent="0.2">
      <c r="A97" s="61" t="s">
        <v>94</v>
      </c>
      <c r="B97" s="61" t="s">
        <v>48</v>
      </c>
      <c r="C97" s="8" t="str">
        <f t="shared" si="24"/>
        <v>OR</v>
      </c>
      <c r="D97" s="8" t="s">
        <v>29</v>
      </c>
      <c r="E97" s="8" t="s">
        <v>115</v>
      </c>
      <c r="F97" s="8" t="s">
        <v>116</v>
      </c>
      <c r="G97" s="8" t="str">
        <f t="shared" si="21"/>
        <v>AINTPOR</v>
      </c>
      <c r="H97" s="8" t="str">
        <f t="shared" si="22"/>
        <v>111IPOR</v>
      </c>
      <c r="I97" s="9">
        <v>-154491.45867676332</v>
      </c>
      <c r="J97" s="9">
        <v>-161596.46073627524</v>
      </c>
      <c r="K97" s="9">
        <f t="shared" si="23"/>
        <v>-7105.0020595119277</v>
      </c>
      <c r="S97" s="9"/>
    </row>
    <row r="98" spans="1:19" x14ac:dyDescent="0.2">
      <c r="A98" s="61" t="s">
        <v>107</v>
      </c>
      <c r="B98" s="61" t="s">
        <v>48</v>
      </c>
      <c r="C98" s="8" t="str">
        <f t="shared" si="24"/>
        <v>CAEE</v>
      </c>
      <c r="D98" s="8" t="s">
        <v>41</v>
      </c>
      <c r="E98" s="8" t="s">
        <v>115</v>
      </c>
      <c r="F98" s="8" t="s">
        <v>116</v>
      </c>
      <c r="G98" s="8" t="str">
        <f t="shared" si="21"/>
        <v>AINTPCAEE</v>
      </c>
      <c r="H98" s="8" t="str">
        <f t="shared" si="22"/>
        <v>111IPCAEE</v>
      </c>
      <c r="I98" s="9">
        <v>3862.2141897688002</v>
      </c>
      <c r="J98" s="9">
        <v>9030.9393073095271</v>
      </c>
      <c r="K98" s="9">
        <f t="shared" si="23"/>
        <v>5168.7251175407273</v>
      </c>
      <c r="S98" s="9"/>
    </row>
    <row r="99" spans="1:19" x14ac:dyDescent="0.2">
      <c r="A99" s="61" t="s">
        <v>73</v>
      </c>
      <c r="B99" s="61" t="s">
        <v>48</v>
      </c>
      <c r="C99" s="8" t="str">
        <f t="shared" si="24"/>
        <v>SG</v>
      </c>
      <c r="D99" s="8" t="s">
        <v>14</v>
      </c>
      <c r="E99" s="8" t="s">
        <v>115</v>
      </c>
      <c r="F99" s="8" t="s">
        <v>116</v>
      </c>
      <c r="G99" s="8" t="str">
        <f t="shared" si="21"/>
        <v>AINTPSG</v>
      </c>
      <c r="H99" s="8" t="str">
        <f t="shared" si="22"/>
        <v>111IPSG</v>
      </c>
      <c r="I99" s="9">
        <v>-66387775.806407005</v>
      </c>
      <c r="J99" s="9">
        <v>-69525083.337003008</v>
      </c>
      <c r="K99" s="9">
        <f t="shared" si="23"/>
        <v>-3137307.5305960029</v>
      </c>
      <c r="S99" s="9"/>
    </row>
    <row r="100" spans="1:19" x14ac:dyDescent="0.2">
      <c r="A100" s="61" t="s">
        <v>69</v>
      </c>
      <c r="B100" s="61" t="s">
        <v>48</v>
      </c>
      <c r="C100" s="8" t="str">
        <f t="shared" si="24"/>
        <v>CAGE</v>
      </c>
      <c r="D100" s="8" t="s">
        <v>12</v>
      </c>
      <c r="E100" s="8" t="s">
        <v>115</v>
      </c>
      <c r="F100" s="8" t="s">
        <v>116</v>
      </c>
      <c r="G100" s="8" t="str">
        <f t="shared" si="21"/>
        <v>AINTPCAGE</v>
      </c>
      <c r="H100" s="8" t="str">
        <f t="shared" si="22"/>
        <v>111IPCAGE</v>
      </c>
      <c r="I100" s="9">
        <v>-36030763.500355504</v>
      </c>
      <c r="J100" s="9">
        <v>-38669029.264268078</v>
      </c>
      <c r="K100" s="9">
        <f t="shared" si="23"/>
        <v>-2638265.7639125735</v>
      </c>
      <c r="S100" s="9"/>
    </row>
    <row r="101" spans="1:19" x14ac:dyDescent="0.2">
      <c r="A101" s="61" t="s">
        <v>72</v>
      </c>
      <c r="B101" s="61" t="s">
        <v>48</v>
      </c>
      <c r="C101" s="8" t="str">
        <f t="shared" si="24"/>
        <v>CAGW</v>
      </c>
      <c r="D101" s="8" t="s">
        <v>13</v>
      </c>
      <c r="E101" s="8" t="s">
        <v>115</v>
      </c>
      <c r="F101" s="8" t="s">
        <v>116</v>
      </c>
      <c r="G101" s="8" t="str">
        <f t="shared" si="21"/>
        <v>AINTPCAGW</v>
      </c>
      <c r="H101" s="8" t="str">
        <f t="shared" si="22"/>
        <v>111IPCAGW</v>
      </c>
      <c r="I101" s="9">
        <v>-22101968.056426536</v>
      </c>
      <c r="J101" s="9">
        <v>-22606755.524338838</v>
      </c>
      <c r="K101" s="9">
        <f t="shared" si="23"/>
        <v>-504787.46791230142</v>
      </c>
      <c r="S101" s="9"/>
    </row>
    <row r="102" spans="1:19" x14ac:dyDescent="0.2">
      <c r="A102" s="61" t="s">
        <v>103</v>
      </c>
      <c r="B102" s="61" t="s">
        <v>48</v>
      </c>
      <c r="C102" s="8" t="str">
        <f t="shared" si="24"/>
        <v>SO</v>
      </c>
      <c r="D102" s="8" t="s">
        <v>39</v>
      </c>
      <c r="E102" s="8" t="s">
        <v>115</v>
      </c>
      <c r="F102" s="8" t="s">
        <v>116</v>
      </c>
      <c r="G102" s="8" t="str">
        <f t="shared" si="21"/>
        <v>AINTPSO</v>
      </c>
      <c r="H102" s="8" t="str">
        <f t="shared" si="22"/>
        <v>111IPSO</v>
      </c>
      <c r="I102" s="9">
        <v>-395627205.14498663</v>
      </c>
      <c r="J102" s="9">
        <v>-436734414.81539607</v>
      </c>
      <c r="K102" s="9">
        <f t="shared" si="23"/>
        <v>-41107209.670409441</v>
      </c>
      <c r="S102" s="9"/>
    </row>
    <row r="103" spans="1:19" hidden="1" x14ac:dyDescent="0.2">
      <c r="C103" s="8"/>
      <c r="D103" s="8"/>
      <c r="E103" s="8"/>
      <c r="F103" s="8"/>
      <c r="G103" s="8"/>
      <c r="H103" s="8"/>
      <c r="I103" s="9"/>
      <c r="J103" s="9"/>
      <c r="K103" s="9"/>
      <c r="S103" s="9"/>
    </row>
    <row r="104" spans="1:19" x14ac:dyDescent="0.2">
      <c r="A104" s="61" t="s">
        <v>73</v>
      </c>
      <c r="B104" s="61" t="s">
        <v>48</v>
      </c>
      <c r="C104" s="8" t="str">
        <f t="shared" si="24"/>
        <v>SG-P</v>
      </c>
      <c r="D104" s="8" t="s">
        <v>18</v>
      </c>
      <c r="E104" s="8" t="s">
        <v>115</v>
      </c>
      <c r="F104" s="8" t="s">
        <v>116</v>
      </c>
      <c r="G104" s="8" t="str">
        <f t="shared" si="21"/>
        <v>AINTPSG-P</v>
      </c>
      <c r="H104" s="8" t="str">
        <f t="shared" si="22"/>
        <v>111IPSG-P</v>
      </c>
      <c r="I104" s="9">
        <v>-48380075.593698256</v>
      </c>
      <c r="J104" s="9">
        <v>-51002902.147430874</v>
      </c>
      <c r="K104" s="9">
        <f t="shared" si="23"/>
        <v>-2622826.5537326187</v>
      </c>
      <c r="S104" s="9"/>
    </row>
    <row r="105" spans="1:19" x14ac:dyDescent="0.2">
      <c r="A105" s="61" t="s">
        <v>73</v>
      </c>
      <c r="B105" s="61" t="s">
        <v>48</v>
      </c>
      <c r="C105" s="8" t="str">
        <f t="shared" si="24"/>
        <v>SG-U</v>
      </c>
      <c r="D105" s="8" t="s">
        <v>19</v>
      </c>
      <c r="E105" s="8" t="s">
        <v>115</v>
      </c>
      <c r="F105" s="8" t="s">
        <v>116</v>
      </c>
      <c r="G105" s="8" t="str">
        <f t="shared" si="21"/>
        <v>AINTPSG-U</v>
      </c>
      <c r="H105" s="8" t="str">
        <f t="shared" si="22"/>
        <v>111IPSG-U</v>
      </c>
      <c r="I105" s="9">
        <v>-6739731.8948358642</v>
      </c>
      <c r="J105" s="9">
        <v>-6855392.3174357852</v>
      </c>
      <c r="K105" s="9">
        <f t="shared" si="23"/>
        <v>-115660.422599921</v>
      </c>
      <c r="S105" s="9"/>
    </row>
    <row r="106" spans="1:19" hidden="1" x14ac:dyDescent="0.2">
      <c r="C106" s="8"/>
      <c r="D106" s="8"/>
      <c r="E106" s="8"/>
      <c r="F106" s="8"/>
      <c r="G106" s="8"/>
      <c r="H106" s="8"/>
      <c r="I106" s="9"/>
      <c r="J106" s="9"/>
      <c r="K106" s="9"/>
      <c r="S106" s="9"/>
    </row>
    <row r="107" spans="1:19" hidden="1" x14ac:dyDescent="0.2">
      <c r="C107" s="8"/>
      <c r="D107" s="8"/>
      <c r="E107" s="8"/>
      <c r="F107" s="8"/>
      <c r="G107" s="8"/>
      <c r="H107" s="8"/>
      <c r="I107" s="9"/>
      <c r="J107" s="9"/>
      <c r="K107" s="9"/>
      <c r="S107" s="9"/>
    </row>
    <row r="108" spans="1:19" hidden="1" x14ac:dyDescent="0.2">
      <c r="C108" s="8"/>
      <c r="D108" s="8"/>
      <c r="E108" s="8"/>
      <c r="F108" s="8"/>
      <c r="G108" s="8"/>
      <c r="H108" s="8"/>
      <c r="I108" s="9"/>
      <c r="J108" s="9"/>
      <c r="K108" s="9"/>
      <c r="S108" s="9"/>
    </row>
    <row r="109" spans="1:19" hidden="1" x14ac:dyDescent="0.2">
      <c r="C109" s="8"/>
      <c r="D109" s="8"/>
      <c r="E109" s="8"/>
      <c r="F109" s="8"/>
      <c r="G109" s="8"/>
      <c r="H109" s="8"/>
      <c r="I109" s="9"/>
      <c r="J109" s="9"/>
      <c r="K109" s="9"/>
      <c r="S109" s="9"/>
    </row>
    <row r="110" spans="1:19" hidden="1" x14ac:dyDescent="0.2">
      <c r="C110" s="8"/>
      <c r="D110" s="8"/>
      <c r="E110" s="8"/>
      <c r="F110" s="8"/>
      <c r="G110" s="8"/>
      <c r="H110" s="8"/>
      <c r="I110" s="9"/>
      <c r="J110" s="9"/>
      <c r="K110" s="9"/>
      <c r="S110" s="9"/>
    </row>
    <row r="111" spans="1:19" hidden="1" x14ac:dyDescent="0.2">
      <c r="C111" s="8"/>
      <c r="D111" s="8"/>
      <c r="E111" s="8"/>
      <c r="F111" s="8"/>
      <c r="G111" s="8"/>
      <c r="H111" s="8"/>
      <c r="I111" s="9"/>
      <c r="J111" s="9"/>
      <c r="K111" s="9"/>
      <c r="S111" s="9"/>
    </row>
    <row r="112" spans="1:19" x14ac:dyDescent="0.2">
      <c r="A112" s="61" t="s">
        <v>117</v>
      </c>
      <c r="B112" s="61" t="s">
        <v>48</v>
      </c>
      <c r="C112" s="8" t="str">
        <f t="shared" si="24"/>
        <v>SG-P</v>
      </c>
      <c r="D112" s="98" t="s">
        <v>18</v>
      </c>
      <c r="E112" s="98" t="s">
        <v>115</v>
      </c>
      <c r="F112" s="98" t="s">
        <v>118</v>
      </c>
      <c r="G112" s="98" t="str">
        <f t="shared" si="21"/>
        <v>AHYDPKASG-P</v>
      </c>
      <c r="H112" s="98" t="str">
        <f t="shared" si="22"/>
        <v>111IPSG-P</v>
      </c>
      <c r="I112" s="9">
        <v>-74111749.809999973</v>
      </c>
      <c r="J112" s="9">
        <v>-74111749.809999973</v>
      </c>
      <c r="K112" s="9">
        <f t="shared" si="23"/>
        <v>0</v>
      </c>
      <c r="S112" s="9"/>
    </row>
    <row r="113" spans="1:19" x14ac:dyDescent="0.2">
      <c r="A113" s="61" t="s">
        <v>97</v>
      </c>
      <c r="B113" s="61" t="s">
        <v>48</v>
      </c>
      <c r="C113" s="8" t="str">
        <f t="shared" si="24"/>
        <v>UT</v>
      </c>
      <c r="D113" s="8" t="s">
        <v>30</v>
      </c>
      <c r="E113" s="8" t="s">
        <v>115</v>
      </c>
      <c r="F113" s="8" t="s">
        <v>116</v>
      </c>
      <c r="G113" s="8" t="str">
        <f t="shared" si="21"/>
        <v>AINTPUT</v>
      </c>
      <c r="H113" s="8" t="str">
        <f t="shared" si="22"/>
        <v>111IPUT</v>
      </c>
      <c r="I113" s="9">
        <v>31897673.698279385</v>
      </c>
      <c r="J113" s="9">
        <v>31870174.674802188</v>
      </c>
      <c r="K113" s="9">
        <f t="shared" si="23"/>
        <v>-27499.023477196693</v>
      </c>
      <c r="S113" s="9"/>
    </row>
    <row r="114" spans="1:19" x14ac:dyDescent="0.2">
      <c r="A114" s="61" t="s">
        <v>95</v>
      </c>
      <c r="B114" s="61" t="s">
        <v>48</v>
      </c>
      <c r="C114" s="8" t="str">
        <f t="shared" si="24"/>
        <v>WA</v>
      </c>
      <c r="D114" s="8" t="s">
        <v>31</v>
      </c>
      <c r="E114" s="8" t="s">
        <v>115</v>
      </c>
      <c r="F114" s="8" t="s">
        <v>116</v>
      </c>
      <c r="G114" s="8" t="str">
        <f t="shared" si="21"/>
        <v>AINTPWA</v>
      </c>
      <c r="H114" s="8" t="str">
        <f t="shared" si="22"/>
        <v>111IPWA</v>
      </c>
      <c r="I114" s="9">
        <v>-14089.289999999981</v>
      </c>
      <c r="J114" s="9">
        <v>-14213.959999999972</v>
      </c>
      <c r="K114" s="9">
        <f t="shared" si="23"/>
        <v>-124.66999999999098</v>
      </c>
      <c r="S114" s="9"/>
    </row>
    <row r="115" spans="1:19" x14ac:dyDescent="0.2">
      <c r="A115" s="61" t="s">
        <v>96</v>
      </c>
      <c r="B115" s="61" t="s">
        <v>48</v>
      </c>
      <c r="C115" s="8" t="str">
        <f t="shared" si="24"/>
        <v>WYP</v>
      </c>
      <c r="D115" s="8" t="s">
        <v>32</v>
      </c>
      <c r="E115" s="8" t="s">
        <v>115</v>
      </c>
      <c r="F115" s="8" t="s">
        <v>116</v>
      </c>
      <c r="G115" s="8" t="str">
        <f t="shared" si="21"/>
        <v>AINTPWYP</v>
      </c>
      <c r="H115" s="8" t="str">
        <f t="shared" si="22"/>
        <v>111IPWYP</v>
      </c>
      <c r="I115" s="9">
        <v>-742907.82153550908</v>
      </c>
      <c r="J115" s="9">
        <v>-870968.60230326373</v>
      </c>
      <c r="K115" s="9">
        <f t="shared" si="23"/>
        <v>-128060.78076775465</v>
      </c>
      <c r="S115" s="9"/>
    </row>
    <row r="116" spans="1:19" x14ac:dyDescent="0.2">
      <c r="A116" s="61" t="s">
        <v>99</v>
      </c>
      <c r="B116" s="61" t="s">
        <v>48</v>
      </c>
      <c r="C116" s="8" t="str">
        <f t="shared" si="24"/>
        <v>WYU</v>
      </c>
      <c r="D116" s="8" t="s">
        <v>38</v>
      </c>
      <c r="E116" s="8" t="s">
        <v>115</v>
      </c>
      <c r="F116" s="8" t="s">
        <v>116</v>
      </c>
      <c r="G116" s="8" t="str">
        <f t="shared" si="21"/>
        <v>AINTPWYU</v>
      </c>
      <c r="H116" s="8" t="str">
        <f t="shared" si="22"/>
        <v>111IPWYU</v>
      </c>
      <c r="I116" s="9">
        <v>0</v>
      </c>
      <c r="J116" s="9">
        <v>0</v>
      </c>
      <c r="K116" s="9">
        <f t="shared" si="23"/>
        <v>0</v>
      </c>
      <c r="S116" s="9"/>
    </row>
    <row r="117" spans="1:19" x14ac:dyDescent="0.2">
      <c r="A117" s="61" t="s">
        <v>119</v>
      </c>
      <c r="C117" s="8"/>
      <c r="D117" s="8"/>
      <c r="E117" s="8"/>
      <c r="F117" s="8"/>
      <c r="G117" s="8"/>
      <c r="H117" s="8"/>
      <c r="I117" s="65">
        <f>SUBTOTAL(9,I93:I116)</f>
        <v>-818016969.93673635</v>
      </c>
      <c r="J117" s="65">
        <f>SUBTOTAL(9,J93:J116)</f>
        <v>-881252464.16795027</v>
      </c>
      <c r="K117" s="65">
        <f>SUBTOTAL(9,K93:K116)</f>
        <v>-63235494.231213883</v>
      </c>
      <c r="S117" s="9"/>
    </row>
    <row r="118" spans="1:19" x14ac:dyDescent="0.2">
      <c r="I118" s="9"/>
      <c r="J118" s="9"/>
      <c r="K118" s="9"/>
      <c r="S118" s="9"/>
    </row>
    <row r="119" spans="1:19" x14ac:dyDescent="0.2">
      <c r="A119" s="62" t="s">
        <v>80</v>
      </c>
      <c r="I119" s="9"/>
      <c r="J119" s="9"/>
      <c r="K119" s="9"/>
      <c r="S119" s="9"/>
    </row>
    <row r="120" spans="1:19" x14ac:dyDescent="0.2">
      <c r="A120" s="61" t="s">
        <v>73</v>
      </c>
      <c r="B120" s="61" t="s">
        <v>51</v>
      </c>
      <c r="C120" s="60" t="str">
        <f t="shared" ref="C120:C121" si="25">D120</f>
        <v>SG-U</v>
      </c>
      <c r="D120" s="61" t="s">
        <v>19</v>
      </c>
      <c r="E120" s="61" t="s">
        <v>115</v>
      </c>
      <c r="F120" s="61" t="s">
        <v>81</v>
      </c>
      <c r="G120" s="61" t="str">
        <f>E120&amp;F120&amp;D120</f>
        <v>AHYDPSG-U</v>
      </c>
      <c r="H120" s="61" t="str">
        <f>B120&amp;D120</f>
        <v>111HPSG-U</v>
      </c>
      <c r="I120" s="9">
        <v>0</v>
      </c>
      <c r="J120" s="9">
        <v>0</v>
      </c>
      <c r="K120" s="9">
        <f t="shared" ref="K120:K121" si="26">J120-I120</f>
        <v>0</v>
      </c>
    </row>
    <row r="121" spans="1:19" x14ac:dyDescent="0.2">
      <c r="A121" s="61" t="s">
        <v>73</v>
      </c>
      <c r="B121" s="61" t="s">
        <v>51</v>
      </c>
      <c r="C121" s="60" t="str">
        <f t="shared" si="25"/>
        <v>SG-P</v>
      </c>
      <c r="D121" s="61" t="s">
        <v>18</v>
      </c>
      <c r="E121" s="61" t="s">
        <v>115</v>
      </c>
      <c r="F121" s="61" t="s">
        <v>81</v>
      </c>
      <c r="G121" s="61" t="str">
        <f>E121&amp;F121&amp;D121</f>
        <v>AHYDPSG-P</v>
      </c>
      <c r="H121" s="61" t="str">
        <f>B121&amp;D121</f>
        <v>111HPSG-P</v>
      </c>
      <c r="I121" s="9">
        <v>-4075917.7793684993</v>
      </c>
      <c r="J121" s="9">
        <v>-4388293.299052746</v>
      </c>
      <c r="K121" s="9">
        <f t="shared" si="26"/>
        <v>-312375.51968424674</v>
      </c>
    </row>
    <row r="122" spans="1:19" x14ac:dyDescent="0.2">
      <c r="A122" s="61" t="s">
        <v>84</v>
      </c>
      <c r="I122" s="65">
        <f>SUBTOTAL(9,I120:I121)</f>
        <v>-4075917.7793684993</v>
      </c>
      <c r="J122" s="65">
        <f>SUBTOTAL(9,J120:J121)</f>
        <v>-4388293.299052746</v>
      </c>
      <c r="K122" s="65">
        <f>SUBTOTAL(9,K120:K121)</f>
        <v>-312375.51968424674</v>
      </c>
    </row>
    <row r="123" spans="1:19" x14ac:dyDescent="0.2">
      <c r="I123" s="9"/>
      <c r="J123" s="9"/>
      <c r="K123" s="9"/>
    </row>
    <row r="124" spans="1:19" x14ac:dyDescent="0.2">
      <c r="A124" s="62" t="s">
        <v>85</v>
      </c>
      <c r="I124" s="9"/>
      <c r="J124" s="9"/>
      <c r="K124" s="9"/>
    </row>
    <row r="125" spans="1:19" x14ac:dyDescent="0.2">
      <c r="A125" s="61" t="s">
        <v>69</v>
      </c>
      <c r="B125" s="61" t="s">
        <v>53</v>
      </c>
      <c r="C125" s="60" t="str">
        <f>D125</f>
        <v>CAGE</v>
      </c>
      <c r="D125" s="61" t="s">
        <v>12</v>
      </c>
      <c r="E125" s="61" t="s">
        <v>115</v>
      </c>
      <c r="F125" s="61" t="s">
        <v>86</v>
      </c>
      <c r="G125" s="61" t="str">
        <f>E125&amp;F125&amp;D125</f>
        <v>AOTHPCAGE</v>
      </c>
      <c r="H125" s="61" t="str">
        <f>B125&amp;D125</f>
        <v>111OPCAGE</v>
      </c>
      <c r="I125" s="9">
        <v>0</v>
      </c>
      <c r="J125" s="9">
        <v>0</v>
      </c>
      <c r="K125" s="9">
        <f>J125-I125</f>
        <v>0</v>
      </c>
    </row>
    <row r="126" spans="1:19" x14ac:dyDescent="0.2">
      <c r="A126" s="61" t="s">
        <v>87</v>
      </c>
      <c r="I126" s="65">
        <f>SUBTOTAL(9,I125)</f>
        <v>0</v>
      </c>
      <c r="J126" s="65">
        <f>SUBTOTAL(9,J125)</f>
        <v>0</v>
      </c>
      <c r="K126" s="65">
        <f>SUBTOTAL(9,K125)</f>
        <v>0</v>
      </c>
    </row>
    <row r="127" spans="1:19" x14ac:dyDescent="0.2">
      <c r="I127" s="9"/>
      <c r="J127" s="9"/>
      <c r="K127" s="9"/>
    </row>
    <row r="128" spans="1:19" x14ac:dyDescent="0.2">
      <c r="A128" s="62" t="s">
        <v>101</v>
      </c>
      <c r="I128" s="9"/>
      <c r="J128" s="9"/>
      <c r="K128" s="9"/>
    </row>
    <row r="129" spans="1:11" x14ac:dyDescent="0.2">
      <c r="A129" s="61" t="s">
        <v>92</v>
      </c>
      <c r="B129" s="61" t="s">
        <v>55</v>
      </c>
      <c r="C129" s="60" t="str">
        <f t="shared" ref="C129:C138" si="27">D129</f>
        <v>CA</v>
      </c>
      <c r="D129" s="61" t="s">
        <v>27</v>
      </c>
      <c r="E129" s="61" t="s">
        <v>115</v>
      </c>
      <c r="F129" s="61" t="s">
        <v>102</v>
      </c>
      <c r="G129" s="61" t="str">
        <f t="shared" ref="G129:G138" si="28">E129&amp;F129&amp;D129</f>
        <v>AGNLPCA</v>
      </c>
      <c r="H129" s="61" t="str">
        <f t="shared" ref="H129:H138" si="29">B129&amp;D129</f>
        <v>111GPCA</v>
      </c>
      <c r="I129" s="9">
        <v>-505859.57000000007</v>
      </c>
      <c r="J129" s="9">
        <v>-505859.57000000007</v>
      </c>
      <c r="K129" s="9">
        <f t="shared" ref="K129:K138" si="30">J129-I129</f>
        <v>0</v>
      </c>
    </row>
    <row r="130" spans="1:11" x14ac:dyDescent="0.2">
      <c r="A130" s="61" t="s">
        <v>103</v>
      </c>
      <c r="B130" s="61" t="s">
        <v>55</v>
      </c>
      <c r="C130" s="60" t="str">
        <f t="shared" si="27"/>
        <v>CN</v>
      </c>
      <c r="D130" s="61" t="s">
        <v>40</v>
      </c>
      <c r="E130" s="61" t="s">
        <v>115</v>
      </c>
      <c r="F130" s="61" t="s">
        <v>102</v>
      </c>
      <c r="G130" s="61" t="str">
        <f t="shared" si="28"/>
        <v>AGNLPCN</v>
      </c>
      <c r="H130" s="61" t="str">
        <f t="shared" si="29"/>
        <v>111GPCN</v>
      </c>
      <c r="I130" s="9">
        <v>0</v>
      </c>
      <c r="J130" s="9">
        <v>0</v>
      </c>
      <c r="K130" s="9">
        <f t="shared" si="30"/>
        <v>0</v>
      </c>
    </row>
    <row r="131" spans="1:11" x14ac:dyDescent="0.2">
      <c r="A131" s="61" t="s">
        <v>73</v>
      </c>
      <c r="B131" s="61" t="s">
        <v>55</v>
      </c>
      <c r="C131" s="60" t="str">
        <f t="shared" si="27"/>
        <v>SG</v>
      </c>
      <c r="D131" s="61" t="s">
        <v>14</v>
      </c>
      <c r="E131" s="61" t="s">
        <v>115</v>
      </c>
      <c r="F131" s="61" t="s">
        <v>102</v>
      </c>
      <c r="G131" s="61" t="str">
        <f t="shared" si="28"/>
        <v>AGNLPSG</v>
      </c>
      <c r="H131" s="61" t="str">
        <f t="shared" si="29"/>
        <v>111GPSG</v>
      </c>
      <c r="I131" s="9">
        <v>0</v>
      </c>
      <c r="J131" s="9">
        <v>0</v>
      </c>
      <c r="K131" s="9">
        <f t="shared" si="30"/>
        <v>0</v>
      </c>
    </row>
    <row r="132" spans="1:11" x14ac:dyDescent="0.2">
      <c r="A132" s="61" t="s">
        <v>94</v>
      </c>
      <c r="B132" s="61" t="s">
        <v>55</v>
      </c>
      <c r="C132" s="60" t="str">
        <f t="shared" si="27"/>
        <v>OR</v>
      </c>
      <c r="D132" s="61" t="s">
        <v>29</v>
      </c>
      <c r="E132" s="61" t="s">
        <v>115</v>
      </c>
      <c r="F132" s="61" t="s">
        <v>102</v>
      </c>
      <c r="G132" s="61" t="str">
        <f t="shared" si="28"/>
        <v>AGNLPOR</v>
      </c>
      <c r="H132" s="61" t="str">
        <f t="shared" si="29"/>
        <v>111GPOR</v>
      </c>
      <c r="I132" s="9">
        <v>-5206564.2000000095</v>
      </c>
      <c r="J132" s="9">
        <v>-5350205.3200000143</v>
      </c>
      <c r="K132" s="9">
        <f t="shared" si="30"/>
        <v>-143641.12000000477</v>
      </c>
    </row>
    <row r="133" spans="1:11" x14ac:dyDescent="0.2">
      <c r="A133" s="61" t="s">
        <v>103</v>
      </c>
      <c r="B133" s="61" t="s">
        <v>55</v>
      </c>
      <c r="C133" s="60" t="str">
        <f t="shared" si="27"/>
        <v>SO</v>
      </c>
      <c r="D133" s="61" t="s">
        <v>39</v>
      </c>
      <c r="E133" s="61" t="s">
        <v>115</v>
      </c>
      <c r="F133" s="61" t="s">
        <v>102</v>
      </c>
      <c r="G133" s="61" t="str">
        <f t="shared" si="28"/>
        <v>AGNLPSO</v>
      </c>
      <c r="H133" s="61" t="str">
        <f t="shared" si="29"/>
        <v>111GPSO</v>
      </c>
      <c r="I133" s="9">
        <v>-1499732.7200000023</v>
      </c>
      <c r="J133" s="9">
        <v>-1608024.7500000035</v>
      </c>
      <c r="K133" s="9">
        <f t="shared" si="30"/>
        <v>-108292.03000000119</v>
      </c>
    </row>
    <row r="134" spans="1:11" x14ac:dyDescent="0.2">
      <c r="A134" s="61" t="s">
        <v>98</v>
      </c>
      <c r="B134" s="61" t="s">
        <v>55</v>
      </c>
      <c r="C134" s="60" t="str">
        <f t="shared" si="27"/>
        <v>ID</v>
      </c>
      <c r="D134" s="61" t="s">
        <v>28</v>
      </c>
      <c r="E134" s="61" t="s">
        <v>115</v>
      </c>
      <c r="F134" s="61" t="s">
        <v>102</v>
      </c>
      <c r="G134" s="61" t="str">
        <f t="shared" si="28"/>
        <v>AGNLPID</v>
      </c>
      <c r="H134" s="61" t="str">
        <f t="shared" si="29"/>
        <v>111GPID</v>
      </c>
      <c r="I134" s="9">
        <v>-333770.70000000007</v>
      </c>
      <c r="J134" s="9">
        <v>-333770.70000000007</v>
      </c>
      <c r="K134" s="9">
        <f t="shared" si="30"/>
        <v>0</v>
      </c>
    </row>
    <row r="135" spans="1:11" x14ac:dyDescent="0.2">
      <c r="A135" s="61" t="s">
        <v>97</v>
      </c>
      <c r="B135" s="61" t="s">
        <v>55</v>
      </c>
      <c r="C135" s="60" t="str">
        <f t="shared" si="27"/>
        <v>UT</v>
      </c>
      <c r="D135" s="61" t="s">
        <v>30</v>
      </c>
      <c r="E135" s="61" t="s">
        <v>115</v>
      </c>
      <c r="F135" s="61" t="s">
        <v>102</v>
      </c>
      <c r="G135" s="61" t="str">
        <f t="shared" si="28"/>
        <v>AGNLPUT</v>
      </c>
      <c r="H135" s="61" t="str">
        <f t="shared" si="29"/>
        <v>111GPUT</v>
      </c>
      <c r="I135" s="9">
        <v>-33126.81</v>
      </c>
      <c r="J135" s="9">
        <v>-33126.81</v>
      </c>
      <c r="K135" s="9">
        <f t="shared" si="30"/>
        <v>0</v>
      </c>
    </row>
    <row r="136" spans="1:11" x14ac:dyDescent="0.2">
      <c r="A136" s="61" t="s">
        <v>95</v>
      </c>
      <c r="B136" s="61" t="s">
        <v>55</v>
      </c>
      <c r="C136" s="60" t="str">
        <f t="shared" si="27"/>
        <v>WA</v>
      </c>
      <c r="D136" s="61" t="s">
        <v>31</v>
      </c>
      <c r="E136" s="61" t="s">
        <v>115</v>
      </c>
      <c r="F136" s="61" t="s">
        <v>102</v>
      </c>
      <c r="G136" s="61" t="str">
        <f t="shared" si="28"/>
        <v>AGNLPWA</v>
      </c>
      <c r="H136" s="61" t="str">
        <f t="shared" si="29"/>
        <v>111GPWA</v>
      </c>
      <c r="I136" s="9">
        <v>-2144258.85</v>
      </c>
      <c r="J136" s="9">
        <v>-2240498.359999998</v>
      </c>
      <c r="K136" s="9">
        <f t="shared" si="30"/>
        <v>-96239.509999997914</v>
      </c>
    </row>
    <row r="137" spans="1:11" x14ac:dyDescent="0.2">
      <c r="A137" s="61" t="s">
        <v>96</v>
      </c>
      <c r="B137" s="61" t="s">
        <v>55</v>
      </c>
      <c r="C137" s="60" t="str">
        <f t="shared" si="27"/>
        <v>WYP</v>
      </c>
      <c r="D137" s="61" t="s">
        <v>32</v>
      </c>
      <c r="E137" s="61" t="s">
        <v>115</v>
      </c>
      <c r="F137" s="61" t="s">
        <v>102</v>
      </c>
      <c r="G137" s="61" t="str">
        <f t="shared" si="28"/>
        <v>AGNLPWYP</v>
      </c>
      <c r="H137" s="61" t="str">
        <f t="shared" si="29"/>
        <v>111GPWYP</v>
      </c>
      <c r="I137" s="9">
        <v>-4665404.8128962992</v>
      </c>
      <c r="J137" s="9">
        <v>-4742504.2843444487</v>
      </c>
      <c r="K137" s="9">
        <f t="shared" si="30"/>
        <v>-77099.471448149532</v>
      </c>
    </row>
    <row r="138" spans="1:11" x14ac:dyDescent="0.2">
      <c r="A138" s="61" t="s">
        <v>99</v>
      </c>
      <c r="B138" s="61" t="s">
        <v>55</v>
      </c>
      <c r="C138" s="60" t="str">
        <f t="shared" si="27"/>
        <v>WYU</v>
      </c>
      <c r="D138" s="61" t="s">
        <v>38</v>
      </c>
      <c r="E138" s="61" t="s">
        <v>115</v>
      </c>
      <c r="F138" s="61" t="s">
        <v>102</v>
      </c>
      <c r="G138" s="61" t="str">
        <f t="shared" si="28"/>
        <v>AGNLPWYU</v>
      </c>
      <c r="H138" s="61" t="str">
        <f t="shared" si="29"/>
        <v>111GPWYU</v>
      </c>
      <c r="I138" s="9">
        <v>0</v>
      </c>
      <c r="J138" s="9">
        <v>0</v>
      </c>
      <c r="K138" s="9">
        <f t="shared" si="30"/>
        <v>0</v>
      </c>
    </row>
    <row r="139" spans="1:11" x14ac:dyDescent="0.2">
      <c r="A139" s="61" t="s">
        <v>108</v>
      </c>
      <c r="I139" s="65">
        <f>SUBTOTAL(9,I129:I138)</f>
        <v>-14388717.662896313</v>
      </c>
      <c r="J139" s="65">
        <f>SUBTOTAL(9,J129:J138)</f>
        <v>-14813989.794344466</v>
      </c>
      <c r="K139" s="65">
        <f>SUBTOTAL(9,K129:K138)</f>
        <v>-425272.13144815341</v>
      </c>
    </row>
    <row r="141" spans="1:11" x14ac:dyDescent="0.2">
      <c r="A141" s="62" t="s">
        <v>120</v>
      </c>
      <c r="I141" s="65">
        <f>SUBTOTAL(9,I93:I140)</f>
        <v>-836481605.37900126</v>
      </c>
      <c r="J141" s="65">
        <f>SUBTOTAL(9,J93:J140)</f>
        <v>-900454747.26134753</v>
      </c>
      <c r="K141" s="83">
        <f>SUBTOTAL(9,K93:K140)</f>
        <v>-63973141.882346287</v>
      </c>
    </row>
    <row r="142" spans="1:11" x14ac:dyDescent="0.2">
      <c r="K142" s="95" t="s">
        <v>121</v>
      </c>
    </row>
    <row r="144" spans="1:11" x14ac:dyDescent="0.2">
      <c r="A144" s="62" t="s">
        <v>122</v>
      </c>
      <c r="I144" s="65">
        <f>SUBTOTAL(9,I12:I143)</f>
        <v>-11721588618.269093</v>
      </c>
      <c r="J144" s="65">
        <f>SUBTOTAL(9,J12:J143)</f>
        <v>-12569096963.834763</v>
      </c>
      <c r="K144" s="65">
        <f>SUBTOTAL(9,K12:K143)</f>
        <v>-847508345.56566584</v>
      </c>
    </row>
    <row r="145" spans="2:15" x14ac:dyDescent="0.2">
      <c r="I145" s="93" t="s">
        <v>123</v>
      </c>
      <c r="J145" s="93" t="s">
        <v>123</v>
      </c>
    </row>
    <row r="146" spans="2:15" x14ac:dyDescent="0.2">
      <c r="I146" s="99" t="s">
        <v>142</v>
      </c>
      <c r="J146" s="99" t="s">
        <v>142</v>
      </c>
      <c r="K146" s="9"/>
    </row>
    <row r="147" spans="2:15" x14ac:dyDescent="0.2">
      <c r="I147" s="93"/>
      <c r="J147" s="93"/>
    </row>
    <row r="148" spans="2:15" x14ac:dyDescent="0.2">
      <c r="B148" s="100"/>
      <c r="I148" s="101"/>
      <c r="J148" s="101"/>
      <c r="K148" s="102"/>
      <c r="L148" s="11"/>
      <c r="M148" s="11"/>
      <c r="N148" s="11"/>
      <c r="O148" s="11"/>
    </row>
    <row r="149" spans="2:15" x14ac:dyDescent="0.2">
      <c r="B149" s="100"/>
      <c r="I149" s="101"/>
      <c r="J149" s="101"/>
      <c r="K149" s="102"/>
      <c r="L149" s="11"/>
      <c r="M149" s="11"/>
      <c r="N149" s="11"/>
      <c r="O149" s="11"/>
    </row>
    <row r="150" spans="2:15" x14ac:dyDescent="0.2">
      <c r="B150" s="100"/>
      <c r="I150" s="101"/>
      <c r="J150" s="101"/>
      <c r="K150" s="102"/>
      <c r="L150" s="11"/>
      <c r="M150" s="11"/>
      <c r="N150" s="11"/>
      <c r="O150" s="11"/>
    </row>
    <row r="151" spans="2:15" x14ac:dyDescent="0.2">
      <c r="B151" s="100"/>
      <c r="I151" s="101"/>
      <c r="J151" s="101"/>
      <c r="K151" s="102"/>
      <c r="L151" s="11"/>
      <c r="M151" s="11"/>
      <c r="N151" s="11"/>
      <c r="O151" s="11"/>
    </row>
    <row r="152" spans="2:15" x14ac:dyDescent="0.2">
      <c r="B152" s="100"/>
      <c r="I152" s="101"/>
      <c r="J152" s="101"/>
      <c r="K152" s="102"/>
      <c r="L152" s="11"/>
      <c r="M152" s="11"/>
      <c r="N152" s="11"/>
      <c r="O152" s="11"/>
    </row>
    <row r="153" spans="2:15" x14ac:dyDescent="0.2">
      <c r="B153" s="100"/>
      <c r="I153" s="101"/>
      <c r="J153" s="101"/>
      <c r="K153" s="102"/>
      <c r="L153" s="11"/>
      <c r="M153" s="11"/>
      <c r="N153" s="11"/>
      <c r="O153" s="11"/>
    </row>
    <row r="154" spans="2:15" x14ac:dyDescent="0.2">
      <c r="B154" s="100"/>
      <c r="I154" s="101"/>
      <c r="J154" s="101"/>
      <c r="K154" s="102"/>
      <c r="L154" s="11"/>
      <c r="M154" s="11"/>
      <c r="N154" s="11"/>
      <c r="O154" s="11"/>
    </row>
    <row r="155" spans="2:15" x14ac:dyDescent="0.2">
      <c r="B155" s="100"/>
      <c r="I155" s="101"/>
      <c r="J155" s="101"/>
      <c r="K155" s="102"/>
      <c r="L155" s="11"/>
      <c r="M155" s="11"/>
      <c r="N155" s="11"/>
      <c r="O155" s="11"/>
    </row>
    <row r="156" spans="2:15" x14ac:dyDescent="0.2">
      <c r="B156" s="100"/>
      <c r="I156" s="101"/>
      <c r="J156" s="101"/>
      <c r="K156" s="102"/>
      <c r="L156" s="11"/>
      <c r="M156" s="11"/>
      <c r="N156" s="11"/>
      <c r="O156" s="11"/>
    </row>
    <row r="157" spans="2:15" x14ac:dyDescent="0.2">
      <c r="B157" s="100"/>
      <c r="I157" s="101"/>
      <c r="J157" s="101"/>
      <c r="K157" s="102"/>
      <c r="L157" s="11"/>
      <c r="M157" s="11"/>
      <c r="N157" s="11"/>
      <c r="O157" s="11"/>
    </row>
    <row r="158" spans="2:15" x14ac:dyDescent="0.2">
      <c r="B158" s="100"/>
      <c r="I158" s="101"/>
      <c r="J158" s="101"/>
      <c r="K158" s="102"/>
      <c r="L158" s="11"/>
      <c r="M158" s="11"/>
      <c r="N158" s="11"/>
      <c r="O158" s="11"/>
    </row>
    <row r="159" spans="2:15" x14ac:dyDescent="0.2">
      <c r="B159" s="100"/>
      <c r="I159" s="101"/>
      <c r="J159" s="101"/>
      <c r="K159" s="102"/>
      <c r="L159" s="11"/>
      <c r="M159" s="11"/>
      <c r="N159" s="11"/>
      <c r="O159" s="11"/>
    </row>
    <row r="160" spans="2:15" x14ac:dyDescent="0.2">
      <c r="B160" s="100"/>
      <c r="I160" s="101"/>
      <c r="J160" s="101"/>
      <c r="K160" s="102"/>
      <c r="L160" s="11"/>
      <c r="M160" s="11"/>
      <c r="N160" s="11"/>
      <c r="O160" s="11"/>
    </row>
    <row r="161" spans="2:15" x14ac:dyDescent="0.2">
      <c r="B161" s="100"/>
      <c r="I161" s="101"/>
      <c r="J161" s="101"/>
      <c r="K161" s="102"/>
      <c r="L161" s="11"/>
      <c r="M161" s="11"/>
      <c r="N161" s="11"/>
      <c r="O161" s="11"/>
    </row>
    <row r="162" spans="2:15" x14ac:dyDescent="0.2">
      <c r="B162" s="100"/>
      <c r="I162" s="102"/>
      <c r="J162" s="102"/>
      <c r="K162" s="102"/>
      <c r="L162" s="11"/>
      <c r="M162" s="11"/>
      <c r="N162" s="11"/>
      <c r="O162" s="11"/>
    </row>
    <row r="163" spans="2:15" x14ac:dyDescent="0.2">
      <c r="L163" s="11"/>
      <c r="M163" s="11"/>
      <c r="N163" s="11"/>
      <c r="O163" s="11"/>
    </row>
    <row r="164" spans="2:15" x14ac:dyDescent="0.2">
      <c r="I164" s="11"/>
      <c r="J164" s="11"/>
      <c r="K164" s="96"/>
      <c r="L164" s="60"/>
      <c r="M164" s="11"/>
      <c r="N164" s="11"/>
      <c r="O164" s="11"/>
    </row>
    <row r="165" spans="2:15" x14ac:dyDescent="0.2">
      <c r="I165" s="102"/>
      <c r="J165" s="102"/>
      <c r="K165" s="102"/>
      <c r="L165" s="61"/>
      <c r="M165" s="11"/>
      <c r="N165" s="11"/>
      <c r="O165" s="11"/>
    </row>
    <row r="166" spans="2:15" x14ac:dyDescent="0.2">
      <c r="B166" s="100"/>
      <c r="I166" s="11"/>
      <c r="J166" s="11"/>
      <c r="K166" s="11"/>
      <c r="L166" s="11"/>
      <c r="M166" s="11"/>
      <c r="N166" s="11"/>
      <c r="O166" s="11"/>
    </row>
    <row r="167" spans="2:15" x14ac:dyDescent="0.2">
      <c r="L167" s="61"/>
      <c r="M167" s="11"/>
      <c r="N167" s="11"/>
      <c r="O167" s="11"/>
    </row>
    <row r="168" spans="2:15" x14ac:dyDescent="0.2">
      <c r="B168" s="100"/>
      <c r="L168" s="61"/>
      <c r="M168" s="11"/>
      <c r="N168" s="11"/>
      <c r="O168" s="11"/>
    </row>
    <row r="169" spans="2:15" x14ac:dyDescent="0.2">
      <c r="L169" s="61"/>
      <c r="M169" s="11"/>
      <c r="N169" s="11"/>
      <c r="O169" s="11"/>
    </row>
    <row r="170" spans="2:15" x14ac:dyDescent="0.2">
      <c r="L170" s="61"/>
    </row>
    <row r="171" spans="2:15" x14ac:dyDescent="0.2">
      <c r="L171" s="61"/>
    </row>
  </sheetData>
  <pageMargins left="1" right="1" top="1" bottom="1" header="0.75" footer="0.5"/>
  <pageSetup scale="70" firstPageNumber="2" fitToHeight="2" orientation="portrait" useFirstPageNumber="1" r:id="rId1"/>
  <headerFooter alignWithMargins="0">
    <oddHeader>&amp;R&amp;"Arial,Regular"&amp;10Page 14.3.&amp;P</oddHeader>
  </headerFooter>
  <rowBreaks count="1" manualBreakCount="1">
    <brk id="88" max="10"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4C0F-5033-4BD1-8CAE-9F029D11AA60}">
  <sheetPr>
    <pageSetUpPr fitToPage="1"/>
  </sheetPr>
  <dimension ref="A1:R74"/>
  <sheetViews>
    <sheetView view="pageBreakPreview" zoomScaleNormal="100" zoomScaleSheetLayoutView="100" workbookViewId="0">
      <selection activeCell="D71" sqref="D71"/>
    </sheetView>
  </sheetViews>
  <sheetFormatPr defaultColWidth="9.28515625" defaultRowHeight="12.75" x14ac:dyDescent="0.2"/>
  <cols>
    <col min="1" max="1" width="2.42578125" style="3" customWidth="1"/>
    <col min="2" max="2" width="15" style="3" customWidth="1"/>
    <col min="3" max="3" width="12.28515625" style="3" customWidth="1"/>
    <col min="4" max="4" width="10.85546875" style="3" customWidth="1"/>
    <col min="5" max="5" width="12.7109375" style="3" customWidth="1"/>
    <col min="6" max="6" width="0.5703125" style="12" customWidth="1"/>
    <col min="7" max="7" width="15.140625" style="3" customWidth="1"/>
    <col min="8" max="8" width="12.28515625" style="3" customWidth="1"/>
    <col min="9" max="9" width="11.85546875" style="3" customWidth="1"/>
    <col min="10" max="10" width="12" style="3" customWidth="1"/>
    <col min="11" max="11" width="0.42578125" style="3" customWidth="1"/>
    <col min="12" max="12" width="14.85546875" style="3" customWidth="1"/>
    <col min="13" max="13" width="12.28515625" style="3" customWidth="1"/>
    <col min="14" max="14" width="11.5703125" style="3" customWidth="1"/>
    <col min="15" max="15" width="11.85546875" style="3" customWidth="1"/>
    <col min="16" max="16" width="7.140625" style="3" bestFit="1" customWidth="1"/>
    <col min="17" max="17" width="13.28515625" style="13" customWidth="1"/>
    <col min="18" max="18" width="16" style="3" bestFit="1" customWidth="1"/>
    <col min="19" max="16384" width="9.28515625" style="3"/>
  </cols>
  <sheetData>
    <row r="1" spans="1:18" x14ac:dyDescent="0.2">
      <c r="A1" s="5" t="s">
        <v>124</v>
      </c>
    </row>
    <row r="2" spans="1:18" x14ac:dyDescent="0.2">
      <c r="A2" s="4" t="s">
        <v>125</v>
      </c>
    </row>
    <row r="3" spans="1:18" x14ac:dyDescent="0.2">
      <c r="A3" s="4" t="s">
        <v>126</v>
      </c>
    </row>
    <row r="4" spans="1:18" x14ac:dyDescent="0.2">
      <c r="A4" s="4" t="s">
        <v>127</v>
      </c>
    </row>
    <row r="7" spans="1:18" ht="21" customHeight="1" x14ac:dyDescent="0.2">
      <c r="B7" s="14" t="s">
        <v>128</v>
      </c>
      <c r="C7" s="15" t="s">
        <v>129</v>
      </c>
      <c r="D7" s="15" t="s">
        <v>130</v>
      </c>
      <c r="E7" s="16" t="s">
        <v>131</v>
      </c>
      <c r="G7" s="14" t="s">
        <v>132</v>
      </c>
      <c r="H7" s="15" t="s">
        <v>129</v>
      </c>
      <c r="I7" s="15" t="s">
        <v>130</v>
      </c>
      <c r="J7" s="16" t="s">
        <v>131</v>
      </c>
      <c r="K7" s="12"/>
      <c r="L7" s="14" t="s">
        <v>133</v>
      </c>
      <c r="M7" s="15" t="s">
        <v>129</v>
      </c>
      <c r="N7" s="15" t="s">
        <v>130</v>
      </c>
      <c r="O7" s="16" t="s">
        <v>131</v>
      </c>
    </row>
    <row r="8" spans="1:18" x14ac:dyDescent="0.2">
      <c r="B8" s="17">
        <v>45261</v>
      </c>
      <c r="C8" s="18">
        <v>0</v>
      </c>
      <c r="D8" s="18">
        <v>0</v>
      </c>
      <c r="E8" s="19">
        <v>-4899818.5200000023</v>
      </c>
      <c r="G8" s="17">
        <v>45261</v>
      </c>
      <c r="H8" s="18">
        <v>0</v>
      </c>
      <c r="I8" s="18">
        <v>0</v>
      </c>
      <c r="J8" s="19">
        <v>-990156.95999999763</v>
      </c>
      <c r="K8" s="12"/>
      <c r="L8" s="17">
        <v>45261</v>
      </c>
      <c r="M8" s="18">
        <v>0</v>
      </c>
      <c r="N8" s="18">
        <v>0</v>
      </c>
      <c r="O8" s="19">
        <v>-5889975.4800000004</v>
      </c>
      <c r="P8" s="20"/>
      <c r="Q8" s="21"/>
      <c r="R8" s="22"/>
    </row>
    <row r="9" spans="1:18" x14ac:dyDescent="0.2">
      <c r="B9" s="17">
        <v>45292</v>
      </c>
      <c r="C9" s="18">
        <v>0</v>
      </c>
      <c r="D9" s="18">
        <v>60699.7</v>
      </c>
      <c r="E9" s="19">
        <v>-4839118.8200000022</v>
      </c>
      <c r="G9" s="17">
        <v>45292</v>
      </c>
      <c r="H9" s="18">
        <v>0</v>
      </c>
      <c r="I9" s="18">
        <v>-23355.96</v>
      </c>
      <c r="J9" s="19">
        <v>-1013512.9199999976</v>
      </c>
      <c r="K9" s="12"/>
      <c r="L9" s="17">
        <v>45292</v>
      </c>
      <c r="M9" s="18">
        <v>0</v>
      </c>
      <c r="N9" s="18">
        <v>37343.74</v>
      </c>
      <c r="O9" s="19">
        <v>-5852631.7400000002</v>
      </c>
      <c r="P9" s="20"/>
      <c r="Q9" s="21"/>
      <c r="R9" s="22"/>
    </row>
    <row r="10" spans="1:18" x14ac:dyDescent="0.2">
      <c r="B10" s="17">
        <v>45323</v>
      </c>
      <c r="C10" s="18">
        <v>0</v>
      </c>
      <c r="D10" s="18">
        <v>60699.7</v>
      </c>
      <c r="E10" s="19">
        <v>-4778419.120000002</v>
      </c>
      <c r="G10" s="17">
        <v>45323</v>
      </c>
      <c r="H10" s="18">
        <v>0</v>
      </c>
      <c r="I10" s="18">
        <v>-23355.96</v>
      </c>
      <c r="J10" s="19">
        <v>-1036868.8799999976</v>
      </c>
      <c r="K10" s="12"/>
      <c r="L10" s="17">
        <v>45323</v>
      </c>
      <c r="M10" s="18">
        <v>0</v>
      </c>
      <c r="N10" s="18">
        <v>37343.74</v>
      </c>
      <c r="O10" s="19">
        <v>-5815288</v>
      </c>
      <c r="P10" s="20"/>
      <c r="Q10" s="21"/>
      <c r="R10" s="22"/>
    </row>
    <row r="11" spans="1:18" x14ac:dyDescent="0.2">
      <c r="B11" s="17">
        <v>45352</v>
      </c>
      <c r="C11" s="18">
        <v>0</v>
      </c>
      <c r="D11" s="18">
        <v>60699.7</v>
      </c>
      <c r="E11" s="19">
        <v>-4717719.4200000018</v>
      </c>
      <c r="F11" s="23"/>
      <c r="G11" s="17">
        <v>45352</v>
      </c>
      <c r="H11" s="18">
        <v>0</v>
      </c>
      <c r="I11" s="18">
        <v>-23355.96</v>
      </c>
      <c r="J11" s="19">
        <v>-1060224.8399999975</v>
      </c>
      <c r="K11" s="23"/>
      <c r="L11" s="17">
        <v>45352</v>
      </c>
      <c r="M11" s="18">
        <v>0</v>
      </c>
      <c r="N11" s="18">
        <v>37343.74</v>
      </c>
      <c r="O11" s="19">
        <v>-5777944.2599999998</v>
      </c>
      <c r="P11" s="23"/>
      <c r="Q11" s="21"/>
      <c r="R11" s="22"/>
    </row>
    <row r="12" spans="1:18" x14ac:dyDescent="0.2">
      <c r="B12" s="17">
        <v>45383</v>
      </c>
      <c r="C12" s="18">
        <v>0</v>
      </c>
      <c r="D12" s="18">
        <v>60699.7</v>
      </c>
      <c r="E12" s="19">
        <v>-4657019.7200000016</v>
      </c>
      <c r="F12" s="23"/>
      <c r="G12" s="17">
        <v>45383</v>
      </c>
      <c r="H12" s="18">
        <v>0</v>
      </c>
      <c r="I12" s="18">
        <v>-23355.96</v>
      </c>
      <c r="J12" s="19">
        <v>-1083580.7999999975</v>
      </c>
      <c r="K12" s="23"/>
      <c r="L12" s="17">
        <v>45383</v>
      </c>
      <c r="M12" s="18">
        <v>0</v>
      </c>
      <c r="N12" s="18">
        <v>37343.74</v>
      </c>
      <c r="O12" s="19">
        <v>-5740600.5199999996</v>
      </c>
      <c r="P12" s="23"/>
      <c r="Q12" s="21"/>
      <c r="R12" s="22"/>
    </row>
    <row r="13" spans="1:18" x14ac:dyDescent="0.2">
      <c r="B13" s="17">
        <v>45413</v>
      </c>
      <c r="C13" s="18">
        <v>0</v>
      </c>
      <c r="D13" s="18">
        <v>60699.7</v>
      </c>
      <c r="E13" s="19">
        <v>-4596320.0200000014</v>
      </c>
      <c r="F13" s="24"/>
      <c r="G13" s="17">
        <v>45413</v>
      </c>
      <c r="H13" s="18">
        <v>0</v>
      </c>
      <c r="I13" s="18">
        <v>-23355.96</v>
      </c>
      <c r="J13" s="19">
        <v>-1106936.7599999974</v>
      </c>
      <c r="K13" s="24"/>
      <c r="L13" s="17">
        <v>45413</v>
      </c>
      <c r="M13" s="18">
        <v>0</v>
      </c>
      <c r="N13" s="18">
        <v>37343.74</v>
      </c>
      <c r="O13" s="19">
        <v>-5703256.7799999993</v>
      </c>
      <c r="R13" s="22"/>
    </row>
    <row r="14" spans="1:18" x14ac:dyDescent="0.2">
      <c r="B14" s="17">
        <v>45444</v>
      </c>
      <c r="C14" s="18">
        <v>0</v>
      </c>
      <c r="D14" s="18">
        <v>60699.7</v>
      </c>
      <c r="E14" s="19">
        <v>-4535620.3200000012</v>
      </c>
      <c r="F14" s="24"/>
      <c r="G14" s="17">
        <v>45444</v>
      </c>
      <c r="H14" s="18">
        <v>0</v>
      </c>
      <c r="I14" s="18">
        <v>-23355.96</v>
      </c>
      <c r="J14" s="19">
        <v>-1130292.7199999974</v>
      </c>
      <c r="K14" s="24"/>
      <c r="L14" s="17">
        <v>45444</v>
      </c>
      <c r="M14" s="18">
        <v>0</v>
      </c>
      <c r="N14" s="18">
        <v>37343.74</v>
      </c>
      <c r="O14" s="19">
        <v>-5665913.0399999991</v>
      </c>
      <c r="R14" s="22"/>
    </row>
    <row r="15" spans="1:18" x14ac:dyDescent="0.2">
      <c r="B15" s="17">
        <v>45474</v>
      </c>
      <c r="C15" s="18">
        <v>0</v>
      </c>
      <c r="D15" s="18">
        <v>60699.7</v>
      </c>
      <c r="E15" s="19">
        <v>-4474920.620000001</v>
      </c>
      <c r="F15" s="24"/>
      <c r="G15" s="17">
        <v>45474</v>
      </c>
      <c r="H15" s="18">
        <v>0</v>
      </c>
      <c r="I15" s="18">
        <v>-23355.96</v>
      </c>
      <c r="J15" s="19">
        <v>-1153648.6799999974</v>
      </c>
      <c r="K15" s="24"/>
      <c r="L15" s="17">
        <v>45474</v>
      </c>
      <c r="M15" s="18">
        <v>0</v>
      </c>
      <c r="N15" s="18">
        <v>37343.74</v>
      </c>
      <c r="O15" s="19">
        <v>-5628569.2999999989</v>
      </c>
      <c r="R15" s="22"/>
    </row>
    <row r="16" spans="1:18" x14ac:dyDescent="0.2">
      <c r="B16" s="17">
        <v>45505</v>
      </c>
      <c r="C16" s="18">
        <v>0</v>
      </c>
      <c r="D16" s="18">
        <v>60699.7</v>
      </c>
      <c r="E16" s="19">
        <v>-4414220.9200000009</v>
      </c>
      <c r="F16" s="24"/>
      <c r="G16" s="17">
        <v>45505</v>
      </c>
      <c r="H16" s="18">
        <v>0</v>
      </c>
      <c r="I16" s="18">
        <v>-23355.96</v>
      </c>
      <c r="J16" s="19">
        <v>-1177004.6399999973</v>
      </c>
      <c r="K16" s="24"/>
      <c r="L16" s="17">
        <v>45505</v>
      </c>
      <c r="M16" s="18">
        <v>0</v>
      </c>
      <c r="N16" s="18">
        <v>37343.74</v>
      </c>
      <c r="O16" s="19">
        <v>-5591225.5599999987</v>
      </c>
      <c r="R16" s="22"/>
    </row>
    <row r="17" spans="2:18" x14ac:dyDescent="0.2">
      <c r="B17" s="17">
        <v>45536</v>
      </c>
      <c r="C17" s="18">
        <v>0</v>
      </c>
      <c r="D17" s="18">
        <v>60699.7</v>
      </c>
      <c r="E17" s="19">
        <v>-4353521.2200000007</v>
      </c>
      <c r="F17" s="24"/>
      <c r="G17" s="17">
        <v>45536</v>
      </c>
      <c r="H17" s="18">
        <v>0</v>
      </c>
      <c r="I17" s="18">
        <v>-23355.96</v>
      </c>
      <c r="J17" s="19">
        <v>-1200360.5999999973</v>
      </c>
      <c r="K17" s="24"/>
      <c r="L17" s="17">
        <v>45536</v>
      </c>
      <c r="M17" s="18">
        <v>0</v>
      </c>
      <c r="N17" s="18">
        <v>37343.74</v>
      </c>
      <c r="O17" s="19">
        <v>-5553881.8199999984</v>
      </c>
      <c r="R17" s="22"/>
    </row>
    <row r="18" spans="2:18" x14ac:dyDescent="0.2">
      <c r="B18" s="17">
        <v>45566</v>
      </c>
      <c r="C18" s="18">
        <v>0</v>
      </c>
      <c r="D18" s="18">
        <v>60699.7</v>
      </c>
      <c r="E18" s="19">
        <v>-4292821.5200000005</v>
      </c>
      <c r="F18" s="24"/>
      <c r="G18" s="17">
        <v>45566</v>
      </c>
      <c r="H18" s="18">
        <v>0</v>
      </c>
      <c r="I18" s="18">
        <v>-23355.96</v>
      </c>
      <c r="J18" s="19">
        <v>-1223716.5599999973</v>
      </c>
      <c r="K18" s="25"/>
      <c r="L18" s="17">
        <v>45566</v>
      </c>
      <c r="M18" s="18">
        <v>0</v>
      </c>
      <c r="N18" s="18">
        <v>37343.74</v>
      </c>
      <c r="O18" s="19">
        <v>-5516538.0799999982</v>
      </c>
      <c r="R18" s="22"/>
    </row>
    <row r="19" spans="2:18" x14ac:dyDescent="0.2">
      <c r="B19" s="17">
        <v>45597</v>
      </c>
      <c r="C19" s="18">
        <v>0</v>
      </c>
      <c r="D19" s="18">
        <v>60699.7</v>
      </c>
      <c r="E19" s="26">
        <v>-4232121.82</v>
      </c>
      <c r="G19" s="17">
        <v>45597</v>
      </c>
      <c r="H19" s="18">
        <v>0</v>
      </c>
      <c r="I19" s="18">
        <v>-23355.96</v>
      </c>
      <c r="J19" s="26">
        <v>-1247072.5199999972</v>
      </c>
      <c r="K19" s="27"/>
      <c r="L19" s="17">
        <v>45597</v>
      </c>
      <c r="M19" s="18">
        <v>0</v>
      </c>
      <c r="N19" s="18">
        <v>37343.74</v>
      </c>
      <c r="O19" s="26">
        <v>-5479194.339999998</v>
      </c>
      <c r="P19" s="28"/>
      <c r="R19" s="22"/>
    </row>
    <row r="20" spans="2:18" x14ac:dyDescent="0.2">
      <c r="B20" s="17">
        <v>45627</v>
      </c>
      <c r="C20" s="29">
        <v>0</v>
      </c>
      <c r="D20" s="18">
        <v>60699.7</v>
      </c>
      <c r="E20" s="30">
        <v>-4171422.12</v>
      </c>
      <c r="F20" s="2"/>
      <c r="G20" s="17">
        <v>45627</v>
      </c>
      <c r="H20" s="18">
        <v>0</v>
      </c>
      <c r="I20" s="18">
        <v>-23355.96</v>
      </c>
      <c r="J20" s="30">
        <v>-1270428.4799999972</v>
      </c>
      <c r="K20" s="2"/>
      <c r="L20" s="17">
        <v>45627</v>
      </c>
      <c r="M20" s="18">
        <v>0</v>
      </c>
      <c r="N20" s="18">
        <v>37343.74</v>
      </c>
      <c r="O20" s="26">
        <v>-5441850.5999999978</v>
      </c>
      <c r="P20" s="2"/>
      <c r="R20" s="22"/>
    </row>
    <row r="21" spans="2:18" ht="13.9" customHeight="1" x14ac:dyDescent="0.2">
      <c r="B21" s="31"/>
      <c r="C21" s="32"/>
      <c r="D21" s="32"/>
      <c r="E21" s="33"/>
      <c r="F21" s="7"/>
      <c r="G21" s="31"/>
      <c r="H21" s="32"/>
      <c r="I21" s="32"/>
      <c r="J21" s="33"/>
      <c r="K21" s="1"/>
      <c r="L21" s="31"/>
      <c r="M21" s="32"/>
      <c r="N21" s="32"/>
      <c r="O21" s="33"/>
      <c r="P21" s="34"/>
      <c r="R21" s="22"/>
    </row>
    <row r="22" spans="2:18" ht="20.25" customHeight="1" x14ac:dyDescent="0.2">
      <c r="F22" s="1"/>
      <c r="K22" s="6"/>
      <c r="P22" s="10"/>
      <c r="R22" s="22"/>
    </row>
    <row r="23" spans="2:18" x14ac:dyDescent="0.2">
      <c r="B23" s="14" t="s">
        <v>128</v>
      </c>
      <c r="C23" s="15" t="s">
        <v>129</v>
      </c>
      <c r="D23" s="15" t="s">
        <v>130</v>
      </c>
      <c r="E23" s="16" t="s">
        <v>131</v>
      </c>
      <c r="F23" s="6"/>
      <c r="G23" s="14" t="s">
        <v>132</v>
      </c>
      <c r="H23" s="15" t="s">
        <v>129</v>
      </c>
      <c r="I23" s="15" t="s">
        <v>130</v>
      </c>
      <c r="J23" s="16" t="s">
        <v>131</v>
      </c>
      <c r="K23" s="6"/>
      <c r="L23" s="14" t="s">
        <v>133</v>
      </c>
      <c r="M23" s="15" t="s">
        <v>129</v>
      </c>
      <c r="N23" s="15" t="s">
        <v>130</v>
      </c>
      <c r="O23" s="16" t="s">
        <v>131</v>
      </c>
      <c r="P23" s="23"/>
      <c r="R23" s="22"/>
    </row>
    <row r="24" spans="2:18" x14ac:dyDescent="0.2">
      <c r="B24" s="17">
        <v>45627</v>
      </c>
      <c r="C24" s="35">
        <v>0</v>
      </c>
      <c r="D24" s="35">
        <v>60699.7</v>
      </c>
      <c r="E24" s="36">
        <v>-4171422.12</v>
      </c>
      <c r="F24" s="6"/>
      <c r="G24" s="17">
        <v>45627</v>
      </c>
      <c r="H24" s="35">
        <v>0</v>
      </c>
      <c r="I24" s="35">
        <v>-23355.96</v>
      </c>
      <c r="J24" s="36">
        <v>-1270428.4799999972</v>
      </c>
      <c r="K24" s="6"/>
      <c r="L24" s="17">
        <v>45627</v>
      </c>
      <c r="M24" s="35">
        <v>0</v>
      </c>
      <c r="N24" s="35">
        <v>37343.74</v>
      </c>
      <c r="O24" s="36">
        <v>-5441850.5999999978</v>
      </c>
      <c r="P24" s="23"/>
      <c r="R24" s="22"/>
    </row>
    <row r="25" spans="2:18" x14ac:dyDescent="0.2">
      <c r="B25" s="17">
        <v>45658</v>
      </c>
      <c r="C25" s="35">
        <v>0</v>
      </c>
      <c r="D25" s="35">
        <v>60699.7</v>
      </c>
      <c r="E25" s="36">
        <v>-4110722.42</v>
      </c>
      <c r="F25" s="6"/>
      <c r="G25" s="17">
        <v>45658</v>
      </c>
      <c r="H25" s="35">
        <v>0</v>
      </c>
      <c r="I25" s="35">
        <v>-23355.96</v>
      </c>
      <c r="J25" s="36">
        <v>-1293784.4399999972</v>
      </c>
      <c r="K25" s="6"/>
      <c r="L25" s="17">
        <v>45658</v>
      </c>
      <c r="M25" s="35">
        <v>0</v>
      </c>
      <c r="N25" s="35">
        <v>37343.74</v>
      </c>
      <c r="O25" s="36">
        <v>-5404506.8599999975</v>
      </c>
      <c r="P25" s="23"/>
      <c r="Q25" s="37"/>
      <c r="R25" s="22"/>
    </row>
    <row r="26" spans="2:18" x14ac:dyDescent="0.2">
      <c r="B26" s="17">
        <v>45689</v>
      </c>
      <c r="C26" s="35">
        <v>0</v>
      </c>
      <c r="D26" s="35">
        <v>60699.7</v>
      </c>
      <c r="E26" s="36">
        <v>-4050022.7199999997</v>
      </c>
      <c r="F26" s="6"/>
      <c r="G26" s="17">
        <v>45689</v>
      </c>
      <c r="H26" s="35">
        <v>0</v>
      </c>
      <c r="I26" s="35">
        <v>-23355.96</v>
      </c>
      <c r="J26" s="36">
        <v>-1317140.3999999971</v>
      </c>
      <c r="K26" s="6"/>
      <c r="L26" s="17">
        <v>45689</v>
      </c>
      <c r="M26" s="35">
        <v>0</v>
      </c>
      <c r="N26" s="35">
        <v>37343.74</v>
      </c>
      <c r="O26" s="36">
        <v>-5367163.1199999973</v>
      </c>
      <c r="P26" s="24"/>
      <c r="R26" s="22"/>
    </row>
    <row r="27" spans="2:18" x14ac:dyDescent="0.2">
      <c r="B27" s="17">
        <v>45717</v>
      </c>
      <c r="C27" s="35">
        <v>0</v>
      </c>
      <c r="D27" s="35">
        <v>60699.7</v>
      </c>
      <c r="E27" s="36">
        <v>-3989323.0199999996</v>
      </c>
      <c r="F27" s="6"/>
      <c r="G27" s="17">
        <v>45717</v>
      </c>
      <c r="H27" s="35">
        <v>0</v>
      </c>
      <c r="I27" s="35">
        <v>-23355.96</v>
      </c>
      <c r="J27" s="36">
        <v>-1340496.3599999971</v>
      </c>
      <c r="K27" s="6"/>
      <c r="L27" s="17">
        <v>45717</v>
      </c>
      <c r="M27" s="35">
        <v>0</v>
      </c>
      <c r="N27" s="35">
        <v>37343.74</v>
      </c>
      <c r="O27" s="36">
        <v>-5329819.3799999971</v>
      </c>
      <c r="P27" s="29"/>
      <c r="Q27" s="38"/>
      <c r="R27" s="22"/>
    </row>
    <row r="28" spans="2:18" x14ac:dyDescent="0.2">
      <c r="B28" s="17">
        <v>45748</v>
      </c>
      <c r="C28" s="35">
        <v>0</v>
      </c>
      <c r="D28" s="35">
        <v>60699.7</v>
      </c>
      <c r="E28" s="36">
        <v>-3928623.3199999994</v>
      </c>
      <c r="F28" s="6"/>
      <c r="G28" s="17">
        <v>45748</v>
      </c>
      <c r="H28" s="35">
        <v>0</v>
      </c>
      <c r="I28" s="35">
        <v>-23355.96</v>
      </c>
      <c r="J28" s="36">
        <v>-1363852.319999997</v>
      </c>
      <c r="K28" s="6"/>
      <c r="L28" s="17">
        <v>45748</v>
      </c>
      <c r="M28" s="35">
        <v>0</v>
      </c>
      <c r="N28" s="35">
        <v>37343.74</v>
      </c>
      <c r="O28" s="36">
        <v>-5292475.6399999969</v>
      </c>
      <c r="R28" s="22"/>
    </row>
    <row r="29" spans="2:18" x14ac:dyDescent="0.2">
      <c r="B29" s="17">
        <v>45778</v>
      </c>
      <c r="C29" s="35">
        <v>0</v>
      </c>
      <c r="D29" s="35">
        <v>60699.7</v>
      </c>
      <c r="E29" s="36">
        <v>-3867923.6199999992</v>
      </c>
      <c r="F29" s="6"/>
      <c r="G29" s="17">
        <v>45778</v>
      </c>
      <c r="H29" s="35">
        <v>0</v>
      </c>
      <c r="I29" s="35">
        <v>-23355.96</v>
      </c>
      <c r="J29" s="36">
        <v>-1387208.279999997</v>
      </c>
      <c r="K29" s="6"/>
      <c r="L29" s="17">
        <v>45778</v>
      </c>
      <c r="M29" s="35">
        <v>0</v>
      </c>
      <c r="N29" s="35">
        <v>37343.74</v>
      </c>
      <c r="O29" s="36">
        <v>-5255131.8999999966</v>
      </c>
      <c r="P29" s="12"/>
      <c r="R29" s="22"/>
    </row>
    <row r="30" spans="2:18" x14ac:dyDescent="0.2">
      <c r="B30" s="17">
        <v>45809</v>
      </c>
      <c r="C30" s="35">
        <v>0</v>
      </c>
      <c r="D30" s="35">
        <v>60699.7</v>
      </c>
      <c r="E30" s="36">
        <v>-3807223.919999999</v>
      </c>
      <c r="F30" s="6"/>
      <c r="G30" s="17">
        <v>45809</v>
      </c>
      <c r="H30" s="35">
        <v>0</v>
      </c>
      <c r="I30" s="35">
        <v>-23355.96</v>
      </c>
      <c r="J30" s="36">
        <v>-1410564.239999997</v>
      </c>
      <c r="K30" s="6"/>
      <c r="L30" s="17">
        <v>45809</v>
      </c>
      <c r="M30" s="35">
        <v>0</v>
      </c>
      <c r="N30" s="35">
        <v>37343.74</v>
      </c>
      <c r="O30" s="36">
        <v>-5217788.1599999964</v>
      </c>
      <c r="P30" s="37"/>
      <c r="R30" s="22"/>
    </row>
    <row r="31" spans="2:18" x14ac:dyDescent="0.2">
      <c r="B31" s="17">
        <v>45839</v>
      </c>
      <c r="C31" s="35">
        <v>0</v>
      </c>
      <c r="D31" s="35">
        <v>60699.7</v>
      </c>
      <c r="E31" s="36">
        <v>-3746524.2199999988</v>
      </c>
      <c r="F31" s="6"/>
      <c r="G31" s="17">
        <v>45839</v>
      </c>
      <c r="H31" s="35">
        <v>0</v>
      </c>
      <c r="I31" s="35">
        <v>-23355.96</v>
      </c>
      <c r="J31" s="36">
        <v>-1433920.1999999969</v>
      </c>
      <c r="K31" s="6"/>
      <c r="L31" s="17">
        <v>45839</v>
      </c>
      <c r="M31" s="35">
        <v>0</v>
      </c>
      <c r="N31" s="35">
        <v>37343.74</v>
      </c>
      <c r="O31" s="36">
        <v>-5180444.4199999962</v>
      </c>
      <c r="R31" s="22"/>
    </row>
    <row r="32" spans="2:18" x14ac:dyDescent="0.2">
      <c r="B32" s="17">
        <v>45870</v>
      </c>
      <c r="C32" s="35">
        <v>0</v>
      </c>
      <c r="D32" s="35">
        <v>60699.7</v>
      </c>
      <c r="E32" s="36">
        <v>-3685824.5199999986</v>
      </c>
      <c r="F32" s="6"/>
      <c r="G32" s="17">
        <v>45870</v>
      </c>
      <c r="H32" s="35">
        <v>0</v>
      </c>
      <c r="I32" s="35">
        <v>-23355.96</v>
      </c>
      <c r="J32" s="36">
        <v>-1457276.1599999969</v>
      </c>
      <c r="K32" s="6"/>
      <c r="L32" s="17">
        <v>45870</v>
      </c>
      <c r="M32" s="35">
        <v>0</v>
      </c>
      <c r="N32" s="35">
        <v>37343.74</v>
      </c>
      <c r="O32" s="36">
        <v>-5143100.679999996</v>
      </c>
      <c r="P32" s="12"/>
      <c r="R32" s="22"/>
    </row>
    <row r="33" spans="2:18" ht="13.5" customHeight="1" x14ac:dyDescent="0.2">
      <c r="B33" s="17">
        <v>45901</v>
      </c>
      <c r="C33" s="35">
        <v>0</v>
      </c>
      <c r="D33" s="35">
        <v>60699.7</v>
      </c>
      <c r="E33" s="36">
        <v>-3625124.8199999984</v>
      </c>
      <c r="F33" s="6"/>
      <c r="G33" s="17">
        <v>45901</v>
      </c>
      <c r="H33" s="35">
        <v>0</v>
      </c>
      <c r="I33" s="35">
        <v>-23355.96</v>
      </c>
      <c r="J33" s="36">
        <v>-1480632.1199999969</v>
      </c>
      <c r="K33" s="6"/>
      <c r="L33" s="17">
        <v>45901</v>
      </c>
      <c r="M33" s="35">
        <v>0</v>
      </c>
      <c r="N33" s="35">
        <v>37343.74</v>
      </c>
      <c r="O33" s="36">
        <v>-5105756.9399999958</v>
      </c>
      <c r="P33" s="12"/>
      <c r="R33" s="22"/>
    </row>
    <row r="34" spans="2:18" ht="13.5" customHeight="1" x14ac:dyDescent="0.2">
      <c r="B34" s="17">
        <v>45931</v>
      </c>
      <c r="C34" s="35">
        <v>0</v>
      </c>
      <c r="D34" s="35">
        <v>60699.7</v>
      </c>
      <c r="E34" s="36">
        <v>-3564425.1199999982</v>
      </c>
      <c r="F34" s="6"/>
      <c r="G34" s="17">
        <v>45931</v>
      </c>
      <c r="H34" s="35">
        <v>0</v>
      </c>
      <c r="I34" s="35">
        <v>-23355.96</v>
      </c>
      <c r="J34" s="36">
        <v>-1503988.0799999968</v>
      </c>
      <c r="K34" s="6"/>
      <c r="L34" s="17">
        <v>45931</v>
      </c>
      <c r="M34" s="35">
        <v>0</v>
      </c>
      <c r="N34" s="35">
        <v>37343.74</v>
      </c>
      <c r="O34" s="36">
        <v>-5068413.1999999955</v>
      </c>
      <c r="R34" s="22"/>
    </row>
    <row r="35" spans="2:18" ht="13.5" customHeight="1" x14ac:dyDescent="0.2">
      <c r="B35" s="17">
        <v>45962</v>
      </c>
      <c r="C35" s="35">
        <v>0</v>
      </c>
      <c r="D35" s="35">
        <v>60699.7</v>
      </c>
      <c r="E35" s="36">
        <v>-3503725.4199999981</v>
      </c>
      <c r="F35" s="6"/>
      <c r="G35" s="17">
        <v>45962</v>
      </c>
      <c r="H35" s="35">
        <v>0</v>
      </c>
      <c r="I35" s="35">
        <v>-23355.96</v>
      </c>
      <c r="J35" s="36">
        <v>-1527344.0399999968</v>
      </c>
      <c r="K35" s="6"/>
      <c r="L35" s="17">
        <v>45962</v>
      </c>
      <c r="M35" s="35">
        <v>0</v>
      </c>
      <c r="N35" s="35">
        <v>37343.74</v>
      </c>
      <c r="O35" s="36">
        <v>-5031069.4599999953</v>
      </c>
      <c r="R35" s="22"/>
    </row>
    <row r="36" spans="2:18" ht="13.5" customHeight="1" x14ac:dyDescent="0.2">
      <c r="B36" s="17">
        <v>45992</v>
      </c>
      <c r="C36" s="35">
        <v>0</v>
      </c>
      <c r="D36" s="35">
        <v>60699.7</v>
      </c>
      <c r="E36" s="36">
        <v>-3443025.7199999979</v>
      </c>
      <c r="F36" s="6"/>
      <c r="G36" s="17">
        <v>45992</v>
      </c>
      <c r="H36" s="35">
        <v>0</v>
      </c>
      <c r="I36" s="35">
        <v>-23355.96</v>
      </c>
      <c r="J36" s="36">
        <v>-1550699.9999999967</v>
      </c>
      <c r="K36" s="6"/>
      <c r="L36" s="17">
        <v>45992</v>
      </c>
      <c r="M36" s="35">
        <v>0</v>
      </c>
      <c r="N36" s="35">
        <v>37343.74</v>
      </c>
      <c r="O36" s="36">
        <v>-4993725.7199999951</v>
      </c>
      <c r="P36" s="28"/>
      <c r="R36" s="22"/>
    </row>
    <row r="37" spans="2:18" ht="13.5" customHeight="1" x14ac:dyDescent="0.25">
      <c r="B37" s="39"/>
      <c r="C37" s="40"/>
      <c r="D37" s="40"/>
      <c r="E37" s="41"/>
      <c r="G37" s="39"/>
      <c r="H37" s="40"/>
      <c r="I37" s="40"/>
      <c r="J37" s="41"/>
      <c r="K37" s="24"/>
      <c r="L37" s="39"/>
      <c r="M37" s="40"/>
      <c r="N37" s="40"/>
      <c r="O37" s="41"/>
      <c r="P37" s="37"/>
      <c r="R37" s="22"/>
    </row>
    <row r="38" spans="2:18" ht="13.5" customHeight="1" x14ac:dyDescent="0.2">
      <c r="B38" s="42"/>
      <c r="C38" s="32"/>
      <c r="D38" s="43"/>
      <c r="E38" s="44"/>
      <c r="F38" s="24"/>
      <c r="G38" s="45"/>
      <c r="H38" s="32"/>
      <c r="I38" s="43"/>
      <c r="J38" s="44"/>
      <c r="K38" s="24"/>
      <c r="L38" s="45"/>
      <c r="M38" s="32"/>
      <c r="N38" s="43"/>
      <c r="O38" s="44"/>
      <c r="P38" s="37"/>
      <c r="R38" s="22"/>
    </row>
    <row r="39" spans="2:18" ht="13.5" customHeight="1" x14ac:dyDescent="0.2">
      <c r="E39" s="46"/>
      <c r="F39" s="24"/>
      <c r="J39" s="46"/>
      <c r="K39" s="24"/>
      <c r="R39" s="22"/>
    </row>
    <row r="49" spans="1:18" s="13" customFormat="1" x14ac:dyDescent="0.2">
      <c r="A49" s="3"/>
      <c r="B49" s="3"/>
      <c r="C49" s="3"/>
      <c r="D49" s="3"/>
      <c r="E49" s="3"/>
      <c r="F49" s="12"/>
      <c r="G49" s="3"/>
      <c r="H49" s="3"/>
      <c r="I49" s="3"/>
      <c r="J49" s="3"/>
      <c r="K49" s="3"/>
      <c r="L49" s="3"/>
      <c r="M49" s="3"/>
      <c r="N49" s="3"/>
      <c r="O49" s="3"/>
      <c r="P49" s="3"/>
      <c r="R49" s="3"/>
    </row>
    <row r="50" spans="1:18" s="13" customFormat="1" x14ac:dyDescent="0.2">
      <c r="A50" s="3"/>
      <c r="B50" s="3"/>
      <c r="C50" s="3"/>
      <c r="D50" s="3"/>
      <c r="E50" s="3"/>
      <c r="F50" s="12"/>
      <c r="G50" s="3"/>
      <c r="H50" s="3"/>
      <c r="I50" s="3"/>
      <c r="J50" s="3"/>
      <c r="K50" s="3"/>
      <c r="L50" s="3"/>
      <c r="M50" s="3"/>
      <c r="N50" s="3"/>
      <c r="O50" s="3"/>
      <c r="P50" s="3"/>
      <c r="R50" s="3"/>
    </row>
    <row r="51" spans="1:18" s="13" customFormat="1" x14ac:dyDescent="0.2">
      <c r="A51" s="3"/>
      <c r="B51" s="3"/>
      <c r="C51" s="3"/>
      <c r="D51" s="3"/>
      <c r="E51" s="3"/>
      <c r="F51" s="12"/>
      <c r="G51" s="3"/>
      <c r="H51" s="3"/>
      <c r="I51" s="3"/>
      <c r="J51" s="3"/>
      <c r="K51" s="3"/>
      <c r="L51" s="3"/>
      <c r="M51" s="3"/>
      <c r="N51" s="3"/>
      <c r="O51" s="3"/>
      <c r="P51" s="3"/>
      <c r="R51" s="3"/>
    </row>
    <row r="52" spans="1:18" s="13" customFormat="1" x14ac:dyDescent="0.2">
      <c r="A52" s="3"/>
      <c r="B52" s="3"/>
      <c r="C52" s="3"/>
      <c r="D52" s="3"/>
      <c r="E52" s="3"/>
      <c r="F52" s="12"/>
      <c r="G52" s="3"/>
      <c r="H52" s="3"/>
      <c r="I52" s="3"/>
      <c r="J52" s="3"/>
      <c r="K52" s="3"/>
      <c r="L52" s="3"/>
      <c r="M52" s="3"/>
      <c r="N52" s="3"/>
      <c r="O52" s="3"/>
      <c r="P52" s="3"/>
      <c r="R52" s="3"/>
    </row>
    <row r="53" spans="1:18" s="13" customFormat="1" x14ac:dyDescent="0.2">
      <c r="A53" s="3"/>
      <c r="B53" s="3"/>
      <c r="C53" s="3"/>
      <c r="D53" s="3"/>
      <c r="E53" s="3"/>
      <c r="F53" s="12"/>
      <c r="G53" s="3"/>
      <c r="H53" s="3"/>
      <c r="I53" s="3"/>
      <c r="J53" s="3"/>
      <c r="K53" s="3"/>
      <c r="L53" s="3"/>
      <c r="M53" s="3"/>
      <c r="N53" s="3"/>
      <c r="O53" s="3"/>
      <c r="P53" s="3"/>
      <c r="R53" s="3"/>
    </row>
    <row r="54" spans="1:18" s="13" customFormat="1" x14ac:dyDescent="0.2">
      <c r="A54" s="3"/>
      <c r="B54" s="3"/>
      <c r="C54" s="3"/>
      <c r="D54" s="3"/>
      <c r="E54" s="3"/>
      <c r="F54" s="12"/>
      <c r="G54" s="3"/>
      <c r="H54" s="3"/>
      <c r="I54" s="3"/>
      <c r="J54" s="3"/>
      <c r="K54" s="3"/>
      <c r="L54" s="3"/>
      <c r="M54" s="3"/>
      <c r="N54" s="3"/>
      <c r="O54" s="3"/>
      <c r="P54" s="3"/>
      <c r="R54" s="3"/>
    </row>
    <row r="55" spans="1:18" s="13" customFormat="1" x14ac:dyDescent="0.2">
      <c r="A55" s="3"/>
      <c r="B55" s="3"/>
      <c r="C55" s="3"/>
      <c r="D55" s="3"/>
      <c r="E55" s="3"/>
      <c r="F55" s="12"/>
      <c r="G55" s="3"/>
      <c r="H55" s="3"/>
      <c r="I55" s="3"/>
      <c r="J55" s="3"/>
      <c r="K55" s="3"/>
      <c r="L55" s="3"/>
      <c r="M55" s="3"/>
      <c r="N55" s="3"/>
      <c r="O55" s="3"/>
      <c r="P55" s="3"/>
      <c r="R55" s="3"/>
    </row>
    <row r="56" spans="1:18" s="13" customFormat="1" x14ac:dyDescent="0.2">
      <c r="A56" s="3"/>
      <c r="B56" s="3"/>
      <c r="C56" s="3"/>
      <c r="D56" s="3"/>
      <c r="E56" s="3"/>
      <c r="F56" s="12"/>
      <c r="G56" s="3"/>
      <c r="H56" s="3"/>
      <c r="I56" s="3"/>
      <c r="J56" s="3"/>
      <c r="K56" s="3"/>
      <c r="L56" s="3"/>
      <c r="M56" s="3"/>
      <c r="N56" s="3"/>
      <c r="O56" s="3"/>
      <c r="P56" s="3"/>
      <c r="R56" s="3"/>
    </row>
    <row r="57" spans="1:18" s="13" customFormat="1" x14ac:dyDescent="0.2">
      <c r="A57" s="3"/>
      <c r="B57" s="3"/>
      <c r="C57" s="3"/>
      <c r="D57" s="3"/>
      <c r="E57" s="3"/>
      <c r="F57" s="12"/>
      <c r="G57" s="3"/>
      <c r="H57" s="3"/>
      <c r="I57" s="3"/>
      <c r="J57" s="3"/>
      <c r="K57" s="3"/>
      <c r="L57" s="3"/>
      <c r="M57" s="3"/>
      <c r="N57" s="3"/>
      <c r="O57" s="3"/>
      <c r="P57" s="3"/>
      <c r="R57" s="3"/>
    </row>
    <row r="58" spans="1:18" s="13" customFormat="1" x14ac:dyDescent="0.2">
      <c r="A58" s="3"/>
      <c r="B58" s="3"/>
      <c r="C58" s="3"/>
      <c r="D58" s="3"/>
      <c r="E58" s="3"/>
      <c r="F58" s="12"/>
      <c r="G58" s="3"/>
      <c r="H58" s="3"/>
      <c r="I58" s="3"/>
      <c r="J58" s="3"/>
      <c r="K58" s="3"/>
      <c r="L58" s="3"/>
      <c r="M58" s="3"/>
      <c r="N58" s="3"/>
      <c r="O58" s="3"/>
      <c r="P58" s="3"/>
      <c r="R58" s="3"/>
    </row>
    <row r="59" spans="1:18" s="13" customFormat="1" x14ac:dyDescent="0.2">
      <c r="A59" s="3"/>
      <c r="B59" s="3"/>
      <c r="C59" s="3"/>
      <c r="D59" s="3"/>
      <c r="E59" s="3"/>
      <c r="F59" s="12"/>
      <c r="G59" s="3"/>
      <c r="H59" s="3"/>
      <c r="I59" s="3"/>
      <c r="J59" s="3"/>
      <c r="K59" s="3"/>
      <c r="L59" s="3"/>
      <c r="M59" s="3"/>
      <c r="N59" s="3"/>
      <c r="O59" s="3"/>
      <c r="P59" s="3"/>
      <c r="R59" s="3"/>
    </row>
    <row r="60" spans="1:18" s="13" customFormat="1" x14ac:dyDescent="0.2">
      <c r="A60" s="3"/>
      <c r="B60" s="3"/>
      <c r="C60" s="3"/>
      <c r="D60" s="3"/>
      <c r="E60" s="3"/>
      <c r="F60" s="12"/>
      <c r="G60" s="3"/>
      <c r="H60" s="3"/>
      <c r="I60" s="3"/>
      <c r="J60" s="3"/>
      <c r="K60" s="3"/>
      <c r="L60" s="3"/>
      <c r="M60" s="3"/>
      <c r="N60" s="3"/>
      <c r="O60" s="3"/>
      <c r="P60" s="3"/>
      <c r="R60" s="3"/>
    </row>
    <row r="61" spans="1:18" s="13" customFormat="1" x14ac:dyDescent="0.2">
      <c r="A61" s="3"/>
      <c r="B61" s="3"/>
      <c r="C61" s="3"/>
      <c r="D61" s="3"/>
      <c r="E61" s="3"/>
      <c r="F61" s="12"/>
      <c r="G61" s="3"/>
      <c r="H61" s="3"/>
      <c r="I61" s="3"/>
      <c r="J61" s="3"/>
      <c r="K61" s="3"/>
      <c r="L61" s="3"/>
      <c r="M61" s="3"/>
      <c r="N61" s="3"/>
      <c r="O61" s="3"/>
      <c r="P61" s="3"/>
      <c r="R61" s="3"/>
    </row>
    <row r="62" spans="1:18" s="13" customFormat="1" x14ac:dyDescent="0.2">
      <c r="A62" s="3"/>
      <c r="B62" s="3"/>
      <c r="C62" s="3"/>
      <c r="D62" s="3"/>
      <c r="E62" s="3"/>
      <c r="F62" s="12"/>
      <c r="G62" s="3"/>
      <c r="H62" s="3"/>
      <c r="I62" s="3"/>
      <c r="J62" s="3"/>
      <c r="K62" s="3"/>
      <c r="L62" s="3"/>
      <c r="M62" s="3"/>
      <c r="N62" s="3"/>
      <c r="O62" s="3"/>
      <c r="P62" s="3"/>
      <c r="R62" s="3"/>
    </row>
    <row r="63" spans="1:18" s="13" customFormat="1" x14ac:dyDescent="0.2">
      <c r="A63" s="3"/>
      <c r="B63" s="3"/>
      <c r="C63" s="3"/>
      <c r="D63" s="3"/>
      <c r="E63" s="3"/>
      <c r="F63" s="12"/>
      <c r="G63" s="3"/>
      <c r="H63" s="3"/>
      <c r="I63" s="3"/>
      <c r="J63" s="3"/>
      <c r="K63" s="3"/>
      <c r="L63" s="3"/>
      <c r="M63" s="3"/>
      <c r="N63" s="3"/>
      <c r="O63" s="3"/>
      <c r="P63" s="3"/>
      <c r="R63" s="3"/>
    </row>
    <row r="64" spans="1:18" s="13" customFormat="1" x14ac:dyDescent="0.2">
      <c r="A64" s="3"/>
      <c r="B64" s="3"/>
      <c r="C64" s="3"/>
      <c r="D64" s="3"/>
      <c r="E64" s="3"/>
      <c r="F64" s="12"/>
      <c r="G64" s="3"/>
      <c r="H64" s="3"/>
      <c r="I64" s="3"/>
      <c r="J64" s="3"/>
      <c r="K64" s="3"/>
      <c r="L64" s="3"/>
      <c r="M64" s="3"/>
      <c r="N64" s="3"/>
      <c r="O64" s="3"/>
      <c r="P64" s="3"/>
      <c r="R64" s="3"/>
    </row>
    <row r="74" spans="6:6" x14ac:dyDescent="0.2">
      <c r="F74" s="47"/>
    </row>
  </sheetData>
  <pageMargins left="0.75" right="0.25" top="1" bottom="1" header="0.75" footer="0.5"/>
  <pageSetup scale="82" orientation="landscape" r:id="rId1"/>
  <headerFooter alignWithMargins="0">
    <oddFooter>&amp;C&amp;"Arial,Regular"&amp;10Page 14.3.4</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A0C437E-514E-4FD1-8689-60496B8BF26B}"/>
</file>

<file path=customXml/itemProps2.xml><?xml version="1.0" encoding="utf-8"?>
<ds:datastoreItem xmlns:ds="http://schemas.openxmlformats.org/officeDocument/2006/customXml" ds:itemID="{80E55BBD-7473-4D62-A904-A6DB7DFF237C}"/>
</file>

<file path=customXml/itemProps3.xml><?xml version="1.0" encoding="utf-8"?>
<ds:datastoreItem xmlns:ds="http://schemas.openxmlformats.org/officeDocument/2006/customXml" ds:itemID="{E4547528-1F76-437A-9CB3-2F1D65A7A789}"/>
</file>

<file path=customXml/itemProps4.xml><?xml version="1.0" encoding="utf-8"?>
<ds:datastoreItem xmlns:ds="http://schemas.openxmlformats.org/officeDocument/2006/customXml" ds:itemID="{DE7BC424-62A5-4261-9F32-3D493E175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14.3</vt:lpstr>
      <vt:lpstr>14.3.1</vt:lpstr>
      <vt:lpstr>14.3.2-14.3.3</vt:lpstr>
      <vt:lpstr>14.3.4</vt:lpstr>
      <vt:lpstr>'14.3'!Print_Area</vt:lpstr>
      <vt:lpstr>'14.3.1'!Print_Area</vt:lpstr>
      <vt:lpstr>'14.3.2-14.3.3'!Print_Area</vt:lpstr>
      <vt:lpstr>'14.3.4'!Print_Area</vt:lpstr>
      <vt:lpstr>'14.3.2-14.3.3'!Print_Titles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2023-03-10T16:45:07Z</cp:lastPrinted>
  <dcterms:created xsi:type="dcterms:W3CDTF">2023-03-07T21:37:12Z</dcterms:created>
  <dcterms:modified xsi:type="dcterms:W3CDTF">2023-03-10T16:45:37Z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