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S:\Common\Res Com Strategy\Environmental Policy and Strategy\GHG\WA\2023 - WUTC CCA\Final\"/>
    </mc:Choice>
  </mc:AlternateContent>
  <xr:revisionPtr revIDLastSave="0" documentId="13_ncr:1_{C3B78925-BB34-431B-9DCA-3B54E97F001A}" xr6:coauthVersionLast="47" xr6:coauthVersionMax="47" xr10:uidLastSave="{00000000-0000-0000-0000-000000000000}"/>
  <bookViews>
    <workbookView xWindow="-120" yWindow="-120" windowWidth="29040" windowHeight="15840" tabRatio="833" activeTab="2" xr2:uid="{F9377100-E127-477E-A9D2-074EAD0A328A}"/>
  </bookViews>
  <sheets>
    <sheet name="Workpaper Index" sheetId="111" r:id="rId1"/>
    <sheet name="PacifiCorp Summary" sheetId="109" r:id="rId2"/>
    <sheet name=" (1.1) Gen Allocation CONF (R)" sheetId="1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' (1.1) Gen Allocation CONF (R)'!$A$18:$Q$103</definedName>
    <definedName name="CurrentModelName">'[1]Run Reports'!$M$2</definedName>
    <definedName name="DeltaRetirements">'[2]Data Check'!$N$4</definedName>
    <definedName name="Discount_Rate">'[3]ST Cost Summary'!$C$2</definedName>
    <definedName name="Discount_Rate___2021_IRP">'[4]Summary $ Portfolio'!$M$68</definedName>
    <definedName name="DiscountRate">'[5]Control Panel'!$F$31</definedName>
    <definedName name="Dynamic_EmissionsData">OFFSET('[6]Emissions Data'!$AF$1,0,0,COUNTA('[6]Emissions Data'!$AF:$AF),COUNTA('[6]Emissions Data'!$AF$1:$BS$1))</definedName>
    <definedName name="Dynamic_PortfolioDataRange">OFFSET(#REF!,0,0,COUNTA(#REF!),COUNTA(#REF!))</definedName>
    <definedName name="Dynamic_STGenCosts">OFFSET(#REF!,0,0,COUNTA(#REF!),COUNTA(#REF!))</definedName>
    <definedName name="Dynamic_TransmissionData">OFFSET('[6]Transmission Annual Data'!$AF$1,0,0,COUNTA('[6]Transmission Annual Data'!$AF:$AF),COUNTA('[6]Transmission Annual Data'!$AF$1:$BG$1))</definedName>
    <definedName name="FileName">'[2]Control Form'!$B$3</definedName>
    <definedName name="FinalPVRR">'[1]Cost Summary'!$C$96</definedName>
    <definedName name="HYS_LIST">'[2]Automation Support'!$M$102</definedName>
    <definedName name="Mean_FOM">'[1]Cost Summary'!$AC$5</definedName>
    <definedName name="NewGasError">'[2]Portfolio by Category'!$G$58</definedName>
    <definedName name="NPVCost">'[5]PVRR Table'!$X$54</definedName>
    <definedName name="NUC_LIST">'[2]Automation Support'!$L$102</definedName>
    <definedName name="OutputLocation">'[5]Control Panel'!$B$7</definedName>
    <definedName name="_xlnm.Print_Area" localSheetId="2">' (1.1) Gen Allocation CONF (R)'!$A$1:$Q$103</definedName>
    <definedName name="_xlnm.Print_Area" localSheetId="1">'PacifiCorp Summary'!$A$1:$M$24</definedName>
    <definedName name="_xlnm.Print_Area" localSheetId="0">'Workpaper Index'!$B$1:$C$13</definedName>
    <definedName name="_xlnm.Print_Titles" localSheetId="2">' (1.1) Gen Allocation CONF (R)'!$17:$18</definedName>
    <definedName name="ResourceTbl">'[7]Proj Attrib List'!$A$1:$E$442</definedName>
    <definedName name="RetireCompareCol">'[2]Data Check'!$D$21</definedName>
    <definedName name="RetireCompareColumn">'[2]Thermal Retirements'!#REF!</definedName>
    <definedName name="Risk_Adjustment">'[1]Costs By Sample'!$H$8</definedName>
    <definedName name="RunName">'[2]Control Form'!$B$7</definedName>
    <definedName name="ST_Risk_Adj">'[1]Cost Summary'!$E$101</definedName>
    <definedName name="Study_Name">'[1]Cost Summary'!$F$1</definedName>
    <definedName name="StudyName">'[5]Control Panel'!$B$6</definedName>
    <definedName name="StudySaveName">'[5]Control Panel'!$B$8</definedName>
    <definedName name="StudyType">'[2]Data Check'!$M$3</definedName>
    <definedName name="Tbl_Coal_EndofLife">[5]CoalPlants!$O$77:$T$103</definedName>
    <definedName name="TBL_DSMFactor">'[5]EPM Tables'!$L$38:$M$44</definedName>
    <definedName name="Tbl_MasterResource">[5]TBL_ResourceMaster!$A:$W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110" l="1"/>
  <c r="N25" i="110"/>
  <c r="Q25" i="110" l="1"/>
  <c r="P25" i="110"/>
  <c r="Q24" i="110"/>
  <c r="P24" i="110"/>
  <c r="O25" i="110"/>
  <c r="O24" i="110"/>
  <c r="B12" i="111" l="1"/>
  <c r="K12" i="109" l="1"/>
  <c r="I12" i="109"/>
  <c r="G12" i="109"/>
  <c r="E12" i="109"/>
  <c r="K11" i="109"/>
  <c r="I11" i="109"/>
  <c r="G11" i="109"/>
  <c r="E11" i="109"/>
  <c r="K17" i="109" l="1"/>
  <c r="L17" i="109" s="1"/>
  <c r="E17" i="109"/>
  <c r="F17" i="109" s="1"/>
  <c r="I17" i="109"/>
  <c r="J17" i="109" s="1"/>
  <c r="G17" i="109"/>
  <c r="H17" i="109" s="1"/>
  <c r="Q20" i="110" l="1"/>
  <c r="Q19" i="110"/>
  <c r="Q21" i="110"/>
  <c r="P71" i="110" l="1"/>
  <c r="P63" i="110"/>
  <c r="N87" i="110"/>
  <c r="Q63" i="110"/>
  <c r="O69" i="110"/>
  <c r="O71" i="110"/>
  <c r="P72" i="110"/>
  <c r="Q83" i="110"/>
  <c r="P103" i="110"/>
  <c r="N70" i="110"/>
  <c r="O62" i="110"/>
  <c r="Q72" i="110"/>
  <c r="Q89" i="110"/>
  <c r="O68" i="110"/>
  <c r="Q90" i="110"/>
  <c r="Q34" i="110"/>
  <c r="Q35" i="110"/>
  <c r="O95" i="110"/>
  <c r="P89" i="110"/>
  <c r="P87" i="110"/>
  <c r="Q62" i="110"/>
  <c r="P70" i="110"/>
  <c r="O87" i="110"/>
  <c r="P67" i="110"/>
  <c r="Q97" i="110"/>
  <c r="N72" i="110"/>
  <c r="O89" i="110"/>
  <c r="N89" i="110"/>
  <c r="Q95" i="110"/>
  <c r="O63" i="110"/>
  <c r="Q69" i="110"/>
  <c r="Q70" i="110"/>
  <c r="N63" i="110"/>
  <c r="Q67" i="110"/>
  <c r="N35" i="110"/>
  <c r="N95" i="110"/>
  <c r="O103" i="110"/>
  <c r="P95" i="110"/>
  <c r="N83" i="110"/>
  <c r="O72" i="110"/>
  <c r="P62" i="110"/>
  <c r="N71" i="110"/>
  <c r="N68" i="110"/>
  <c r="Q68" i="110"/>
  <c r="O70" i="110"/>
  <c r="N62" i="110"/>
  <c r="Q71" i="110"/>
  <c r="O67" i="110"/>
  <c r="N50" i="110"/>
  <c r="N65" i="110"/>
  <c r="N44" i="110"/>
  <c r="N79" i="110"/>
  <c r="N82" i="110"/>
  <c r="N77" i="110"/>
  <c r="N47" i="110"/>
  <c r="N28" i="110"/>
  <c r="N30" i="110"/>
  <c r="N27" i="110"/>
  <c r="N54" i="110"/>
  <c r="N76" i="110"/>
  <c r="N56" i="110"/>
  <c r="N92" i="110"/>
  <c r="N49" i="110"/>
  <c r="N81" i="110"/>
  <c r="N93" i="110"/>
  <c r="N36" i="110"/>
  <c r="N57" i="110"/>
  <c r="N41" i="110"/>
  <c r="N31" i="110"/>
  <c r="N26" i="110"/>
  <c r="E15" i="109" s="1"/>
  <c r="F15" i="109" s="1"/>
  <c r="N73" i="110"/>
  <c r="N84" i="110"/>
  <c r="N91" i="110"/>
  <c r="N64" i="110"/>
  <c r="N19" i="110"/>
  <c r="N48" i="110"/>
  <c r="N78" i="110"/>
  <c r="N32" i="110"/>
  <c r="N42" i="110"/>
  <c r="N85" i="110"/>
  <c r="N61" i="110"/>
  <c r="N40" i="110"/>
  <c r="N59" i="110"/>
  <c r="N75" i="110"/>
  <c r="N52" i="110"/>
  <c r="N29" i="110"/>
  <c r="N55" i="110"/>
  <c r="N37" i="110"/>
  <c r="N51" i="110"/>
  <c r="N60" i="110"/>
  <c r="N39" i="110"/>
  <c r="N80" i="110"/>
  <c r="N33" i="110"/>
  <c r="N45" i="110"/>
  <c r="N86" i="110"/>
  <c r="N94" i="110"/>
  <c r="N74" i="110"/>
  <c r="N88" i="110"/>
  <c r="N46" i="110"/>
  <c r="N58" i="110"/>
  <c r="N38" i="110"/>
  <c r="N66" i="110"/>
  <c r="N53" i="110"/>
  <c r="N43" i="110"/>
  <c r="Q23" i="110"/>
  <c r="O33" i="110"/>
  <c r="O76" i="110"/>
  <c r="O82" i="110"/>
  <c r="O39" i="110"/>
  <c r="O52" i="110"/>
  <c r="O66" i="110"/>
  <c r="O65" i="110"/>
  <c r="O37" i="110"/>
  <c r="O32" i="110"/>
  <c r="O48" i="110"/>
  <c r="O29" i="110"/>
  <c r="O78" i="110"/>
  <c r="O36" i="110"/>
  <c r="O93" i="110"/>
  <c r="O73" i="110"/>
  <c r="O92" i="110"/>
  <c r="O19" i="110"/>
  <c r="O38" i="110"/>
  <c r="O54" i="110"/>
  <c r="O40" i="110"/>
  <c r="O56" i="110"/>
  <c r="O30" i="110"/>
  <c r="O79" i="110"/>
  <c r="O58" i="110"/>
  <c r="O51" i="110"/>
  <c r="O49" i="110"/>
  <c r="O94" i="110"/>
  <c r="O75" i="110"/>
  <c r="O53" i="110"/>
  <c r="O42" i="110"/>
  <c r="O50" i="110"/>
  <c r="O86" i="110"/>
  <c r="O41" i="110"/>
  <c r="O55" i="110"/>
  <c r="O43" i="110"/>
  <c r="O26" i="110"/>
  <c r="O28" i="110"/>
  <c r="O45" i="110"/>
  <c r="O84" i="110"/>
  <c r="O77" i="110"/>
  <c r="O46" i="110"/>
  <c r="O27" i="110"/>
  <c r="O91" i="110"/>
  <c r="O64" i="110"/>
  <c r="O44" i="110"/>
  <c r="O85" i="110"/>
  <c r="O31" i="110"/>
  <c r="O61" i="110"/>
  <c r="O74" i="110"/>
  <c r="O81" i="110"/>
  <c r="O80" i="110"/>
  <c r="O59" i="110"/>
  <c r="O60" i="110"/>
  <c r="O88" i="110"/>
  <c r="O47" i="110"/>
  <c r="O57" i="110"/>
  <c r="N20" i="110"/>
  <c r="O23" i="110"/>
  <c r="P22" i="110"/>
  <c r="N23" i="110"/>
  <c r="P21" i="110"/>
  <c r="Q22" i="110"/>
  <c r="Q37" i="110"/>
  <c r="Q84" i="110"/>
  <c r="Q26" i="110"/>
  <c r="Q36" i="110"/>
  <c r="Q44" i="110"/>
  <c r="Q75" i="110"/>
  <c r="Q86" i="110"/>
  <c r="Q93" i="110"/>
  <c r="Q58" i="110"/>
  <c r="Q33" i="110"/>
  <c r="Q45" i="110"/>
  <c r="Q31" i="110"/>
  <c r="Q39" i="110"/>
  <c r="Q61" i="110"/>
  <c r="Q91" i="110"/>
  <c r="Q47" i="110"/>
  <c r="Q92" i="110"/>
  <c r="Q54" i="110"/>
  <c r="Q41" i="110"/>
  <c r="Q81" i="110"/>
  <c r="Q40" i="110"/>
  <c r="Q60" i="110"/>
  <c r="Q56" i="110"/>
  <c r="Q73" i="110"/>
  <c r="Q43" i="110"/>
  <c r="Q65" i="110"/>
  <c r="Q32" i="110"/>
  <c r="Q57" i="110"/>
  <c r="Q29" i="110"/>
  <c r="Q52" i="110"/>
  <c r="Q77" i="110"/>
  <c r="Q48" i="110"/>
  <c r="Q49" i="110"/>
  <c r="Q76" i="110"/>
  <c r="Q78" i="110"/>
  <c r="Q88" i="110"/>
  <c r="Q28" i="110"/>
  <c r="Q46" i="110"/>
  <c r="Q74" i="110"/>
  <c r="Q79" i="110"/>
  <c r="Q59" i="110"/>
  <c r="Q64" i="110"/>
  <c r="Q82" i="110"/>
  <c r="Q66" i="110"/>
  <c r="Q55" i="110"/>
  <c r="Q38" i="110"/>
  <c r="Q42" i="110"/>
  <c r="Q27" i="110"/>
  <c r="Q80" i="110"/>
  <c r="Q53" i="110"/>
  <c r="Q94" i="110"/>
  <c r="Q30" i="110"/>
  <c r="Q50" i="110"/>
  <c r="Q85" i="110"/>
  <c r="Q51" i="110"/>
  <c r="O20" i="110"/>
  <c r="O22" i="110"/>
  <c r="O21" i="110"/>
  <c r="P61" i="110"/>
  <c r="P50" i="110"/>
  <c r="P43" i="110"/>
  <c r="P54" i="110"/>
  <c r="P31" i="110"/>
  <c r="P75" i="110"/>
  <c r="P91" i="110"/>
  <c r="P45" i="110"/>
  <c r="P47" i="110"/>
  <c r="P36" i="110"/>
  <c r="P46" i="110"/>
  <c r="P52" i="110"/>
  <c r="P60" i="110"/>
  <c r="P40" i="110"/>
  <c r="P74" i="110"/>
  <c r="P76" i="110"/>
  <c r="P49" i="110"/>
  <c r="P44" i="110"/>
  <c r="P80" i="110"/>
  <c r="P39" i="110"/>
  <c r="P84" i="110"/>
  <c r="P79" i="110"/>
  <c r="P77" i="110"/>
  <c r="P51" i="110"/>
  <c r="P27" i="110"/>
  <c r="P57" i="110"/>
  <c r="P86" i="110"/>
  <c r="P28" i="110"/>
  <c r="P94" i="110"/>
  <c r="P41" i="110"/>
  <c r="P26" i="110"/>
  <c r="P92" i="110"/>
  <c r="P59" i="110"/>
  <c r="P88" i="110"/>
  <c r="P66" i="110"/>
  <c r="P32" i="110"/>
  <c r="P29" i="110"/>
  <c r="P53" i="110"/>
  <c r="P64" i="110"/>
  <c r="P33" i="110"/>
  <c r="P55" i="110"/>
  <c r="P42" i="110"/>
  <c r="P82" i="110"/>
  <c r="P30" i="110"/>
  <c r="P78" i="110"/>
  <c r="P93" i="110"/>
  <c r="P56" i="110"/>
  <c r="P37" i="110"/>
  <c r="P19" i="110"/>
  <c r="P85" i="110"/>
  <c r="P65" i="110"/>
  <c r="P48" i="110"/>
  <c r="P58" i="110"/>
  <c r="P81" i="110"/>
  <c r="P73" i="110"/>
  <c r="P38" i="110"/>
  <c r="P20" i="110"/>
  <c r="N21" i="110"/>
  <c r="P23" i="110"/>
  <c r="N22" i="110"/>
  <c r="N101" i="110"/>
  <c r="Q101" i="110"/>
  <c r="O101" i="110"/>
  <c r="P101" i="110"/>
  <c r="P34" i="110"/>
  <c r="O34" i="110"/>
  <c r="P83" i="110"/>
  <c r="N100" i="110"/>
  <c r="O100" i="110"/>
  <c r="P100" i="110"/>
  <c r="Q100" i="110"/>
  <c r="O90" i="110"/>
  <c r="Q87" i="110"/>
  <c r="N102" i="110"/>
  <c r="O102" i="110"/>
  <c r="P102" i="110"/>
  <c r="Q102" i="110"/>
  <c r="N99" i="110"/>
  <c r="Q99" i="110"/>
  <c r="O99" i="110"/>
  <c r="P99" i="110"/>
  <c r="O35" i="110"/>
  <c r="N98" i="110"/>
  <c r="Q98" i="110"/>
  <c r="O98" i="110"/>
  <c r="P98" i="110"/>
  <c r="N97" i="110"/>
  <c r="P97" i="110"/>
  <c r="O97" i="110"/>
  <c r="N67" i="110"/>
  <c r="N90" i="110"/>
  <c r="N96" i="110"/>
  <c r="O96" i="110"/>
  <c r="P96" i="110"/>
  <c r="Q96" i="110"/>
  <c r="N103" i="110"/>
  <c r="Q103" i="110"/>
  <c r="P68" i="110"/>
  <c r="N69" i="110"/>
  <c r="P69" i="110"/>
  <c r="P90" i="110"/>
  <c r="O83" i="110"/>
  <c r="N34" i="110"/>
  <c r="P35" i="110"/>
  <c r="K14" i="109" l="1"/>
  <c r="L14" i="109" s="1"/>
  <c r="E14" i="109"/>
  <c r="F14" i="109" s="1"/>
  <c r="G14" i="109"/>
  <c r="H14" i="109" s="1"/>
  <c r="G15" i="109"/>
  <c r="H15" i="109" s="1"/>
  <c r="I15" i="109"/>
  <c r="J15" i="109" s="1"/>
  <c r="I14" i="109"/>
  <c r="J14" i="109" s="1"/>
  <c r="K15" i="109"/>
  <c r="L15" i="109" s="1"/>
  <c r="E13" i="109"/>
  <c r="F13" i="109" s="1"/>
  <c r="I13" i="109"/>
  <c r="J13" i="109" s="1"/>
  <c r="K13" i="109"/>
  <c r="L13" i="109" s="1"/>
  <c r="G13" i="109"/>
  <c r="H13" i="109" s="1"/>
  <c r="G16" i="109" l="1"/>
  <c r="H16" i="109" s="1"/>
  <c r="H18" i="109" s="1"/>
  <c r="E16" i="109" l="1"/>
  <c r="F16" i="109" s="1"/>
  <c r="F18" i="109" s="1"/>
  <c r="I16" i="109"/>
  <c r="J16" i="109" s="1"/>
  <c r="J18" i="109" s="1"/>
  <c r="K16" i="109"/>
  <c r="L16" i="109" s="1"/>
  <c r="L18" i="109" s="1"/>
  <c r="G18" i="109"/>
  <c r="E18" i="109" l="1"/>
  <c r="K18" i="109"/>
  <c r="I18" i="109"/>
</calcChain>
</file>

<file path=xl/sharedStrings.xml><?xml version="1.0" encoding="utf-8"?>
<sst xmlns="http://schemas.openxmlformats.org/spreadsheetml/2006/main" count="482" uniqueCount="135">
  <si>
    <t>TOTAL</t>
  </si>
  <si>
    <t>Wind</t>
  </si>
  <si>
    <t>Solar</t>
  </si>
  <si>
    <t>Gas</t>
  </si>
  <si>
    <t>Coal</t>
  </si>
  <si>
    <t>Geothermal</t>
  </si>
  <si>
    <t>Hydro</t>
  </si>
  <si>
    <t>SG</t>
  </si>
  <si>
    <t>CAGW</t>
  </si>
  <si>
    <t>Yes</t>
  </si>
  <si>
    <t>Chehalis</t>
  </si>
  <si>
    <t>Hermiston</t>
  </si>
  <si>
    <t>Allocation Factor</t>
  </si>
  <si>
    <t>Situs</t>
  </si>
  <si>
    <t>CEIP/IRP-Based Emissions Forecast for WAC 173-446-230</t>
  </si>
  <si>
    <t>Compliance Period 1 (excluding allowances for administrative burden)</t>
  </si>
  <si>
    <t>No</t>
  </si>
  <si>
    <t>Non-Emitting Plants</t>
  </si>
  <si>
    <t>Coal Plants</t>
  </si>
  <si>
    <t>Gas Plants</t>
  </si>
  <si>
    <t>Market Purchases (unspecified)</t>
  </si>
  <si>
    <t>Market Sales</t>
  </si>
  <si>
    <t>CO2e</t>
  </si>
  <si>
    <t>CO2e Emissions</t>
  </si>
  <si>
    <t>PacifiCorp</t>
  </si>
  <si>
    <t>Plant Name</t>
  </si>
  <si>
    <t>Washington Plant Generation Allocation %</t>
  </si>
  <si>
    <t>Total Company System Generation (MWH)</t>
  </si>
  <si>
    <r>
      <t xml:space="preserve">Plant Location State WA (Y/N)
</t>
    </r>
    <r>
      <rPr>
        <sz val="11"/>
        <color theme="1"/>
        <rFont val="Calibri"/>
        <family val="2"/>
        <scheme val="minor"/>
      </rPr>
      <t>(applied loss factor of 3.503% for out of state plants)</t>
    </r>
  </si>
  <si>
    <t>Washington Plant Generation Allocation MWh Inculding Transmission Losses</t>
  </si>
  <si>
    <t>Fuel Type</t>
  </si>
  <si>
    <t>Generalize Fuel Type</t>
  </si>
  <si>
    <t>Retail Sales Load</t>
  </si>
  <si>
    <t>Planned Wind</t>
  </si>
  <si>
    <t>Forecasted MWh</t>
  </si>
  <si>
    <t>Generation Load</t>
  </si>
  <si>
    <t>WA MWh</t>
  </si>
  <si>
    <t>Washington Demand and Resource Supply Forecasts for RCW 70A.65.120</t>
  </si>
  <si>
    <t>Forecast Period:  2023 - 2026</t>
  </si>
  <si>
    <t>Workpaper Index</t>
  </si>
  <si>
    <t>Description:</t>
  </si>
  <si>
    <t>Period:</t>
  </si>
  <si>
    <t>January 1, 2023 - December 31, 2026</t>
  </si>
  <si>
    <t>Demand and Resource Supply Summary</t>
  </si>
  <si>
    <t>Workpaper 1</t>
  </si>
  <si>
    <r>
      <t xml:space="preserve">Retail Sales </t>
    </r>
    <r>
      <rPr>
        <b/>
        <vertAlign val="superscript"/>
        <sz val="12"/>
        <rFont val="Calibri"/>
        <family val="2"/>
      </rPr>
      <t>(1)</t>
    </r>
  </si>
  <si>
    <r>
      <t>Load</t>
    </r>
    <r>
      <rPr>
        <b/>
        <vertAlign val="superscript"/>
        <sz val="12"/>
        <rFont val="Calibri"/>
        <family val="2"/>
      </rPr>
      <t xml:space="preserve"> (2)</t>
    </r>
  </si>
  <si>
    <r>
      <t>Total</t>
    </r>
    <r>
      <rPr>
        <b/>
        <vertAlign val="superscript"/>
        <sz val="12"/>
        <rFont val="Calibri"/>
        <family val="2"/>
      </rPr>
      <t xml:space="preserve"> (3)</t>
    </r>
  </si>
  <si>
    <t>Generation Allocation</t>
  </si>
  <si>
    <t>Colstrip 4</t>
  </si>
  <si>
    <t>JimBridger 3</t>
  </si>
  <si>
    <t>JimBridger 4</t>
  </si>
  <si>
    <t>JimBridger 1 GC</t>
  </si>
  <si>
    <t>JimBridger 2 GC</t>
  </si>
  <si>
    <t>Blundell</t>
  </si>
  <si>
    <t>Bend</t>
  </si>
  <si>
    <t>Bigfork</t>
  </si>
  <si>
    <t>Swift 1</t>
  </si>
  <si>
    <t>Swift 2</t>
  </si>
  <si>
    <t>Yale</t>
  </si>
  <si>
    <t>Copco 1</t>
  </si>
  <si>
    <t>Copco 2</t>
  </si>
  <si>
    <t>Merwin</t>
  </si>
  <si>
    <t>Clear Water 1</t>
  </si>
  <si>
    <t>Clear Water 2</t>
  </si>
  <si>
    <t>Fish Creek</t>
  </si>
  <si>
    <t>Lemolo 1</t>
  </si>
  <si>
    <t>Lemolo 2</t>
  </si>
  <si>
    <t>Slide Creek</t>
  </si>
  <si>
    <t>Soda Springs</t>
  </si>
  <si>
    <t>Toketee</t>
  </si>
  <si>
    <t>Eagle Point</t>
  </si>
  <si>
    <t>Prospect 1</t>
  </si>
  <si>
    <t>Prospect 2</t>
  </si>
  <si>
    <t>Prospect 3</t>
  </si>
  <si>
    <t>Prospect 4</t>
  </si>
  <si>
    <t>Ashton</t>
  </si>
  <si>
    <t>Cutler</t>
  </si>
  <si>
    <t>Grace</t>
  </si>
  <si>
    <t>Lifton</t>
  </si>
  <si>
    <t>Oneida</t>
  </si>
  <si>
    <t>Soda</t>
  </si>
  <si>
    <t>PCMN</t>
  </si>
  <si>
    <t>PCMS</t>
  </si>
  <si>
    <t>Fall Creek</t>
  </si>
  <si>
    <t>Wallowa Falls</t>
  </si>
  <si>
    <t>Gem State</t>
  </si>
  <si>
    <t>Mid Columbia - Priest Rapids</t>
  </si>
  <si>
    <t>Yakima Cowiche</t>
  </si>
  <si>
    <t>Yakima Orchard</t>
  </si>
  <si>
    <t>Hunter</t>
  </si>
  <si>
    <t>Milford</t>
  </si>
  <si>
    <t>Sigurd</t>
  </si>
  <si>
    <t>Millican</t>
  </si>
  <si>
    <t>Prineville</t>
  </si>
  <si>
    <t>Old Mill</t>
  </si>
  <si>
    <t>Marengo I</t>
  </si>
  <si>
    <t>Marengo II</t>
  </si>
  <si>
    <t>Cedar Springs 1 2</t>
  </si>
  <si>
    <t>Cedar Springs III</t>
  </si>
  <si>
    <t>Ekola Flats 1</t>
  </si>
  <si>
    <t>TB Flats 3</t>
  </si>
  <si>
    <t>Dunlap 1</t>
  </si>
  <si>
    <t>Foote Creek I</t>
  </si>
  <si>
    <t>Glenrock I</t>
  </si>
  <si>
    <t>Glenrock III</t>
  </si>
  <si>
    <t>High Plains</t>
  </si>
  <si>
    <t>McFadden Ridge 1</t>
  </si>
  <si>
    <t>Rolling Hills</t>
  </si>
  <si>
    <t>Seven Mile Hill</t>
  </si>
  <si>
    <t>Seven Mile Hill II</t>
  </si>
  <si>
    <t>Leaning Juniper</t>
  </si>
  <si>
    <t>Wolverine Creek</t>
  </si>
  <si>
    <t>Combine Hills</t>
  </si>
  <si>
    <t>Three Buttes Power (Duke)</t>
  </si>
  <si>
    <t>Top of the World</t>
  </si>
  <si>
    <t>Cedar Creek-255__P</t>
  </si>
  <si>
    <t>Anticline-785__P</t>
  </si>
  <si>
    <t>Boswell-409a__P</t>
  </si>
  <si>
    <t>Cedar Springs-713c_P</t>
  </si>
  <si>
    <t>Two Rivers-719c_P</t>
  </si>
  <si>
    <t>FCII-IV</t>
  </si>
  <si>
    <t>RockR</t>
  </si>
  <si>
    <t>Updated Washington Demand and Resource Supply Forecasts for RCW 70A.65.120</t>
  </si>
  <si>
    <t>PacifiCorp Summary</t>
  </si>
  <si>
    <t>PacifiCorp Summary - Demand and Resource Supply Summary</t>
  </si>
  <si>
    <t>Planned Solar</t>
  </si>
  <si>
    <t>Generation by Resource, Total Company and State Generation Allocation and Load - REDACTED</t>
  </si>
  <si>
    <t>REDACTED</t>
  </si>
  <si>
    <t>1.1 Generation by Resource, Total Company and State Generation Allocation and Load - REDACTED</t>
  </si>
  <si>
    <r>
      <rPr>
        <vertAlign val="superscript"/>
        <sz val="9.9"/>
        <rFont val="Calibri"/>
        <family val="2"/>
      </rPr>
      <t>(1)</t>
    </r>
    <r>
      <rPr>
        <sz val="11"/>
        <rFont val="Calibri"/>
        <family val="2"/>
        <scheme val="minor"/>
      </rPr>
      <t xml:space="preserve"> Washington Retail Sales corresponding to 2023 IRP Table A.11</t>
    </r>
  </si>
  <si>
    <r>
      <rPr>
        <vertAlign val="superscript"/>
        <sz val="9.9"/>
        <rFont val="Calibri"/>
        <family val="2"/>
      </rPr>
      <t>(2)</t>
    </r>
    <r>
      <rPr>
        <sz val="11"/>
        <rFont val="Calibri"/>
        <family val="2"/>
        <scheme val="minor"/>
      </rPr>
      <t xml:space="preserve"> Washington Load forecast 2023 IRP Table A.1</t>
    </r>
  </si>
  <si>
    <r>
      <rPr>
        <vertAlign val="superscript"/>
        <sz val="9.9"/>
        <rFont val="Calibri"/>
        <family val="2"/>
      </rPr>
      <t>(3)</t>
    </r>
    <r>
      <rPr>
        <sz val="11"/>
        <rFont val="Calibri"/>
        <family val="2"/>
        <scheme val="minor"/>
      </rPr>
      <t xml:space="preserve"> Resource allocation includes 3.5% loss factor for resources outside of Washington.</t>
    </r>
  </si>
  <si>
    <t>Sunnyside Solar</t>
  </si>
  <si>
    <t>Green River-787c_P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</si>
</sst>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(* #,##0.0000_);_(* \(#,##0.0000\);_(* &quot;-&quot;??_);_(@_)"/>
    <numFmt numFmtId="168" formatCode="_(* #,##0_);[Red]_(* \(#,##0\);_(* &quot;-&quot;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MS Sans Serif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name val="Arial"/>
      <family val="2"/>
    </font>
    <font>
      <b/>
      <vertAlign val="superscript"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9.9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1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indexed="64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indexed="64"/>
      </bottom>
      <diagonal/>
    </border>
  </borders>
  <cellStyleXfs count="7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/>
    <xf numFmtId="0" fontId="3" fillId="0" borderId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7" fillId="8" borderId="9" applyNumberFormat="0" applyAlignment="0" applyProtection="0"/>
    <xf numFmtId="0" fontId="9" fillId="0" borderId="0" applyNumberFormat="0" applyFill="0" applyBorder="0" applyAlignment="0" applyProtection="0"/>
    <xf numFmtId="0" fontId="10" fillId="9" borderId="10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10" fillId="0" borderId="0"/>
    <xf numFmtId="9" fontId="25" fillId="0" borderId="0" applyFont="0" applyFill="0" applyBorder="0" applyAlignment="0" applyProtection="0"/>
    <xf numFmtId="0" fontId="27" fillId="0" borderId="0"/>
    <xf numFmtId="0" fontId="4" fillId="0" borderId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9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3" fillId="0" borderId="0"/>
  </cellStyleXfs>
  <cellXfs count="125">
    <xf numFmtId="0" fontId="0" fillId="0" borderId="0" xfId="0"/>
    <xf numFmtId="0" fontId="6" fillId="0" borderId="0" xfId="0" applyFont="1" applyFill="1"/>
    <xf numFmtId="0" fontId="11" fillId="0" borderId="0" xfId="0" applyFont="1"/>
    <xf numFmtId="0" fontId="1" fillId="0" borderId="0" xfId="0" applyFont="1" applyFill="1"/>
    <xf numFmtId="0" fontId="5" fillId="0" borderId="0" xfId="0" applyFont="1"/>
    <xf numFmtId="0" fontId="0" fillId="0" borderId="0" xfId="0"/>
    <xf numFmtId="0" fontId="0" fillId="0" borderId="0" xfId="0" applyFill="1"/>
    <xf numFmtId="0" fontId="31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25" xfId="0" applyFill="1" applyBorder="1"/>
    <xf numFmtId="0" fontId="0" fillId="0" borderId="26" xfId="0" applyFill="1" applyBorder="1"/>
    <xf numFmtId="166" fontId="0" fillId="0" borderId="26" xfId="70" applyNumberFormat="1" applyFont="1" applyFill="1" applyBorder="1"/>
    <xf numFmtId="165" fontId="0" fillId="0" borderId="26" xfId="7" applyNumberFormat="1" applyFont="1" applyFill="1" applyBorder="1"/>
    <xf numFmtId="166" fontId="0" fillId="0" borderId="28" xfId="70" applyNumberFormat="1" applyFont="1" applyFill="1" applyBorder="1"/>
    <xf numFmtId="166" fontId="0" fillId="0" borderId="29" xfId="70" applyNumberFormat="1" applyFont="1" applyFill="1" applyBorder="1"/>
    <xf numFmtId="165" fontId="0" fillId="0" borderId="28" xfId="7" applyNumberFormat="1" applyFont="1" applyFill="1" applyBorder="1"/>
    <xf numFmtId="165" fontId="0" fillId="0" borderId="29" xfId="7" applyNumberFormat="1" applyFont="1" applyFill="1" applyBorder="1"/>
    <xf numFmtId="0" fontId="0" fillId="0" borderId="31" xfId="0" applyFill="1" applyBorder="1"/>
    <xf numFmtId="0" fontId="0" fillId="0" borderId="32" xfId="0" applyFill="1" applyBorder="1"/>
    <xf numFmtId="165" fontId="0" fillId="0" borderId="32" xfId="7" applyNumberFormat="1" applyFont="1" applyFill="1" applyBorder="1"/>
    <xf numFmtId="165" fontId="0" fillId="0" borderId="35" xfId="7" applyNumberFormat="1" applyFont="1" applyFill="1" applyBorder="1"/>
    <xf numFmtId="0" fontId="1" fillId="35" borderId="36" xfId="0" applyFont="1" applyFill="1" applyBorder="1" applyAlignment="1">
      <alignment horizontal="left" vertical="center" wrapText="1"/>
    </xf>
    <xf numFmtId="0" fontId="1" fillId="35" borderId="37" xfId="0" applyFont="1" applyFill="1" applyBorder="1" applyAlignment="1">
      <alignment horizontal="left" vertical="center" wrapText="1"/>
    </xf>
    <xf numFmtId="0" fontId="1" fillId="35" borderId="38" xfId="0" applyFont="1" applyFill="1" applyBorder="1" applyAlignment="1">
      <alignment horizontal="left" vertical="center" wrapText="1"/>
    </xf>
    <xf numFmtId="0" fontId="1" fillId="38" borderId="39" xfId="0" applyFont="1" applyFill="1" applyBorder="1" applyAlignment="1">
      <alignment horizontal="center" vertical="center" wrapText="1"/>
    </xf>
    <xf numFmtId="0" fontId="1" fillId="38" borderId="37" xfId="0" applyFont="1" applyFill="1" applyBorder="1" applyAlignment="1">
      <alignment horizontal="center" vertical="center" wrapText="1"/>
    </xf>
    <xf numFmtId="0" fontId="1" fillId="38" borderId="4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166" fontId="36" fillId="0" borderId="0" xfId="0" applyNumberFormat="1" applyFont="1" applyFill="1" applyAlignment="1">
      <alignment horizontal="center" vertical="center"/>
    </xf>
    <xf numFmtId="166" fontId="0" fillId="0" borderId="45" xfId="70" applyNumberFormat="1" applyFont="1" applyFill="1" applyBorder="1"/>
    <xf numFmtId="166" fontId="0" fillId="0" borderId="46" xfId="70" applyNumberFormat="1" applyFont="1" applyFill="1" applyBorder="1"/>
    <xf numFmtId="166" fontId="0" fillId="0" borderId="48" xfId="70" applyNumberFormat="1" applyFont="1" applyFill="1" applyBorder="1"/>
    <xf numFmtId="166" fontId="0" fillId="0" borderId="49" xfId="70" applyNumberFormat="1" applyFont="1" applyFill="1" applyBorder="1"/>
    <xf numFmtId="166" fontId="1" fillId="35" borderId="51" xfId="70" applyNumberFormat="1" applyFont="1" applyFill="1" applyBorder="1"/>
    <xf numFmtId="166" fontId="1" fillId="35" borderId="52" xfId="70" applyNumberFormat="1" applyFont="1" applyFill="1" applyBorder="1"/>
    <xf numFmtId="166" fontId="0" fillId="0" borderId="53" xfId="70" applyNumberFormat="1" applyFont="1" applyBorder="1"/>
    <xf numFmtId="166" fontId="0" fillId="0" borderId="54" xfId="0" applyNumberFormat="1" applyBorder="1"/>
    <xf numFmtId="0" fontId="0" fillId="43" borderId="0" xfId="0" applyFill="1"/>
    <xf numFmtId="166" fontId="0" fillId="0" borderId="55" xfId="70" applyNumberFormat="1" applyFont="1" applyBorder="1"/>
    <xf numFmtId="166" fontId="0" fillId="0" borderId="56" xfId="0" applyNumberFormat="1" applyBorder="1"/>
    <xf numFmtId="166" fontId="0" fillId="0" borderId="61" xfId="70" applyNumberFormat="1" applyFont="1" applyBorder="1"/>
    <xf numFmtId="166" fontId="0" fillId="0" borderId="62" xfId="0" applyNumberFormat="1" applyBorder="1"/>
    <xf numFmtId="167" fontId="0" fillId="0" borderId="55" xfId="70" applyNumberFormat="1" applyFont="1" applyBorder="1"/>
    <xf numFmtId="167" fontId="0" fillId="0" borderId="53" xfId="70" applyNumberFormat="1" applyFont="1" applyBorder="1"/>
    <xf numFmtId="167" fontId="0" fillId="0" borderId="61" xfId="70" applyNumberFormat="1" applyFont="1" applyBorder="1"/>
    <xf numFmtId="0" fontId="0" fillId="0" borderId="0" xfId="0" applyBorder="1" applyAlignment="1">
      <alignment vertical="center"/>
    </xf>
    <xf numFmtId="0" fontId="0" fillId="42" borderId="13" xfId="0" applyFill="1" applyBorder="1"/>
    <xf numFmtId="0" fontId="37" fillId="43" borderId="0" xfId="0" applyFont="1" applyFill="1" applyAlignment="1">
      <alignment horizontal="centerContinuous"/>
    </xf>
    <xf numFmtId="0" fontId="3" fillId="43" borderId="0" xfId="0" applyFont="1" applyFill="1" applyAlignment="1">
      <alignment horizontal="centerContinuous"/>
    </xf>
    <xf numFmtId="0" fontId="37" fillId="43" borderId="1" xfId="0" applyFont="1" applyFill="1" applyBorder="1" applyAlignment="1">
      <alignment horizontal="centerContinuous"/>
    </xf>
    <xf numFmtId="0" fontId="3" fillId="43" borderId="1" xfId="0" applyFont="1" applyFill="1" applyBorder="1" applyAlignment="1">
      <alignment horizontal="centerContinuous"/>
    </xf>
    <xf numFmtId="0" fontId="3" fillId="43" borderId="0" xfId="0" applyFont="1" applyFill="1"/>
    <xf numFmtId="0" fontId="37" fillId="43" borderId="0" xfId="0" applyFont="1" applyFill="1" applyAlignment="1">
      <alignment horizontal="left" wrapText="1"/>
    </xf>
    <xf numFmtId="0" fontId="37" fillId="43" borderId="0" xfId="0" applyFont="1" applyFill="1"/>
    <xf numFmtId="0" fontId="3" fillId="43" borderId="1" xfId="0" applyFont="1" applyFill="1" applyBorder="1" applyAlignment="1">
      <alignment horizontal="center" wrapText="1"/>
    </xf>
    <xf numFmtId="0" fontId="3" fillId="43" borderId="1" xfId="0" applyFont="1" applyFill="1" applyBorder="1" applyAlignment="1">
      <alignment horizontal="left"/>
    </xf>
    <xf numFmtId="0" fontId="37" fillId="43" borderId="0" xfId="0" applyFont="1" applyFill="1" applyAlignment="1">
      <alignment horizontal="center" wrapText="1"/>
    </xf>
    <xf numFmtId="0" fontId="37" fillId="43" borderId="0" xfId="0" applyFont="1" applyFill="1" applyAlignment="1">
      <alignment horizontal="left"/>
    </xf>
    <xf numFmtId="0" fontId="3" fillId="43" borderId="0" xfId="0" applyFont="1" applyFill="1" applyAlignment="1">
      <alignment horizontal="center"/>
    </xf>
    <xf numFmtId="0" fontId="3" fillId="43" borderId="0" xfId="0" applyFont="1" applyFill="1" applyAlignment="1">
      <alignment horizontal="left"/>
    </xf>
    <xf numFmtId="0" fontId="36" fillId="0" borderId="2" xfId="0" applyFont="1" applyFill="1" applyBorder="1" applyAlignment="1">
      <alignment vertical="center"/>
    </xf>
    <xf numFmtId="166" fontId="1" fillId="37" borderId="64" xfId="70" applyNumberFormat="1" applyFont="1" applyFill="1" applyBorder="1"/>
    <xf numFmtId="166" fontId="1" fillId="37" borderId="50" xfId="70" applyNumberFormat="1" applyFont="1" applyFill="1" applyBorder="1"/>
    <xf numFmtId="166" fontId="0" fillId="0" borderId="44" xfId="70" applyNumberFormat="1" applyFont="1" applyFill="1" applyBorder="1"/>
    <xf numFmtId="166" fontId="0" fillId="0" borderId="65" xfId="70" applyNumberFormat="1" applyFont="1" applyFill="1" applyBorder="1"/>
    <xf numFmtId="166" fontId="1" fillId="35" borderId="50" xfId="70" applyNumberFormat="1" applyFont="1" applyFill="1" applyBorder="1"/>
    <xf numFmtId="0" fontId="8" fillId="40" borderId="18" xfId="0" applyFont="1" applyFill="1" applyBorder="1" applyAlignment="1">
      <alignment horizontal="right" vertical="center" wrapText="1"/>
    </xf>
    <xf numFmtId="0" fontId="8" fillId="40" borderId="19" xfId="0" applyFont="1" applyFill="1" applyBorder="1" applyAlignment="1">
      <alignment horizontal="right" vertical="center" wrapText="1"/>
    </xf>
    <xf numFmtId="166" fontId="0" fillId="41" borderId="60" xfId="70" applyNumberFormat="1" applyFont="1" applyFill="1" applyBorder="1"/>
    <xf numFmtId="166" fontId="0" fillId="41" borderId="61" xfId="70" applyNumberFormat="1" applyFont="1" applyFill="1" applyBorder="1"/>
    <xf numFmtId="0" fontId="34" fillId="36" borderId="24" xfId="0" applyFont="1" applyFill="1" applyBorder="1" applyAlignment="1">
      <alignment horizontal="right" vertical="center" wrapText="1"/>
    </xf>
    <xf numFmtId="0" fontId="34" fillId="36" borderId="19" xfId="0" applyFont="1" applyFill="1" applyBorder="1" applyAlignment="1">
      <alignment horizontal="right" vertical="center" wrapText="1"/>
    </xf>
    <xf numFmtId="0" fontId="34" fillId="40" borderId="18" xfId="0" applyFont="1" applyFill="1" applyBorder="1" applyAlignment="1">
      <alignment horizontal="right" vertical="center" wrapText="1"/>
    </xf>
    <xf numFmtId="0" fontId="34" fillId="40" borderId="19" xfId="0" applyFont="1" applyFill="1" applyBorder="1" applyAlignment="1">
      <alignment horizontal="right" vertical="center" wrapText="1"/>
    </xf>
    <xf numFmtId="0" fontId="34" fillId="40" borderId="13" xfId="0" applyFont="1" applyFill="1" applyBorder="1" applyAlignment="1">
      <alignment horizontal="right" vertical="center" wrapText="1"/>
    </xf>
    <xf numFmtId="0" fontId="32" fillId="35" borderId="57" xfId="0" applyFont="1" applyFill="1" applyBorder="1" applyAlignment="1">
      <alignment horizontal="center" vertical="center"/>
    </xf>
    <xf numFmtId="0" fontId="32" fillId="35" borderId="58" xfId="0" applyFont="1" applyFill="1" applyBorder="1" applyAlignment="1">
      <alignment horizontal="center" vertical="center"/>
    </xf>
    <xf numFmtId="166" fontId="1" fillId="36" borderId="61" xfId="70" applyNumberFormat="1" applyFont="1" applyFill="1" applyBorder="1"/>
    <xf numFmtId="166" fontId="1" fillId="36" borderId="62" xfId="0" applyNumberFormat="1" applyFont="1" applyFill="1" applyBorder="1"/>
    <xf numFmtId="10" fontId="0" fillId="0" borderId="33" xfId="7" applyNumberFormat="1" applyFont="1" applyFill="1" applyBorder="1"/>
    <xf numFmtId="10" fontId="0" fillId="0" borderId="27" xfId="7" applyNumberFormat="1" applyFont="1" applyFill="1" applyBorder="1"/>
    <xf numFmtId="165" fontId="0" fillId="0" borderId="66" xfId="7" applyNumberFormat="1" applyFont="1" applyFill="1" applyBorder="1"/>
    <xf numFmtId="165" fontId="0" fillId="0" borderId="67" xfId="7" applyNumberFormat="1" applyFont="1" applyFill="1" applyBorder="1"/>
    <xf numFmtId="0" fontId="8" fillId="35" borderId="39" xfId="0" applyFont="1" applyFill="1" applyBorder="1" applyAlignment="1">
      <alignment horizontal="center" vertical="center" wrapText="1"/>
    </xf>
    <xf numFmtId="0" fontId="8" fillId="35" borderId="37" xfId="0" applyFont="1" applyFill="1" applyBorder="1" applyAlignment="1">
      <alignment horizontal="center" vertical="center" wrapText="1"/>
    </xf>
    <xf numFmtId="0" fontId="8" fillId="35" borderId="40" xfId="0" applyFont="1" applyFill="1" applyBorder="1" applyAlignment="1">
      <alignment horizontal="center" vertical="center" wrapText="1"/>
    </xf>
    <xf numFmtId="0" fontId="8" fillId="35" borderId="41" xfId="0" applyFont="1" applyFill="1" applyBorder="1" applyAlignment="1">
      <alignment horizontal="center" vertical="center" wrapText="1"/>
    </xf>
    <xf numFmtId="0" fontId="8" fillId="35" borderId="42" xfId="0" applyFont="1" applyFill="1" applyBorder="1" applyAlignment="1">
      <alignment horizontal="center" vertical="center" wrapText="1"/>
    </xf>
    <xf numFmtId="166" fontId="0" fillId="39" borderId="34" xfId="70" applyNumberFormat="1" applyFont="1" applyFill="1" applyBorder="1"/>
    <xf numFmtId="166" fontId="0" fillId="39" borderId="32" xfId="70" applyNumberFormat="1" applyFont="1" applyFill="1" applyBorder="1"/>
    <xf numFmtId="166" fontId="0" fillId="39" borderId="35" xfId="70" applyNumberFormat="1" applyFont="1" applyFill="1" applyBorder="1"/>
    <xf numFmtId="166" fontId="0" fillId="39" borderId="28" xfId="70" applyNumberFormat="1" applyFont="1" applyFill="1" applyBorder="1"/>
    <xf numFmtId="166" fontId="0" fillId="39" borderId="26" xfId="70" applyNumberFormat="1" applyFont="1" applyFill="1" applyBorder="1"/>
    <xf numFmtId="166" fontId="0" fillId="39" borderId="29" xfId="70" applyNumberFormat="1" applyFont="1" applyFill="1" applyBorder="1"/>
    <xf numFmtId="0" fontId="0" fillId="45" borderId="25" xfId="0" applyFill="1" applyBorder="1"/>
    <xf numFmtId="0" fontId="8" fillId="35" borderId="68" xfId="0" applyFont="1" applyFill="1" applyBorder="1" applyAlignment="1">
      <alignment horizontal="center" vertical="center" wrapText="1"/>
    </xf>
    <xf numFmtId="0" fontId="8" fillId="35" borderId="69" xfId="0" applyFont="1" applyFill="1" applyBorder="1" applyAlignment="1">
      <alignment horizontal="center" vertical="center" wrapText="1"/>
    </xf>
    <xf numFmtId="0" fontId="8" fillId="35" borderId="70" xfId="0" applyFont="1" applyFill="1" applyBorder="1" applyAlignment="1">
      <alignment horizontal="center" vertical="center" wrapText="1"/>
    </xf>
    <xf numFmtId="0" fontId="6" fillId="0" borderId="0" xfId="0" applyFont="1"/>
    <xf numFmtId="0" fontId="39" fillId="39" borderId="16" xfId="0" applyFont="1" applyFill="1" applyBorder="1" applyAlignment="1">
      <alignment horizontal="center" vertical="center"/>
    </xf>
    <xf numFmtId="0" fontId="39" fillId="39" borderId="17" xfId="0" applyFont="1" applyFill="1" applyBorder="1" applyAlignment="1">
      <alignment horizontal="center" vertical="center"/>
    </xf>
    <xf numFmtId="0" fontId="39" fillId="39" borderId="59" xfId="0" applyFont="1" applyFill="1" applyBorder="1" applyAlignment="1">
      <alignment horizontal="center" vertical="center" wrapText="1"/>
    </xf>
    <xf numFmtId="0" fontId="39" fillId="39" borderId="4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4" fillId="35" borderId="14" xfId="0" applyFont="1" applyFill="1" applyBorder="1" applyAlignment="1">
      <alignment horizontal="center" vertical="center" wrapText="1"/>
    </xf>
    <xf numFmtId="0" fontId="34" fillId="35" borderId="23" xfId="0" applyFont="1" applyFill="1" applyBorder="1" applyAlignment="1">
      <alignment horizontal="center" vertical="center" wrapText="1"/>
    </xf>
    <xf numFmtId="0" fontId="34" fillId="35" borderId="15" xfId="0" applyFont="1" applyFill="1" applyBorder="1" applyAlignment="1">
      <alignment horizontal="center" vertical="center" wrapText="1"/>
    </xf>
    <xf numFmtId="1" fontId="40" fillId="44" borderId="0" xfId="71" applyNumberFormat="1" applyFont="1" applyFill="1" applyAlignment="1">
      <alignment horizontal="center" vertical="center"/>
    </xf>
    <xf numFmtId="0" fontId="34" fillId="35" borderId="30" xfId="0" applyFont="1" applyFill="1" applyBorder="1" applyAlignment="1">
      <alignment horizontal="center" vertical="center" wrapText="1"/>
    </xf>
    <xf numFmtId="0" fontId="8" fillId="37" borderId="22" xfId="0" applyFont="1" applyFill="1" applyBorder="1" applyAlignment="1">
      <alignment horizontal="right"/>
    </xf>
    <xf numFmtId="0" fontId="8" fillId="37" borderId="47" xfId="0" applyFont="1" applyFill="1" applyBorder="1" applyAlignment="1">
      <alignment horizontal="right"/>
    </xf>
    <xf numFmtId="0" fontId="8" fillId="37" borderId="20" xfId="0" applyFont="1" applyFill="1" applyBorder="1" applyAlignment="1">
      <alignment horizontal="right"/>
    </xf>
    <xf numFmtId="0" fontId="8" fillId="37" borderId="63" xfId="0" applyFont="1" applyFill="1" applyBorder="1" applyAlignment="1">
      <alignment horizontal="right"/>
    </xf>
    <xf numFmtId="0" fontId="8" fillId="35" borderId="20" xfId="0" applyFont="1" applyFill="1" applyBorder="1" applyAlignment="1">
      <alignment horizontal="right"/>
    </xf>
    <xf numFmtId="0" fontId="8" fillId="35" borderId="63" xfId="0" applyFont="1" applyFill="1" applyBorder="1" applyAlignment="1">
      <alignment horizontal="right"/>
    </xf>
    <xf numFmtId="0" fontId="8" fillId="35" borderId="21" xfId="0" applyFont="1" applyFill="1" applyBorder="1" applyAlignment="1">
      <alignment horizontal="right"/>
    </xf>
    <xf numFmtId="0" fontId="8" fillId="35" borderId="12" xfId="0" applyFont="1" applyFill="1" applyBorder="1" applyAlignment="1">
      <alignment horizontal="right"/>
    </xf>
    <xf numFmtId="0" fontId="8" fillId="34" borderId="22" xfId="0" applyFont="1" applyFill="1" applyBorder="1" applyAlignment="1">
      <alignment horizontal="right"/>
    </xf>
    <xf numFmtId="0" fontId="8" fillId="34" borderId="47" xfId="0" applyFont="1" applyFill="1" applyBorder="1" applyAlignment="1">
      <alignment horizontal="right"/>
    </xf>
  </cellXfs>
  <cellStyles count="72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70" builtinId="3"/>
    <cellStyle name="Comma 2" xfId="1" xr:uid="{00000000-0005-0000-0000-000000000000}"/>
    <cellStyle name="Comma 2 2" xfId="51" xr:uid="{0D80F0D5-B3DD-4C37-B759-3E5470CF6F1D}"/>
    <cellStyle name="Comma 3" xfId="59" xr:uid="{812BFECA-A019-4029-BC7E-B554B216587C}"/>
    <cellStyle name="Comma 4" xfId="50" xr:uid="{04A1A157-550E-4977-8D6C-C5870F95F9B5}"/>
    <cellStyle name="Comma 60" xfId="69" xr:uid="{A6447175-7675-4088-B377-DC3A62A4AB75}"/>
    <cellStyle name="Currency 2" xfId="60" xr:uid="{7ACFE4E3-F50A-43E4-90DB-8E8219BA6C58}"/>
    <cellStyle name="Currency 3" xfId="52" xr:uid="{6D216B4B-D103-496B-AE61-280C21D38BB4}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66" xr:uid="{1F23B569-74FB-4AD6-8CCE-6B56A786CC7C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0" xfId="71" xr:uid="{BAC62161-EC59-4FFF-A663-ED8064883B05}"/>
    <cellStyle name="Normal 10 3" xfId="5" xr:uid="{00000000-0005-0000-0000-000002000000}"/>
    <cellStyle name="Normal 11" xfId="6" xr:uid="{00000000-0005-0000-0000-000003000000}"/>
    <cellStyle name="Normal 2" xfId="3" xr:uid="{00000000-0005-0000-0000-000004000000}"/>
    <cellStyle name="Normal 2 2" xfId="61" xr:uid="{5E38DBB4-1478-422A-AF5F-7173ADBB1783}"/>
    <cellStyle name="Normal 2 2 2" xfId="63" xr:uid="{575CA2A9-00ED-4F89-89D7-4185EEF990AC}"/>
    <cellStyle name="Normal 2 3" xfId="53" xr:uid="{A374FE5C-421A-4179-AB1C-9622126AB756}"/>
    <cellStyle name="Normal 3" xfId="4" xr:uid="{00000000-0005-0000-0000-000005000000}"/>
    <cellStyle name="Normal 3 2" xfId="54" xr:uid="{86F8A8BB-C26E-453E-AC60-860BB6BE9C5A}"/>
    <cellStyle name="Normal 4" xfId="56" xr:uid="{B56C5783-5E73-480A-9728-4439BCB4FE9A}"/>
    <cellStyle name="Normal 5" xfId="57" xr:uid="{889449E0-A235-4B8E-9E7B-EE9ECF3B90E5}"/>
    <cellStyle name="Normal 6" xfId="58" xr:uid="{BBA8C9BD-3953-489D-A959-FF0D7823DD4D}"/>
    <cellStyle name="Normal 6 9" xfId="68" xr:uid="{E72D8898-6E55-4309-BABF-5C136A1ABB83}"/>
    <cellStyle name="Normal 66" xfId="67" xr:uid="{6DA3EE6B-DD51-4316-8F90-3B20C3DC1CC5}"/>
    <cellStyle name="Normal 7" xfId="65" xr:uid="{5E3B7069-D180-463D-8AEC-2F530260B396}"/>
    <cellStyle name="Normal 8" xfId="49" xr:uid="{7A48CA36-29DC-4897-B206-097255135A38}"/>
    <cellStyle name="Note" xfId="22" builtinId="10" customBuiltin="1"/>
    <cellStyle name="Output" xfId="17" builtinId="21" customBuiltin="1"/>
    <cellStyle name="Percent" xfId="7" builtinId="5"/>
    <cellStyle name="Percent 2" xfId="2" xr:uid="{00000000-0005-0000-0000-000007000000}"/>
    <cellStyle name="Percent 2 2" xfId="62" xr:uid="{DF5F4BA2-494B-44B3-A461-5B9C440DDCAF}"/>
    <cellStyle name="Percent 27" xfId="64" xr:uid="{4B005BFF-7560-4A6A-AC67-BB0024C1D0D1}"/>
    <cellStyle name="Percent 3" xfId="55" xr:uid="{E26183B4-EFBB-4637-8A49-4D3B16494D21}"/>
    <cellStyle name="Title" xfId="8" builtinId="15" customBuiltin="1"/>
    <cellStyle name="Total" xfId="24" builtinId="25" customBuiltin="1"/>
    <cellStyle name="Warning Text" xfId="21" builtinId="11" customBuiltin="1"/>
  </cellStyles>
  <dxfs count="1"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FFCC"/>
      <color rgb="FFFFFF99"/>
      <color rgb="FFF01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4%20-%20Projects\WA%20CEIP\CEIP%20Portfolios%20-%20SCGHG%20included\ST%20Cost%20Summary%20-P02-SCGR-MM%20ST%20Split%20Run%20Cost%20Data%20LT%2044306%20ST%2044307%20DB%20version%204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LT%20Plan%20Runs\_Indicative%20Case%206.18.21\Final%20Indicative%20Portfolio%20-%20Plexos%20Portfolio%20-%203112%20-%20_LT%2021IRP%2020yr%20-%20P02-MMR%20(CO,NG)%20Intl%20UT+WY%20EOL%20-%20%20MTST%20Modified%20(0618202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_ST%20Reporting\Cost%20Reports\P02-MMGR%20ST%20Cost%20Summary%206086-57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PVRR%20reporting\4983%20-%20Plexos%20Portfolio%20LT%20$%20By%2020%20Year%20P02-MMGR%20(CO,NG)%20Intl%20Prod%20Run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%20IRP\_Preferred%20Portfolio\SO\Reliability\SO%20Portfolio%20I19-P45CNW-MMR_19092210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_LT%20Plan%20Runs\Plexos%20Portfolio%20-%205230%20-%20_LT%2021IRP%2020yr%20-%20P02-MMGR%20(CO,NG)%20Intl%20Prod%20Ru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Run Information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oad Summary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M2" t="str">
            <v>P02-SCGR-MM ST Split Run Cost Data LT 44306 ST 44307 DB version 42.2</v>
          </cell>
        </row>
      </sheetData>
      <sheetData sheetId="1">
        <row r="1">
          <cell r="F1" t="str">
            <v>P02-SCGR-MM ST Split Run Cost Data LT 44306 ST 44307 DB version 42.2</v>
          </cell>
        </row>
        <row r="5">
          <cell r="AC5">
            <v>11350.998900000001</v>
          </cell>
        </row>
        <row r="96">
          <cell r="C96">
            <v>24551.691683927791</v>
          </cell>
        </row>
        <row r="101">
          <cell r="E101">
            <v>0</v>
          </cell>
        </row>
      </sheetData>
      <sheetData sheetId="2">
        <row r="8">
          <cell r="H8">
            <v>365.54855224609378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77AC-4B02-4364-B1CB-C94B0D089E15}">
  <dimension ref="A1:D13"/>
  <sheetViews>
    <sheetView view="pageLayout" zoomScale="80" zoomScaleNormal="100" zoomScaleSheetLayoutView="120" zoomScalePageLayoutView="80" workbookViewId="0">
      <selection activeCell="C12" sqref="C12"/>
    </sheetView>
  </sheetViews>
  <sheetFormatPr defaultColWidth="9.140625" defaultRowHeight="15" x14ac:dyDescent="0.25"/>
  <cols>
    <col min="1" max="1" width="6.7109375" style="41" customWidth="1"/>
    <col min="2" max="2" width="27.140625" style="41" customWidth="1"/>
    <col min="3" max="3" width="88.140625" style="41" customWidth="1"/>
    <col min="4" max="4" width="6.5703125" style="41" customWidth="1"/>
    <col min="5" max="16384" width="9.140625" style="41"/>
  </cols>
  <sheetData>
    <row r="1" spans="1:4" x14ac:dyDescent="0.25">
      <c r="B1" s="51" t="s">
        <v>39</v>
      </c>
      <c r="C1" s="52"/>
    </row>
    <row r="2" spans="1:4" x14ac:dyDescent="0.25">
      <c r="A2" s="53"/>
      <c r="B2" s="53"/>
      <c r="C2" s="54"/>
      <c r="D2" s="54"/>
    </row>
    <row r="3" spans="1:4" x14ac:dyDescent="0.25">
      <c r="B3" s="55"/>
      <c r="C3" s="55"/>
    </row>
    <row r="4" spans="1:4" x14ac:dyDescent="0.25">
      <c r="B4" s="56" t="s">
        <v>40</v>
      </c>
      <c r="C4" s="57" t="s">
        <v>37</v>
      </c>
    </row>
    <row r="5" spans="1:4" x14ac:dyDescent="0.25">
      <c r="B5" s="56" t="s">
        <v>41</v>
      </c>
      <c r="C5" s="57" t="s">
        <v>42</v>
      </c>
    </row>
    <row r="6" spans="1:4" x14ac:dyDescent="0.25">
      <c r="A6" s="58"/>
      <c r="B6" s="58"/>
      <c r="C6" s="59"/>
      <c r="D6" s="59"/>
    </row>
    <row r="9" spans="1:4" x14ac:dyDescent="0.25">
      <c r="B9" s="60" t="s">
        <v>124</v>
      </c>
      <c r="C9" s="61" t="s">
        <v>43</v>
      </c>
    </row>
    <row r="11" spans="1:4" x14ac:dyDescent="0.25">
      <c r="B11" s="60" t="s">
        <v>44</v>
      </c>
      <c r="C11" s="61" t="s">
        <v>48</v>
      </c>
    </row>
    <row r="12" spans="1:4" x14ac:dyDescent="0.25">
      <c r="B12" s="62" t="str">
        <f>"(1.1)"</f>
        <v>(1.1)</v>
      </c>
      <c r="C12" s="63" t="s">
        <v>127</v>
      </c>
    </row>
    <row r="13" spans="1:4" x14ac:dyDescent="0.25">
      <c r="B13" s="62"/>
      <c r="C13" s="63"/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04C4-9B06-4D90-8C4D-A34B1005B18E}">
  <dimension ref="A1:P27"/>
  <sheetViews>
    <sheetView showGridLines="0" view="pageLayout" zoomScale="60" zoomScaleNormal="80" zoomScaleSheetLayoutView="100" zoomScalePageLayoutView="60" workbookViewId="0"/>
  </sheetViews>
  <sheetFormatPr defaultColWidth="9.140625" defaultRowHeight="15" x14ac:dyDescent="0.25"/>
  <cols>
    <col min="1" max="1" width="9.140625" style="5"/>
    <col min="2" max="2" width="13.42578125" style="5" customWidth="1"/>
    <col min="3" max="3" width="37.85546875" style="5" customWidth="1"/>
    <col min="4" max="13" width="12" style="5" customWidth="1"/>
    <col min="14" max="14" width="14.85546875" style="5" bestFit="1" customWidth="1"/>
    <col min="15" max="15" width="13.42578125" style="5" bestFit="1" customWidth="1"/>
    <col min="16" max="16" width="11" style="6" customWidth="1"/>
    <col min="17" max="16384" width="9.140625" style="5"/>
  </cols>
  <sheetData>
    <row r="1" spans="1:16" ht="18.75" x14ac:dyDescent="0.3">
      <c r="A1" s="2" t="s">
        <v>24</v>
      </c>
      <c r="P1" s="5"/>
    </row>
    <row r="2" spans="1:16" ht="18.75" x14ac:dyDescent="0.3">
      <c r="A2" s="2" t="s">
        <v>123</v>
      </c>
      <c r="P2" s="5"/>
    </row>
    <row r="3" spans="1:16" ht="18.75" x14ac:dyDescent="0.3">
      <c r="A3" s="2" t="s">
        <v>38</v>
      </c>
      <c r="P3" s="5"/>
    </row>
    <row r="4" spans="1:16" ht="14.25" customHeight="1" x14ac:dyDescent="0.3">
      <c r="A4" s="2" t="s">
        <v>125</v>
      </c>
      <c r="P4" s="5"/>
    </row>
    <row r="5" spans="1:16" ht="14.25" customHeight="1" x14ac:dyDescent="0.25">
      <c r="B5" s="6"/>
      <c r="C5" s="3"/>
    </row>
    <row r="6" spans="1:16" ht="22.5" customHeight="1" x14ac:dyDescent="0.35">
      <c r="B6" s="7" t="s">
        <v>14</v>
      </c>
      <c r="C6" s="4"/>
    </row>
    <row r="7" spans="1:16" ht="14.25" customHeight="1" x14ac:dyDescent="0.3">
      <c r="B7" s="2" t="s">
        <v>15</v>
      </c>
    </row>
    <row r="8" spans="1:16" ht="14.25" customHeight="1" thickBot="1" x14ac:dyDescent="0.35">
      <c r="B8" s="2"/>
      <c r="P8" s="5"/>
    </row>
    <row r="9" spans="1:16" ht="21" customHeight="1" thickBot="1" x14ac:dyDescent="0.35">
      <c r="B9" s="2"/>
      <c r="D9" s="105" t="s">
        <v>23</v>
      </c>
      <c r="E9" s="103">
        <v>2023</v>
      </c>
      <c r="F9" s="104"/>
      <c r="G9" s="103">
        <v>2024</v>
      </c>
      <c r="H9" s="104"/>
      <c r="I9" s="103">
        <v>2025</v>
      </c>
      <c r="J9" s="104"/>
      <c r="K9" s="103">
        <v>2026</v>
      </c>
      <c r="L9" s="104"/>
      <c r="P9" s="5"/>
    </row>
    <row r="10" spans="1:16" s="8" customFormat="1" ht="21" customHeight="1" thickBot="1" x14ac:dyDescent="0.3">
      <c r="C10" s="49"/>
      <c r="D10" s="106"/>
      <c r="E10" s="79" t="s">
        <v>36</v>
      </c>
      <c r="F10" s="80" t="s">
        <v>22</v>
      </c>
      <c r="G10" s="79" t="s">
        <v>36</v>
      </c>
      <c r="H10" s="80" t="s">
        <v>22</v>
      </c>
      <c r="I10" s="79" t="s">
        <v>36</v>
      </c>
      <c r="J10" s="80" t="s">
        <v>22</v>
      </c>
      <c r="K10" s="79" t="s">
        <v>36</v>
      </c>
      <c r="L10" s="80" t="s">
        <v>22</v>
      </c>
    </row>
    <row r="11" spans="1:16" ht="17.25" customHeight="1" x14ac:dyDescent="0.25">
      <c r="C11" s="76" t="s">
        <v>45</v>
      </c>
      <c r="D11" s="70"/>
      <c r="E11" s="72">
        <f>' (1.1) Gen Allocation CONF (R)'!N8</f>
        <v>4132188</v>
      </c>
      <c r="F11" s="70"/>
      <c r="G11" s="72">
        <f>' (1.1) Gen Allocation CONF (R)'!O8</f>
        <v>4144559</v>
      </c>
      <c r="H11" s="70"/>
      <c r="I11" s="72">
        <f>' (1.1) Gen Allocation CONF (R)'!P8</f>
        <v>4109809</v>
      </c>
      <c r="J11" s="70"/>
      <c r="K11" s="72">
        <f>' (1.1) Gen Allocation CONF (R)'!Q8</f>
        <v>4095573</v>
      </c>
      <c r="L11" s="70"/>
      <c r="P11" s="5"/>
    </row>
    <row r="12" spans="1:16" ht="17.25" customHeight="1" thickBot="1" x14ac:dyDescent="0.3">
      <c r="C12" s="77" t="s">
        <v>46</v>
      </c>
      <c r="D12" s="71"/>
      <c r="E12" s="73">
        <f>' (1.1) Gen Allocation CONF (R)'!N9</f>
        <v>4638720</v>
      </c>
      <c r="F12" s="71"/>
      <c r="G12" s="73">
        <f>' (1.1) Gen Allocation CONF (R)'!O9</f>
        <v>4692110</v>
      </c>
      <c r="H12" s="71"/>
      <c r="I12" s="73">
        <f>' (1.1) Gen Allocation CONF (R)'!P9</f>
        <v>4700760</v>
      </c>
      <c r="J12" s="71"/>
      <c r="K12" s="73">
        <f>' (1.1) Gen Allocation CONF (R)'!Q9</f>
        <v>4721760</v>
      </c>
      <c r="L12" s="71"/>
      <c r="P12" s="5"/>
    </row>
    <row r="13" spans="1:16" ht="17.25" customHeight="1" x14ac:dyDescent="0.25">
      <c r="C13" s="74" t="s">
        <v>17</v>
      </c>
      <c r="D13" s="46">
        <v>0</v>
      </c>
      <c r="E13" s="42">
        <f>' (1.1) Gen Allocation CONF (R)'!N10</f>
        <v>1330135.9854637296</v>
      </c>
      <c r="F13" s="43">
        <f>$D13*E13</f>
        <v>0</v>
      </c>
      <c r="G13" s="42">
        <f>' (1.1) Gen Allocation CONF (R)'!O10</f>
        <v>1306567.7915942078</v>
      </c>
      <c r="H13" s="43">
        <f>$D13*G13</f>
        <v>0</v>
      </c>
      <c r="I13" s="42">
        <f>' (1.1) Gen Allocation CONF (R)'!P10</f>
        <v>2111855.2721356684</v>
      </c>
      <c r="J13" s="43">
        <f>$D13*I13</f>
        <v>0</v>
      </c>
      <c r="K13" s="42">
        <f>' (1.1) Gen Allocation CONF (R)'!Q10</f>
        <v>2384743.9057116224</v>
      </c>
      <c r="L13" s="43">
        <f>$D13*K13</f>
        <v>0</v>
      </c>
      <c r="P13" s="5"/>
    </row>
    <row r="14" spans="1:16" ht="17.25" customHeight="1" x14ac:dyDescent="0.25">
      <c r="C14" s="74" t="s">
        <v>18</v>
      </c>
      <c r="D14" s="47">
        <v>1.0613999999999999</v>
      </c>
      <c r="E14" s="39">
        <f>' (1.1) Gen Allocation CONF (R)'!N11</f>
        <v>1434500.547099012</v>
      </c>
      <c r="F14" s="40">
        <f>$D14*E14</f>
        <v>1522578.8806908911</v>
      </c>
      <c r="G14" s="39">
        <f>' (1.1) Gen Allocation CONF (R)'!O11</f>
        <v>790960.13430154393</v>
      </c>
      <c r="H14" s="40">
        <f>$D14*G14</f>
        <v>839525.08654765866</v>
      </c>
      <c r="I14" s="39">
        <f>' (1.1) Gen Allocation CONF (R)'!P11</f>
        <v>803426.16628980148</v>
      </c>
      <c r="J14" s="40">
        <f>$D14*I14</f>
        <v>852756.53289999522</v>
      </c>
      <c r="K14" s="39">
        <f>' (1.1) Gen Allocation CONF (R)'!Q11</f>
        <v>0</v>
      </c>
      <c r="L14" s="40">
        <f>$D14*K14</f>
        <v>0</v>
      </c>
      <c r="P14" s="5"/>
    </row>
    <row r="15" spans="1:16" ht="17.25" customHeight="1" x14ac:dyDescent="0.25">
      <c r="C15" s="74" t="s">
        <v>19</v>
      </c>
      <c r="D15" s="47">
        <v>0.43540000000000001</v>
      </c>
      <c r="E15" s="39">
        <f>' (1.1) Gen Allocation CONF (R)'!N12</f>
        <v>1226084.1672774968</v>
      </c>
      <c r="F15" s="40">
        <f>$D15*E15</f>
        <v>533837.04643262213</v>
      </c>
      <c r="G15" s="39">
        <f>' (1.1) Gen Allocation CONF (R)'!O12</f>
        <v>1437899.9104611122</v>
      </c>
      <c r="H15" s="40">
        <f>$D15*G15</f>
        <v>626061.62101476826</v>
      </c>
      <c r="I15" s="39">
        <f>' (1.1) Gen Allocation CONF (R)'!P12</f>
        <v>1469023.9253823897</v>
      </c>
      <c r="J15" s="40">
        <f>$D15*I15</f>
        <v>639613.01711149246</v>
      </c>
      <c r="K15" s="39">
        <f>' (1.1) Gen Allocation CONF (R)'!Q12</f>
        <v>1166630.2544473989</v>
      </c>
      <c r="L15" s="40">
        <f>$D15*K15</f>
        <v>507950.81278639752</v>
      </c>
      <c r="P15" s="5"/>
    </row>
    <row r="16" spans="1:16" ht="17.25" customHeight="1" x14ac:dyDescent="0.25">
      <c r="C16" s="74" t="s">
        <v>20</v>
      </c>
      <c r="D16" s="47">
        <v>0.437</v>
      </c>
      <c r="E16" s="39">
        <f>' (1.1) Gen Allocation CONF (R)'!N13</f>
        <v>647999.30015976168</v>
      </c>
      <c r="F16" s="40">
        <f>$D16*E16</f>
        <v>283175.69416981586</v>
      </c>
      <c r="G16" s="39">
        <f>' (1.1) Gen Allocation CONF (R)'!O13</f>
        <v>1156682.1636431366</v>
      </c>
      <c r="H16" s="40">
        <f>$D16*G16</f>
        <v>505470.10551205068</v>
      </c>
      <c r="I16" s="39">
        <f>' (1.1) Gen Allocation CONF (R)'!P13</f>
        <v>316454.63619214017</v>
      </c>
      <c r="J16" s="40">
        <f>$D16*I16</f>
        <v>138290.67601596526</v>
      </c>
      <c r="K16" s="39">
        <f>' (1.1) Gen Allocation CONF (R)'!Q13</f>
        <v>1170385.8398409784</v>
      </c>
      <c r="L16" s="40">
        <f>$D16*K16</f>
        <v>511458.61201050755</v>
      </c>
      <c r="P16" s="5"/>
    </row>
    <row r="17" spans="3:16" ht="17.25" customHeight="1" thickBot="1" x14ac:dyDescent="0.3">
      <c r="C17" s="75" t="s">
        <v>21</v>
      </c>
      <c r="D17" s="48">
        <v>0</v>
      </c>
      <c r="E17" s="44">
        <f>' (1.1) Gen Allocation CONF (R)'!N14</f>
        <v>0</v>
      </c>
      <c r="F17" s="45">
        <f>$D17*E17</f>
        <v>0</v>
      </c>
      <c r="G17" s="44">
        <f>' (1.1) Gen Allocation CONF (R)'!O14</f>
        <v>0</v>
      </c>
      <c r="H17" s="45">
        <f>$D17*G17</f>
        <v>0</v>
      </c>
      <c r="I17" s="44">
        <f>' (1.1) Gen Allocation CONF (R)'!P14</f>
        <v>0</v>
      </c>
      <c r="J17" s="45">
        <f>$D17*I17</f>
        <v>0</v>
      </c>
      <c r="K17" s="44">
        <f>' (1.1) Gen Allocation CONF (R)'!Q14</f>
        <v>0</v>
      </c>
      <c r="L17" s="45">
        <f>$D17*K17</f>
        <v>0</v>
      </c>
      <c r="P17" s="5"/>
    </row>
    <row r="18" spans="3:16" ht="17.25" customHeight="1" thickBot="1" x14ac:dyDescent="0.3">
      <c r="C18" s="78" t="s">
        <v>47</v>
      </c>
      <c r="D18" s="50"/>
      <c r="E18" s="81">
        <f>SUM(E13:E17)</f>
        <v>4638720</v>
      </c>
      <c r="F18" s="82">
        <f t="shared" ref="F18:L18" si="0">SUM(F13:F17)</f>
        <v>2339591.6212933287</v>
      </c>
      <c r="G18" s="81">
        <f t="shared" si="0"/>
        <v>4692110</v>
      </c>
      <c r="H18" s="82">
        <f t="shared" si="0"/>
        <v>1971056.8130744777</v>
      </c>
      <c r="I18" s="81">
        <f t="shared" si="0"/>
        <v>4700760</v>
      </c>
      <c r="J18" s="82">
        <f t="shared" si="0"/>
        <v>1630660.2260274529</v>
      </c>
      <c r="K18" s="81">
        <f t="shared" si="0"/>
        <v>4721760</v>
      </c>
      <c r="L18" s="82">
        <f t="shared" si="0"/>
        <v>1019409.4247969051</v>
      </c>
      <c r="P18" s="5"/>
    </row>
    <row r="19" spans="3:16" x14ac:dyDescent="0.25">
      <c r="P19" s="5"/>
    </row>
    <row r="20" spans="3:16" ht="15.75" x14ac:dyDescent="0.25">
      <c r="C20" s="102" t="s">
        <v>130</v>
      </c>
      <c r="D20" s="102"/>
      <c r="E20" s="102"/>
      <c r="F20" s="102"/>
      <c r="G20" s="102"/>
      <c r="P20" s="5"/>
    </row>
    <row r="21" spans="3:16" ht="15.75" x14ac:dyDescent="0.25">
      <c r="C21" s="102" t="s">
        <v>131</v>
      </c>
      <c r="D21" s="102"/>
      <c r="E21" s="102"/>
      <c r="F21" s="102"/>
      <c r="G21" s="102"/>
    </row>
    <row r="22" spans="3:16" ht="15.75" x14ac:dyDescent="0.25">
      <c r="C22" s="102" t="s">
        <v>132</v>
      </c>
      <c r="D22" s="102"/>
      <c r="E22" s="102"/>
      <c r="F22" s="102"/>
      <c r="G22" s="102"/>
    </row>
    <row r="26" spans="3:16" x14ac:dyDescent="0.25">
      <c r="F26" s="6"/>
      <c r="P26" s="5"/>
    </row>
    <row r="27" spans="3:16" x14ac:dyDescent="0.25">
      <c r="F27" s="6"/>
      <c r="P27" s="5"/>
    </row>
  </sheetData>
  <mergeCells count="5">
    <mergeCell ref="G9:H9"/>
    <mergeCell ref="I9:J9"/>
    <mergeCell ref="K9:L9"/>
    <mergeCell ref="D9:D10"/>
    <mergeCell ref="E9:F9"/>
  </mergeCells>
  <pageMargins left="0.7" right="0.7" top="0.75" bottom="0.75" header="0.3" footer="0.3"/>
  <pageSetup scale="46" orientation="portrait" r:id="rId1"/>
  <ignoredErrors>
    <ignoredError sqref="G18:L18 H13 H14:H17 J13 J14:J17 L13 L14:L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ABE8-B257-4048-89E8-7E56EEAC483D}">
  <sheetPr>
    <tabColor rgb="FFFFFF00"/>
  </sheetPr>
  <dimension ref="A1:Q106"/>
  <sheetViews>
    <sheetView showGridLines="0" tabSelected="1" view="pageLayout" topLeftCell="A172" zoomScale="60" zoomScaleNormal="85" zoomScalePageLayoutView="60" workbookViewId="0">
      <selection activeCell="I7" sqref="I7"/>
    </sheetView>
  </sheetViews>
  <sheetFormatPr defaultColWidth="8.7109375" defaultRowHeight="15" x14ac:dyDescent="0.25"/>
  <cols>
    <col min="1" max="1" width="33.42578125" style="6" customWidth="1"/>
    <col min="2" max="2" width="17.28515625" style="6" customWidth="1"/>
    <col min="3" max="3" width="22.28515625" style="6" customWidth="1"/>
    <col min="4" max="4" width="20.42578125" style="6" customWidth="1"/>
    <col min="5" max="5" width="17.28515625" style="6" customWidth="1"/>
    <col min="6" max="9" width="21.28515625" style="6" customWidth="1"/>
    <col min="10" max="13" width="17.28515625" style="1" customWidth="1"/>
    <col min="14" max="17" width="17.28515625" style="6" customWidth="1"/>
    <col min="18" max="16384" width="8.7109375" style="6"/>
  </cols>
  <sheetData>
    <row r="1" spans="1:17" x14ac:dyDescent="0.25">
      <c r="A1" s="113" t="s">
        <v>128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customFormat="1" ht="18.75" x14ac:dyDescent="0.3">
      <c r="A2" s="2" t="s">
        <v>24</v>
      </c>
    </row>
    <row r="3" spans="1:17" s="5" customFormat="1" ht="18.75" x14ac:dyDescent="0.3">
      <c r="A3" s="2" t="s">
        <v>123</v>
      </c>
    </row>
    <row r="4" spans="1:17" customFormat="1" ht="18.75" x14ac:dyDescent="0.3">
      <c r="A4" s="2" t="s">
        <v>38</v>
      </c>
    </row>
    <row r="5" spans="1:17" customFormat="1" ht="19.5" thickBot="1" x14ac:dyDescent="0.35">
      <c r="A5" s="2" t="s">
        <v>129</v>
      </c>
    </row>
    <row r="6" spans="1:17" ht="39" customHeight="1" thickBot="1" x14ac:dyDescent="0.3">
      <c r="A6" s="30"/>
      <c r="B6" s="30"/>
      <c r="C6" s="30"/>
      <c r="D6" s="30"/>
      <c r="E6" s="30"/>
      <c r="F6"/>
      <c r="G6"/>
      <c r="H6"/>
      <c r="I6"/>
      <c r="J6"/>
      <c r="K6"/>
      <c r="L6"/>
      <c r="M6"/>
      <c r="N6" s="110" t="s">
        <v>29</v>
      </c>
      <c r="O6" s="111"/>
      <c r="P6" s="111"/>
      <c r="Q6" s="112"/>
    </row>
    <row r="7" spans="1:17" ht="36" customHeight="1" thickBot="1" x14ac:dyDescent="0.3">
      <c r="E7"/>
      <c r="F7"/>
      <c r="G7"/>
      <c r="H7"/>
      <c r="I7"/>
      <c r="J7" s="64" t="s">
        <v>34</v>
      </c>
      <c r="K7" s="64"/>
      <c r="L7" s="64"/>
      <c r="M7" s="64"/>
      <c r="N7" s="99">
        <v>2023</v>
      </c>
      <c r="O7" s="100">
        <v>2024</v>
      </c>
      <c r="P7" s="100">
        <v>2025</v>
      </c>
      <c r="Q7" s="101">
        <v>2026</v>
      </c>
    </row>
    <row r="8" spans="1:17" x14ac:dyDescent="0.25">
      <c r="E8"/>
      <c r="F8"/>
      <c r="G8"/>
      <c r="H8"/>
      <c r="I8"/>
      <c r="J8" s="117" t="s">
        <v>32</v>
      </c>
      <c r="K8" s="118"/>
      <c r="L8" s="118"/>
      <c r="M8" s="118"/>
      <c r="N8" s="65">
        <v>4132188</v>
      </c>
      <c r="O8" s="65">
        <v>4144559</v>
      </c>
      <c r="P8" s="65">
        <v>4109809</v>
      </c>
      <c r="Q8" s="65">
        <v>4095573</v>
      </c>
    </row>
    <row r="9" spans="1:17" ht="15.75" thickBot="1" x14ac:dyDescent="0.3">
      <c r="E9"/>
      <c r="F9"/>
      <c r="G9"/>
      <c r="H9"/>
      <c r="I9"/>
      <c r="J9" s="115" t="s">
        <v>35</v>
      </c>
      <c r="K9" s="116"/>
      <c r="L9" s="116"/>
      <c r="M9" s="116"/>
      <c r="N9" s="66">
        <v>4638720</v>
      </c>
      <c r="O9" s="66">
        <v>4692110</v>
      </c>
      <c r="P9" s="66">
        <v>4700760</v>
      </c>
      <c r="Q9" s="66">
        <v>4721760</v>
      </c>
    </row>
    <row r="10" spans="1:17" x14ac:dyDescent="0.25">
      <c r="E10"/>
      <c r="F10"/>
      <c r="G10"/>
      <c r="H10"/>
      <c r="I10"/>
      <c r="J10" s="119" t="s">
        <v>17</v>
      </c>
      <c r="K10" s="120"/>
      <c r="L10" s="120"/>
      <c r="M10" s="120"/>
      <c r="N10" s="67">
        <v>1330135.9854637296</v>
      </c>
      <c r="O10" s="33">
        <v>1306567.7915942078</v>
      </c>
      <c r="P10" s="33">
        <v>2111855.2721356684</v>
      </c>
      <c r="Q10" s="34">
        <v>2384743.9057116224</v>
      </c>
    </row>
    <row r="11" spans="1:17" x14ac:dyDescent="0.25">
      <c r="E11"/>
      <c r="F11"/>
      <c r="G11"/>
      <c r="H11"/>
      <c r="I11"/>
      <c r="J11" s="121" t="s">
        <v>18</v>
      </c>
      <c r="K11" s="122"/>
      <c r="L11" s="122"/>
      <c r="M11" s="122"/>
      <c r="N11" s="16">
        <v>1434500.547099012</v>
      </c>
      <c r="O11" s="14">
        <v>790960.13430154393</v>
      </c>
      <c r="P11" s="14">
        <v>803426.16628980148</v>
      </c>
      <c r="Q11" s="17">
        <v>0</v>
      </c>
    </row>
    <row r="12" spans="1:17" x14ac:dyDescent="0.25">
      <c r="E12"/>
      <c r="F12"/>
      <c r="G12"/>
      <c r="H12"/>
      <c r="I12"/>
      <c r="J12" s="121" t="s">
        <v>19</v>
      </c>
      <c r="K12" s="122"/>
      <c r="L12" s="122"/>
      <c r="M12" s="122"/>
      <c r="N12" s="16">
        <v>1226084.1672774968</v>
      </c>
      <c r="O12" s="14">
        <v>1437899.9104611122</v>
      </c>
      <c r="P12" s="14">
        <v>1469023.9253823897</v>
      </c>
      <c r="Q12" s="17">
        <v>1166630.2544473989</v>
      </c>
    </row>
    <row r="13" spans="1:17" x14ac:dyDescent="0.25">
      <c r="E13"/>
      <c r="F13"/>
      <c r="G13"/>
      <c r="H13"/>
      <c r="I13"/>
      <c r="J13" s="121" t="s">
        <v>20</v>
      </c>
      <c r="K13" s="122"/>
      <c r="L13" s="122"/>
      <c r="M13" s="122"/>
      <c r="N13" s="16">
        <v>647999.30015976168</v>
      </c>
      <c r="O13" s="14">
        <v>1156682.1636431366</v>
      </c>
      <c r="P13" s="14">
        <v>316454.63619214017</v>
      </c>
      <c r="Q13" s="17">
        <v>1170385.8398409784</v>
      </c>
    </row>
    <row r="14" spans="1:17" x14ac:dyDescent="0.25">
      <c r="E14"/>
      <c r="F14"/>
      <c r="G14"/>
      <c r="H14"/>
      <c r="I14"/>
      <c r="J14" s="121" t="s">
        <v>21</v>
      </c>
      <c r="K14" s="122"/>
      <c r="L14" s="122"/>
      <c r="M14" s="122"/>
      <c r="N14" s="68">
        <v>0</v>
      </c>
      <c r="O14" s="35">
        <v>0</v>
      </c>
      <c r="P14" s="35">
        <v>0</v>
      </c>
      <c r="Q14" s="36">
        <v>0</v>
      </c>
    </row>
    <row r="15" spans="1:17" ht="15.75" thickBot="1" x14ac:dyDescent="0.3">
      <c r="E15"/>
      <c r="F15"/>
      <c r="G15"/>
      <c r="H15"/>
      <c r="I15"/>
      <c r="J15" s="123" t="s">
        <v>0</v>
      </c>
      <c r="K15" s="124"/>
      <c r="L15" s="124"/>
      <c r="M15" s="124"/>
      <c r="N15" s="69">
        <v>4638720</v>
      </c>
      <c r="O15" s="37">
        <v>4692110</v>
      </c>
      <c r="P15" s="37">
        <v>4700760</v>
      </c>
      <c r="Q15" s="38">
        <v>4721760</v>
      </c>
    </row>
    <row r="16" spans="1:17" s="1" customFormat="1" ht="29.2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1"/>
      <c r="P16" s="31"/>
      <c r="Q16" s="31"/>
    </row>
    <row r="17" spans="1:17" s="10" customFormat="1" ht="45" customHeight="1" thickBot="1" x14ac:dyDescent="0.3">
      <c r="B17" s="11"/>
      <c r="C17" s="11"/>
      <c r="D17" s="11"/>
      <c r="F17" s="107" t="s">
        <v>27</v>
      </c>
      <c r="G17" s="108"/>
      <c r="H17" s="108"/>
      <c r="I17" s="109"/>
      <c r="J17" s="110" t="s">
        <v>26</v>
      </c>
      <c r="K17" s="111"/>
      <c r="L17" s="111"/>
      <c r="M17" s="112"/>
      <c r="N17" s="114" t="s">
        <v>29</v>
      </c>
      <c r="O17" s="111"/>
      <c r="P17" s="111"/>
      <c r="Q17" s="112"/>
    </row>
    <row r="18" spans="1:17" s="9" customFormat="1" ht="83.25" customHeight="1" x14ac:dyDescent="0.25">
      <c r="A18" s="24" t="s">
        <v>25</v>
      </c>
      <c r="B18" s="25" t="s">
        <v>30</v>
      </c>
      <c r="C18" s="25" t="s">
        <v>31</v>
      </c>
      <c r="D18" s="25" t="s">
        <v>28</v>
      </c>
      <c r="E18" s="26" t="s">
        <v>12</v>
      </c>
      <c r="F18" s="27">
        <v>2023</v>
      </c>
      <c r="G18" s="28">
        <v>2024</v>
      </c>
      <c r="H18" s="28">
        <v>2025</v>
      </c>
      <c r="I18" s="29">
        <v>2026</v>
      </c>
      <c r="J18" s="87">
        <v>2023</v>
      </c>
      <c r="K18" s="88">
        <v>2024</v>
      </c>
      <c r="L18" s="88">
        <v>2025</v>
      </c>
      <c r="M18" s="89">
        <v>2026</v>
      </c>
      <c r="N18" s="90">
        <v>2023</v>
      </c>
      <c r="O18" s="88">
        <v>2024</v>
      </c>
      <c r="P18" s="88">
        <v>2025</v>
      </c>
      <c r="Q18" s="91">
        <v>2026</v>
      </c>
    </row>
    <row r="19" spans="1:17" x14ac:dyDescent="0.25">
      <c r="A19" s="20" t="s">
        <v>49</v>
      </c>
      <c r="B19" s="21" t="s">
        <v>4</v>
      </c>
      <c r="C19" s="21" t="s">
        <v>18</v>
      </c>
      <c r="D19" s="21" t="s">
        <v>16</v>
      </c>
      <c r="E19" s="83" t="s">
        <v>8</v>
      </c>
      <c r="F19" s="92"/>
      <c r="G19" s="93"/>
      <c r="H19" s="93"/>
      <c r="I19" s="94"/>
      <c r="J19" s="22">
        <v>0.21530276409076241</v>
      </c>
      <c r="K19" s="22">
        <v>0.1995231541332004</v>
      </c>
      <c r="L19" s="22">
        <v>0.1913386618378401</v>
      </c>
      <c r="M19" s="23">
        <v>0.18755392446079364</v>
      </c>
      <c r="N19" s="95">
        <f>IF($D19="No",(F19*1.03503)*J19,F19*J19)</f>
        <v>0</v>
      </c>
      <c r="O19" s="96">
        <f t="shared" ref="O19:O72" si="0">IF($D19="No",(G19*1.03503)*K19,G19*K19)</f>
        <v>0</v>
      </c>
      <c r="P19" s="96">
        <f t="shared" ref="P19:P72" si="1">IF($D19="No",(H19*1.03503)*L19,H19*L19)</f>
        <v>0</v>
      </c>
      <c r="Q19" s="97">
        <f t="shared" ref="Q19:Q72" si="2">IF($D19="No",(I19*1.03503)*M19,I19*M19)</f>
        <v>0</v>
      </c>
    </row>
    <row r="20" spans="1:17" x14ac:dyDescent="0.25">
      <c r="A20" s="12" t="s">
        <v>50</v>
      </c>
      <c r="B20" s="21" t="s">
        <v>4</v>
      </c>
      <c r="C20" s="21" t="s">
        <v>18</v>
      </c>
      <c r="D20" s="13" t="s">
        <v>16</v>
      </c>
      <c r="E20" s="84" t="s">
        <v>8</v>
      </c>
      <c r="F20" s="95"/>
      <c r="G20" s="96"/>
      <c r="H20" s="96"/>
      <c r="I20" s="97"/>
      <c r="J20" s="18">
        <v>0.21530276409076241</v>
      </c>
      <c r="K20" s="15">
        <v>0.1995231541332004</v>
      </c>
      <c r="L20" s="15">
        <v>0.1913386618378401</v>
      </c>
      <c r="M20" s="19">
        <v>0.18755392446079364</v>
      </c>
      <c r="N20" s="92">
        <f t="shared" ref="N20:N72" si="3">IF($D20="No",(F20*1.03503)*J20,F20*J20)</f>
        <v>0</v>
      </c>
      <c r="O20" s="93">
        <f t="shared" si="0"/>
        <v>0</v>
      </c>
      <c r="P20" s="93">
        <f t="shared" si="1"/>
        <v>0</v>
      </c>
      <c r="Q20" s="94">
        <f t="shared" si="2"/>
        <v>0</v>
      </c>
    </row>
    <row r="21" spans="1:17" x14ac:dyDescent="0.25">
      <c r="A21" s="12" t="s">
        <v>51</v>
      </c>
      <c r="B21" s="21" t="s">
        <v>4</v>
      </c>
      <c r="C21" s="21" t="s">
        <v>18</v>
      </c>
      <c r="D21" s="13" t="s">
        <v>16</v>
      </c>
      <c r="E21" s="84" t="s">
        <v>8</v>
      </c>
      <c r="F21" s="92"/>
      <c r="G21" s="93"/>
      <c r="H21" s="93"/>
      <c r="I21" s="94"/>
      <c r="J21" s="18">
        <v>0.21530276409076241</v>
      </c>
      <c r="K21" s="15">
        <v>0.1995231541332004</v>
      </c>
      <c r="L21" s="15">
        <v>0.1913386618378401</v>
      </c>
      <c r="M21" s="19">
        <v>0.18755392446079364</v>
      </c>
      <c r="N21" s="95">
        <f t="shared" si="3"/>
        <v>0</v>
      </c>
      <c r="O21" s="96">
        <f t="shared" si="0"/>
        <v>0</v>
      </c>
      <c r="P21" s="96">
        <f t="shared" si="1"/>
        <v>0</v>
      </c>
      <c r="Q21" s="97">
        <f t="shared" si="2"/>
        <v>0</v>
      </c>
    </row>
    <row r="22" spans="1:17" s="1" customFormat="1" x14ac:dyDescent="0.25">
      <c r="A22" s="12" t="s">
        <v>52</v>
      </c>
      <c r="B22" s="21" t="s">
        <v>4</v>
      </c>
      <c r="C22" s="21" t="s">
        <v>18</v>
      </c>
      <c r="D22" s="13" t="s">
        <v>16</v>
      </c>
      <c r="E22" s="84" t="s">
        <v>8</v>
      </c>
      <c r="F22" s="95"/>
      <c r="G22" s="96"/>
      <c r="H22" s="96"/>
      <c r="I22" s="97"/>
      <c r="J22" s="18">
        <v>0.21530276409076241</v>
      </c>
      <c r="K22" s="15">
        <v>0.1995231541332004</v>
      </c>
      <c r="L22" s="15">
        <v>0.1913386618378401</v>
      </c>
      <c r="M22" s="19">
        <v>0.18755392446079364</v>
      </c>
      <c r="N22" s="95">
        <f t="shared" si="3"/>
        <v>0</v>
      </c>
      <c r="O22" s="96">
        <f t="shared" si="0"/>
        <v>0</v>
      </c>
      <c r="P22" s="96">
        <f t="shared" si="1"/>
        <v>0</v>
      </c>
      <c r="Q22" s="97">
        <f t="shared" si="2"/>
        <v>0</v>
      </c>
    </row>
    <row r="23" spans="1:17" s="1" customFormat="1" x14ac:dyDescent="0.25">
      <c r="A23" s="12" t="s">
        <v>53</v>
      </c>
      <c r="B23" s="21" t="s">
        <v>4</v>
      </c>
      <c r="C23" s="21" t="s">
        <v>18</v>
      </c>
      <c r="D23" s="13" t="s">
        <v>16</v>
      </c>
      <c r="E23" s="84" t="s">
        <v>8</v>
      </c>
      <c r="F23" s="92"/>
      <c r="G23" s="93"/>
      <c r="H23" s="93"/>
      <c r="I23" s="94"/>
      <c r="J23" s="18">
        <v>0.21530276409076241</v>
      </c>
      <c r="K23" s="15">
        <v>0.1995231541332004</v>
      </c>
      <c r="L23" s="15">
        <v>0.1913386618378401</v>
      </c>
      <c r="M23" s="19">
        <v>0.18755392446079364</v>
      </c>
      <c r="N23" s="92">
        <f t="shared" si="3"/>
        <v>0</v>
      </c>
      <c r="O23" s="93">
        <f t="shared" si="0"/>
        <v>0</v>
      </c>
      <c r="P23" s="93">
        <f t="shared" si="1"/>
        <v>0</v>
      </c>
      <c r="Q23" s="94">
        <f t="shared" si="2"/>
        <v>0</v>
      </c>
    </row>
    <row r="24" spans="1:17" s="1" customFormat="1" x14ac:dyDescent="0.25">
      <c r="A24" s="12" t="s">
        <v>52</v>
      </c>
      <c r="B24" s="21" t="s">
        <v>3</v>
      </c>
      <c r="C24" s="21" t="s">
        <v>19</v>
      </c>
      <c r="D24" s="13" t="s">
        <v>16</v>
      </c>
      <c r="E24" s="84" t="s">
        <v>8</v>
      </c>
      <c r="F24" s="95"/>
      <c r="G24" s="96"/>
      <c r="H24" s="96"/>
      <c r="I24" s="97"/>
      <c r="J24" s="18">
        <v>0.21530276409076241</v>
      </c>
      <c r="K24" s="15">
        <v>0.1995231541332004</v>
      </c>
      <c r="L24" s="15">
        <v>0.1913386618378401</v>
      </c>
      <c r="M24" s="19">
        <v>0.18755392446079364</v>
      </c>
      <c r="N24" s="95">
        <f t="shared" ref="N24:N25" si="4">IF($D24="No",(F24*1.03503)*J24,F24*J24)</f>
        <v>0</v>
      </c>
      <c r="O24" s="96">
        <f t="shared" ref="O24:O25" si="5">IF($D24="No",(G24*1.03503)*K24,G24*K24)</f>
        <v>0</v>
      </c>
      <c r="P24" s="96">
        <f t="shared" ref="P24:P25" si="6">IF($D24="No",(H24*1.03503)*L24,H24*L24)</f>
        <v>0</v>
      </c>
      <c r="Q24" s="97">
        <f t="shared" ref="Q24:Q25" si="7">IF($D24="No",(I24*1.03503)*M24,I24*M24)</f>
        <v>0</v>
      </c>
    </row>
    <row r="25" spans="1:17" s="1" customFormat="1" x14ac:dyDescent="0.25">
      <c r="A25" s="12" t="s">
        <v>53</v>
      </c>
      <c r="B25" s="21" t="s">
        <v>3</v>
      </c>
      <c r="C25" s="21" t="s">
        <v>19</v>
      </c>
      <c r="D25" s="13" t="s">
        <v>16</v>
      </c>
      <c r="E25" s="84" t="s">
        <v>8</v>
      </c>
      <c r="F25" s="92"/>
      <c r="G25" s="93"/>
      <c r="H25" s="93"/>
      <c r="I25" s="94"/>
      <c r="J25" s="18">
        <v>0.21530276409076241</v>
      </c>
      <c r="K25" s="15">
        <v>0.1995231541332004</v>
      </c>
      <c r="L25" s="15">
        <v>0.1913386618378401</v>
      </c>
      <c r="M25" s="19">
        <v>0.18755392446079364</v>
      </c>
      <c r="N25" s="95">
        <f t="shared" si="4"/>
        <v>0</v>
      </c>
      <c r="O25" s="96">
        <f t="shared" si="5"/>
        <v>0</v>
      </c>
      <c r="P25" s="96">
        <f t="shared" si="6"/>
        <v>0</v>
      </c>
      <c r="Q25" s="97">
        <f t="shared" si="7"/>
        <v>0</v>
      </c>
    </row>
    <row r="26" spans="1:17" x14ac:dyDescent="0.25">
      <c r="A26" s="12" t="s">
        <v>10</v>
      </c>
      <c r="B26" s="21" t="s">
        <v>3</v>
      </c>
      <c r="C26" s="21" t="s">
        <v>19</v>
      </c>
      <c r="D26" s="13" t="s">
        <v>9</v>
      </c>
      <c r="E26" s="84" t="s">
        <v>8</v>
      </c>
      <c r="F26" s="95"/>
      <c r="G26" s="96"/>
      <c r="H26" s="96"/>
      <c r="I26" s="97"/>
      <c r="J26" s="18">
        <v>0.21530276409076241</v>
      </c>
      <c r="K26" s="15">
        <v>0.1995231541332004</v>
      </c>
      <c r="L26" s="15">
        <v>0.1913386618378401</v>
      </c>
      <c r="M26" s="19">
        <v>0.18755392446079364</v>
      </c>
      <c r="N26" s="92">
        <f t="shared" si="3"/>
        <v>0</v>
      </c>
      <c r="O26" s="93">
        <f t="shared" si="0"/>
        <v>0</v>
      </c>
      <c r="P26" s="93">
        <f t="shared" si="1"/>
        <v>0</v>
      </c>
      <c r="Q26" s="94">
        <f t="shared" si="2"/>
        <v>0</v>
      </c>
    </row>
    <row r="27" spans="1:17" x14ac:dyDescent="0.25">
      <c r="A27" s="12" t="s">
        <v>11</v>
      </c>
      <c r="B27" s="21" t="s">
        <v>3</v>
      </c>
      <c r="C27" s="21" t="s">
        <v>19</v>
      </c>
      <c r="D27" s="13" t="s">
        <v>16</v>
      </c>
      <c r="E27" s="84" t="s">
        <v>8</v>
      </c>
      <c r="F27" s="92"/>
      <c r="G27" s="93"/>
      <c r="H27" s="93"/>
      <c r="I27" s="94"/>
      <c r="J27" s="18">
        <v>0.21530276409076241</v>
      </c>
      <c r="K27" s="15">
        <v>0.1995231541332004</v>
      </c>
      <c r="L27" s="15">
        <v>0.1913386618378401</v>
      </c>
      <c r="M27" s="19">
        <v>0.18755392446079364</v>
      </c>
      <c r="N27" s="95">
        <f t="shared" si="3"/>
        <v>0</v>
      </c>
      <c r="O27" s="96">
        <f t="shared" si="0"/>
        <v>0</v>
      </c>
      <c r="P27" s="96">
        <f t="shared" si="1"/>
        <v>0</v>
      </c>
      <c r="Q27" s="97">
        <f t="shared" si="2"/>
        <v>0</v>
      </c>
    </row>
    <row r="28" spans="1:17" x14ac:dyDescent="0.25">
      <c r="A28" s="12" t="s">
        <v>54</v>
      </c>
      <c r="B28" s="21" t="s">
        <v>5</v>
      </c>
      <c r="C28" s="21" t="s">
        <v>17</v>
      </c>
      <c r="D28" s="13" t="s">
        <v>16</v>
      </c>
      <c r="E28" s="84" t="s">
        <v>8</v>
      </c>
      <c r="F28" s="95"/>
      <c r="G28" s="96"/>
      <c r="H28" s="96"/>
      <c r="I28" s="97"/>
      <c r="J28" s="18">
        <v>0.21530276409076241</v>
      </c>
      <c r="K28" s="15">
        <v>0.1995231541332004</v>
      </c>
      <c r="L28" s="15">
        <v>0.1913386618378401</v>
      </c>
      <c r="M28" s="19">
        <v>0.18755392446079364</v>
      </c>
      <c r="N28" s="95">
        <f t="shared" si="3"/>
        <v>0</v>
      </c>
      <c r="O28" s="96">
        <f t="shared" si="0"/>
        <v>0</v>
      </c>
      <c r="P28" s="96">
        <f t="shared" si="1"/>
        <v>0</v>
      </c>
      <c r="Q28" s="97">
        <f t="shared" si="2"/>
        <v>0</v>
      </c>
    </row>
    <row r="29" spans="1:17" x14ac:dyDescent="0.25">
      <c r="A29" s="12" t="s">
        <v>55</v>
      </c>
      <c r="B29" s="21" t="s">
        <v>6</v>
      </c>
      <c r="C29" s="21" t="s">
        <v>17</v>
      </c>
      <c r="D29" s="13" t="s">
        <v>16</v>
      </c>
      <c r="E29" s="84" t="s">
        <v>7</v>
      </c>
      <c r="F29" s="92"/>
      <c r="G29" s="93"/>
      <c r="H29" s="93"/>
      <c r="I29" s="94"/>
      <c r="J29" s="18">
        <v>7.8407467372863124E-2</v>
      </c>
      <c r="K29" s="15">
        <v>7.4991804159918352E-2</v>
      </c>
      <c r="L29" s="15">
        <v>7.2886386711709855E-2</v>
      </c>
      <c r="M29" s="19">
        <v>7.123664771203389E-2</v>
      </c>
      <c r="N29" s="92">
        <f t="shared" si="3"/>
        <v>0</v>
      </c>
      <c r="O29" s="93">
        <f t="shared" si="0"/>
        <v>0</v>
      </c>
      <c r="P29" s="93">
        <f t="shared" si="1"/>
        <v>0</v>
      </c>
      <c r="Q29" s="94">
        <f t="shared" si="2"/>
        <v>0</v>
      </c>
    </row>
    <row r="30" spans="1:17" x14ac:dyDescent="0.25">
      <c r="A30" s="12" t="s">
        <v>56</v>
      </c>
      <c r="B30" s="21" t="s">
        <v>6</v>
      </c>
      <c r="C30" s="21" t="s">
        <v>17</v>
      </c>
      <c r="D30" s="13" t="s">
        <v>16</v>
      </c>
      <c r="E30" s="84" t="s">
        <v>7</v>
      </c>
      <c r="F30" s="95"/>
      <c r="G30" s="96"/>
      <c r="H30" s="96"/>
      <c r="I30" s="97"/>
      <c r="J30" s="18">
        <v>7.8407467372863124E-2</v>
      </c>
      <c r="K30" s="15">
        <v>7.4991804159918352E-2</v>
      </c>
      <c r="L30" s="15">
        <v>7.2886386711709855E-2</v>
      </c>
      <c r="M30" s="19">
        <v>7.123664771203389E-2</v>
      </c>
      <c r="N30" s="95">
        <f t="shared" si="3"/>
        <v>0</v>
      </c>
      <c r="O30" s="96">
        <f t="shared" si="0"/>
        <v>0</v>
      </c>
      <c r="P30" s="96">
        <f t="shared" si="1"/>
        <v>0</v>
      </c>
      <c r="Q30" s="97">
        <f t="shared" si="2"/>
        <v>0</v>
      </c>
    </row>
    <row r="31" spans="1:17" x14ac:dyDescent="0.25">
      <c r="A31" s="12" t="s">
        <v>57</v>
      </c>
      <c r="B31" s="21" t="s">
        <v>6</v>
      </c>
      <c r="C31" s="21" t="s">
        <v>17</v>
      </c>
      <c r="D31" s="13" t="s">
        <v>9</v>
      </c>
      <c r="E31" s="84" t="s">
        <v>7</v>
      </c>
      <c r="F31" s="92"/>
      <c r="G31" s="93"/>
      <c r="H31" s="93"/>
      <c r="I31" s="94"/>
      <c r="J31" s="18">
        <v>7.8407467372863124E-2</v>
      </c>
      <c r="K31" s="15">
        <v>7.4991804159918352E-2</v>
      </c>
      <c r="L31" s="15">
        <v>7.2886386711709855E-2</v>
      </c>
      <c r="M31" s="19">
        <v>7.123664771203389E-2</v>
      </c>
      <c r="N31" s="95">
        <f t="shared" si="3"/>
        <v>0</v>
      </c>
      <c r="O31" s="96">
        <f t="shared" si="0"/>
        <v>0</v>
      </c>
      <c r="P31" s="96">
        <f t="shared" si="1"/>
        <v>0</v>
      </c>
      <c r="Q31" s="97">
        <f t="shared" si="2"/>
        <v>0</v>
      </c>
    </row>
    <row r="32" spans="1:17" x14ac:dyDescent="0.25">
      <c r="A32" s="12" t="s">
        <v>58</v>
      </c>
      <c r="B32" s="21" t="s">
        <v>6</v>
      </c>
      <c r="C32" s="21" t="s">
        <v>17</v>
      </c>
      <c r="D32" s="13" t="s">
        <v>9</v>
      </c>
      <c r="E32" s="84" t="s">
        <v>7</v>
      </c>
      <c r="F32" s="95"/>
      <c r="G32" s="96"/>
      <c r="H32" s="96"/>
      <c r="I32" s="97"/>
      <c r="J32" s="18">
        <v>7.8407467372863124E-2</v>
      </c>
      <c r="K32" s="15">
        <v>7.4991804159918352E-2</v>
      </c>
      <c r="L32" s="15">
        <v>7.2886386711709855E-2</v>
      </c>
      <c r="M32" s="19">
        <v>7.123664771203389E-2</v>
      </c>
      <c r="N32" s="92">
        <f t="shared" si="3"/>
        <v>0</v>
      </c>
      <c r="O32" s="93">
        <f t="shared" si="0"/>
        <v>0</v>
      </c>
      <c r="P32" s="93">
        <f t="shared" si="1"/>
        <v>0</v>
      </c>
      <c r="Q32" s="94">
        <f t="shared" si="2"/>
        <v>0</v>
      </c>
    </row>
    <row r="33" spans="1:17" x14ac:dyDescent="0.25">
      <c r="A33" s="12" t="s">
        <v>59</v>
      </c>
      <c r="B33" s="21" t="s">
        <v>6</v>
      </c>
      <c r="C33" s="21" t="s">
        <v>17</v>
      </c>
      <c r="D33" s="13" t="s">
        <v>9</v>
      </c>
      <c r="E33" s="84" t="s">
        <v>7</v>
      </c>
      <c r="F33" s="92"/>
      <c r="G33" s="93"/>
      <c r="H33" s="93"/>
      <c r="I33" s="94"/>
      <c r="J33" s="18">
        <v>7.8407467372863124E-2</v>
      </c>
      <c r="K33" s="15">
        <v>7.4991804159918352E-2</v>
      </c>
      <c r="L33" s="15">
        <v>7.2886386711709855E-2</v>
      </c>
      <c r="M33" s="19">
        <v>7.123664771203389E-2</v>
      </c>
      <c r="N33" s="95">
        <f t="shared" si="3"/>
        <v>0</v>
      </c>
      <c r="O33" s="96">
        <f t="shared" si="0"/>
        <v>0</v>
      </c>
      <c r="P33" s="96">
        <f t="shared" si="1"/>
        <v>0</v>
      </c>
      <c r="Q33" s="97">
        <f t="shared" si="2"/>
        <v>0</v>
      </c>
    </row>
    <row r="34" spans="1:17" x14ac:dyDescent="0.25">
      <c r="A34" s="12" t="s">
        <v>60</v>
      </c>
      <c r="B34" s="21" t="s">
        <v>6</v>
      </c>
      <c r="C34" s="21" t="s">
        <v>17</v>
      </c>
      <c r="D34" s="13" t="s">
        <v>16</v>
      </c>
      <c r="E34" s="84" t="s">
        <v>7</v>
      </c>
      <c r="F34" s="95"/>
      <c r="G34" s="96"/>
      <c r="H34" s="96"/>
      <c r="I34" s="97"/>
      <c r="J34" s="18">
        <v>7.8407467372863124E-2</v>
      </c>
      <c r="K34" s="15">
        <v>7.4991804159918352E-2</v>
      </c>
      <c r="L34" s="15">
        <v>7.2886386711709855E-2</v>
      </c>
      <c r="M34" s="19">
        <v>7.123664771203389E-2</v>
      </c>
      <c r="N34" s="95">
        <f t="shared" ref="N34:N35" si="8">IF($D34="No",(F34*1.03503)*J34,F34*J34)</f>
        <v>0</v>
      </c>
      <c r="O34" s="96">
        <f t="shared" ref="O34:O35" si="9">IF($D34="No",(G34*1.03503)*K34,G34*K34)</f>
        <v>0</v>
      </c>
      <c r="P34" s="96">
        <f t="shared" ref="P34:P35" si="10">IF($D34="No",(H34*1.03503)*L34,H34*L34)</f>
        <v>0</v>
      </c>
      <c r="Q34" s="97">
        <f t="shared" ref="Q34:Q35" si="11">IF($D34="No",(I34*1.03503)*M34,I34*M34)</f>
        <v>0</v>
      </c>
    </row>
    <row r="35" spans="1:17" x14ac:dyDescent="0.25">
      <c r="A35" s="12" t="s">
        <v>61</v>
      </c>
      <c r="B35" s="21" t="s">
        <v>6</v>
      </c>
      <c r="C35" s="21" t="s">
        <v>17</v>
      </c>
      <c r="D35" s="13" t="s">
        <v>16</v>
      </c>
      <c r="E35" s="84" t="s">
        <v>7</v>
      </c>
      <c r="F35" s="92"/>
      <c r="G35" s="93"/>
      <c r="H35" s="93"/>
      <c r="I35" s="94"/>
      <c r="J35" s="18">
        <v>7.8407467372863124E-2</v>
      </c>
      <c r="K35" s="15">
        <v>7.4991804159918352E-2</v>
      </c>
      <c r="L35" s="15">
        <v>7.2886386711709855E-2</v>
      </c>
      <c r="M35" s="19">
        <v>7.123664771203389E-2</v>
      </c>
      <c r="N35" s="92">
        <f t="shared" si="8"/>
        <v>0</v>
      </c>
      <c r="O35" s="93">
        <f t="shared" si="9"/>
        <v>0</v>
      </c>
      <c r="P35" s="93">
        <f t="shared" si="10"/>
        <v>0</v>
      </c>
      <c r="Q35" s="94">
        <f t="shared" si="11"/>
        <v>0</v>
      </c>
    </row>
    <row r="36" spans="1:17" x14ac:dyDescent="0.25">
      <c r="A36" s="12" t="s">
        <v>62</v>
      </c>
      <c r="B36" s="21" t="s">
        <v>6</v>
      </c>
      <c r="C36" s="21" t="s">
        <v>17</v>
      </c>
      <c r="D36" s="13" t="s">
        <v>9</v>
      </c>
      <c r="E36" s="84" t="s">
        <v>7</v>
      </c>
      <c r="F36" s="95"/>
      <c r="G36" s="96"/>
      <c r="H36" s="96"/>
      <c r="I36" s="97"/>
      <c r="J36" s="18">
        <v>7.8407467372863124E-2</v>
      </c>
      <c r="K36" s="15">
        <v>7.4991804159918352E-2</v>
      </c>
      <c r="L36" s="15">
        <v>7.2886386711709855E-2</v>
      </c>
      <c r="M36" s="19">
        <v>7.123664771203389E-2</v>
      </c>
      <c r="N36" s="95">
        <f t="shared" si="3"/>
        <v>0</v>
      </c>
      <c r="O36" s="96">
        <f t="shared" si="0"/>
        <v>0</v>
      </c>
      <c r="P36" s="96">
        <f t="shared" si="1"/>
        <v>0</v>
      </c>
      <c r="Q36" s="97">
        <f t="shared" si="2"/>
        <v>0</v>
      </c>
    </row>
    <row r="37" spans="1:17" x14ac:dyDescent="0.25">
      <c r="A37" s="12" t="s">
        <v>63</v>
      </c>
      <c r="B37" s="21" t="s">
        <v>6</v>
      </c>
      <c r="C37" s="21" t="s">
        <v>17</v>
      </c>
      <c r="D37" s="13" t="s">
        <v>16</v>
      </c>
      <c r="E37" s="84" t="s">
        <v>7</v>
      </c>
      <c r="F37" s="92"/>
      <c r="G37" s="93"/>
      <c r="H37" s="93"/>
      <c r="I37" s="94"/>
      <c r="J37" s="18">
        <v>7.8407467372863124E-2</v>
      </c>
      <c r="K37" s="15">
        <v>7.4991804159918352E-2</v>
      </c>
      <c r="L37" s="15">
        <v>7.2886386711709855E-2</v>
      </c>
      <c r="M37" s="19">
        <v>7.123664771203389E-2</v>
      </c>
      <c r="N37" s="95">
        <f t="shared" si="3"/>
        <v>0</v>
      </c>
      <c r="O37" s="96">
        <f t="shared" si="0"/>
        <v>0</v>
      </c>
      <c r="P37" s="96">
        <f t="shared" si="1"/>
        <v>0</v>
      </c>
      <c r="Q37" s="97">
        <f t="shared" si="2"/>
        <v>0</v>
      </c>
    </row>
    <row r="38" spans="1:17" s="5" customFormat="1" x14ac:dyDescent="0.25">
      <c r="A38" s="12" t="s">
        <v>64</v>
      </c>
      <c r="B38" s="21" t="s">
        <v>6</v>
      </c>
      <c r="C38" s="21" t="s">
        <v>17</v>
      </c>
      <c r="D38" s="13" t="s">
        <v>16</v>
      </c>
      <c r="E38" s="84" t="s">
        <v>7</v>
      </c>
      <c r="F38" s="95"/>
      <c r="G38" s="96"/>
      <c r="H38" s="96"/>
      <c r="I38" s="97"/>
      <c r="J38" s="18">
        <v>7.8407467372863124E-2</v>
      </c>
      <c r="K38" s="15">
        <v>7.4991804159918352E-2</v>
      </c>
      <c r="L38" s="15">
        <v>7.2886386711709855E-2</v>
      </c>
      <c r="M38" s="19">
        <v>7.123664771203389E-2</v>
      </c>
      <c r="N38" s="92">
        <f t="shared" si="3"/>
        <v>0</v>
      </c>
      <c r="O38" s="93">
        <f t="shared" si="0"/>
        <v>0</v>
      </c>
      <c r="P38" s="93">
        <f t="shared" si="1"/>
        <v>0</v>
      </c>
      <c r="Q38" s="94">
        <f t="shared" si="2"/>
        <v>0</v>
      </c>
    </row>
    <row r="39" spans="1:17" s="5" customFormat="1" x14ac:dyDescent="0.25">
      <c r="A39" s="12" t="s">
        <v>65</v>
      </c>
      <c r="B39" s="21" t="s">
        <v>6</v>
      </c>
      <c r="C39" s="21" t="s">
        <v>17</v>
      </c>
      <c r="D39" s="13" t="s">
        <v>16</v>
      </c>
      <c r="E39" s="84" t="s">
        <v>7</v>
      </c>
      <c r="F39" s="92"/>
      <c r="G39" s="93"/>
      <c r="H39" s="93"/>
      <c r="I39" s="94"/>
      <c r="J39" s="18">
        <v>7.8407467372863124E-2</v>
      </c>
      <c r="K39" s="15">
        <v>7.4991804159918352E-2</v>
      </c>
      <c r="L39" s="15">
        <v>7.2886386711709855E-2</v>
      </c>
      <c r="M39" s="19">
        <v>7.123664771203389E-2</v>
      </c>
      <c r="N39" s="95">
        <f t="shared" si="3"/>
        <v>0</v>
      </c>
      <c r="O39" s="96">
        <f t="shared" si="0"/>
        <v>0</v>
      </c>
      <c r="P39" s="96">
        <f t="shared" si="1"/>
        <v>0</v>
      </c>
      <c r="Q39" s="97">
        <f t="shared" si="2"/>
        <v>0</v>
      </c>
    </row>
    <row r="40" spans="1:17" s="5" customFormat="1" x14ac:dyDescent="0.25">
      <c r="A40" s="12" t="s">
        <v>66</v>
      </c>
      <c r="B40" s="21" t="s">
        <v>6</v>
      </c>
      <c r="C40" s="21" t="s">
        <v>17</v>
      </c>
      <c r="D40" s="13" t="s">
        <v>16</v>
      </c>
      <c r="E40" s="84" t="s">
        <v>7</v>
      </c>
      <c r="F40" s="95"/>
      <c r="G40" s="96"/>
      <c r="H40" s="96"/>
      <c r="I40" s="97"/>
      <c r="J40" s="18">
        <v>7.8407467372863124E-2</v>
      </c>
      <c r="K40" s="15">
        <v>7.4991804159918352E-2</v>
      </c>
      <c r="L40" s="15">
        <v>7.2886386711709855E-2</v>
      </c>
      <c r="M40" s="19">
        <v>7.123664771203389E-2</v>
      </c>
      <c r="N40" s="95">
        <f t="shared" si="3"/>
        <v>0</v>
      </c>
      <c r="O40" s="96">
        <f t="shared" si="0"/>
        <v>0</v>
      </c>
      <c r="P40" s="96">
        <f t="shared" si="1"/>
        <v>0</v>
      </c>
      <c r="Q40" s="97">
        <f t="shared" si="2"/>
        <v>0</v>
      </c>
    </row>
    <row r="41" spans="1:17" s="5" customFormat="1" x14ac:dyDescent="0.25">
      <c r="A41" s="12" t="s">
        <v>67</v>
      </c>
      <c r="B41" s="21" t="s">
        <v>6</v>
      </c>
      <c r="C41" s="21" t="s">
        <v>17</v>
      </c>
      <c r="D41" s="13" t="s">
        <v>16</v>
      </c>
      <c r="E41" s="84" t="s">
        <v>7</v>
      </c>
      <c r="F41" s="92"/>
      <c r="G41" s="93"/>
      <c r="H41" s="93"/>
      <c r="I41" s="94"/>
      <c r="J41" s="18">
        <v>7.8407467372863124E-2</v>
      </c>
      <c r="K41" s="15">
        <v>7.4991804159918352E-2</v>
      </c>
      <c r="L41" s="15">
        <v>7.2886386711709855E-2</v>
      </c>
      <c r="M41" s="19">
        <v>7.123664771203389E-2</v>
      </c>
      <c r="N41" s="92">
        <f t="shared" si="3"/>
        <v>0</v>
      </c>
      <c r="O41" s="93">
        <f t="shared" si="0"/>
        <v>0</v>
      </c>
      <c r="P41" s="93">
        <f t="shared" si="1"/>
        <v>0</v>
      </c>
      <c r="Q41" s="94">
        <f t="shared" si="2"/>
        <v>0</v>
      </c>
    </row>
    <row r="42" spans="1:17" s="5" customFormat="1" x14ac:dyDescent="0.25">
      <c r="A42" s="12" t="s">
        <v>68</v>
      </c>
      <c r="B42" s="21" t="s">
        <v>6</v>
      </c>
      <c r="C42" s="21" t="s">
        <v>17</v>
      </c>
      <c r="D42" s="13" t="s">
        <v>16</v>
      </c>
      <c r="E42" s="84" t="s">
        <v>7</v>
      </c>
      <c r="F42" s="95"/>
      <c r="G42" s="96"/>
      <c r="H42" s="96"/>
      <c r="I42" s="97"/>
      <c r="J42" s="18">
        <v>7.8407467372863124E-2</v>
      </c>
      <c r="K42" s="15">
        <v>7.4991804159918352E-2</v>
      </c>
      <c r="L42" s="15">
        <v>7.2886386711709855E-2</v>
      </c>
      <c r="M42" s="19">
        <v>7.123664771203389E-2</v>
      </c>
      <c r="N42" s="95">
        <f t="shared" si="3"/>
        <v>0</v>
      </c>
      <c r="O42" s="96">
        <f t="shared" si="0"/>
        <v>0</v>
      </c>
      <c r="P42" s="96">
        <f t="shared" si="1"/>
        <v>0</v>
      </c>
      <c r="Q42" s="97">
        <f t="shared" si="2"/>
        <v>0</v>
      </c>
    </row>
    <row r="43" spans="1:17" s="5" customFormat="1" x14ac:dyDescent="0.25">
      <c r="A43" s="12" t="s">
        <v>69</v>
      </c>
      <c r="B43" s="21" t="s">
        <v>6</v>
      </c>
      <c r="C43" s="21" t="s">
        <v>17</v>
      </c>
      <c r="D43" s="13" t="s">
        <v>16</v>
      </c>
      <c r="E43" s="84" t="s">
        <v>7</v>
      </c>
      <c r="F43" s="92"/>
      <c r="G43" s="93"/>
      <c r="H43" s="93"/>
      <c r="I43" s="94"/>
      <c r="J43" s="18">
        <v>7.8407467372863124E-2</v>
      </c>
      <c r="K43" s="15">
        <v>7.4991804159918352E-2</v>
      </c>
      <c r="L43" s="15">
        <v>7.2886386711709855E-2</v>
      </c>
      <c r="M43" s="19">
        <v>7.123664771203389E-2</v>
      </c>
      <c r="N43" s="95">
        <f t="shared" si="3"/>
        <v>0</v>
      </c>
      <c r="O43" s="96">
        <f t="shared" si="0"/>
        <v>0</v>
      </c>
      <c r="P43" s="96">
        <f t="shared" si="1"/>
        <v>0</v>
      </c>
      <c r="Q43" s="97">
        <f t="shared" si="2"/>
        <v>0</v>
      </c>
    </row>
    <row r="44" spans="1:17" s="5" customFormat="1" x14ac:dyDescent="0.25">
      <c r="A44" s="12" t="s">
        <v>70</v>
      </c>
      <c r="B44" s="21" t="s">
        <v>6</v>
      </c>
      <c r="C44" s="21" t="s">
        <v>17</v>
      </c>
      <c r="D44" s="13" t="s">
        <v>16</v>
      </c>
      <c r="E44" s="84" t="s">
        <v>7</v>
      </c>
      <c r="F44" s="95"/>
      <c r="G44" s="96"/>
      <c r="H44" s="96"/>
      <c r="I44" s="97"/>
      <c r="J44" s="18">
        <v>7.8407467372863124E-2</v>
      </c>
      <c r="K44" s="15">
        <v>7.4991804159918352E-2</v>
      </c>
      <c r="L44" s="15">
        <v>7.2886386711709855E-2</v>
      </c>
      <c r="M44" s="19">
        <v>7.123664771203389E-2</v>
      </c>
      <c r="N44" s="92">
        <f t="shared" si="3"/>
        <v>0</v>
      </c>
      <c r="O44" s="93">
        <f t="shared" si="0"/>
        <v>0</v>
      </c>
      <c r="P44" s="93">
        <f t="shared" si="1"/>
        <v>0</v>
      </c>
      <c r="Q44" s="94">
        <f t="shared" si="2"/>
        <v>0</v>
      </c>
    </row>
    <row r="45" spans="1:17" s="5" customFormat="1" x14ac:dyDescent="0.25">
      <c r="A45" s="12" t="s">
        <v>71</v>
      </c>
      <c r="B45" s="21" t="s">
        <v>6</v>
      </c>
      <c r="C45" s="21" t="s">
        <v>17</v>
      </c>
      <c r="D45" s="13" t="s">
        <v>16</v>
      </c>
      <c r="E45" s="84" t="s">
        <v>7</v>
      </c>
      <c r="F45" s="92"/>
      <c r="G45" s="93"/>
      <c r="H45" s="93"/>
      <c r="I45" s="94"/>
      <c r="J45" s="18">
        <v>7.8407467372863124E-2</v>
      </c>
      <c r="K45" s="15">
        <v>7.4991804159918352E-2</v>
      </c>
      <c r="L45" s="15">
        <v>7.2886386711709855E-2</v>
      </c>
      <c r="M45" s="19">
        <v>7.123664771203389E-2</v>
      </c>
      <c r="N45" s="95">
        <f t="shared" si="3"/>
        <v>0</v>
      </c>
      <c r="O45" s="96">
        <f t="shared" si="0"/>
        <v>0</v>
      </c>
      <c r="P45" s="96">
        <f t="shared" si="1"/>
        <v>0</v>
      </c>
      <c r="Q45" s="97">
        <f t="shared" si="2"/>
        <v>0</v>
      </c>
    </row>
    <row r="46" spans="1:17" s="5" customFormat="1" x14ac:dyDescent="0.25">
      <c r="A46" s="12" t="s">
        <v>72</v>
      </c>
      <c r="B46" s="21" t="s">
        <v>6</v>
      </c>
      <c r="C46" s="21" t="s">
        <v>17</v>
      </c>
      <c r="D46" s="13" t="s">
        <v>16</v>
      </c>
      <c r="E46" s="84" t="s">
        <v>7</v>
      </c>
      <c r="F46" s="95"/>
      <c r="G46" s="96"/>
      <c r="H46" s="96"/>
      <c r="I46" s="97"/>
      <c r="J46" s="18">
        <v>7.8407467372863124E-2</v>
      </c>
      <c r="K46" s="15">
        <v>7.4991804159918352E-2</v>
      </c>
      <c r="L46" s="15">
        <v>7.2886386711709855E-2</v>
      </c>
      <c r="M46" s="19">
        <v>7.123664771203389E-2</v>
      </c>
      <c r="N46" s="95">
        <f t="shared" si="3"/>
        <v>0</v>
      </c>
      <c r="O46" s="96">
        <f t="shared" si="0"/>
        <v>0</v>
      </c>
      <c r="P46" s="96">
        <f t="shared" si="1"/>
        <v>0</v>
      </c>
      <c r="Q46" s="97">
        <f t="shared" si="2"/>
        <v>0</v>
      </c>
    </row>
    <row r="47" spans="1:17" s="5" customFormat="1" x14ac:dyDescent="0.25">
      <c r="A47" s="12" t="s">
        <v>73</v>
      </c>
      <c r="B47" s="21" t="s">
        <v>6</v>
      </c>
      <c r="C47" s="21" t="s">
        <v>17</v>
      </c>
      <c r="D47" s="13" t="s">
        <v>16</v>
      </c>
      <c r="E47" s="84" t="s">
        <v>7</v>
      </c>
      <c r="F47" s="92"/>
      <c r="G47" s="93"/>
      <c r="H47" s="93"/>
      <c r="I47" s="94"/>
      <c r="J47" s="18">
        <v>7.8407467372863124E-2</v>
      </c>
      <c r="K47" s="15">
        <v>7.4991804159918352E-2</v>
      </c>
      <c r="L47" s="15">
        <v>7.2886386711709855E-2</v>
      </c>
      <c r="M47" s="19">
        <v>7.123664771203389E-2</v>
      </c>
      <c r="N47" s="92">
        <f t="shared" si="3"/>
        <v>0</v>
      </c>
      <c r="O47" s="93">
        <f t="shared" si="0"/>
        <v>0</v>
      </c>
      <c r="P47" s="93">
        <f t="shared" si="1"/>
        <v>0</v>
      </c>
      <c r="Q47" s="94">
        <f t="shared" si="2"/>
        <v>0</v>
      </c>
    </row>
    <row r="48" spans="1:17" s="5" customFormat="1" x14ac:dyDescent="0.25">
      <c r="A48" s="12" t="s">
        <v>74</v>
      </c>
      <c r="B48" s="21" t="s">
        <v>6</v>
      </c>
      <c r="C48" s="21" t="s">
        <v>17</v>
      </c>
      <c r="D48" s="13" t="s">
        <v>16</v>
      </c>
      <c r="E48" s="84" t="s">
        <v>7</v>
      </c>
      <c r="F48" s="95"/>
      <c r="G48" s="96"/>
      <c r="H48" s="96"/>
      <c r="I48" s="97"/>
      <c r="J48" s="18">
        <v>7.8407467372863124E-2</v>
      </c>
      <c r="K48" s="15">
        <v>7.4991804159918352E-2</v>
      </c>
      <c r="L48" s="15">
        <v>7.2886386711709855E-2</v>
      </c>
      <c r="M48" s="19">
        <v>7.123664771203389E-2</v>
      </c>
      <c r="N48" s="95">
        <f t="shared" si="3"/>
        <v>0</v>
      </c>
      <c r="O48" s="96">
        <f t="shared" si="0"/>
        <v>0</v>
      </c>
      <c r="P48" s="96">
        <f t="shared" si="1"/>
        <v>0</v>
      </c>
      <c r="Q48" s="97">
        <f t="shared" si="2"/>
        <v>0</v>
      </c>
    </row>
    <row r="49" spans="1:17" s="5" customFormat="1" x14ac:dyDescent="0.25">
      <c r="A49" s="12" t="s">
        <v>75</v>
      </c>
      <c r="B49" s="21" t="s">
        <v>6</v>
      </c>
      <c r="C49" s="21" t="s">
        <v>17</v>
      </c>
      <c r="D49" s="13" t="s">
        <v>16</v>
      </c>
      <c r="E49" s="84" t="s">
        <v>7</v>
      </c>
      <c r="F49" s="92"/>
      <c r="G49" s="93"/>
      <c r="H49" s="93"/>
      <c r="I49" s="94"/>
      <c r="J49" s="18">
        <v>7.8407467372863124E-2</v>
      </c>
      <c r="K49" s="15">
        <v>7.4991804159918352E-2</v>
      </c>
      <c r="L49" s="15">
        <v>7.2886386711709855E-2</v>
      </c>
      <c r="M49" s="19">
        <v>7.123664771203389E-2</v>
      </c>
      <c r="N49" s="95">
        <f t="shared" si="3"/>
        <v>0</v>
      </c>
      <c r="O49" s="96">
        <f t="shared" si="0"/>
        <v>0</v>
      </c>
      <c r="P49" s="96">
        <f t="shared" si="1"/>
        <v>0</v>
      </c>
      <c r="Q49" s="97">
        <f t="shared" si="2"/>
        <v>0</v>
      </c>
    </row>
    <row r="50" spans="1:17" s="5" customFormat="1" x14ac:dyDescent="0.25">
      <c r="A50" s="12" t="s">
        <v>76</v>
      </c>
      <c r="B50" s="21" t="s">
        <v>6</v>
      </c>
      <c r="C50" s="21" t="s">
        <v>17</v>
      </c>
      <c r="D50" s="13" t="s">
        <v>16</v>
      </c>
      <c r="E50" s="84" t="s">
        <v>7</v>
      </c>
      <c r="F50" s="95"/>
      <c r="G50" s="96"/>
      <c r="H50" s="96"/>
      <c r="I50" s="97"/>
      <c r="J50" s="18">
        <v>7.8407467372863124E-2</v>
      </c>
      <c r="K50" s="15">
        <v>7.4991804159918352E-2</v>
      </c>
      <c r="L50" s="15">
        <v>7.2886386711709855E-2</v>
      </c>
      <c r="M50" s="19">
        <v>7.123664771203389E-2</v>
      </c>
      <c r="N50" s="92">
        <f t="shared" si="3"/>
        <v>0</v>
      </c>
      <c r="O50" s="93">
        <f t="shared" si="0"/>
        <v>0</v>
      </c>
      <c r="P50" s="93">
        <f t="shared" si="1"/>
        <v>0</v>
      </c>
      <c r="Q50" s="94">
        <f t="shared" si="2"/>
        <v>0</v>
      </c>
    </row>
    <row r="51" spans="1:17" s="5" customFormat="1" x14ac:dyDescent="0.25">
      <c r="A51" s="12" t="s">
        <v>77</v>
      </c>
      <c r="B51" s="21" t="s">
        <v>6</v>
      </c>
      <c r="C51" s="21" t="s">
        <v>17</v>
      </c>
      <c r="D51" s="13" t="s">
        <v>16</v>
      </c>
      <c r="E51" s="84" t="s">
        <v>7</v>
      </c>
      <c r="F51" s="92"/>
      <c r="G51" s="93"/>
      <c r="H51" s="93"/>
      <c r="I51" s="94"/>
      <c r="J51" s="18">
        <v>7.8407467372863124E-2</v>
      </c>
      <c r="K51" s="15">
        <v>7.4991804159918352E-2</v>
      </c>
      <c r="L51" s="15">
        <v>7.2886386711709855E-2</v>
      </c>
      <c r="M51" s="19">
        <v>7.123664771203389E-2</v>
      </c>
      <c r="N51" s="95">
        <f t="shared" si="3"/>
        <v>0</v>
      </c>
      <c r="O51" s="96">
        <f t="shared" si="0"/>
        <v>0</v>
      </c>
      <c r="P51" s="96">
        <f t="shared" si="1"/>
        <v>0</v>
      </c>
      <c r="Q51" s="97">
        <f t="shared" si="2"/>
        <v>0</v>
      </c>
    </row>
    <row r="52" spans="1:17" s="5" customFormat="1" x14ac:dyDescent="0.25">
      <c r="A52" s="12" t="s">
        <v>78</v>
      </c>
      <c r="B52" s="21" t="s">
        <v>6</v>
      </c>
      <c r="C52" s="21" t="s">
        <v>17</v>
      </c>
      <c r="D52" s="13" t="s">
        <v>16</v>
      </c>
      <c r="E52" s="84" t="s">
        <v>7</v>
      </c>
      <c r="F52" s="95"/>
      <c r="G52" s="96"/>
      <c r="H52" s="96"/>
      <c r="I52" s="97"/>
      <c r="J52" s="18">
        <v>7.8407467372863124E-2</v>
      </c>
      <c r="K52" s="15">
        <v>7.4991804159918352E-2</v>
      </c>
      <c r="L52" s="15">
        <v>7.2886386711709855E-2</v>
      </c>
      <c r="M52" s="19">
        <v>7.123664771203389E-2</v>
      </c>
      <c r="N52" s="95">
        <f t="shared" si="3"/>
        <v>0</v>
      </c>
      <c r="O52" s="96">
        <f t="shared" si="0"/>
        <v>0</v>
      </c>
      <c r="P52" s="96">
        <f t="shared" si="1"/>
        <v>0</v>
      </c>
      <c r="Q52" s="97">
        <f t="shared" si="2"/>
        <v>0</v>
      </c>
    </row>
    <row r="53" spans="1:17" x14ac:dyDescent="0.25">
      <c r="A53" s="12" t="s">
        <v>79</v>
      </c>
      <c r="B53" s="21" t="s">
        <v>6</v>
      </c>
      <c r="C53" s="21" t="s">
        <v>17</v>
      </c>
      <c r="D53" s="13" t="s">
        <v>16</v>
      </c>
      <c r="E53" s="84" t="s">
        <v>7</v>
      </c>
      <c r="F53" s="92"/>
      <c r="G53" s="93"/>
      <c r="H53" s="93"/>
      <c r="I53" s="94"/>
      <c r="J53" s="18">
        <v>7.8407467372863124E-2</v>
      </c>
      <c r="K53" s="15">
        <v>7.4991804159918352E-2</v>
      </c>
      <c r="L53" s="15">
        <v>7.2886386711709855E-2</v>
      </c>
      <c r="M53" s="19">
        <v>7.123664771203389E-2</v>
      </c>
      <c r="N53" s="92">
        <f t="shared" si="3"/>
        <v>0</v>
      </c>
      <c r="O53" s="93">
        <f t="shared" si="0"/>
        <v>0</v>
      </c>
      <c r="P53" s="93">
        <f t="shared" si="1"/>
        <v>0</v>
      </c>
      <c r="Q53" s="94">
        <f t="shared" si="2"/>
        <v>0</v>
      </c>
    </row>
    <row r="54" spans="1:17" x14ac:dyDescent="0.25">
      <c r="A54" s="12" t="s">
        <v>80</v>
      </c>
      <c r="B54" s="21" t="s">
        <v>6</v>
      </c>
      <c r="C54" s="21" t="s">
        <v>17</v>
      </c>
      <c r="D54" s="13" t="s">
        <v>16</v>
      </c>
      <c r="E54" s="84" t="s">
        <v>7</v>
      </c>
      <c r="F54" s="95"/>
      <c r="G54" s="96"/>
      <c r="H54" s="96"/>
      <c r="I54" s="97"/>
      <c r="J54" s="18">
        <v>7.8407467372863124E-2</v>
      </c>
      <c r="K54" s="15">
        <v>7.4991804159918352E-2</v>
      </c>
      <c r="L54" s="15">
        <v>7.2886386711709855E-2</v>
      </c>
      <c r="M54" s="19">
        <v>7.123664771203389E-2</v>
      </c>
      <c r="N54" s="95">
        <f t="shared" si="3"/>
        <v>0</v>
      </c>
      <c r="O54" s="96">
        <f t="shared" si="0"/>
        <v>0</v>
      </c>
      <c r="P54" s="96">
        <f t="shared" si="1"/>
        <v>0</v>
      </c>
      <c r="Q54" s="97">
        <f t="shared" si="2"/>
        <v>0</v>
      </c>
    </row>
    <row r="55" spans="1:17" x14ac:dyDescent="0.25">
      <c r="A55" s="12" t="s">
        <v>81</v>
      </c>
      <c r="B55" s="21" t="s">
        <v>6</v>
      </c>
      <c r="C55" s="21" t="s">
        <v>17</v>
      </c>
      <c r="D55" s="13" t="s">
        <v>16</v>
      </c>
      <c r="E55" s="84" t="s">
        <v>7</v>
      </c>
      <c r="F55" s="92"/>
      <c r="G55" s="93"/>
      <c r="H55" s="93"/>
      <c r="I55" s="94"/>
      <c r="J55" s="18">
        <v>7.8407467372863124E-2</v>
      </c>
      <c r="K55" s="15">
        <v>7.4991804159918352E-2</v>
      </c>
      <c r="L55" s="15">
        <v>7.2886386711709855E-2</v>
      </c>
      <c r="M55" s="19">
        <v>7.123664771203389E-2</v>
      </c>
      <c r="N55" s="95">
        <f t="shared" si="3"/>
        <v>0</v>
      </c>
      <c r="O55" s="96">
        <f t="shared" si="0"/>
        <v>0</v>
      </c>
      <c r="P55" s="96">
        <f t="shared" si="1"/>
        <v>0</v>
      </c>
      <c r="Q55" s="97">
        <f t="shared" si="2"/>
        <v>0</v>
      </c>
    </row>
    <row r="56" spans="1:17" x14ac:dyDescent="0.25">
      <c r="A56" s="12" t="s">
        <v>82</v>
      </c>
      <c r="B56" s="21" t="s">
        <v>6</v>
      </c>
      <c r="C56" s="21" t="s">
        <v>17</v>
      </c>
      <c r="D56" s="13" t="s">
        <v>16</v>
      </c>
      <c r="E56" s="84" t="s">
        <v>7</v>
      </c>
      <c r="F56" s="95"/>
      <c r="G56" s="96"/>
      <c r="H56" s="96"/>
      <c r="I56" s="97"/>
      <c r="J56" s="18">
        <v>7.8407467372863124E-2</v>
      </c>
      <c r="K56" s="15">
        <v>7.4991804159918352E-2</v>
      </c>
      <c r="L56" s="15">
        <v>7.2886386711709855E-2</v>
      </c>
      <c r="M56" s="19">
        <v>7.123664771203389E-2</v>
      </c>
      <c r="N56" s="92">
        <f t="shared" si="3"/>
        <v>0</v>
      </c>
      <c r="O56" s="93">
        <f t="shared" si="0"/>
        <v>0</v>
      </c>
      <c r="P56" s="93">
        <f t="shared" si="1"/>
        <v>0</v>
      </c>
      <c r="Q56" s="94">
        <f t="shared" si="2"/>
        <v>0</v>
      </c>
    </row>
    <row r="57" spans="1:17" x14ac:dyDescent="0.25">
      <c r="A57" s="12" t="s">
        <v>83</v>
      </c>
      <c r="B57" s="21" t="s">
        <v>6</v>
      </c>
      <c r="C57" s="21" t="s">
        <v>17</v>
      </c>
      <c r="D57" s="13" t="s">
        <v>16</v>
      </c>
      <c r="E57" s="84" t="s">
        <v>7</v>
      </c>
      <c r="F57" s="92"/>
      <c r="G57" s="93"/>
      <c r="H57" s="93"/>
      <c r="I57" s="94"/>
      <c r="J57" s="18">
        <v>7.8407467372863124E-2</v>
      </c>
      <c r="K57" s="15">
        <v>7.4991804159918352E-2</v>
      </c>
      <c r="L57" s="15">
        <v>7.2886386711709855E-2</v>
      </c>
      <c r="M57" s="19">
        <v>7.123664771203389E-2</v>
      </c>
      <c r="N57" s="95">
        <f t="shared" si="3"/>
        <v>0</v>
      </c>
      <c r="O57" s="96">
        <f t="shared" si="0"/>
        <v>0</v>
      </c>
      <c r="P57" s="96">
        <f t="shared" si="1"/>
        <v>0</v>
      </c>
      <c r="Q57" s="97">
        <f t="shared" si="2"/>
        <v>0</v>
      </c>
    </row>
    <row r="58" spans="1:17" x14ac:dyDescent="0.25">
      <c r="A58" s="12" t="s">
        <v>84</v>
      </c>
      <c r="B58" s="21" t="s">
        <v>6</v>
      </c>
      <c r="C58" s="21" t="s">
        <v>17</v>
      </c>
      <c r="D58" s="13" t="s">
        <v>16</v>
      </c>
      <c r="E58" s="84" t="s">
        <v>7</v>
      </c>
      <c r="F58" s="95"/>
      <c r="G58" s="96"/>
      <c r="H58" s="96"/>
      <c r="I58" s="97"/>
      <c r="J58" s="18">
        <v>7.8407467372863124E-2</v>
      </c>
      <c r="K58" s="15">
        <v>7.4991804159918352E-2</v>
      </c>
      <c r="L58" s="15">
        <v>7.2886386711709855E-2</v>
      </c>
      <c r="M58" s="19">
        <v>7.123664771203389E-2</v>
      </c>
      <c r="N58" s="95">
        <f t="shared" si="3"/>
        <v>0</v>
      </c>
      <c r="O58" s="96">
        <f t="shared" si="0"/>
        <v>0</v>
      </c>
      <c r="P58" s="96">
        <f t="shared" si="1"/>
        <v>0</v>
      </c>
      <c r="Q58" s="97">
        <f t="shared" si="2"/>
        <v>0</v>
      </c>
    </row>
    <row r="59" spans="1:17" x14ac:dyDescent="0.25">
      <c r="A59" s="12" t="s">
        <v>85</v>
      </c>
      <c r="B59" s="21" t="s">
        <v>6</v>
      </c>
      <c r="C59" s="21" t="s">
        <v>17</v>
      </c>
      <c r="D59" s="13" t="s">
        <v>16</v>
      </c>
      <c r="E59" s="84" t="s">
        <v>7</v>
      </c>
      <c r="F59" s="92"/>
      <c r="G59" s="93"/>
      <c r="H59" s="93"/>
      <c r="I59" s="94"/>
      <c r="J59" s="18">
        <v>7.8407467372863124E-2</v>
      </c>
      <c r="K59" s="15">
        <v>7.4991804159918352E-2</v>
      </c>
      <c r="L59" s="15">
        <v>7.2886386711709855E-2</v>
      </c>
      <c r="M59" s="19">
        <v>7.123664771203389E-2</v>
      </c>
      <c r="N59" s="92">
        <f t="shared" si="3"/>
        <v>0</v>
      </c>
      <c r="O59" s="93">
        <f t="shared" si="0"/>
        <v>0</v>
      </c>
      <c r="P59" s="93">
        <f t="shared" si="1"/>
        <v>0</v>
      </c>
      <c r="Q59" s="94">
        <f t="shared" si="2"/>
        <v>0</v>
      </c>
    </row>
    <row r="60" spans="1:17" x14ac:dyDescent="0.25">
      <c r="A60" s="12" t="s">
        <v>86</v>
      </c>
      <c r="B60" s="21" t="s">
        <v>6</v>
      </c>
      <c r="C60" s="21" t="s">
        <v>17</v>
      </c>
      <c r="D60" s="13" t="s">
        <v>16</v>
      </c>
      <c r="E60" s="84" t="s">
        <v>7</v>
      </c>
      <c r="F60" s="95"/>
      <c r="G60" s="96"/>
      <c r="H60" s="96"/>
      <c r="I60" s="97"/>
      <c r="J60" s="18">
        <v>7.8407467372863124E-2</v>
      </c>
      <c r="K60" s="15">
        <v>7.4991804159918352E-2</v>
      </c>
      <c r="L60" s="15">
        <v>7.2886386711709855E-2</v>
      </c>
      <c r="M60" s="19">
        <v>7.123664771203389E-2</v>
      </c>
      <c r="N60" s="95">
        <f t="shared" si="3"/>
        <v>0</v>
      </c>
      <c r="O60" s="96">
        <f t="shared" si="0"/>
        <v>0</v>
      </c>
      <c r="P60" s="96">
        <f t="shared" si="1"/>
        <v>0</v>
      </c>
      <c r="Q60" s="97">
        <f t="shared" si="2"/>
        <v>0</v>
      </c>
    </row>
    <row r="61" spans="1:17" x14ac:dyDescent="0.25">
      <c r="A61" s="12" t="s">
        <v>87</v>
      </c>
      <c r="B61" s="21" t="s">
        <v>6</v>
      </c>
      <c r="C61" s="21" t="s">
        <v>17</v>
      </c>
      <c r="D61" s="13" t="s">
        <v>16</v>
      </c>
      <c r="E61" s="84" t="s">
        <v>7</v>
      </c>
      <c r="F61" s="92"/>
      <c r="G61" s="93"/>
      <c r="H61" s="93"/>
      <c r="I61" s="94"/>
      <c r="J61" s="18">
        <v>7.8407467372863124E-2</v>
      </c>
      <c r="K61" s="15">
        <v>7.4991804159918352E-2</v>
      </c>
      <c r="L61" s="15">
        <v>7.2886386711709855E-2</v>
      </c>
      <c r="M61" s="19">
        <v>7.123664771203389E-2</v>
      </c>
      <c r="N61" s="95">
        <f t="shared" ref="N61" si="12">IF($D61="No",(F61*1.03503)*J61,F61*J61)</f>
        <v>0</v>
      </c>
      <c r="O61" s="96">
        <f t="shared" ref="O61" si="13">IF($D61="No",(G61*1.03503)*K61,G61*K61)</f>
        <v>0</v>
      </c>
      <c r="P61" s="96">
        <f t="shared" ref="P61" si="14">IF($D61="No",(H61*1.03503)*L61,H61*L61)</f>
        <v>0</v>
      </c>
      <c r="Q61" s="97">
        <f t="shared" ref="Q61" si="15">IF($D61="No",(I61*1.03503)*M61,I61*M61)</f>
        <v>0</v>
      </c>
    </row>
    <row r="62" spans="1:17" x14ac:dyDescent="0.25">
      <c r="A62" s="12" t="s">
        <v>88</v>
      </c>
      <c r="B62" s="21" t="s">
        <v>6</v>
      </c>
      <c r="C62" s="21" t="s">
        <v>17</v>
      </c>
      <c r="D62" s="13" t="s">
        <v>9</v>
      </c>
      <c r="E62" s="84" t="s">
        <v>13</v>
      </c>
      <c r="F62" s="95"/>
      <c r="G62" s="96"/>
      <c r="H62" s="96"/>
      <c r="I62" s="97"/>
      <c r="J62" s="85">
        <v>1</v>
      </c>
      <c r="K62" s="85">
        <v>1</v>
      </c>
      <c r="L62" s="85">
        <v>1</v>
      </c>
      <c r="M62" s="86">
        <v>1</v>
      </c>
      <c r="N62" s="92">
        <f t="shared" ref="N62:N63" si="16">IF($D62="No",(F62*1.03503)*J62,F62*J62)</f>
        <v>0</v>
      </c>
      <c r="O62" s="93">
        <f t="shared" ref="O62:O63" si="17">IF($D62="No",(G62*1.03503)*K62,G62*K62)</f>
        <v>0</v>
      </c>
      <c r="P62" s="93">
        <f t="shared" ref="P62:P63" si="18">IF($D62="No",(H62*1.03503)*L62,H62*L62)</f>
        <v>0</v>
      </c>
      <c r="Q62" s="94">
        <f t="shared" ref="Q62:Q63" si="19">IF($D62="No",(I62*1.03503)*M62,I62*M62)</f>
        <v>0</v>
      </c>
    </row>
    <row r="63" spans="1:17" x14ac:dyDescent="0.25">
      <c r="A63" s="12" t="s">
        <v>89</v>
      </c>
      <c r="B63" s="21" t="s">
        <v>6</v>
      </c>
      <c r="C63" s="21" t="s">
        <v>17</v>
      </c>
      <c r="D63" s="13" t="s">
        <v>9</v>
      </c>
      <c r="E63" s="84" t="s">
        <v>13</v>
      </c>
      <c r="F63" s="92"/>
      <c r="G63" s="93"/>
      <c r="H63" s="93"/>
      <c r="I63" s="94"/>
      <c r="J63" s="85">
        <v>1</v>
      </c>
      <c r="K63" s="85">
        <v>1</v>
      </c>
      <c r="L63" s="85">
        <v>1</v>
      </c>
      <c r="M63" s="86">
        <v>1</v>
      </c>
      <c r="N63" s="95">
        <f t="shared" si="16"/>
        <v>0</v>
      </c>
      <c r="O63" s="96">
        <f t="shared" si="17"/>
        <v>0</v>
      </c>
      <c r="P63" s="96">
        <f t="shared" si="18"/>
        <v>0</v>
      </c>
      <c r="Q63" s="97">
        <f t="shared" si="19"/>
        <v>0</v>
      </c>
    </row>
    <row r="64" spans="1:17" x14ac:dyDescent="0.25">
      <c r="A64" s="12" t="s">
        <v>90</v>
      </c>
      <c r="B64" s="21" t="s">
        <v>2</v>
      </c>
      <c r="C64" s="21" t="s">
        <v>17</v>
      </c>
      <c r="D64" s="13" t="s">
        <v>16</v>
      </c>
      <c r="E64" s="84" t="s">
        <v>7</v>
      </c>
      <c r="F64" s="95"/>
      <c r="G64" s="96"/>
      <c r="H64" s="96"/>
      <c r="I64" s="97"/>
      <c r="J64" s="18">
        <v>7.8407467372863124E-2</v>
      </c>
      <c r="K64" s="15">
        <v>7.4991804159918352E-2</v>
      </c>
      <c r="L64" s="15">
        <v>7.2886386711709855E-2</v>
      </c>
      <c r="M64" s="19">
        <v>7.123664771203389E-2</v>
      </c>
      <c r="N64" s="95">
        <f t="shared" si="3"/>
        <v>0</v>
      </c>
      <c r="O64" s="96">
        <f t="shared" si="0"/>
        <v>0</v>
      </c>
      <c r="P64" s="96">
        <f t="shared" si="1"/>
        <v>0</v>
      </c>
      <c r="Q64" s="97">
        <f t="shared" si="2"/>
        <v>0</v>
      </c>
    </row>
    <row r="65" spans="1:17" x14ac:dyDescent="0.25">
      <c r="A65" s="12" t="s">
        <v>91</v>
      </c>
      <c r="B65" s="21" t="s">
        <v>2</v>
      </c>
      <c r="C65" s="21" t="s">
        <v>17</v>
      </c>
      <c r="D65" s="13" t="s">
        <v>16</v>
      </c>
      <c r="E65" s="84" t="s">
        <v>7</v>
      </c>
      <c r="F65" s="92"/>
      <c r="G65" s="93"/>
      <c r="H65" s="93"/>
      <c r="I65" s="94"/>
      <c r="J65" s="18">
        <v>7.8407467372863124E-2</v>
      </c>
      <c r="K65" s="15">
        <v>7.4991804159918352E-2</v>
      </c>
      <c r="L65" s="15">
        <v>7.2886386711709855E-2</v>
      </c>
      <c r="M65" s="19">
        <v>7.123664771203389E-2</v>
      </c>
      <c r="N65" s="95">
        <f t="shared" si="3"/>
        <v>0</v>
      </c>
      <c r="O65" s="96">
        <f t="shared" si="0"/>
        <v>0</v>
      </c>
      <c r="P65" s="96">
        <f t="shared" si="1"/>
        <v>0</v>
      </c>
      <c r="Q65" s="97">
        <f t="shared" si="2"/>
        <v>0</v>
      </c>
    </row>
    <row r="66" spans="1:17" x14ac:dyDescent="0.25">
      <c r="A66" s="12" t="s">
        <v>92</v>
      </c>
      <c r="B66" s="21" t="s">
        <v>2</v>
      </c>
      <c r="C66" s="21" t="s">
        <v>17</v>
      </c>
      <c r="D66" s="13" t="s">
        <v>16</v>
      </c>
      <c r="E66" s="84" t="s">
        <v>7</v>
      </c>
      <c r="F66" s="95"/>
      <c r="G66" s="96"/>
      <c r="H66" s="96"/>
      <c r="I66" s="97"/>
      <c r="J66" s="18">
        <v>7.8407467372863124E-2</v>
      </c>
      <c r="K66" s="15">
        <v>7.4991804159918352E-2</v>
      </c>
      <c r="L66" s="15">
        <v>7.2886386711709855E-2</v>
      </c>
      <c r="M66" s="19">
        <v>7.123664771203389E-2</v>
      </c>
      <c r="N66" s="92">
        <f t="shared" si="3"/>
        <v>0</v>
      </c>
      <c r="O66" s="93">
        <f t="shared" si="0"/>
        <v>0</v>
      </c>
      <c r="P66" s="93">
        <f t="shared" si="1"/>
        <v>0</v>
      </c>
      <c r="Q66" s="94">
        <f t="shared" si="2"/>
        <v>0</v>
      </c>
    </row>
    <row r="67" spans="1:17" x14ac:dyDescent="0.25">
      <c r="A67" s="12" t="s">
        <v>93</v>
      </c>
      <c r="B67" s="21" t="s">
        <v>2</v>
      </c>
      <c r="C67" s="21" t="s">
        <v>17</v>
      </c>
      <c r="D67" s="13" t="s">
        <v>16</v>
      </c>
      <c r="E67" s="84" t="s">
        <v>7</v>
      </c>
      <c r="F67" s="92"/>
      <c r="G67" s="93"/>
      <c r="H67" s="93"/>
      <c r="I67" s="94"/>
      <c r="J67" s="18">
        <v>7.8407467372863124E-2</v>
      </c>
      <c r="K67" s="15">
        <v>7.4991804159918352E-2</v>
      </c>
      <c r="L67" s="15">
        <v>7.2886386711709855E-2</v>
      </c>
      <c r="M67" s="19">
        <v>7.123664771203389E-2</v>
      </c>
      <c r="N67" s="95">
        <f t="shared" ref="N67:N69" si="20">IF($D67="No",(F67*1.03503)*J67,F67*J67)</f>
        <v>0</v>
      </c>
      <c r="O67" s="96">
        <f t="shared" ref="O67:O69" si="21">IF($D67="No",(G67*1.03503)*K67,G67*K67)</f>
        <v>0</v>
      </c>
      <c r="P67" s="96">
        <f t="shared" ref="P67:P69" si="22">IF($D67="No",(H67*1.03503)*L67,H67*L67)</f>
        <v>0</v>
      </c>
      <c r="Q67" s="97">
        <f t="shared" ref="Q67:Q69" si="23">IF($D67="No",(I67*1.03503)*M67,I67*M67)</f>
        <v>0</v>
      </c>
    </row>
    <row r="68" spans="1:17" x14ac:dyDescent="0.25">
      <c r="A68" s="12" t="s">
        <v>94</v>
      </c>
      <c r="B68" s="21" t="s">
        <v>2</v>
      </c>
      <c r="C68" s="21" t="s">
        <v>17</v>
      </c>
      <c r="D68" s="13" t="s">
        <v>16</v>
      </c>
      <c r="E68" s="84" t="s">
        <v>7</v>
      </c>
      <c r="F68" s="95"/>
      <c r="G68" s="96"/>
      <c r="H68" s="96"/>
      <c r="I68" s="97"/>
      <c r="J68" s="18">
        <v>7.8407467372863124E-2</v>
      </c>
      <c r="K68" s="15">
        <v>7.4991804159918352E-2</v>
      </c>
      <c r="L68" s="15">
        <v>7.2886386711709855E-2</v>
      </c>
      <c r="M68" s="19">
        <v>7.123664771203389E-2</v>
      </c>
      <c r="N68" s="95">
        <f t="shared" si="20"/>
        <v>0</v>
      </c>
      <c r="O68" s="96">
        <f t="shared" si="21"/>
        <v>0</v>
      </c>
      <c r="P68" s="96">
        <f t="shared" si="22"/>
        <v>0</v>
      </c>
      <c r="Q68" s="97">
        <f t="shared" si="23"/>
        <v>0</v>
      </c>
    </row>
    <row r="69" spans="1:17" x14ac:dyDescent="0.25">
      <c r="A69" s="12" t="s">
        <v>95</v>
      </c>
      <c r="B69" s="21" t="s">
        <v>2</v>
      </c>
      <c r="C69" s="21" t="s">
        <v>17</v>
      </c>
      <c r="D69" s="13" t="s">
        <v>16</v>
      </c>
      <c r="E69" s="84" t="s">
        <v>7</v>
      </c>
      <c r="F69" s="92"/>
      <c r="G69" s="93"/>
      <c r="H69" s="93"/>
      <c r="I69" s="94"/>
      <c r="J69" s="18">
        <v>7.8407467372863124E-2</v>
      </c>
      <c r="K69" s="15">
        <v>7.4991804159918352E-2</v>
      </c>
      <c r="L69" s="15">
        <v>7.2886386711709855E-2</v>
      </c>
      <c r="M69" s="19">
        <v>7.123664771203389E-2</v>
      </c>
      <c r="N69" s="92">
        <f t="shared" si="20"/>
        <v>0</v>
      </c>
      <c r="O69" s="93">
        <f t="shared" si="21"/>
        <v>0</v>
      </c>
      <c r="P69" s="93">
        <f t="shared" si="22"/>
        <v>0</v>
      </c>
      <c r="Q69" s="94">
        <f t="shared" si="23"/>
        <v>0</v>
      </c>
    </row>
    <row r="70" spans="1:17" s="5" customFormat="1" x14ac:dyDescent="0.25">
      <c r="A70" s="12" t="s">
        <v>126</v>
      </c>
      <c r="B70" s="21" t="s">
        <v>2</v>
      </c>
      <c r="C70" s="21" t="s">
        <v>17</v>
      </c>
      <c r="D70" s="13" t="s">
        <v>16</v>
      </c>
      <c r="E70" s="84" t="s">
        <v>7</v>
      </c>
      <c r="F70" s="92"/>
      <c r="G70" s="93"/>
      <c r="H70" s="93"/>
      <c r="I70" s="94"/>
      <c r="J70" s="18">
        <v>7.8407467372863124E-2</v>
      </c>
      <c r="K70" s="15">
        <v>7.4991804159918352E-2</v>
      </c>
      <c r="L70" s="15">
        <v>7.2886386711709855E-2</v>
      </c>
      <c r="M70" s="19">
        <v>7.123664771203389E-2</v>
      </c>
      <c r="N70" s="95">
        <f t="shared" si="3"/>
        <v>0</v>
      </c>
      <c r="O70" s="96">
        <f t="shared" si="0"/>
        <v>0</v>
      </c>
      <c r="P70" s="96">
        <f t="shared" si="1"/>
        <v>0</v>
      </c>
      <c r="Q70" s="97">
        <f t="shared" si="2"/>
        <v>0</v>
      </c>
    </row>
    <row r="71" spans="1:17" s="5" customFormat="1" x14ac:dyDescent="0.25">
      <c r="A71" s="12" t="s">
        <v>133</v>
      </c>
      <c r="B71" s="21" t="s">
        <v>2</v>
      </c>
      <c r="C71" s="21" t="s">
        <v>17</v>
      </c>
      <c r="D71" s="13" t="s">
        <v>9</v>
      </c>
      <c r="E71" s="84" t="s">
        <v>13</v>
      </c>
      <c r="F71" s="92"/>
      <c r="G71" s="93"/>
      <c r="H71" s="93"/>
      <c r="I71" s="94"/>
      <c r="J71" s="85">
        <v>1</v>
      </c>
      <c r="K71" s="85">
        <v>1</v>
      </c>
      <c r="L71" s="85">
        <v>1</v>
      </c>
      <c r="M71" s="86">
        <v>1</v>
      </c>
      <c r="N71" s="95">
        <f t="shared" si="3"/>
        <v>0</v>
      </c>
      <c r="O71" s="96">
        <f t="shared" si="0"/>
        <v>0</v>
      </c>
      <c r="P71" s="96">
        <f t="shared" si="1"/>
        <v>0</v>
      </c>
      <c r="Q71" s="97">
        <f t="shared" si="2"/>
        <v>0</v>
      </c>
    </row>
    <row r="72" spans="1:17" s="5" customFormat="1" x14ac:dyDescent="0.25">
      <c r="A72" s="12" t="s">
        <v>134</v>
      </c>
      <c r="B72" s="21" t="s">
        <v>2</v>
      </c>
      <c r="C72" s="21" t="s">
        <v>17</v>
      </c>
      <c r="D72" s="13" t="s">
        <v>16</v>
      </c>
      <c r="E72" s="84" t="s">
        <v>7</v>
      </c>
      <c r="F72" s="95"/>
      <c r="G72" s="96"/>
      <c r="H72" s="96"/>
      <c r="I72" s="97"/>
      <c r="J72" s="18">
        <v>7.8407467372863124E-2</v>
      </c>
      <c r="K72" s="15">
        <v>7.4991804159918352E-2</v>
      </c>
      <c r="L72" s="15">
        <v>7.2886386711709855E-2</v>
      </c>
      <c r="M72" s="19">
        <v>7.123664771203389E-2</v>
      </c>
      <c r="N72" s="95">
        <f t="shared" si="3"/>
        <v>0</v>
      </c>
      <c r="O72" s="96">
        <f t="shared" si="0"/>
        <v>0</v>
      </c>
      <c r="P72" s="96">
        <f t="shared" si="1"/>
        <v>0</v>
      </c>
      <c r="Q72" s="97">
        <f t="shared" si="2"/>
        <v>0</v>
      </c>
    </row>
    <row r="73" spans="1:17" s="5" customFormat="1" x14ac:dyDescent="0.25">
      <c r="A73" s="12" t="s">
        <v>96</v>
      </c>
      <c r="B73" s="21" t="s">
        <v>1</v>
      </c>
      <c r="C73" s="21" t="s">
        <v>17</v>
      </c>
      <c r="D73" s="13" t="s">
        <v>9</v>
      </c>
      <c r="E73" s="84" t="s">
        <v>7</v>
      </c>
      <c r="F73" s="92"/>
      <c r="G73" s="93"/>
      <c r="H73" s="93"/>
      <c r="I73" s="94"/>
      <c r="J73" s="18">
        <v>7.8407467372863124E-2</v>
      </c>
      <c r="K73" s="15">
        <v>7.4991804159918352E-2</v>
      </c>
      <c r="L73" s="15">
        <v>7.2886386711709855E-2</v>
      </c>
      <c r="M73" s="19">
        <v>7.123664771203389E-2</v>
      </c>
      <c r="N73" s="92">
        <f t="shared" ref="N73:N94" si="24">IF($D73="No",(F73*1.03503)*J73,F73*J73)</f>
        <v>0</v>
      </c>
      <c r="O73" s="93">
        <f t="shared" ref="O73:O94" si="25">IF($D73="No",(G73*1.03503)*K73,G73*K73)</f>
        <v>0</v>
      </c>
      <c r="P73" s="93">
        <f t="shared" ref="P73:P94" si="26">IF($D73="No",(H73*1.03503)*L73,H73*L73)</f>
        <v>0</v>
      </c>
      <c r="Q73" s="94">
        <f t="shared" ref="Q73:Q94" si="27">IF($D73="No",(I73*1.03503)*M73,I73*M73)</f>
        <v>0</v>
      </c>
    </row>
    <row r="74" spans="1:17" s="5" customFormat="1" x14ac:dyDescent="0.25">
      <c r="A74" s="12" t="s">
        <v>97</v>
      </c>
      <c r="B74" s="21" t="s">
        <v>1</v>
      </c>
      <c r="C74" s="21" t="s">
        <v>17</v>
      </c>
      <c r="D74" s="13" t="s">
        <v>9</v>
      </c>
      <c r="E74" s="84" t="s">
        <v>7</v>
      </c>
      <c r="F74" s="95"/>
      <c r="G74" s="96"/>
      <c r="H74" s="96"/>
      <c r="I74" s="97"/>
      <c r="J74" s="18">
        <v>7.8407467372863124E-2</v>
      </c>
      <c r="K74" s="15">
        <v>7.4991804159918352E-2</v>
      </c>
      <c r="L74" s="15">
        <v>7.2886386711709855E-2</v>
      </c>
      <c r="M74" s="19">
        <v>7.123664771203389E-2</v>
      </c>
      <c r="N74" s="95">
        <f t="shared" si="24"/>
        <v>0</v>
      </c>
      <c r="O74" s="96">
        <f t="shared" si="25"/>
        <v>0</v>
      </c>
      <c r="P74" s="96">
        <f t="shared" si="26"/>
        <v>0</v>
      </c>
      <c r="Q74" s="97">
        <f t="shared" si="27"/>
        <v>0</v>
      </c>
    </row>
    <row r="75" spans="1:17" s="5" customFormat="1" x14ac:dyDescent="0.25">
      <c r="A75" s="12" t="s">
        <v>98</v>
      </c>
      <c r="B75" s="21" t="s">
        <v>1</v>
      </c>
      <c r="C75" s="21" t="s">
        <v>17</v>
      </c>
      <c r="D75" s="13" t="s">
        <v>16</v>
      </c>
      <c r="E75" s="84" t="s">
        <v>7</v>
      </c>
      <c r="F75" s="92"/>
      <c r="G75" s="93"/>
      <c r="H75" s="93"/>
      <c r="I75" s="94"/>
      <c r="J75" s="18">
        <v>7.8407467372863124E-2</v>
      </c>
      <c r="K75" s="15">
        <v>7.4991804159918352E-2</v>
      </c>
      <c r="L75" s="15">
        <v>7.2886386711709855E-2</v>
      </c>
      <c r="M75" s="19">
        <v>7.123664771203389E-2</v>
      </c>
      <c r="N75" s="95">
        <f t="shared" si="24"/>
        <v>0</v>
      </c>
      <c r="O75" s="96">
        <f t="shared" si="25"/>
        <v>0</v>
      </c>
      <c r="P75" s="96">
        <f t="shared" si="26"/>
        <v>0</v>
      </c>
      <c r="Q75" s="97">
        <f t="shared" si="27"/>
        <v>0</v>
      </c>
    </row>
    <row r="76" spans="1:17" s="5" customFormat="1" x14ac:dyDescent="0.25">
      <c r="A76" s="12" t="s">
        <v>99</v>
      </c>
      <c r="B76" s="21" t="s">
        <v>1</v>
      </c>
      <c r="C76" s="21" t="s">
        <v>17</v>
      </c>
      <c r="D76" s="13" t="s">
        <v>16</v>
      </c>
      <c r="E76" s="84" t="s">
        <v>7</v>
      </c>
      <c r="F76" s="95"/>
      <c r="G76" s="96"/>
      <c r="H76" s="96"/>
      <c r="I76" s="97"/>
      <c r="J76" s="18">
        <v>7.8407467372863124E-2</v>
      </c>
      <c r="K76" s="15">
        <v>7.4991804159918352E-2</v>
      </c>
      <c r="L76" s="15">
        <v>7.2886386711709855E-2</v>
      </c>
      <c r="M76" s="19">
        <v>7.123664771203389E-2</v>
      </c>
      <c r="N76" s="92">
        <f t="shared" si="24"/>
        <v>0</v>
      </c>
      <c r="O76" s="93">
        <f t="shared" si="25"/>
        <v>0</v>
      </c>
      <c r="P76" s="93">
        <f t="shared" si="26"/>
        <v>0</v>
      </c>
      <c r="Q76" s="94">
        <f t="shared" si="27"/>
        <v>0</v>
      </c>
    </row>
    <row r="77" spans="1:17" s="5" customFormat="1" x14ac:dyDescent="0.25">
      <c r="A77" s="12" t="s">
        <v>100</v>
      </c>
      <c r="B77" s="21" t="s">
        <v>1</v>
      </c>
      <c r="C77" s="21" t="s">
        <v>17</v>
      </c>
      <c r="D77" s="13" t="s">
        <v>16</v>
      </c>
      <c r="E77" s="84" t="s">
        <v>7</v>
      </c>
      <c r="F77" s="92"/>
      <c r="G77" s="93"/>
      <c r="H77" s="93"/>
      <c r="I77" s="94"/>
      <c r="J77" s="18">
        <v>7.8407467372863124E-2</v>
      </c>
      <c r="K77" s="15">
        <v>7.4991804159918352E-2</v>
      </c>
      <c r="L77" s="15">
        <v>7.2886386711709855E-2</v>
      </c>
      <c r="M77" s="19">
        <v>7.123664771203389E-2</v>
      </c>
      <c r="N77" s="95">
        <f t="shared" si="24"/>
        <v>0</v>
      </c>
      <c r="O77" s="96">
        <f t="shared" si="25"/>
        <v>0</v>
      </c>
      <c r="P77" s="96">
        <f t="shared" si="26"/>
        <v>0</v>
      </c>
      <c r="Q77" s="97">
        <f t="shared" si="27"/>
        <v>0</v>
      </c>
    </row>
    <row r="78" spans="1:17" s="5" customFormat="1" x14ac:dyDescent="0.25">
      <c r="A78" s="12" t="s">
        <v>101</v>
      </c>
      <c r="B78" s="21" t="s">
        <v>1</v>
      </c>
      <c r="C78" s="21" t="s">
        <v>17</v>
      </c>
      <c r="D78" s="13" t="s">
        <v>16</v>
      </c>
      <c r="E78" s="84" t="s">
        <v>7</v>
      </c>
      <c r="F78" s="95"/>
      <c r="G78" s="96"/>
      <c r="H78" s="96"/>
      <c r="I78" s="97"/>
      <c r="J78" s="18">
        <v>7.8407467372863124E-2</v>
      </c>
      <c r="K78" s="15">
        <v>7.4991804159918352E-2</v>
      </c>
      <c r="L78" s="15">
        <v>7.2886386711709855E-2</v>
      </c>
      <c r="M78" s="19">
        <v>7.123664771203389E-2</v>
      </c>
      <c r="N78" s="95">
        <f t="shared" si="24"/>
        <v>0</v>
      </c>
      <c r="O78" s="96">
        <f t="shared" si="25"/>
        <v>0</v>
      </c>
      <c r="P78" s="96">
        <f t="shared" si="26"/>
        <v>0</v>
      </c>
      <c r="Q78" s="97">
        <f t="shared" si="27"/>
        <v>0</v>
      </c>
    </row>
    <row r="79" spans="1:17" s="5" customFormat="1" x14ac:dyDescent="0.25">
      <c r="A79" s="12" t="s">
        <v>102</v>
      </c>
      <c r="B79" s="21" t="s">
        <v>1</v>
      </c>
      <c r="C79" s="21" t="s">
        <v>17</v>
      </c>
      <c r="D79" s="13" t="s">
        <v>16</v>
      </c>
      <c r="E79" s="84" t="s">
        <v>7</v>
      </c>
      <c r="F79" s="92"/>
      <c r="G79" s="93"/>
      <c r="H79" s="93"/>
      <c r="I79" s="94"/>
      <c r="J79" s="18">
        <v>7.8407467372863124E-2</v>
      </c>
      <c r="K79" s="15">
        <v>7.4991804159918352E-2</v>
      </c>
      <c r="L79" s="15">
        <v>7.2886386711709855E-2</v>
      </c>
      <c r="M79" s="19">
        <v>7.123664771203389E-2</v>
      </c>
      <c r="N79" s="92">
        <f t="shared" si="24"/>
        <v>0</v>
      </c>
      <c r="O79" s="93">
        <f t="shared" si="25"/>
        <v>0</v>
      </c>
      <c r="P79" s="93">
        <f t="shared" si="26"/>
        <v>0</v>
      </c>
      <c r="Q79" s="94">
        <f t="shared" si="27"/>
        <v>0</v>
      </c>
    </row>
    <row r="80" spans="1:17" s="5" customFormat="1" x14ac:dyDescent="0.25">
      <c r="A80" s="12" t="s">
        <v>103</v>
      </c>
      <c r="B80" s="21" t="s">
        <v>1</v>
      </c>
      <c r="C80" s="21" t="s">
        <v>17</v>
      </c>
      <c r="D80" s="13" t="s">
        <v>16</v>
      </c>
      <c r="E80" s="84" t="s">
        <v>7</v>
      </c>
      <c r="F80" s="95"/>
      <c r="G80" s="96"/>
      <c r="H80" s="96"/>
      <c r="I80" s="97"/>
      <c r="J80" s="18">
        <v>7.8407467372863124E-2</v>
      </c>
      <c r="K80" s="15">
        <v>7.4991804159918352E-2</v>
      </c>
      <c r="L80" s="15">
        <v>7.2886386711709855E-2</v>
      </c>
      <c r="M80" s="19">
        <v>7.123664771203389E-2</v>
      </c>
      <c r="N80" s="95">
        <f t="shared" si="24"/>
        <v>0</v>
      </c>
      <c r="O80" s="96">
        <f t="shared" si="25"/>
        <v>0</v>
      </c>
      <c r="P80" s="96">
        <f t="shared" si="26"/>
        <v>0</v>
      </c>
      <c r="Q80" s="97">
        <f t="shared" si="27"/>
        <v>0</v>
      </c>
    </row>
    <row r="81" spans="1:17" s="5" customFormat="1" x14ac:dyDescent="0.25">
      <c r="A81" s="12" t="s">
        <v>104</v>
      </c>
      <c r="B81" s="21" t="s">
        <v>1</v>
      </c>
      <c r="C81" s="21" t="s">
        <v>17</v>
      </c>
      <c r="D81" s="13" t="s">
        <v>16</v>
      </c>
      <c r="E81" s="84" t="s">
        <v>7</v>
      </c>
      <c r="F81" s="92"/>
      <c r="G81" s="93"/>
      <c r="H81" s="93"/>
      <c r="I81" s="94"/>
      <c r="J81" s="18">
        <v>7.8407467372863124E-2</v>
      </c>
      <c r="K81" s="15">
        <v>7.4991804159918352E-2</v>
      </c>
      <c r="L81" s="15">
        <v>7.2886386711709855E-2</v>
      </c>
      <c r="M81" s="19">
        <v>7.123664771203389E-2</v>
      </c>
      <c r="N81" s="95">
        <f t="shared" si="24"/>
        <v>0</v>
      </c>
      <c r="O81" s="96">
        <f t="shared" si="25"/>
        <v>0</v>
      </c>
      <c r="P81" s="96">
        <f t="shared" si="26"/>
        <v>0</v>
      </c>
      <c r="Q81" s="97">
        <f t="shared" si="27"/>
        <v>0</v>
      </c>
    </row>
    <row r="82" spans="1:17" s="5" customFormat="1" x14ac:dyDescent="0.25">
      <c r="A82" s="12" t="s">
        <v>105</v>
      </c>
      <c r="B82" s="21" t="s">
        <v>1</v>
      </c>
      <c r="C82" s="21" t="s">
        <v>17</v>
      </c>
      <c r="D82" s="13" t="s">
        <v>16</v>
      </c>
      <c r="E82" s="84" t="s">
        <v>7</v>
      </c>
      <c r="F82" s="95"/>
      <c r="G82" s="96"/>
      <c r="H82" s="96"/>
      <c r="I82" s="97"/>
      <c r="J82" s="18">
        <v>7.8407467372863124E-2</v>
      </c>
      <c r="K82" s="15">
        <v>7.4991804159918352E-2</v>
      </c>
      <c r="L82" s="15">
        <v>7.2886386711709855E-2</v>
      </c>
      <c r="M82" s="19">
        <v>7.123664771203389E-2</v>
      </c>
      <c r="N82" s="92">
        <f t="shared" ref="N82:Q83" si="28">IF($D82="No",(F82*1.03503)*J82,F82*J82)</f>
        <v>0</v>
      </c>
      <c r="O82" s="93">
        <f t="shared" si="28"/>
        <v>0</v>
      </c>
      <c r="P82" s="93">
        <f t="shared" si="28"/>
        <v>0</v>
      </c>
      <c r="Q82" s="94">
        <f t="shared" si="28"/>
        <v>0</v>
      </c>
    </row>
    <row r="83" spans="1:17" s="5" customFormat="1" x14ac:dyDescent="0.25">
      <c r="A83" s="12" t="s">
        <v>106</v>
      </c>
      <c r="B83" s="21" t="s">
        <v>1</v>
      </c>
      <c r="C83" s="21" t="s">
        <v>17</v>
      </c>
      <c r="D83" s="13" t="s">
        <v>16</v>
      </c>
      <c r="E83" s="84" t="s">
        <v>7</v>
      </c>
      <c r="F83" s="92"/>
      <c r="G83" s="93"/>
      <c r="H83" s="93"/>
      <c r="I83" s="94"/>
      <c r="J83" s="18">
        <v>7.8407467372863124E-2</v>
      </c>
      <c r="K83" s="15">
        <v>7.4991804159918352E-2</v>
      </c>
      <c r="L83" s="15">
        <v>7.2886386711709855E-2</v>
      </c>
      <c r="M83" s="19">
        <v>7.123664771203389E-2</v>
      </c>
      <c r="N83" s="95">
        <f t="shared" si="28"/>
        <v>0</v>
      </c>
      <c r="O83" s="96">
        <f t="shared" si="28"/>
        <v>0</v>
      </c>
      <c r="P83" s="96">
        <f t="shared" si="28"/>
        <v>0</v>
      </c>
      <c r="Q83" s="97">
        <f t="shared" si="28"/>
        <v>0</v>
      </c>
    </row>
    <row r="84" spans="1:17" s="5" customFormat="1" x14ac:dyDescent="0.25">
      <c r="A84" s="12" t="s">
        <v>107</v>
      </c>
      <c r="B84" s="21" t="s">
        <v>1</v>
      </c>
      <c r="C84" s="21" t="s">
        <v>17</v>
      </c>
      <c r="D84" s="13" t="s">
        <v>16</v>
      </c>
      <c r="E84" s="84" t="s">
        <v>7</v>
      </c>
      <c r="F84" s="95"/>
      <c r="G84" s="96"/>
      <c r="H84" s="96"/>
      <c r="I84" s="97"/>
      <c r="J84" s="18">
        <v>7.8407467372863124E-2</v>
      </c>
      <c r="K84" s="15">
        <v>7.4991804159918352E-2</v>
      </c>
      <c r="L84" s="15">
        <v>7.2886386711709855E-2</v>
      </c>
      <c r="M84" s="19">
        <v>7.123664771203389E-2</v>
      </c>
      <c r="N84" s="95">
        <f t="shared" si="24"/>
        <v>0</v>
      </c>
      <c r="O84" s="96">
        <f t="shared" si="25"/>
        <v>0</v>
      </c>
      <c r="P84" s="96">
        <f t="shared" si="26"/>
        <v>0</v>
      </c>
      <c r="Q84" s="97">
        <f t="shared" si="27"/>
        <v>0</v>
      </c>
    </row>
    <row r="85" spans="1:17" s="5" customFormat="1" x14ac:dyDescent="0.25">
      <c r="A85" s="12" t="s">
        <v>108</v>
      </c>
      <c r="B85" s="21" t="s">
        <v>1</v>
      </c>
      <c r="C85" s="21" t="s">
        <v>17</v>
      </c>
      <c r="D85" s="13" t="s">
        <v>16</v>
      </c>
      <c r="E85" s="84" t="s">
        <v>7</v>
      </c>
      <c r="F85" s="92"/>
      <c r="G85" s="93"/>
      <c r="H85" s="93"/>
      <c r="I85" s="94"/>
      <c r="J85" s="18">
        <v>7.8407467372863124E-2</v>
      </c>
      <c r="K85" s="15">
        <v>7.4991804159918352E-2</v>
      </c>
      <c r="L85" s="15">
        <v>7.2886386711709855E-2</v>
      </c>
      <c r="M85" s="19">
        <v>7.123664771203389E-2</v>
      </c>
      <c r="N85" s="92">
        <f t="shared" si="24"/>
        <v>0</v>
      </c>
      <c r="O85" s="93">
        <f t="shared" si="25"/>
        <v>0</v>
      </c>
      <c r="P85" s="93">
        <f t="shared" si="26"/>
        <v>0</v>
      </c>
      <c r="Q85" s="94">
        <f t="shared" si="27"/>
        <v>0</v>
      </c>
    </row>
    <row r="86" spans="1:17" s="5" customFormat="1" x14ac:dyDescent="0.25">
      <c r="A86" s="12" t="s">
        <v>109</v>
      </c>
      <c r="B86" s="21" t="s">
        <v>1</v>
      </c>
      <c r="C86" s="21" t="s">
        <v>17</v>
      </c>
      <c r="D86" s="13" t="s">
        <v>16</v>
      </c>
      <c r="E86" s="84" t="s">
        <v>7</v>
      </c>
      <c r="F86" s="95"/>
      <c r="G86" s="96"/>
      <c r="H86" s="96"/>
      <c r="I86" s="97"/>
      <c r="J86" s="18">
        <v>7.8407467372863124E-2</v>
      </c>
      <c r="K86" s="15">
        <v>7.4991804159918352E-2</v>
      </c>
      <c r="L86" s="15">
        <v>7.2886386711709855E-2</v>
      </c>
      <c r="M86" s="19">
        <v>7.123664771203389E-2</v>
      </c>
      <c r="N86" s="95">
        <f t="shared" si="24"/>
        <v>0</v>
      </c>
      <c r="O86" s="96">
        <f t="shared" si="25"/>
        <v>0</v>
      </c>
      <c r="P86" s="96">
        <f t="shared" si="26"/>
        <v>0</v>
      </c>
      <c r="Q86" s="97">
        <f t="shared" si="27"/>
        <v>0</v>
      </c>
    </row>
    <row r="87" spans="1:17" s="5" customFormat="1" x14ac:dyDescent="0.25">
      <c r="A87" s="12" t="s">
        <v>110</v>
      </c>
      <c r="B87" s="21" t="s">
        <v>1</v>
      </c>
      <c r="C87" s="21" t="s">
        <v>17</v>
      </c>
      <c r="D87" s="13" t="s">
        <v>16</v>
      </c>
      <c r="E87" s="84" t="s">
        <v>7</v>
      </c>
      <c r="F87" s="92"/>
      <c r="G87" s="93"/>
      <c r="H87" s="93"/>
      <c r="I87" s="94"/>
      <c r="J87" s="18">
        <v>7.8407467372863124E-2</v>
      </c>
      <c r="K87" s="15">
        <v>7.4991804159918352E-2</v>
      </c>
      <c r="L87" s="15">
        <v>7.2886386711709855E-2</v>
      </c>
      <c r="M87" s="19">
        <v>7.123664771203389E-2</v>
      </c>
      <c r="N87" s="95">
        <f t="shared" ref="N87" si="29">IF($D87="No",(F87*1.03503)*J87,F87*J87)</f>
        <v>0</v>
      </c>
      <c r="O87" s="96">
        <f t="shared" ref="O87" si="30">IF($D87="No",(G87*1.03503)*K87,G87*K87)</f>
        <v>0</v>
      </c>
      <c r="P87" s="96">
        <f t="shared" ref="P87" si="31">IF($D87="No",(H87*1.03503)*L87,H87*L87)</f>
        <v>0</v>
      </c>
      <c r="Q87" s="97">
        <f t="shared" ref="Q87" si="32">IF($D87="No",(I87*1.03503)*M87,I87*M87)</f>
        <v>0</v>
      </c>
    </row>
    <row r="88" spans="1:17" s="5" customFormat="1" x14ac:dyDescent="0.25">
      <c r="A88" s="12" t="s">
        <v>33</v>
      </c>
      <c r="B88" s="21" t="s">
        <v>1</v>
      </c>
      <c r="C88" s="21" t="s">
        <v>17</v>
      </c>
      <c r="D88" s="13" t="s">
        <v>16</v>
      </c>
      <c r="E88" s="84" t="s">
        <v>7</v>
      </c>
      <c r="F88" s="95"/>
      <c r="G88" s="96"/>
      <c r="H88" s="96"/>
      <c r="I88" s="97"/>
      <c r="J88" s="18">
        <v>7.8407467372863124E-2</v>
      </c>
      <c r="K88" s="15">
        <v>7.4991804159918352E-2</v>
      </c>
      <c r="L88" s="15">
        <v>7.2886386711709855E-2</v>
      </c>
      <c r="M88" s="19">
        <v>7.123664771203389E-2</v>
      </c>
      <c r="N88" s="92">
        <f t="shared" si="24"/>
        <v>0</v>
      </c>
      <c r="O88" s="93">
        <f t="shared" si="25"/>
        <v>0</v>
      </c>
      <c r="P88" s="93">
        <f t="shared" si="26"/>
        <v>0</v>
      </c>
      <c r="Q88" s="94">
        <f t="shared" si="27"/>
        <v>0</v>
      </c>
    </row>
    <row r="89" spans="1:17" s="5" customFormat="1" x14ac:dyDescent="0.25">
      <c r="A89" s="12" t="s">
        <v>111</v>
      </c>
      <c r="B89" s="21" t="s">
        <v>1</v>
      </c>
      <c r="C89" s="21" t="s">
        <v>17</v>
      </c>
      <c r="D89" s="13" t="s">
        <v>16</v>
      </c>
      <c r="E89" s="84" t="s">
        <v>7</v>
      </c>
      <c r="F89" s="95"/>
      <c r="G89" s="96"/>
      <c r="H89" s="96"/>
      <c r="I89" s="97"/>
      <c r="J89" s="18">
        <v>7.8407467372863124E-2</v>
      </c>
      <c r="K89" s="15">
        <v>7.4991804159918352E-2</v>
      </c>
      <c r="L89" s="15">
        <v>7.2886386711709855E-2</v>
      </c>
      <c r="M89" s="19">
        <v>7.123664771203389E-2</v>
      </c>
      <c r="N89" s="95">
        <f t="shared" ref="N89:N90" si="33">IF($D89="No",(F89*1.03503)*J89,F89*J89)</f>
        <v>0</v>
      </c>
      <c r="O89" s="96">
        <f t="shared" ref="O89:O90" si="34">IF($D89="No",(G89*1.03503)*K89,G89*K89)</f>
        <v>0</v>
      </c>
      <c r="P89" s="96">
        <f t="shared" ref="P89:P90" si="35">IF($D89="No",(H89*1.03503)*L89,H89*L89)</f>
        <v>0</v>
      </c>
      <c r="Q89" s="97">
        <f t="shared" ref="Q89:Q90" si="36">IF($D89="No",(I89*1.03503)*M89,I89*M89)</f>
        <v>0</v>
      </c>
    </row>
    <row r="90" spans="1:17" s="5" customFormat="1" x14ac:dyDescent="0.25">
      <c r="A90" s="12" t="s">
        <v>112</v>
      </c>
      <c r="B90" s="21" t="s">
        <v>1</v>
      </c>
      <c r="C90" s="21" t="s">
        <v>17</v>
      </c>
      <c r="D90" s="13" t="s">
        <v>16</v>
      </c>
      <c r="E90" s="84" t="s">
        <v>7</v>
      </c>
      <c r="F90" s="92"/>
      <c r="G90" s="93"/>
      <c r="H90" s="93"/>
      <c r="I90" s="94"/>
      <c r="J90" s="18">
        <v>7.8407467372863124E-2</v>
      </c>
      <c r="K90" s="15">
        <v>7.4991804159918352E-2</v>
      </c>
      <c r="L90" s="15">
        <v>7.2886386711709855E-2</v>
      </c>
      <c r="M90" s="19">
        <v>7.123664771203389E-2</v>
      </c>
      <c r="N90" s="92">
        <f t="shared" si="33"/>
        <v>0</v>
      </c>
      <c r="O90" s="93">
        <f t="shared" si="34"/>
        <v>0</v>
      </c>
      <c r="P90" s="93">
        <f t="shared" si="35"/>
        <v>0</v>
      </c>
      <c r="Q90" s="94">
        <f t="shared" si="36"/>
        <v>0</v>
      </c>
    </row>
    <row r="91" spans="1:17" s="5" customFormat="1" x14ac:dyDescent="0.25">
      <c r="A91" s="12" t="s">
        <v>113</v>
      </c>
      <c r="B91" s="21" t="s">
        <v>1</v>
      </c>
      <c r="C91" s="21" t="s">
        <v>17</v>
      </c>
      <c r="D91" s="13" t="s">
        <v>16</v>
      </c>
      <c r="E91" s="84" t="s">
        <v>7</v>
      </c>
      <c r="F91" s="95"/>
      <c r="G91" s="96"/>
      <c r="H91" s="96"/>
      <c r="I91" s="97"/>
      <c r="J91" s="18">
        <v>7.8407467372863124E-2</v>
      </c>
      <c r="K91" s="15">
        <v>7.4991804159918352E-2</v>
      </c>
      <c r="L91" s="15">
        <v>7.2886386711709855E-2</v>
      </c>
      <c r="M91" s="19">
        <v>7.123664771203389E-2</v>
      </c>
      <c r="N91" s="95">
        <f t="shared" si="24"/>
        <v>0</v>
      </c>
      <c r="O91" s="96">
        <f t="shared" si="25"/>
        <v>0</v>
      </c>
      <c r="P91" s="96">
        <f t="shared" si="26"/>
        <v>0</v>
      </c>
      <c r="Q91" s="97">
        <f t="shared" si="27"/>
        <v>0</v>
      </c>
    </row>
    <row r="92" spans="1:17" s="5" customFormat="1" x14ac:dyDescent="0.25">
      <c r="A92" s="12" t="s">
        <v>114</v>
      </c>
      <c r="B92" s="21" t="s">
        <v>1</v>
      </c>
      <c r="C92" s="21" t="s">
        <v>17</v>
      </c>
      <c r="D92" s="13" t="s">
        <v>16</v>
      </c>
      <c r="E92" s="84" t="s">
        <v>7</v>
      </c>
      <c r="F92" s="92"/>
      <c r="G92" s="93"/>
      <c r="H92" s="93"/>
      <c r="I92" s="94"/>
      <c r="J92" s="18">
        <v>7.8407467372863124E-2</v>
      </c>
      <c r="K92" s="15">
        <v>7.4991804159918352E-2</v>
      </c>
      <c r="L92" s="15">
        <v>7.2886386711709855E-2</v>
      </c>
      <c r="M92" s="19">
        <v>7.123664771203389E-2</v>
      </c>
      <c r="N92" s="95">
        <f t="shared" si="24"/>
        <v>0</v>
      </c>
      <c r="O92" s="96">
        <f t="shared" si="25"/>
        <v>0</v>
      </c>
      <c r="P92" s="96">
        <f t="shared" si="26"/>
        <v>0</v>
      </c>
      <c r="Q92" s="97">
        <f t="shared" si="27"/>
        <v>0</v>
      </c>
    </row>
    <row r="93" spans="1:17" s="5" customFormat="1" x14ac:dyDescent="0.25">
      <c r="A93" s="12" t="s">
        <v>115</v>
      </c>
      <c r="B93" s="21" t="s">
        <v>1</v>
      </c>
      <c r="C93" s="21" t="s">
        <v>17</v>
      </c>
      <c r="D93" s="13" t="s">
        <v>16</v>
      </c>
      <c r="E93" s="84" t="s">
        <v>7</v>
      </c>
      <c r="F93" s="95"/>
      <c r="G93" s="96"/>
      <c r="H93" s="96"/>
      <c r="I93" s="97"/>
      <c r="J93" s="18">
        <v>7.8407467372863124E-2</v>
      </c>
      <c r="K93" s="15">
        <v>7.4991804159918352E-2</v>
      </c>
      <c r="L93" s="15">
        <v>7.2886386711709855E-2</v>
      </c>
      <c r="M93" s="19">
        <v>7.123664771203389E-2</v>
      </c>
      <c r="N93" s="92">
        <f t="shared" si="24"/>
        <v>0</v>
      </c>
      <c r="O93" s="93">
        <f t="shared" si="25"/>
        <v>0</v>
      </c>
      <c r="P93" s="93">
        <f t="shared" si="26"/>
        <v>0</v>
      </c>
      <c r="Q93" s="94">
        <f t="shared" si="27"/>
        <v>0</v>
      </c>
    </row>
    <row r="94" spans="1:17" s="5" customFormat="1" x14ac:dyDescent="0.25">
      <c r="A94" s="12" t="s">
        <v>116</v>
      </c>
      <c r="B94" s="21" t="s">
        <v>1</v>
      </c>
      <c r="C94" s="21" t="s">
        <v>17</v>
      </c>
      <c r="D94" s="13" t="s">
        <v>16</v>
      </c>
      <c r="E94" s="84" t="s">
        <v>7</v>
      </c>
      <c r="F94" s="92"/>
      <c r="G94" s="93"/>
      <c r="H94" s="93"/>
      <c r="I94" s="94"/>
      <c r="J94" s="18">
        <v>7.8407467372863124E-2</v>
      </c>
      <c r="K94" s="15">
        <v>7.4991804159918352E-2</v>
      </c>
      <c r="L94" s="15">
        <v>7.2886386711709855E-2</v>
      </c>
      <c r="M94" s="19">
        <v>7.123664771203389E-2</v>
      </c>
      <c r="N94" s="95">
        <f t="shared" si="24"/>
        <v>0</v>
      </c>
      <c r="O94" s="96">
        <f t="shared" si="25"/>
        <v>0</v>
      </c>
      <c r="P94" s="96">
        <f t="shared" si="26"/>
        <v>0</v>
      </c>
      <c r="Q94" s="97">
        <f t="shared" si="27"/>
        <v>0</v>
      </c>
    </row>
    <row r="95" spans="1:17" s="5" customFormat="1" x14ac:dyDescent="0.25">
      <c r="A95" s="12" t="s">
        <v>116</v>
      </c>
      <c r="B95" s="21" t="s">
        <v>1</v>
      </c>
      <c r="C95" s="21" t="s">
        <v>17</v>
      </c>
      <c r="D95" s="13" t="s">
        <v>16</v>
      </c>
      <c r="E95" s="84" t="s">
        <v>7</v>
      </c>
      <c r="F95" s="95"/>
      <c r="G95" s="96"/>
      <c r="H95" s="96"/>
      <c r="I95" s="97"/>
      <c r="J95" s="18">
        <v>7.8407467372863124E-2</v>
      </c>
      <c r="K95" s="15">
        <v>7.4991804159918352E-2</v>
      </c>
      <c r="L95" s="15">
        <v>7.2886386711709855E-2</v>
      </c>
      <c r="M95" s="19">
        <v>7.123664771203389E-2</v>
      </c>
      <c r="N95" s="95">
        <f t="shared" ref="N95:N103" si="37">IF($D95="No",(F95*1.03503)*J95,F95*J95)</f>
        <v>0</v>
      </c>
      <c r="O95" s="96">
        <f t="shared" ref="O95:O103" si="38">IF($D95="No",(G95*1.03503)*K95,G95*K95)</f>
        <v>0</v>
      </c>
      <c r="P95" s="96">
        <f t="shared" ref="P95:P103" si="39">IF($D95="No",(H95*1.03503)*L95,H95*L95)</f>
        <v>0</v>
      </c>
      <c r="Q95" s="97">
        <f t="shared" ref="Q95:Q103" si="40">IF($D95="No",(I95*1.03503)*M95,I95*M95)</f>
        <v>0</v>
      </c>
    </row>
    <row r="96" spans="1:17" s="5" customFormat="1" x14ac:dyDescent="0.25">
      <c r="A96" s="12" t="s">
        <v>117</v>
      </c>
      <c r="B96" s="21" t="s">
        <v>1</v>
      </c>
      <c r="C96" s="21" t="s">
        <v>17</v>
      </c>
      <c r="D96" s="13" t="s">
        <v>16</v>
      </c>
      <c r="E96" s="84" t="s">
        <v>7</v>
      </c>
      <c r="F96" s="92"/>
      <c r="G96" s="93"/>
      <c r="H96" s="93"/>
      <c r="I96" s="94"/>
      <c r="J96" s="18">
        <v>7.8407467372863124E-2</v>
      </c>
      <c r="K96" s="15">
        <v>7.4991804159918352E-2</v>
      </c>
      <c r="L96" s="15">
        <v>7.2886386711709855E-2</v>
      </c>
      <c r="M96" s="19">
        <v>7.123664771203389E-2</v>
      </c>
      <c r="N96" s="92">
        <f t="shared" si="37"/>
        <v>0</v>
      </c>
      <c r="O96" s="93">
        <f t="shared" si="38"/>
        <v>0</v>
      </c>
      <c r="P96" s="93">
        <f t="shared" si="39"/>
        <v>0</v>
      </c>
      <c r="Q96" s="94">
        <f t="shared" si="40"/>
        <v>0</v>
      </c>
    </row>
    <row r="97" spans="1:17" s="5" customFormat="1" x14ac:dyDescent="0.25">
      <c r="A97" s="12" t="s">
        <v>118</v>
      </c>
      <c r="B97" s="21" t="s">
        <v>1</v>
      </c>
      <c r="C97" s="21" t="s">
        <v>17</v>
      </c>
      <c r="D97" s="13" t="s">
        <v>16</v>
      </c>
      <c r="E97" s="84" t="s">
        <v>7</v>
      </c>
      <c r="F97" s="95"/>
      <c r="G97" s="96"/>
      <c r="H97" s="96"/>
      <c r="I97" s="97"/>
      <c r="J97" s="18">
        <v>7.8407467372863124E-2</v>
      </c>
      <c r="K97" s="15">
        <v>7.4991804159918352E-2</v>
      </c>
      <c r="L97" s="15">
        <v>7.2886386711709855E-2</v>
      </c>
      <c r="M97" s="19">
        <v>7.123664771203389E-2</v>
      </c>
      <c r="N97" s="95">
        <f t="shared" si="37"/>
        <v>0</v>
      </c>
      <c r="O97" s="96">
        <f t="shared" si="38"/>
        <v>0</v>
      </c>
      <c r="P97" s="96">
        <f t="shared" si="39"/>
        <v>0</v>
      </c>
      <c r="Q97" s="97">
        <f t="shared" si="40"/>
        <v>0</v>
      </c>
    </row>
    <row r="98" spans="1:17" s="5" customFormat="1" x14ac:dyDescent="0.25">
      <c r="A98" s="12" t="s">
        <v>119</v>
      </c>
      <c r="B98" s="21" t="s">
        <v>1</v>
      </c>
      <c r="C98" s="21" t="s">
        <v>17</v>
      </c>
      <c r="D98" s="13" t="s">
        <v>16</v>
      </c>
      <c r="E98" s="84" t="s">
        <v>7</v>
      </c>
      <c r="F98" s="92"/>
      <c r="G98" s="93"/>
      <c r="H98" s="93"/>
      <c r="I98" s="94"/>
      <c r="J98" s="18">
        <v>7.8407467372863124E-2</v>
      </c>
      <c r="K98" s="15">
        <v>7.4991804159918352E-2</v>
      </c>
      <c r="L98" s="15">
        <v>7.2886386711709855E-2</v>
      </c>
      <c r="M98" s="19">
        <v>7.123664771203389E-2</v>
      </c>
      <c r="N98" s="95">
        <f t="shared" si="37"/>
        <v>0</v>
      </c>
      <c r="O98" s="96">
        <f t="shared" si="38"/>
        <v>0</v>
      </c>
      <c r="P98" s="96">
        <f t="shared" si="39"/>
        <v>0</v>
      </c>
      <c r="Q98" s="97">
        <f t="shared" si="40"/>
        <v>0</v>
      </c>
    </row>
    <row r="99" spans="1:17" s="5" customFormat="1" x14ac:dyDescent="0.25">
      <c r="A99" s="98"/>
      <c r="B99" s="21" t="s">
        <v>1</v>
      </c>
      <c r="C99" s="21" t="s">
        <v>17</v>
      </c>
      <c r="D99" s="13" t="s">
        <v>16</v>
      </c>
      <c r="E99" s="84" t="s">
        <v>7</v>
      </c>
      <c r="F99" s="95"/>
      <c r="G99" s="96"/>
      <c r="H99" s="96"/>
      <c r="I99" s="97"/>
      <c r="J99" s="18">
        <v>7.8407467372863124E-2</v>
      </c>
      <c r="K99" s="15">
        <v>7.4991804159918352E-2</v>
      </c>
      <c r="L99" s="15">
        <v>7.2886386711709855E-2</v>
      </c>
      <c r="M99" s="19">
        <v>7.123664771203389E-2</v>
      </c>
      <c r="N99" s="92">
        <f t="shared" si="37"/>
        <v>0</v>
      </c>
      <c r="O99" s="93">
        <f t="shared" si="38"/>
        <v>0</v>
      </c>
      <c r="P99" s="93">
        <f t="shared" si="39"/>
        <v>0</v>
      </c>
      <c r="Q99" s="94">
        <f t="shared" si="40"/>
        <v>0</v>
      </c>
    </row>
    <row r="100" spans="1:17" s="5" customFormat="1" x14ac:dyDescent="0.25">
      <c r="A100" s="98"/>
      <c r="B100" s="21" t="s">
        <v>1</v>
      </c>
      <c r="C100" s="21" t="s">
        <v>17</v>
      </c>
      <c r="D100" s="13" t="s">
        <v>16</v>
      </c>
      <c r="E100" s="84" t="s">
        <v>7</v>
      </c>
      <c r="F100" s="92"/>
      <c r="G100" s="93"/>
      <c r="H100" s="93"/>
      <c r="I100" s="94"/>
      <c r="J100" s="18">
        <v>7.8407467372863124E-2</v>
      </c>
      <c r="K100" s="15">
        <v>7.4991804159918352E-2</v>
      </c>
      <c r="L100" s="15">
        <v>7.2886386711709855E-2</v>
      </c>
      <c r="M100" s="19">
        <v>7.123664771203389E-2</v>
      </c>
      <c r="N100" s="95">
        <f t="shared" si="37"/>
        <v>0</v>
      </c>
      <c r="O100" s="96">
        <f t="shared" si="38"/>
        <v>0</v>
      </c>
      <c r="P100" s="96">
        <f t="shared" si="39"/>
        <v>0</v>
      </c>
      <c r="Q100" s="97">
        <f t="shared" si="40"/>
        <v>0</v>
      </c>
    </row>
    <row r="101" spans="1:17" s="5" customFormat="1" x14ac:dyDescent="0.25">
      <c r="A101" s="12" t="s">
        <v>120</v>
      </c>
      <c r="B101" s="21" t="s">
        <v>1</v>
      </c>
      <c r="C101" s="21" t="s">
        <v>17</v>
      </c>
      <c r="D101" s="13" t="s">
        <v>16</v>
      </c>
      <c r="E101" s="84" t="s">
        <v>7</v>
      </c>
      <c r="F101" s="95"/>
      <c r="G101" s="96"/>
      <c r="H101" s="96"/>
      <c r="I101" s="97"/>
      <c r="J101" s="18">
        <v>7.8407467372863124E-2</v>
      </c>
      <c r="K101" s="15">
        <v>7.4991804159918352E-2</v>
      </c>
      <c r="L101" s="15">
        <v>7.2886386711709855E-2</v>
      </c>
      <c r="M101" s="19">
        <v>7.123664771203389E-2</v>
      </c>
      <c r="N101" s="95">
        <f t="shared" si="37"/>
        <v>0</v>
      </c>
      <c r="O101" s="96">
        <f t="shared" si="38"/>
        <v>0</v>
      </c>
      <c r="P101" s="96">
        <f t="shared" si="39"/>
        <v>0</v>
      </c>
      <c r="Q101" s="97">
        <f t="shared" si="40"/>
        <v>0</v>
      </c>
    </row>
    <row r="102" spans="1:17" s="5" customFormat="1" x14ac:dyDescent="0.25">
      <c r="A102" s="12" t="s">
        <v>121</v>
      </c>
      <c r="B102" s="21" t="s">
        <v>1</v>
      </c>
      <c r="C102" s="21" t="s">
        <v>17</v>
      </c>
      <c r="D102" s="13" t="s">
        <v>16</v>
      </c>
      <c r="E102" s="84" t="s">
        <v>7</v>
      </c>
      <c r="F102" s="92"/>
      <c r="G102" s="93"/>
      <c r="H102" s="93"/>
      <c r="I102" s="94"/>
      <c r="J102" s="18">
        <v>7.8407467372863124E-2</v>
      </c>
      <c r="K102" s="15">
        <v>7.4991804159918352E-2</v>
      </c>
      <c r="L102" s="15">
        <v>7.2886386711709855E-2</v>
      </c>
      <c r="M102" s="19">
        <v>7.123664771203389E-2</v>
      </c>
      <c r="N102" s="92">
        <f t="shared" si="37"/>
        <v>0</v>
      </c>
      <c r="O102" s="93">
        <f t="shared" si="38"/>
        <v>0</v>
      </c>
      <c r="P102" s="93">
        <f t="shared" si="39"/>
        <v>0</v>
      </c>
      <c r="Q102" s="94">
        <f t="shared" si="40"/>
        <v>0</v>
      </c>
    </row>
    <row r="103" spans="1:17" s="5" customFormat="1" x14ac:dyDescent="0.25">
      <c r="A103" s="12" t="s">
        <v>122</v>
      </c>
      <c r="B103" s="21" t="s">
        <v>1</v>
      </c>
      <c r="C103" s="21" t="s">
        <v>17</v>
      </c>
      <c r="D103" s="13" t="s">
        <v>16</v>
      </c>
      <c r="E103" s="84" t="s">
        <v>7</v>
      </c>
      <c r="F103" s="95"/>
      <c r="G103" s="96"/>
      <c r="H103" s="96"/>
      <c r="I103" s="97"/>
      <c r="J103" s="18">
        <v>7.8407467372863124E-2</v>
      </c>
      <c r="K103" s="15">
        <v>7.4991804159918352E-2</v>
      </c>
      <c r="L103" s="15">
        <v>7.2886386711709855E-2</v>
      </c>
      <c r="M103" s="19">
        <v>7.123664771203389E-2</v>
      </c>
      <c r="N103" s="95">
        <f t="shared" si="37"/>
        <v>0</v>
      </c>
      <c r="O103" s="96">
        <f t="shared" si="38"/>
        <v>0</v>
      </c>
      <c r="P103" s="96">
        <f t="shared" si="39"/>
        <v>0</v>
      </c>
      <c r="Q103" s="97">
        <f t="shared" si="40"/>
        <v>0</v>
      </c>
    </row>
    <row r="104" spans="1:17" s="5" customForma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1"/>
      <c r="K104" s="1"/>
      <c r="L104" s="1"/>
      <c r="M104" s="1"/>
      <c r="N104" s="6"/>
      <c r="O104" s="6"/>
      <c r="P104" s="6"/>
      <c r="Q104" s="6"/>
    </row>
    <row r="105" spans="1:17" s="5" customForma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1"/>
      <c r="K105" s="1"/>
      <c r="L105" s="1"/>
      <c r="M105" s="1"/>
      <c r="N105" s="6"/>
      <c r="O105" s="6"/>
      <c r="P105" s="6"/>
      <c r="Q105" s="6"/>
    </row>
    <row r="106" spans="1:17" s="5" customForma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1"/>
      <c r="K106" s="1"/>
      <c r="L106" s="1"/>
      <c r="M106" s="1"/>
      <c r="N106" s="6"/>
      <c r="O106" s="6"/>
      <c r="P106" s="6"/>
      <c r="Q106" s="6"/>
    </row>
  </sheetData>
  <autoFilter ref="A18:Q103" xr:uid="{E330ABE8-B257-4048-89E8-7E56EEAC483D}"/>
  <mergeCells count="13">
    <mergeCell ref="F17:I17"/>
    <mergeCell ref="J17:M17"/>
    <mergeCell ref="A1:Q1"/>
    <mergeCell ref="N6:Q6"/>
    <mergeCell ref="N17:Q17"/>
    <mergeCell ref="J9:M9"/>
    <mergeCell ref="J8:M8"/>
    <mergeCell ref="J10:M10"/>
    <mergeCell ref="J11:M11"/>
    <mergeCell ref="J12:M12"/>
    <mergeCell ref="J13:M13"/>
    <mergeCell ref="J14:M14"/>
    <mergeCell ref="J15:M15"/>
  </mergeCells>
  <phoneticPr fontId="30" type="noConversion"/>
  <conditionalFormatting sqref="A19:A103">
    <cfRule type="expression" dxfId="0" priority="19">
      <formula>#REF!&gt;0</formula>
    </cfRule>
  </conditionalFormatting>
  <pageMargins left="0.7" right="0.7" top="0.75" bottom="0.75" header="0.3" footer="0.3"/>
  <pageSetup scale="35" orientation="landscape" r:id="rId1"/>
  <headerFooter differentOddEven="1">
    <oddHeader>&amp;CCONFIDENTIAL PER WAC 480-07-160</oddHeader>
    <oddFooter>&amp;LShaded information is designated as confidential per WAC 480-07-160&amp;CPage 1 of 2&amp;R*PCMS=Small Hydro: Gunlock, Sand Cove, and Veyo
**PCMN=Small Hydro: Pioneer, Stairs, Weber, Viva Naughton, Last Chance, Paris and Granite</oddFooter>
    <evenFooter>&amp;LShaded information is designated as confidential per WAC 480-07-160&amp;CPage 2 of 2&amp;REnergy listed for each resource represents the allocated generation and is irrespective
of Renewable Attributes consistent with Ecology's emissions reporting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436A24B2B1D1439DEAC7C7DA3FEE67" ma:contentTypeVersion="28" ma:contentTypeDescription="" ma:contentTypeScope="" ma:versionID="90783e1005b603b6d336604c6fdfde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2024-12-14T08:00:00+00:00</OpenedDate>
    <SignificantOrder xmlns="dc463f71-b30c-4ab2-9473-d307f9d35888">false</SignificantOrder>
    <Date1 xmlns="dc463f71-b30c-4ab2-9473-d307f9d35888">2023-12-14T08:00:00+00:00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220789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E40408-925C-4B68-A01B-4BBDFCF8AB2B}"/>
</file>

<file path=customXml/itemProps2.xml><?xml version="1.0" encoding="utf-8"?>
<ds:datastoreItem xmlns:ds="http://schemas.openxmlformats.org/officeDocument/2006/customXml" ds:itemID="{5210FC29-7374-4BB9-81A3-129C0A16B6FF}"/>
</file>

<file path=customXml/itemProps3.xml><?xml version="1.0" encoding="utf-8"?>
<ds:datastoreItem xmlns:ds="http://schemas.openxmlformats.org/officeDocument/2006/customXml" ds:itemID="{26488251-9E1D-4557-B696-5E4134900CC1}"/>
</file>

<file path=customXml/itemProps4.xml><?xml version="1.0" encoding="utf-8"?>
<ds:datastoreItem xmlns:ds="http://schemas.openxmlformats.org/officeDocument/2006/customXml" ds:itemID="{C7FEA3E9-0CC5-4076-A075-62B346491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Workpaper Index</vt:lpstr>
      <vt:lpstr>PacifiCorp Summary</vt:lpstr>
      <vt:lpstr> (1.1) Gen Allocation CONF (R)</vt:lpstr>
      <vt:lpstr>' (1.1) Gen Allocation CONF (R)'!Print_Area</vt:lpstr>
      <vt:lpstr>'PacifiCorp Summary'!Print_Area</vt:lpstr>
      <vt:lpstr>'Workpaper Index'!Print_Area</vt:lpstr>
      <vt:lpstr>' (1.1) Gen Allocation CONF (R)'!Print_Titles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Perry, Chet (PacifiCorp)</cp:lastModifiedBy>
  <cp:lastPrinted>2022-10-25T22:09:19Z</cp:lastPrinted>
  <dcterms:created xsi:type="dcterms:W3CDTF">2020-03-03T17:56:48Z</dcterms:created>
  <dcterms:modified xsi:type="dcterms:W3CDTF">2023-11-02T15:44:33Z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0x0101006E56B4D1795A2E4DB2F0B01679ED314A0068436A24B2B1D1439DEAC7C7DA3FEE67</vt:lpwstr>
  </property>
  <property fmtid="{D5CDD505-2E9C-101B-9397-08002B2CF9AE}" pid="3" name="_docset_NoMedatataSyncRequired">
    <vt:lpwstr>False</vt:lpwstr>
  </property>
</Properties>
</file>