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" yWindow="-12" windowWidth="14520" windowHeight="12816" tabRatio="759"/>
  </bookViews>
  <sheets>
    <sheet name="Lead E" sheetId="2" r:id="rId1"/>
    <sheet name="Lead G" sheetId="20" r:id="rId2"/>
    <sheet name="Qualified - Actual" sheetId="3" r:id="rId3"/>
    <sheet name="Qual TY SAP " sheetId="54" r:id="rId4"/>
    <sheet name="Qualified - Restated" sheetId="7" r:id="rId5"/>
    <sheet name="Restated 4Y Average" sheetId="8" r:id="rId6"/>
    <sheet name="Cash Contrib" sheetId="49" r:id="rId7"/>
    <sheet name="Sheet1" sheetId="50" state="hidden" r:id="rId8"/>
    <sheet name="Alloc. Method" sheetId="53" r:id="rId9"/>
  </sheets>
  <externalReferences>
    <externalReference r:id="rId10"/>
    <externalReference r:id="rId11"/>
  </externalReferences>
  <definedNames>
    <definedName name="___six6" hidden="1">{#N/A,#N/A,FALSE,"CRPT";#N/A,#N/A,FALSE,"TREND";#N/A,#N/A,FALSE,"%Curve"}</definedName>
    <definedName name="___www1" hidden="1">{#N/A,#N/A,FALSE,"schA"}</definedName>
    <definedName name="__123Graph_D" localSheetId="1" hidden="1">#REF!</definedName>
    <definedName name="__123Graph_D" localSheetId="3" hidden="1">#REF!</definedName>
    <definedName name="__123Graph_D" hidden="1">#REF!</definedName>
    <definedName name="__123Graph_ECURRENT" localSheetId="1" hidden="1">[1]ConsolidatingPL!#REF!</definedName>
    <definedName name="__123Graph_ECURRENT" localSheetId="3" hidden="1">[1]ConsolidatingPL!#REF!</definedName>
    <definedName name="__123Graph_ECURRENT" hidden="1">[1]ConsolidatingPL!#REF!</definedName>
    <definedName name="_Fill" localSheetId="3" hidden="1">#REF!</definedName>
    <definedName name="_Fill" hidden="1">#REF!</definedName>
    <definedName name="_Key1" localSheetId="1" hidden="1">#REF!</definedName>
    <definedName name="_Key1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six6" localSheetId="0" hidden="1">{#N/A,#N/A,FALSE,"CRPT";#N/A,#N/A,FALSE,"TREND";#N/A,#N/A,FALSE,"%Curve"}</definedName>
    <definedName name="_six6" localSheetId="1" hidden="1">{#N/A,#N/A,FALSE,"CRPT";#N/A,#N/A,FALSE,"TREND";#N/A,#N/A,FALSE,"%Curve"}</definedName>
    <definedName name="_six6" localSheetId="3" hidden="1">{#N/A,#N/A,FALSE,"CRPT";#N/A,#N/A,FALSE,"TREND";#N/A,#N/A,FALSE,"%Curve"}</definedName>
    <definedName name="_six6" localSheetId="2" hidden="1">{#N/A,#N/A,FALSE,"CRPT";#N/A,#N/A,FALSE,"TREND";#N/A,#N/A,FALSE,"%Curve"}</definedName>
    <definedName name="_six6" localSheetId="4" hidden="1">{#N/A,#N/A,FALSE,"CRPT";#N/A,#N/A,FALSE,"TREND";#N/A,#N/A,FALSE,"%Curve"}</definedName>
    <definedName name="_six6" localSheetId="5" hidden="1">{#N/A,#N/A,FALSE,"CRPT";#N/A,#N/A,FALSE,"TREND";#N/A,#N/A,FALSE,"%Curve"}</definedName>
    <definedName name="_six6" hidden="1">{#N/A,#N/A,FALSE,"CRPT";#N/A,#N/A,FALSE,"TREND";#N/A,#N/A,FALSE,"%Curve"}</definedName>
    <definedName name="_Sort" localSheetId="1" hidden="1">#REF!</definedName>
    <definedName name="_Sort" hidden="1">#REF!</definedName>
    <definedName name="_www1" localSheetId="0" hidden="1">{#N/A,#N/A,FALSE,"schA"}</definedName>
    <definedName name="_www1" localSheetId="1" hidden="1">{#N/A,#N/A,FALSE,"schA"}</definedName>
    <definedName name="_www1" localSheetId="3" hidden="1">{#N/A,#N/A,FALSE,"schA"}</definedName>
    <definedName name="_www1" localSheetId="2" hidden="1">{#N/A,#N/A,FALSE,"schA"}</definedName>
    <definedName name="_www1" localSheetId="4" hidden="1">{#N/A,#N/A,FALSE,"schA"}</definedName>
    <definedName name="_www1" localSheetId="5" hidden="1">{#N/A,#N/A,FALSE,"schA"}</definedName>
    <definedName name="_www1" hidden="1">{#N/A,#N/A,FALSE,"schA"}</definedName>
    <definedName name="a" localSheetId="0" hidden="1">{#N/A,#N/A,FALSE,"Coversheet";#N/A,#N/A,FALSE,"QA"}</definedName>
    <definedName name="a" localSheetId="1" hidden="1">{#N/A,#N/A,FALSE,"Coversheet";#N/A,#N/A,FALSE,"QA"}</definedName>
    <definedName name="a" localSheetId="3" hidden="1">{#N/A,#N/A,FALSE,"Coversheet";#N/A,#N/A,FALSE,"QA"}</definedName>
    <definedName name="a" localSheetId="2" hidden="1">{#N/A,#N/A,FALSE,"Coversheet";#N/A,#N/A,FALSE,"QA"}</definedName>
    <definedName name="a" localSheetId="4" hidden="1">{#N/A,#N/A,FALSE,"Coversheet";#N/A,#N/A,FALSE,"QA"}</definedName>
    <definedName name="a" localSheetId="5" hidden="1">{#N/A,#N/A,FALSE,"Coversheet";#N/A,#N/A,FALSE,"QA"}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localSheetId="0" hidden="1">{#N/A,#N/A,FALSE,"Coversheet";#N/A,#N/A,FALSE,"QA"}</definedName>
    <definedName name="b" localSheetId="1" hidden="1">{#N/A,#N/A,FALSE,"Coversheet";#N/A,#N/A,FALSE,"QA"}</definedName>
    <definedName name="b" localSheetId="3" hidden="1">{#N/A,#N/A,FALSE,"Coversheet";#N/A,#N/A,FALSE,"QA"}</definedName>
    <definedName name="b" localSheetId="2" hidden="1">{#N/A,#N/A,FALSE,"Coversheet";#N/A,#N/A,FALSE,"QA"}</definedName>
    <definedName name="b" localSheetId="4" hidden="1">{#N/A,#N/A,FALSE,"Coversheet";#N/A,#N/A,FALSE,"QA"}</definedName>
    <definedName name="b" localSheetId="5" hidden="1">{#N/A,#N/A,FALSE,"Coversheet";#N/A,#N/A,FALSE,"QA"}</definedName>
    <definedName name="b" hidden="1">{#N/A,#N/A,FALSE,"Coversheet";#N/A,#N/A,FALSE,"QA"}</definedName>
    <definedName name="CBWorkbookPriority" hidden="1">-2060790043</definedName>
    <definedName name="DELETE01" localSheetId="0" hidden="1">{#N/A,#N/A,FALSE,"Coversheet";#N/A,#N/A,FALSE,"QA"}</definedName>
    <definedName name="DELETE01" localSheetId="1" hidden="1">{#N/A,#N/A,FALSE,"Coversheet";#N/A,#N/A,FALSE,"QA"}</definedName>
    <definedName name="DELETE01" localSheetId="3" hidden="1">{#N/A,#N/A,FALSE,"Coversheet";#N/A,#N/A,FALSE,"QA"}</definedName>
    <definedName name="DELETE01" localSheetId="2" hidden="1">{#N/A,#N/A,FALSE,"Coversheet";#N/A,#N/A,FALSE,"QA"}</definedName>
    <definedName name="DELETE01" localSheetId="4" hidden="1">{#N/A,#N/A,FALSE,"Coversheet";#N/A,#N/A,FALSE,"QA"}</definedName>
    <definedName name="DELETE01" localSheetId="5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localSheetId="1" hidden="1">{#N/A,#N/A,FALSE,"Schedule F";#N/A,#N/A,FALSE,"Schedule G"}</definedName>
    <definedName name="DELETE02" localSheetId="3" hidden="1">{#N/A,#N/A,FALSE,"Schedule F";#N/A,#N/A,FALSE,"Schedule G"}</definedName>
    <definedName name="DELETE02" localSheetId="2" hidden="1">{#N/A,#N/A,FALSE,"Schedule F";#N/A,#N/A,FALSE,"Schedule G"}</definedName>
    <definedName name="DELETE02" localSheetId="4" hidden="1">{#N/A,#N/A,FALSE,"Schedule F";#N/A,#N/A,FALSE,"Schedule G"}</definedName>
    <definedName name="DELETE02" localSheetId="5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localSheetId="1" hidden="1">{#N/A,#N/A,FALSE,"Coversheet";#N/A,#N/A,FALSE,"QA"}</definedName>
    <definedName name="Delete06" localSheetId="3" hidden="1">{#N/A,#N/A,FALSE,"Coversheet";#N/A,#N/A,FALSE,"QA"}</definedName>
    <definedName name="Delete06" localSheetId="2" hidden="1">{#N/A,#N/A,FALSE,"Coversheet";#N/A,#N/A,FALSE,"QA"}</definedName>
    <definedName name="Delete06" localSheetId="4" hidden="1">{#N/A,#N/A,FALSE,"Coversheet";#N/A,#N/A,FALSE,"QA"}</definedName>
    <definedName name="Delete06" localSheetId="5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localSheetId="1" hidden="1">{#N/A,#N/A,FALSE,"Coversheet";#N/A,#N/A,FALSE,"QA"}</definedName>
    <definedName name="Delete09" localSheetId="3" hidden="1">{#N/A,#N/A,FALSE,"Coversheet";#N/A,#N/A,FALSE,"QA"}</definedName>
    <definedName name="Delete09" localSheetId="2" hidden="1">{#N/A,#N/A,FALSE,"Coversheet";#N/A,#N/A,FALSE,"QA"}</definedName>
    <definedName name="Delete09" localSheetId="4" hidden="1">{#N/A,#N/A,FALSE,"Coversheet";#N/A,#N/A,FALSE,"QA"}</definedName>
    <definedName name="Delete09" localSheetId="5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localSheetId="1" hidden="1">{#N/A,#N/A,FALSE,"Coversheet";#N/A,#N/A,FALSE,"QA"}</definedName>
    <definedName name="Delete1" localSheetId="3" hidden="1">{#N/A,#N/A,FALSE,"Coversheet";#N/A,#N/A,FALSE,"QA"}</definedName>
    <definedName name="Delete1" localSheetId="2" hidden="1">{#N/A,#N/A,FALSE,"Coversheet";#N/A,#N/A,FALSE,"QA"}</definedName>
    <definedName name="Delete1" localSheetId="4" hidden="1">{#N/A,#N/A,FALSE,"Coversheet";#N/A,#N/A,FALSE,"QA"}</definedName>
    <definedName name="Delete1" localSheetId="5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localSheetId="1" hidden="1">{#N/A,#N/A,FALSE,"Schedule F";#N/A,#N/A,FALSE,"Schedule G"}</definedName>
    <definedName name="Delete10" localSheetId="3" hidden="1">{#N/A,#N/A,FALSE,"Schedule F";#N/A,#N/A,FALSE,"Schedule G"}</definedName>
    <definedName name="Delete10" localSheetId="2" hidden="1">{#N/A,#N/A,FALSE,"Schedule F";#N/A,#N/A,FALSE,"Schedule G"}</definedName>
    <definedName name="Delete10" localSheetId="4" hidden="1">{#N/A,#N/A,FALSE,"Schedule F";#N/A,#N/A,FALSE,"Schedule G"}</definedName>
    <definedName name="Delete10" localSheetId="5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localSheetId="1" hidden="1">{#N/A,#N/A,FALSE,"Coversheet";#N/A,#N/A,FALSE,"QA"}</definedName>
    <definedName name="Delete21" localSheetId="3" hidden="1">{#N/A,#N/A,FALSE,"Coversheet";#N/A,#N/A,FALSE,"QA"}</definedName>
    <definedName name="Delete21" localSheetId="2" hidden="1">{#N/A,#N/A,FALSE,"Coversheet";#N/A,#N/A,FALSE,"QA"}</definedName>
    <definedName name="Delete21" localSheetId="4" hidden="1">{#N/A,#N/A,FALSE,"Coversheet";#N/A,#N/A,FALSE,"QA"}</definedName>
    <definedName name="Delete21" localSheetId="5" hidden="1">{#N/A,#N/A,FALSE,"Coversheet";#N/A,#N/A,FALSE,"QA"}</definedName>
    <definedName name="Delete21" hidden="1">{#N/A,#N/A,FALSE,"Coversheet";#N/A,#N/A,FALSE,"QA"}</definedName>
    <definedName name="DFIT" localSheetId="0" hidden="1">{#N/A,#N/A,FALSE,"Coversheet";#N/A,#N/A,FALSE,"QA"}</definedName>
    <definedName name="DFIT" localSheetId="1" hidden="1">{#N/A,#N/A,FALSE,"Coversheet";#N/A,#N/A,FALSE,"QA"}</definedName>
    <definedName name="DFIT" localSheetId="3" hidden="1">{#N/A,#N/A,FALSE,"Coversheet";#N/A,#N/A,FALSE,"QA"}</definedName>
    <definedName name="DFIT" localSheetId="2" hidden="1">{#N/A,#N/A,FALSE,"Coversheet";#N/A,#N/A,FALSE,"QA"}</definedName>
    <definedName name="DFIT" localSheetId="4" hidden="1">{#N/A,#N/A,FALSE,"Coversheet";#N/A,#N/A,FALSE,"QA"}</definedName>
    <definedName name="DFIT" localSheetId="5" hidden="1">{#N/A,#N/A,FALSE,"Coversheet";#N/A,#N/A,FALSE,"QA"}</definedName>
    <definedName name="DFIT" hidden="1">{#N/A,#N/A,FALSE,"Coversheet";#N/A,#N/A,FALSE,"QA"}</definedName>
    <definedName name="Estimate" localSheetId="0" hidden="1">{#N/A,#N/A,FALSE,"Summ";#N/A,#N/A,FALSE,"General"}</definedName>
    <definedName name="Estimate" localSheetId="1" hidden="1">{#N/A,#N/A,FALSE,"Summ";#N/A,#N/A,FALSE,"General"}</definedName>
    <definedName name="Estimate" localSheetId="3" hidden="1">{#N/A,#N/A,FALSE,"Summ";#N/A,#N/A,FALSE,"General"}</definedName>
    <definedName name="Estimate" localSheetId="2" hidden="1">{#N/A,#N/A,FALSE,"Summ";#N/A,#N/A,FALSE,"General"}</definedName>
    <definedName name="Estimate" localSheetId="4" hidden="1">{#N/A,#N/A,FALSE,"Summ";#N/A,#N/A,FALSE,"General"}</definedName>
    <definedName name="Estimate" localSheetId="5" hidden="1">{#N/A,#N/A,FALSE,"Summ";#N/A,#N/A,FALSE,"General"}</definedName>
    <definedName name="Estimate" hidden="1">{#N/A,#N/A,FALSE,"Summ";#N/A,#N/A,FALSE,"General"}</definedName>
    <definedName name="ex" localSheetId="0" hidden="1">{#N/A,#N/A,FALSE,"Summ";#N/A,#N/A,FALSE,"General"}</definedName>
    <definedName name="ex" localSheetId="1" hidden="1">{#N/A,#N/A,FALSE,"Summ";#N/A,#N/A,FALSE,"General"}</definedName>
    <definedName name="ex" localSheetId="3" hidden="1">{#N/A,#N/A,FALSE,"Summ";#N/A,#N/A,FALSE,"General"}</definedName>
    <definedName name="ex" localSheetId="2" hidden="1">{#N/A,#N/A,FALSE,"Summ";#N/A,#N/A,FALSE,"General"}</definedName>
    <definedName name="ex" localSheetId="4" hidden="1">{#N/A,#N/A,FALSE,"Summ";#N/A,#N/A,FALSE,"General"}</definedName>
    <definedName name="ex" localSheetId="5" hidden="1">{#N/A,#N/A,FALSE,"Summ";#N/A,#N/A,FALSE,"General"}</definedName>
    <definedName name="ex" hidden="1">{#N/A,#N/A,FALSE,"Summ";#N/A,#N/A,FALSE,"General"}</definedName>
    <definedName name="Jane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4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5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Miller" localSheetId="0" hidden="1">{#N/A,#N/A,FALSE,"Expenditures";#N/A,#N/A,FALSE,"Property Placed In-Service";#N/A,#N/A,FALSE,"CWIP Balances"}</definedName>
    <definedName name="Miller" localSheetId="1" hidden="1">{#N/A,#N/A,FALSE,"Expenditures";#N/A,#N/A,FALSE,"Property Placed In-Service";#N/A,#N/A,FALSE,"CWIP Balances"}</definedName>
    <definedName name="Miller" localSheetId="3" hidden="1">{#N/A,#N/A,FALSE,"Expenditures";#N/A,#N/A,FALSE,"Property Placed In-Service";#N/A,#N/A,FALSE,"CWIP Balances"}</definedName>
    <definedName name="Miller" localSheetId="2" hidden="1">{#N/A,#N/A,FALSE,"Expenditures";#N/A,#N/A,FALSE,"Property Placed In-Service";#N/A,#N/A,FALSE,"CWIP Balances"}</definedName>
    <definedName name="Miller" localSheetId="4" hidden="1">{#N/A,#N/A,FALSE,"Expenditures";#N/A,#N/A,FALSE,"Property Placed In-Service";#N/A,#N/A,FALSE,"CWIP Balances"}</definedName>
    <definedName name="Miller" localSheetId="5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0" hidden="1">{#N/A,#N/A,FALSE,"Summ";#N/A,#N/A,FALSE,"General"}</definedName>
    <definedName name="new" localSheetId="1" hidden="1">{#N/A,#N/A,FALSE,"Summ";#N/A,#N/A,FALSE,"General"}</definedName>
    <definedName name="new" localSheetId="3" hidden="1">{#N/A,#N/A,FALSE,"Summ";#N/A,#N/A,FALSE,"General"}</definedName>
    <definedName name="new" localSheetId="2" hidden="1">{#N/A,#N/A,FALSE,"Summ";#N/A,#N/A,FALSE,"General"}</definedName>
    <definedName name="new" localSheetId="4" hidden="1">{#N/A,#N/A,FALSE,"Summ";#N/A,#N/A,FALSE,"General"}</definedName>
    <definedName name="new" localSheetId="5" hidden="1">{#N/A,#N/A,FALSE,"Summ";#N/A,#N/A,FALSE,"General"}</definedName>
    <definedName name="new" hidden="1">{#N/A,#N/A,FALSE,"Summ";#N/A,#N/A,FALSE,"General"}</definedName>
    <definedName name="qqq" localSheetId="0" hidden="1">{#N/A,#N/A,FALSE,"schA"}</definedName>
    <definedName name="qqq" localSheetId="1" hidden="1">{#N/A,#N/A,FALSE,"schA"}</definedName>
    <definedName name="qqq" localSheetId="3" hidden="1">{#N/A,#N/A,FALSE,"schA"}</definedName>
    <definedName name="qqq" localSheetId="2" hidden="1">{#N/A,#N/A,FALSE,"schA"}</definedName>
    <definedName name="qqq" localSheetId="4" hidden="1">{#N/A,#N/A,FALSE,"schA"}</definedName>
    <definedName name="qqq" localSheetId="5" hidden="1">{#N/A,#N/A,FALSE,"schA"}</definedName>
    <definedName name="qqq" hidden="1">{#N/A,#N/A,FALSE,"schA"}</definedName>
    <definedName name="six" localSheetId="0" hidden="1">{#N/A,#N/A,FALSE,"Drill Sites";"WP 212",#N/A,FALSE,"MWAG EOR";"WP 213",#N/A,FALSE,"MWAG EOR";#N/A,#N/A,FALSE,"Misc. Facility";#N/A,#N/A,FALSE,"WWTP"}</definedName>
    <definedName name="six" localSheetId="1" hidden="1">{#N/A,#N/A,FALSE,"Drill Sites";"WP 212",#N/A,FALSE,"MWAG EOR";"WP 213",#N/A,FALSE,"MWAG EOR";#N/A,#N/A,FALSE,"Misc. Facility";#N/A,#N/A,FALSE,"WWTP"}</definedName>
    <definedName name="six" localSheetId="3" hidden="1">{#N/A,#N/A,FALSE,"Drill Sites";"WP 212",#N/A,FALSE,"MWAG EOR";"WP 213",#N/A,FALSE,"MWAG EOR";#N/A,#N/A,FALSE,"Misc. Facility";#N/A,#N/A,FALSE,"WWTP"}</definedName>
    <definedName name="six" localSheetId="2" hidden="1">{#N/A,#N/A,FALSE,"Drill Sites";"WP 212",#N/A,FALSE,"MWAG EOR";"WP 213",#N/A,FALSE,"MWAG EOR";#N/A,#N/A,FALSE,"Misc. Facility";#N/A,#N/A,FALSE,"WWTP"}</definedName>
    <definedName name="six" localSheetId="4" hidden="1">{#N/A,#N/A,FALSE,"Drill Sites";"WP 212",#N/A,FALSE,"MWAG EOR";"WP 213",#N/A,FALSE,"MWAG EOR";#N/A,#N/A,FALSE,"Misc. Facility";#N/A,#N/A,FALSE,"WWTP"}</definedName>
    <definedName name="six" localSheetId="5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t" localSheetId="0" hidden="1">{#N/A,#N/A,FALSE,"CESTSUM";#N/A,#N/A,FALSE,"est sum A";#N/A,#N/A,FALSE,"est detail A"}</definedName>
    <definedName name="t" localSheetId="1" hidden="1">{#N/A,#N/A,FALSE,"CESTSUM";#N/A,#N/A,FALSE,"est sum A";#N/A,#N/A,FALSE,"est detail A"}</definedName>
    <definedName name="t" localSheetId="3" hidden="1">{#N/A,#N/A,FALSE,"CESTSUM";#N/A,#N/A,FALSE,"est sum A";#N/A,#N/A,FALSE,"est detail A"}</definedName>
    <definedName name="t" localSheetId="2" hidden="1">{#N/A,#N/A,FALSE,"CESTSUM";#N/A,#N/A,FALSE,"est sum A";#N/A,#N/A,FALSE,"est detail A"}</definedName>
    <definedName name="t" localSheetId="4" hidden="1">{#N/A,#N/A,FALSE,"CESTSUM";#N/A,#N/A,FALSE,"est sum A";#N/A,#N/A,FALSE,"est detail A"}</definedName>
    <definedName name="t" localSheetId="5" hidden="1">{#N/A,#N/A,FALSE,"CESTSUM";#N/A,#N/A,FALSE,"est sum A";#N/A,#N/A,FALSE,"est detail A"}</definedName>
    <definedName name="t" hidden="1">{#N/A,#N/A,FALSE,"CESTSUM";#N/A,#N/A,FALSE,"est sum A";#N/A,#N/A,FALSE,"est detail A"}</definedName>
    <definedName name="TEMP" localSheetId="0" hidden="1">{#N/A,#N/A,FALSE,"Summ";#N/A,#N/A,FALSE,"General"}</definedName>
    <definedName name="TEMP" localSheetId="1" hidden="1">{#N/A,#N/A,FALSE,"Summ";#N/A,#N/A,FALSE,"General"}</definedName>
    <definedName name="TEMP" localSheetId="3" hidden="1">{#N/A,#N/A,FALSE,"Summ";#N/A,#N/A,FALSE,"General"}</definedName>
    <definedName name="TEMP" localSheetId="2" hidden="1">{#N/A,#N/A,FALSE,"Summ";#N/A,#N/A,FALSE,"General"}</definedName>
    <definedName name="TEMP" localSheetId="4" hidden="1">{#N/A,#N/A,FALSE,"Summ";#N/A,#N/A,FALSE,"General"}</definedName>
    <definedName name="TEMP" localSheetId="5" hidden="1">{#N/A,#N/A,FALSE,"Summ";#N/A,#N/A,FALSE,"General"}</definedName>
    <definedName name="TEMP" hidden="1">{#N/A,#N/A,FALSE,"Summ";#N/A,#N/A,FALSE,"General"}</definedName>
    <definedName name="Temp1" localSheetId="0" hidden="1">{#N/A,#N/A,FALSE,"CESTSUM";#N/A,#N/A,FALSE,"est sum A";#N/A,#N/A,FALSE,"est detail A"}</definedName>
    <definedName name="Temp1" localSheetId="1" hidden="1">{#N/A,#N/A,FALSE,"CESTSUM";#N/A,#N/A,FALSE,"est sum A";#N/A,#N/A,FALSE,"est detail A"}</definedName>
    <definedName name="Temp1" localSheetId="3" hidden="1">{#N/A,#N/A,FALSE,"CESTSUM";#N/A,#N/A,FALSE,"est sum A";#N/A,#N/A,FALSE,"est detail A"}</definedName>
    <definedName name="Temp1" localSheetId="2" hidden="1">{#N/A,#N/A,FALSE,"CESTSUM";#N/A,#N/A,FALSE,"est sum A";#N/A,#N/A,FALSE,"est detail A"}</definedName>
    <definedName name="Temp1" localSheetId="4" hidden="1">{#N/A,#N/A,FALSE,"CESTSUM";#N/A,#N/A,FALSE,"est sum A";#N/A,#N/A,FALSE,"est detail A"}</definedName>
    <definedName name="Temp1" localSheetId="5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ransfer" localSheetId="1" hidden="1">#REF!</definedName>
    <definedName name="Transfer" hidden="1">#REF!</definedName>
    <definedName name="Transfers" localSheetId="1" hidden="1">#REF!</definedName>
    <definedName name="Transfers" hidden="1">#REF!</definedName>
    <definedName name="u" localSheetId="0" hidden="1">{#N/A,#N/A,FALSE,"Summ";#N/A,#N/A,FALSE,"General"}</definedName>
    <definedName name="u" localSheetId="1" hidden="1">{#N/A,#N/A,FALSE,"Summ";#N/A,#N/A,FALSE,"General"}</definedName>
    <definedName name="u" localSheetId="3" hidden="1">{#N/A,#N/A,FALSE,"Summ";#N/A,#N/A,FALSE,"General"}</definedName>
    <definedName name="u" localSheetId="2" hidden="1">{#N/A,#N/A,FALSE,"Summ";#N/A,#N/A,FALSE,"General"}</definedName>
    <definedName name="u" localSheetId="4" hidden="1">{#N/A,#N/A,FALSE,"Summ";#N/A,#N/A,FALSE,"General"}</definedName>
    <definedName name="u" localSheetId="5" hidden="1">{#N/A,#N/A,FALSE,"Summ";#N/A,#N/A,FALSE,"General"}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rn.1._.Bi._.Monthly._.CR." localSheetId="0" hidden="1">{#N/A,#N/A,FALSE,"Drill Sites";"WP 212",#N/A,FALSE,"MWAG EOR";"WP 213",#N/A,FALSE,"MWAG EOR";#N/A,#N/A,FALSE,"Misc. Facility";#N/A,#N/A,FALSE,"WWTP"}</definedName>
    <definedName name="wrn.1._.Bi._.Monthly._.CR." localSheetId="1" hidden="1">{#N/A,#N/A,FALSE,"Drill Sites";"WP 212",#N/A,FALSE,"MWAG EOR";"WP 213",#N/A,FALSE,"MWAG EOR";#N/A,#N/A,FALSE,"Misc. Facility";#N/A,#N/A,FALSE,"WWTP"}</definedName>
    <definedName name="wrn.1._.Bi._.Monthly._.CR." localSheetId="3" hidden="1">{#N/A,#N/A,FALSE,"Drill Sites";"WP 212",#N/A,FALSE,"MWAG EOR";"WP 213",#N/A,FALSE,"MWAG EOR";#N/A,#N/A,FALSE,"Misc. Facility";#N/A,#N/A,FALSE,"WWTP"}</definedName>
    <definedName name="wrn.1._.Bi._.Monthly._.CR." localSheetId="2" hidden="1">{#N/A,#N/A,FALSE,"Drill Sites";"WP 212",#N/A,FALSE,"MWAG EOR";"WP 213",#N/A,FALSE,"MWAG EOR";#N/A,#N/A,FALSE,"Misc. Facility";#N/A,#N/A,FALSE,"WWTP"}</definedName>
    <definedName name="wrn.1._.Bi._.Monthly._.CR." localSheetId="4" hidden="1">{#N/A,#N/A,FALSE,"Drill Sites";"WP 212",#N/A,FALSE,"MWAG EOR";"WP 213",#N/A,FALSE,"MWAG EOR";#N/A,#N/A,FALSE,"Misc. Facility";#N/A,#N/A,FALSE,"WWTP"}</definedName>
    <definedName name="wrn.1._.Bi._.Monthly._.CR." localSheetId="5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AAI." localSheetId="0" hidden="1">{#N/A,#N/A,FALSE,"CRPT";#N/A,#N/A,FALSE,"TREND";#N/A,#N/A,FALSE,"%Curve"}</definedName>
    <definedName name="wrn.AAI." localSheetId="1" hidden="1">{#N/A,#N/A,FALSE,"CRPT";#N/A,#N/A,FALSE,"TREND";#N/A,#N/A,FALSE,"%Curve"}</definedName>
    <definedName name="wrn.AAI." localSheetId="3" hidden="1">{#N/A,#N/A,FALSE,"CRPT";#N/A,#N/A,FALSE,"TREND";#N/A,#N/A,FALSE,"%Curve"}</definedName>
    <definedName name="wrn.AAI." localSheetId="2" hidden="1">{#N/A,#N/A,FALSE,"CRPT";#N/A,#N/A,FALSE,"TREND";#N/A,#N/A,FALSE,"%Curve"}</definedName>
    <definedName name="wrn.AAI." localSheetId="4" hidden="1">{#N/A,#N/A,FALSE,"CRPT";#N/A,#N/A,FALSE,"TREND";#N/A,#N/A,FALSE,"%Curve"}</definedName>
    <definedName name="wrn.AAI." localSheetId="5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0" hidden="1">{#N/A,#N/A,FALSE,"CRPT";#N/A,#N/A,FALSE,"TREND";#N/A,#N/A,FALSE,"% CURVE"}</definedName>
    <definedName name="wrn.AAI._.Report." localSheetId="1" hidden="1">{#N/A,#N/A,FALSE,"CRPT";#N/A,#N/A,FALSE,"TREND";#N/A,#N/A,FALSE,"% CURVE"}</definedName>
    <definedName name="wrn.AAI._.Report." localSheetId="3" hidden="1">{#N/A,#N/A,FALSE,"CRPT";#N/A,#N/A,FALSE,"TREND";#N/A,#N/A,FALSE,"% CURVE"}</definedName>
    <definedName name="wrn.AAI._.Report." localSheetId="2" hidden="1">{#N/A,#N/A,FALSE,"CRPT";#N/A,#N/A,FALSE,"TREND";#N/A,#N/A,FALSE,"% CURVE"}</definedName>
    <definedName name="wrn.AAI._.Report." localSheetId="4" hidden="1">{#N/A,#N/A,FALSE,"CRPT";#N/A,#N/A,FALSE,"TREND";#N/A,#N/A,FALSE,"% CURVE"}</definedName>
    <definedName name="wrn.AAI._.Report." localSheetId="5" hidden="1">{#N/A,#N/A,FALSE,"CRPT";#N/A,#N/A,FALSE,"TREND";#N/A,#N/A,FALSE,"% CURVE"}</definedName>
    <definedName name="wrn.AAI._.Report." hidden="1">{#N/A,#N/A,FALSE,"CRPT";#N/A,#N/A,FALSE,"TREND";#N/A,#N/A,FALSE,"% CURVE"}</definedName>
    <definedName name="wrn.Anvil." localSheetId="0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1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3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2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4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5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4" hidden="1">{#N/A,#N/A,FALSE,"Pg 6b CustCount_Gas";#N/A,#N/A,FALSE,"QA";#N/A,#N/A,FALSE,"Report";#N/A,#N/A,FALSE,"forecast"}</definedName>
    <definedName name="wrn.Customer._.Counts._.Gas." localSheetId="5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0" hidden="1">{#N/A,#N/A,FALSE,"schA"}</definedName>
    <definedName name="wrn.ECR." localSheetId="1" hidden="1">{#N/A,#N/A,FALSE,"schA"}</definedName>
    <definedName name="wrn.ECR." localSheetId="3" hidden="1">{#N/A,#N/A,FALSE,"schA"}</definedName>
    <definedName name="wrn.ECR." localSheetId="2" hidden="1">{#N/A,#N/A,FALSE,"schA"}</definedName>
    <definedName name="wrn.ECR." localSheetId="4" hidden="1">{#N/A,#N/A,FALSE,"schA"}</definedName>
    <definedName name="wrn.ECR." localSheetId="5" hidden="1">{#N/A,#N/A,FALSE,"schA"}</definedName>
    <definedName name="wrn.ECR." hidden="1">{#N/A,#N/A,FALSE,"schA"}</definedName>
    <definedName name="wrn.ESTIMATE." localSheetId="0" hidden="1">{#N/A,#N/A,FALSE,"CESTSUM";#N/A,#N/A,FALSE,"est sum A";#N/A,#N/A,FALSE,"est detail A"}</definedName>
    <definedName name="wrn.ESTIMATE." localSheetId="1" hidden="1">{#N/A,#N/A,FALSE,"CESTSUM";#N/A,#N/A,FALSE,"est sum A";#N/A,#N/A,FALSE,"est detail A"}</definedName>
    <definedName name="wrn.ESTIMATE." localSheetId="3" hidden="1">{#N/A,#N/A,FALSE,"CESTSUM";#N/A,#N/A,FALSE,"est sum A";#N/A,#N/A,FALSE,"est detail A"}</definedName>
    <definedName name="wrn.ESTIMATE." localSheetId="2" hidden="1">{#N/A,#N/A,FALSE,"CESTSUM";#N/A,#N/A,FALSE,"est sum A";#N/A,#N/A,FALSE,"est detail A"}</definedName>
    <definedName name="wrn.ESTIMATE." localSheetId="4" hidden="1">{#N/A,#N/A,FALSE,"CESTSUM";#N/A,#N/A,FALSE,"est sum A";#N/A,#N/A,FALSE,"est detail A"}</definedName>
    <definedName name="wrn.ESTIMATE." localSheetId="5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undamental." localSheetId="0" hidden="1">{#N/A,#N/A,TRUE,"CoverPage";#N/A,#N/A,TRUE,"Gas";#N/A,#N/A,TRUE,"Power";#N/A,#N/A,TRUE,"Historical DJ Mthly Prices"}</definedName>
    <definedName name="wrn.Fundamental." localSheetId="1" hidden="1">{#N/A,#N/A,TRUE,"CoverPage";#N/A,#N/A,TRUE,"Gas";#N/A,#N/A,TRUE,"Power";#N/A,#N/A,TRUE,"Historical DJ Mthly Prices"}</definedName>
    <definedName name="wrn.Fundamental." localSheetId="3" hidden="1">{#N/A,#N/A,TRUE,"CoverPage";#N/A,#N/A,TRUE,"Gas";#N/A,#N/A,TRUE,"Power";#N/A,#N/A,TRUE,"Historical DJ Mthly Prices"}</definedName>
    <definedName name="wrn.Fundamental." localSheetId="2" hidden="1">{#N/A,#N/A,TRUE,"CoverPage";#N/A,#N/A,TRUE,"Gas";#N/A,#N/A,TRUE,"Power";#N/A,#N/A,TRUE,"Historical DJ Mthly Prices"}</definedName>
    <definedName name="wrn.Fundamental." localSheetId="4" hidden="1">{#N/A,#N/A,TRUE,"CoverPage";#N/A,#N/A,TRUE,"Gas";#N/A,#N/A,TRUE,"Power";#N/A,#N/A,TRUE,"Historical DJ Mthly Prices"}</definedName>
    <definedName name="wrn.Fundamental." localSheetId="5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EO." localSheetId="0" hidden="1">{#N/A,#N/A,FALSE,"SUMMARY";#N/A,#N/A,FALSE,"AE7616";#N/A,#N/A,FALSE,"AE7617";#N/A,#N/A,FALSE,"AE7618";#N/A,#N/A,FALSE,"AE7619"}</definedName>
    <definedName name="wrn.IEO." localSheetId="1" hidden="1">{#N/A,#N/A,FALSE,"SUMMARY";#N/A,#N/A,FALSE,"AE7616";#N/A,#N/A,FALSE,"AE7617";#N/A,#N/A,FALSE,"AE7618";#N/A,#N/A,FALSE,"AE7619"}</definedName>
    <definedName name="wrn.IEO." localSheetId="3" hidden="1">{#N/A,#N/A,FALSE,"SUMMARY";#N/A,#N/A,FALSE,"AE7616";#N/A,#N/A,FALSE,"AE7617";#N/A,#N/A,FALSE,"AE7618";#N/A,#N/A,FALSE,"AE7619"}</definedName>
    <definedName name="wrn.IEO." localSheetId="2" hidden="1">{#N/A,#N/A,FALSE,"SUMMARY";#N/A,#N/A,FALSE,"AE7616";#N/A,#N/A,FALSE,"AE7617";#N/A,#N/A,FALSE,"AE7618";#N/A,#N/A,FALSE,"AE7619"}</definedName>
    <definedName name="wrn.IEO." localSheetId="4" hidden="1">{#N/A,#N/A,FALSE,"SUMMARY";#N/A,#N/A,FALSE,"AE7616";#N/A,#N/A,FALSE,"AE7617";#N/A,#N/A,FALSE,"AE7618";#N/A,#N/A,FALSE,"AE7619"}</definedName>
    <definedName name="wrn.IEO." localSheetId="5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0" hidden="1">{#N/A,#N/A,FALSE,"Coversheet";#N/A,#N/A,FALSE,"QA"}</definedName>
    <definedName name="wrn.Incentive._.Overhead." localSheetId="1" hidden="1">{#N/A,#N/A,FALSE,"Coversheet";#N/A,#N/A,FALSE,"QA"}</definedName>
    <definedName name="wrn.Incentive._.Overhead." localSheetId="3" hidden="1">{#N/A,#N/A,FALSE,"Coversheet";#N/A,#N/A,FALSE,"QA"}</definedName>
    <definedName name="wrn.Incentive._.Overhead." localSheetId="2" hidden="1">{#N/A,#N/A,FALSE,"Coversheet";#N/A,#N/A,FALSE,"QA"}</definedName>
    <definedName name="wrn.Incentive._.Overhead." localSheetId="4" hidden="1">{#N/A,#N/A,FALSE,"Coversheet";#N/A,#N/A,FALSE,"QA"}</definedName>
    <definedName name="wrn.Incentive._.Overhead." localSheetId="5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localSheetId="1" hidden="1">{#N/A,#N/A,FALSE,"Schedule F";#N/A,#N/A,FALSE,"Schedule G"}</definedName>
    <definedName name="wrn.limit_reports." localSheetId="3" hidden="1">{#N/A,#N/A,FALSE,"Schedule F";#N/A,#N/A,FALSE,"Schedule G"}</definedName>
    <definedName name="wrn.limit_reports." localSheetId="2" hidden="1">{#N/A,#N/A,FALSE,"Schedule F";#N/A,#N/A,FALSE,"Schedule G"}</definedName>
    <definedName name="wrn.limit_reports." localSheetId="4" hidden="1">{#N/A,#N/A,FALSE,"Schedule F";#N/A,#N/A,FALSE,"Schedule G"}</definedName>
    <definedName name="wrn.limit_reports." localSheetId="5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localSheetId="4" hidden="1">{#N/A,#N/A,FALSE,"Month ";#N/A,#N/A,FALSE,"YTD";#N/A,#N/A,FALSE,"12 mo ended"}</definedName>
    <definedName name="wrn.MARGIN_WO_QTR." localSheetId="5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localSheetId="0" hidden="1">{#N/A,#N/A,FALSE,"BASE";#N/A,#N/A,FALSE,"LOOPS";#N/A,#N/A,FALSE,"PLC"}</definedName>
    <definedName name="wrn.Project._.Services." localSheetId="1" hidden="1">{#N/A,#N/A,FALSE,"BASE";#N/A,#N/A,FALSE,"LOOPS";#N/A,#N/A,FALSE,"PLC"}</definedName>
    <definedName name="wrn.Project._.Services." localSheetId="3" hidden="1">{#N/A,#N/A,FALSE,"BASE";#N/A,#N/A,FALSE,"LOOPS";#N/A,#N/A,FALSE,"PLC"}</definedName>
    <definedName name="wrn.Project._.Services." localSheetId="2" hidden="1">{#N/A,#N/A,FALSE,"BASE";#N/A,#N/A,FALSE,"LOOPS";#N/A,#N/A,FALSE,"PLC"}</definedName>
    <definedName name="wrn.Project._.Services." localSheetId="4" hidden="1">{#N/A,#N/A,FALSE,"BASE";#N/A,#N/A,FALSE,"LOOPS";#N/A,#N/A,FALSE,"PLC"}</definedName>
    <definedName name="wrn.Project._.Services." localSheetId="5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0" hidden="1">{#N/A,#N/A,FALSE,"7617 Fab";#N/A,#N/A,FALSE,"7617 NSK"}</definedName>
    <definedName name="wrn.SCHEDULE." localSheetId="1" hidden="1">{#N/A,#N/A,FALSE,"7617 Fab";#N/A,#N/A,FALSE,"7617 NSK"}</definedName>
    <definedName name="wrn.SCHEDULE." localSheetId="3" hidden="1">{#N/A,#N/A,FALSE,"7617 Fab";#N/A,#N/A,FALSE,"7617 NSK"}</definedName>
    <definedName name="wrn.SCHEDULE." localSheetId="2" hidden="1">{#N/A,#N/A,FALSE,"7617 Fab";#N/A,#N/A,FALSE,"7617 NSK"}</definedName>
    <definedName name="wrn.SCHEDULE." localSheetId="4" hidden="1">{#N/A,#N/A,FALSE,"7617 Fab";#N/A,#N/A,FALSE,"7617 NSK"}</definedName>
    <definedName name="wrn.SCHEDULE." localSheetId="5" hidden="1">{#N/A,#N/A,FALSE,"7617 Fab";#N/A,#N/A,FALSE,"7617 NSK"}</definedName>
    <definedName name="wrn.SCHEDULE." hidden="1">{#N/A,#N/A,FALSE,"7617 Fab";#N/A,#N/A,FALSE,"7617 NSK"}</definedName>
    <definedName name="wrn.SLB." localSheetId="0" hidden="1">{#N/A,#N/A,FALSE,"SUMMARY";#N/A,#N/A,FALSE,"AE7616";#N/A,#N/A,FALSE,"AE7617";#N/A,#N/A,FALSE,"AE7618";#N/A,#N/A,FALSE,"AE7619";#N/A,#N/A,FALSE,"Target Materials"}</definedName>
    <definedName name="wrn.SLB." localSheetId="1" hidden="1">{#N/A,#N/A,FALSE,"SUMMARY";#N/A,#N/A,FALSE,"AE7616";#N/A,#N/A,FALSE,"AE7617";#N/A,#N/A,FALSE,"AE7618";#N/A,#N/A,FALSE,"AE7619";#N/A,#N/A,FALSE,"Target Materials"}</definedName>
    <definedName name="wrn.SLB." localSheetId="3" hidden="1">{#N/A,#N/A,FALSE,"SUMMARY";#N/A,#N/A,FALSE,"AE7616";#N/A,#N/A,FALSE,"AE7617";#N/A,#N/A,FALSE,"AE7618";#N/A,#N/A,FALSE,"AE7619";#N/A,#N/A,FALSE,"Target Materials"}</definedName>
    <definedName name="wrn.SLB." localSheetId="2" hidden="1">{#N/A,#N/A,FALSE,"SUMMARY";#N/A,#N/A,FALSE,"AE7616";#N/A,#N/A,FALSE,"AE7617";#N/A,#N/A,FALSE,"AE7618";#N/A,#N/A,FALSE,"AE7619";#N/A,#N/A,FALSE,"Target Materials"}</definedName>
    <definedName name="wrn.SLB." localSheetId="4" hidden="1">{#N/A,#N/A,FALSE,"SUMMARY";#N/A,#N/A,FALSE,"AE7616";#N/A,#N/A,FALSE,"AE7617";#N/A,#N/A,FALSE,"AE7618";#N/A,#N/A,FALSE,"AE7619";#N/A,#N/A,FALSE,"Target Materials"}</definedName>
    <definedName name="wrn.SLB." localSheetId="5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0" hidden="1">{#N/A,#N/A,FALSE,"2002 Small Tool OH";#N/A,#N/A,FALSE,"QA"}</definedName>
    <definedName name="wrn.Small._.Tools._.Overhead." localSheetId="1" hidden="1">{#N/A,#N/A,FALSE,"2002 Small Tool OH";#N/A,#N/A,FALSE,"QA"}</definedName>
    <definedName name="wrn.Small._.Tools._.Overhead." localSheetId="3" hidden="1">{#N/A,#N/A,FALSE,"2002 Small Tool OH";#N/A,#N/A,FALSE,"QA"}</definedName>
    <definedName name="wrn.Small._.Tools._.Overhead." localSheetId="2" hidden="1">{#N/A,#N/A,FALSE,"2002 Small Tool OH";#N/A,#N/A,FALSE,"QA"}</definedName>
    <definedName name="wrn.Small._.Tools._.Overhead." localSheetId="4" hidden="1">{#N/A,#N/A,FALSE,"2002 Small Tool OH";#N/A,#N/A,FALSE,"QA"}</definedName>
    <definedName name="wrn.Small._.Tools._.Overhead." localSheetId="5" hidden="1">{#N/A,#N/A,FALSE,"2002 Small Tool OH";#N/A,#N/A,FALSE,"QA"}</definedName>
    <definedName name="wrn.Small._.Tools._.Overhead." hidden="1">{#N/A,#N/A,FALSE,"2002 Small Tool OH";#N/A,#N/A,FALSE,"QA"}</definedName>
    <definedName name="wrn.Summary." localSheetId="0" hidden="1">{#N/A,#N/A,FALSE,"Summ";#N/A,#N/A,FALSE,"General"}</definedName>
    <definedName name="wrn.Summary." localSheetId="1" hidden="1">{#N/A,#N/A,FALSE,"Summ";#N/A,#N/A,FALSE,"General"}</definedName>
    <definedName name="wrn.Summary." localSheetId="3" hidden="1">{#N/A,#N/A,FALSE,"Summ";#N/A,#N/A,FALSE,"General"}</definedName>
    <definedName name="wrn.Summary." localSheetId="2" hidden="1">{#N/A,#N/A,FALSE,"Summ";#N/A,#N/A,FALSE,"General"}</definedName>
    <definedName name="wrn.Summary." localSheetId="4" hidden="1">{#N/A,#N/A,FALSE,"Summ";#N/A,#N/A,FALSE,"General"}</definedName>
    <definedName name="wrn.Summary." localSheetId="5" hidden="1">{#N/A,#N/A,FALSE,"Summ";#N/A,#N/A,FALSE,"General"}</definedName>
    <definedName name="wrn.Summary." hidden="1">{#N/A,#N/A,FALSE,"Summ";#N/A,#N/A,FALSE,"General"}</definedName>
    <definedName name="wrn.USIM_Data." localSheetId="0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1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3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2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4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5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4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5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0" hidden="1">{#N/A,#N/A,FALSE,"Expenditures";#N/A,#N/A,FALSE,"Property Placed In-Service";#N/A,#N/A,FALSE,"CWIP Balances"}</definedName>
    <definedName name="wrn.USIM_Data_Abbrev3." localSheetId="1" hidden="1">{#N/A,#N/A,FALSE,"Expenditures";#N/A,#N/A,FALSE,"Property Placed In-Service";#N/A,#N/A,FALSE,"CWIP Balances"}</definedName>
    <definedName name="wrn.USIM_Data_Abbrev3." localSheetId="3" hidden="1">{#N/A,#N/A,FALSE,"Expenditures";#N/A,#N/A,FALSE,"Property Placed In-Service";#N/A,#N/A,FALSE,"CWIP Balances"}</definedName>
    <definedName name="wrn.USIM_Data_Abbrev3." localSheetId="2" hidden="1">{#N/A,#N/A,FALSE,"Expenditures";#N/A,#N/A,FALSE,"Property Placed In-Service";#N/A,#N/A,FALSE,"CWIP Balances"}</definedName>
    <definedName name="wrn.USIM_Data_Abbrev3." localSheetId="4" hidden="1">{#N/A,#N/A,FALSE,"Expenditures";#N/A,#N/A,FALSE,"Property Placed In-Service";#N/A,#N/A,FALSE,"CWIP Balances"}</definedName>
    <definedName name="wrn.USIM_Data_Abbrev3." localSheetId="5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ww" localSheetId="0" hidden="1">{#N/A,#N/A,FALSE,"schA"}</definedName>
    <definedName name="www" localSheetId="1" hidden="1">{#N/A,#N/A,FALSE,"schA"}</definedName>
    <definedName name="www" localSheetId="3" hidden="1">{#N/A,#N/A,FALSE,"schA"}</definedName>
    <definedName name="www" localSheetId="2" hidden="1">{#N/A,#N/A,FALSE,"schA"}</definedName>
    <definedName name="www" localSheetId="4" hidden="1">{#N/A,#N/A,FALSE,"schA"}</definedName>
    <definedName name="www" localSheetId="5" hidden="1">{#N/A,#N/A,FALSE,"schA"}</definedName>
    <definedName name="www" hidden="1">{#N/A,#N/A,FALSE,"schA"}</definedName>
  </definedNames>
  <calcPr calcId="145621" calcMode="manual" iterate="1" calcCompleted="0" calcOnSave="0"/>
</workbook>
</file>

<file path=xl/calcChain.xml><?xml version="1.0" encoding="utf-8"?>
<calcChain xmlns="http://schemas.openxmlformats.org/spreadsheetml/2006/main">
  <c r="B12" i="3" l="1"/>
  <c r="F38" i="53" l="1"/>
  <c r="E38" i="53"/>
  <c r="F28" i="53"/>
  <c r="E28" i="53"/>
  <c r="F25" i="53"/>
  <c r="E25" i="53"/>
  <c r="F22" i="53"/>
  <c r="E22" i="53"/>
  <c r="F17" i="53"/>
  <c r="E17" i="53"/>
  <c r="F16" i="53"/>
  <c r="E16" i="53"/>
  <c r="F15" i="53"/>
  <c r="E15" i="53"/>
  <c r="F11" i="53"/>
  <c r="E11" i="53"/>
  <c r="F8" i="53"/>
  <c r="E8" i="53"/>
  <c r="B29" i="49" l="1"/>
  <c r="N10" i="54" l="1"/>
  <c r="M10" i="54"/>
  <c r="L10" i="54"/>
  <c r="K10" i="54"/>
  <c r="J10" i="54"/>
  <c r="I10" i="54"/>
  <c r="H10" i="54"/>
  <c r="G10" i="54"/>
  <c r="F10" i="54"/>
  <c r="E10" i="54"/>
  <c r="D10" i="54"/>
  <c r="C10" i="54"/>
  <c r="B9" i="54"/>
  <c r="B10" i="54" s="1"/>
  <c r="B7" i="3" s="1"/>
  <c r="B8" i="54"/>
  <c r="B21" i="49" l="1"/>
  <c r="B9" i="49"/>
  <c r="B15" i="49" l="1"/>
  <c r="B31" i="49" s="1"/>
  <c r="F39" i="53"/>
  <c r="E39" i="53"/>
  <c r="G28" i="53"/>
  <c r="E29" i="53" s="1"/>
  <c r="G17" i="53"/>
  <c r="G16" i="53"/>
  <c r="E18" i="53" l="1"/>
  <c r="G15" i="53"/>
  <c r="G11" i="53"/>
  <c r="E12" i="53" s="1"/>
  <c r="F29" i="53"/>
  <c r="G29" i="53" s="1"/>
  <c r="F18" i="53"/>
  <c r="G8" i="53"/>
  <c r="E9" i="53" s="1"/>
  <c r="G25" i="53"/>
  <c r="E26" i="53" s="1"/>
  <c r="G38" i="53"/>
  <c r="G39" i="53" s="1"/>
  <c r="E40" i="53" s="1"/>
  <c r="F12" i="53" l="1"/>
  <c r="G12" i="53" s="1"/>
  <c r="F26" i="53"/>
  <c r="G26" i="53" s="1"/>
  <c r="F40" i="53"/>
  <c r="G40" i="53" s="1"/>
  <c r="G22" i="53"/>
  <c r="E23" i="53" s="1"/>
  <c r="G18" i="53"/>
  <c r="E19" i="53" s="1"/>
  <c r="F9" i="53"/>
  <c r="G9" i="53" s="1"/>
  <c r="F23" i="53" l="1"/>
  <c r="F19" i="53"/>
  <c r="G19" i="53" s="1"/>
  <c r="G23" i="53" l="1"/>
  <c r="B22" i="3" l="1"/>
  <c r="B17" i="3" l="1"/>
  <c r="B7" i="8" l="1"/>
  <c r="B6" i="8"/>
  <c r="B5" i="8"/>
  <c r="B8" i="8" l="1"/>
  <c r="B9" i="8" s="1"/>
  <c r="B12" i="8" s="1"/>
  <c r="B22" i="7" l="1"/>
  <c r="B17" i="7"/>
  <c r="B12" i="7"/>
  <c r="A3" i="7" l="1"/>
  <c r="A8" i="20"/>
  <c r="A15" i="20" l="1"/>
  <c r="A16" i="20" s="1"/>
  <c r="A17" i="20" s="1"/>
  <c r="A18" i="20" s="1"/>
  <c r="A19" i="20" s="1"/>
  <c r="A15" i="2"/>
  <c r="A16" i="2" s="1"/>
  <c r="A17" i="2" s="1"/>
  <c r="A18" i="2" s="1"/>
  <c r="A19" i="2" s="1"/>
  <c r="C11" i="7"/>
  <c r="B8" i="3"/>
  <c r="B11" i="3" s="1"/>
  <c r="C11" i="3"/>
  <c r="B7" i="7" l="1"/>
  <c r="B8" i="7" s="1"/>
  <c r="B11" i="7" s="1"/>
  <c r="B13" i="7" s="1"/>
  <c r="B13" i="3"/>
  <c r="B21" i="3" l="1"/>
  <c r="B23" i="3" s="1"/>
  <c r="C14" i="20" s="1"/>
  <c r="C15" i="20" s="1"/>
  <c r="B16" i="3"/>
  <c r="B18" i="3" s="1"/>
  <c r="B21" i="7"/>
  <c r="B16" i="7"/>
  <c r="B18" i="7" s="1"/>
  <c r="B23" i="7" l="1"/>
  <c r="D14" i="20" s="1"/>
  <c r="D14" i="2"/>
  <c r="C14" i="2"/>
  <c r="B26" i="3"/>
  <c r="B26" i="7" l="1"/>
  <c r="F14" i="20"/>
  <c r="F15" i="20" s="1"/>
  <c r="F17" i="20" s="1"/>
  <c r="F18" i="20" s="1"/>
  <c r="F19" i="20" s="1"/>
  <c r="D15" i="20"/>
  <c r="C15" i="2"/>
  <c r="D15" i="2"/>
  <c r="F14" i="2"/>
  <c r="F15" i="2" s="1"/>
  <c r="F17" i="2" s="1"/>
  <c r="F18" i="2" l="1"/>
  <c r="F19" i="2" s="1"/>
  <c r="F31" i="53" l="1"/>
  <c r="E31" i="53" l="1"/>
  <c r="G31" i="53" l="1"/>
  <c r="F32" i="53" s="1"/>
  <c r="F34" i="53" s="1"/>
  <c r="F35" i="53" s="1"/>
  <c r="E32" i="53" l="1"/>
  <c r="E34" i="53" l="1"/>
  <c r="E35" i="53" s="1"/>
  <c r="G32" i="53"/>
  <c r="G34" i="53" s="1"/>
  <c r="G35" i="53" s="1"/>
</calcChain>
</file>

<file path=xl/sharedStrings.xml><?xml version="1.0" encoding="utf-8"?>
<sst xmlns="http://schemas.openxmlformats.org/spreadsheetml/2006/main" count="285" uniqueCount="106">
  <si>
    <t>Puget Sound Energy</t>
  </si>
  <si>
    <t>INCREASE (DECREASE) NOI</t>
  </si>
  <si>
    <t>INCREASE (DECREASE) FIT @ 35% (LINE 5 X 35%)</t>
  </si>
  <si>
    <t>INCREASE(DECREASE) OPERATING EXPENSE (LINE 3)</t>
  </si>
  <si>
    <t>INCREASE(DECREASE) EXPENSE</t>
  </si>
  <si>
    <t>QUALIFIED RETIREMENT FUND</t>
  </si>
  <si>
    <t>ADJUSTMENT</t>
  </si>
  <si>
    <t>RESTATED</t>
  </si>
  <si>
    <t>ACTUAL</t>
  </si>
  <si>
    <t>DESCRIPTION</t>
  </si>
  <si>
    <t>NO.</t>
  </si>
  <si>
    <t>LINE</t>
  </si>
  <si>
    <t>PENSION PLAN</t>
  </si>
  <si>
    <t>PUGET SOUND ENERGY-ELECTRIC</t>
  </si>
  <si>
    <r>
      <t xml:space="preserve">Qualified Pension Plan - </t>
    </r>
    <r>
      <rPr>
        <b/>
        <sz val="11"/>
        <rFont val="Arial"/>
        <family val="2"/>
      </rPr>
      <t>Actual</t>
    </r>
  </si>
  <si>
    <t>Period</t>
  </si>
  <si>
    <t>Actual Qualified Pension Amount</t>
  </si>
  <si>
    <t>Total</t>
  </si>
  <si>
    <t>r1</t>
  </si>
  <si>
    <t>O&amp;M Amount Calculation:</t>
  </si>
  <si>
    <t>r3</t>
  </si>
  <si>
    <t>Allocate O&amp;M to Electric:</t>
  </si>
  <si>
    <t>Allocate O&amp;M to Gas:</t>
  </si>
  <si>
    <t xml:space="preserve">Total Allocated Electric &amp; Gas </t>
  </si>
  <si>
    <r>
      <t xml:space="preserve">Qualified Pension Plan - </t>
    </r>
    <r>
      <rPr>
        <b/>
        <sz val="11"/>
        <rFont val="Arial"/>
        <family val="2"/>
      </rPr>
      <t>Restated</t>
    </r>
  </si>
  <si>
    <t>Restated Qualified Pension Amount</t>
  </si>
  <si>
    <t>Four-year Average</t>
  </si>
  <si>
    <t xml:space="preserve"> Qualified Funding Amount</t>
  </si>
  <si>
    <t>Four-Year Average</t>
  </si>
  <si>
    <t>PUGET SOUND ENERGY-GAS</t>
  </si>
  <si>
    <t>List of Cash Contributions to Qualified Pension Plan</t>
  </si>
  <si>
    <t>Date</t>
  </si>
  <si>
    <t>Amount</t>
  </si>
  <si>
    <t>SAP Account</t>
  </si>
  <si>
    <t>Journal Entries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</si>
  <si>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</si>
  <si>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</si>
  <si>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</si>
  <si>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</si>
  <si>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</si>
  <si>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</si>
  <si>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</si>
  <si>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</si>
  <si>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</si>
  <si>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</si>
  <si>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</si>
  <si>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</si>
  <si>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 Input MYP Scen 6.2</t>
  </si>
  <si>
    <t xml:space="preserve">     PSE - Utility Common</t>
  </si>
  <si>
    <t xml:space="preserve">          Pension Contribution CX</t>
  </si>
  <si>
    <t>Twelve months ended 09/30/2015</t>
  </si>
  <si>
    <t>Twelve months ended 09/30/2013</t>
  </si>
  <si>
    <t>Twelve months ended 09/30/2014</t>
  </si>
  <si>
    <t>4 yr Total</t>
  </si>
  <si>
    <t>Electric</t>
  </si>
  <si>
    <t>Gas</t>
  </si>
  <si>
    <t>Description</t>
  </si>
  <si>
    <t xml:space="preserve"> Distribution</t>
  </si>
  <si>
    <t>PUGET SOUND ENERGY-ELECTRIC &amp; GAS</t>
  </si>
  <si>
    <t>ALLOCATION METHODS</t>
  </si>
  <si>
    <t>Method</t>
  </si>
  <si>
    <t>*</t>
  </si>
  <si>
    <t>12 Month Average Number of Customers</t>
  </si>
  <si>
    <t>Percent</t>
  </si>
  <si>
    <t>Joint Meter Reading Customers</t>
  </si>
  <si>
    <t>Non-Production Plant</t>
  </si>
  <si>
    <t xml:space="preserve"> Transmission </t>
  </si>
  <si>
    <t xml:space="preserve"> Direct General Plant</t>
  </si>
  <si>
    <t>4-Factor Allocator</t>
  </si>
  <si>
    <t xml:space="preserve">  </t>
  </si>
  <si>
    <t xml:space="preserve">     Number of Customers</t>
  </si>
  <si>
    <t xml:space="preserve">     Percent</t>
  </si>
  <si>
    <t xml:space="preserve">     Labor - Direct Charge to O&amp;M</t>
  </si>
  <si>
    <t xml:space="preserve">     T&amp;D O&amp;M Expense (Less Labor)</t>
  </si>
  <si>
    <t xml:space="preserve">     Net Classified Plant (Excluding General (Common) Plant)</t>
  </si>
  <si>
    <t>Total Percentages</t>
  </si>
  <si>
    <t>Direct Labor Accts 500-935</t>
  </si>
  <si>
    <t>Twelve months ended 09/30/2016</t>
  </si>
  <si>
    <t xml:space="preserve">  ZO12                      Orders: Actual 12 Month Ended</t>
  </si>
  <si>
    <t xml:space="preserve">  Pages:                      3</t>
  </si>
  <si>
    <t xml:space="preserve">  Requested by:             Akello</t>
  </si>
  <si>
    <t>Orders</t>
  </si>
  <si>
    <t>12 Months</t>
  </si>
  <si>
    <t>6/2016</t>
  </si>
  <si>
    <t>5/2016</t>
  </si>
  <si>
    <t>4/2016</t>
  </si>
  <si>
    <t>3/2016</t>
  </si>
  <si>
    <t>2/2016</t>
  </si>
  <si>
    <t>1/2016</t>
  </si>
  <si>
    <t>12/2015</t>
  </si>
  <si>
    <t>11/2015</t>
  </si>
  <si>
    <t>10/2015</t>
  </si>
  <si>
    <t xml:space="preserve">   19900110  1412 - Qualified Retirement Pl</t>
  </si>
  <si>
    <t>*  Debit</t>
  </si>
  <si>
    <t>** Over/underabsorption</t>
  </si>
  <si>
    <t>FOR THE TWELVE MONTHS ENDED SEPTEMBER 30, 2016</t>
  </si>
  <si>
    <t>7/2016</t>
  </si>
  <si>
    <t>8/2016</t>
  </si>
  <si>
    <t>9/2016</t>
  </si>
  <si>
    <t xml:space="preserve">  Date:                     10/19/2016</t>
  </si>
  <si>
    <t>Test Year: Oct 2015  - Sept 2016</t>
  </si>
  <si>
    <t>Page 8.15</t>
  </si>
  <si>
    <t>Page 10.15</t>
  </si>
  <si>
    <t>2017 GENERAL RATE CASE</t>
  </si>
  <si>
    <t xml:space="preserve">Four-Year Average of Cash Contributions to the Qualified Pension Plan </t>
  </si>
  <si>
    <t>Direct Labor Allocator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</si>
</sst>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0_);_(* \(#,##0.00000\);_(* &quot;-&quot;??_);_(@_)"/>
    <numFmt numFmtId="165" formatCode="0.000000"/>
    <numFmt numFmtId="166" formatCode="0.0000000"/>
    <numFmt numFmtId="167" formatCode="d\.mmm\.yy"/>
    <numFmt numFmtId="168" formatCode="#."/>
    <numFmt numFmtId="169" formatCode="_(* ###0_);_(* \(###0\);_(* &quot;-&quot;_);_(@_)"/>
    <numFmt numFmtId="170" formatCode="_([$€-2]* #,##0.00_);_([$€-2]* \(#,##0.00\);_([$€-2]* &quot;-&quot;??_)"/>
    <numFmt numFmtId="171" formatCode="0.00_)"/>
    <numFmt numFmtId="172" formatCode="&quot;$&quot;#,##0;\-&quot;$&quot;#,##0"/>
    <numFmt numFmtId="173" formatCode="0.00_);\(0.00\)"/>
    <numFmt numFmtId="174" formatCode="yyyy"/>
    <numFmt numFmtId="175" formatCode="mmmm\ d\,\ yyyy"/>
    <numFmt numFmtId="176" formatCode="_(&quot;$&quot;* #,##0.0000_);_(&quot;$&quot;* \(#,##0.0000\);_(&quot;$&quot;* &quot;-&quot;????_);_(@_)"/>
    <numFmt numFmtId="177" formatCode="_(* #,##0_);_(* \(#,##0\);_(* &quot;-&quot;??_);_(@_)"/>
    <numFmt numFmtId="178" formatCode="_(* #,##0.0_);_(* \(#,##0.0\);_(* &quot;-&quot;_);_(@_)"/>
    <numFmt numFmtId="179" formatCode="&quot;$&quot;#,##0.00"/>
    <numFmt numFmtId="180" formatCode="0.0%"/>
    <numFmt numFmtId="181" formatCode="0000"/>
    <numFmt numFmtId="182" formatCode="000000"/>
    <numFmt numFmtId="183" formatCode="_(&quot;$&quot;* #,##0.0_);_(&quot;$&quot;* \(#,##0.0\);_(&quot;$&quot;* &quot;-&quot;??_);_(@_)"/>
    <numFmt numFmtId="184" formatCode="_(&quot;$&quot;* #,##0_);_(&quot;$&quot;* \(#,##0\);_(&quot;$&quot;* &quot;-&quot;??_);_(@_)"/>
    <numFmt numFmtId="185" formatCode="#,##0_-;#,##0\-;&quot; &quot;"/>
    <numFmt numFmtId="186" formatCode="_(&quot;$&quot;* #,##0.00_);[Red]_(&quot;$&quot;* \(#,##0.00\)"/>
  </numFmts>
  <fonts count="121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sz val="12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sz val="8"/>
      <name val="Helv"/>
    </font>
    <font>
      <sz val="11"/>
      <name val="Arial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b/>
      <sz val="10"/>
      <name val="Arial"/>
      <family val="2"/>
    </font>
    <font>
      <sz val="7"/>
      <name val="Small Fonts"/>
      <family val="2"/>
    </font>
    <font>
      <b/>
      <i/>
      <sz val="16"/>
      <name val="Helv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1"/>
      <name val="Arial"/>
      <family val="2"/>
    </font>
    <font>
      <sz val="10"/>
      <color indexed="8"/>
      <name val="Arial"/>
      <family val="2"/>
    </font>
    <font>
      <sz val="8"/>
      <name val="Antique Olive"/>
      <family val="2"/>
    </font>
    <font>
      <sz val="8"/>
      <name val="Geneva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1"/>
      <color rgb="FF006100"/>
      <name val="Times New Roman"/>
      <family val="2"/>
    </font>
    <font>
      <sz val="11"/>
      <color rgb="FF9C0006"/>
      <name val="Times New Roman"/>
      <family val="2"/>
    </font>
    <font>
      <sz val="11"/>
      <color rgb="FF9C6500"/>
      <name val="Times New Roman"/>
      <family val="2"/>
    </font>
    <font>
      <sz val="11"/>
      <color rgb="FF3F3F76"/>
      <name val="Times New Roman"/>
      <family val="2"/>
    </font>
    <font>
      <b/>
      <sz val="11"/>
      <color rgb="FF3F3F3F"/>
      <name val="Times New Roman"/>
      <family val="2"/>
    </font>
    <font>
      <b/>
      <sz val="11"/>
      <color rgb="FFFA7D00"/>
      <name val="Times New Roman"/>
      <family val="2"/>
    </font>
    <font>
      <sz val="11"/>
      <color rgb="FFFA7D00"/>
      <name val="Times New Roman"/>
      <family val="2"/>
    </font>
    <font>
      <b/>
      <sz val="11"/>
      <color theme="0"/>
      <name val="Times New Roman"/>
      <family val="2"/>
    </font>
    <font>
      <sz val="11"/>
      <color rgb="FFFF0000"/>
      <name val="Times New Roman"/>
      <family val="2"/>
    </font>
    <font>
      <i/>
      <sz val="11"/>
      <color rgb="FF7F7F7F"/>
      <name val="Times New Roman"/>
      <family val="2"/>
    </font>
    <font>
      <b/>
      <sz val="11"/>
      <color theme="1"/>
      <name val="Times New Roman"/>
      <family val="2"/>
    </font>
    <font>
      <sz val="11"/>
      <color theme="0"/>
      <name val="Times New Roman"/>
      <family val="2"/>
    </font>
    <font>
      <sz val="10"/>
      <name val="Arial"/>
      <family val="2"/>
    </font>
    <font>
      <b/>
      <sz val="14"/>
      <color rgb="FFFF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11"/>
      <name val="univers (E1)"/>
    </font>
    <font>
      <sz val="9"/>
      <color rgb="FF0000FF"/>
      <name val="Arial"/>
      <family val="2"/>
    </font>
    <font>
      <b/>
      <sz val="16"/>
      <color rgb="FFFF0000"/>
      <name val="Calibri"/>
      <family val="2"/>
      <scheme val="minor"/>
    </font>
    <font>
      <b/>
      <sz val="8"/>
      <color rgb="FF0000FF"/>
      <name val="Times New Roman"/>
      <family val="1"/>
    </font>
    <font>
      <sz val="10"/>
      <color indexed="9"/>
      <name val="Arial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6"/>
      <color indexed="23"/>
      <name val="Arial"/>
      <family val="2"/>
    </font>
    <font>
      <sz val="11"/>
      <color indexed="10"/>
      <name val="Calibri"/>
      <family val="2"/>
    </font>
    <font>
      <sz val="10"/>
      <color rgb="FF0066FF"/>
      <name val="Arial"/>
      <family val="2"/>
    </font>
    <font>
      <b/>
      <sz val="11"/>
      <color indexed="52"/>
      <name val="Calibri"/>
      <family val="2"/>
    </font>
    <font>
      <sz val="10"/>
      <color theme="1"/>
      <name val="Arial"/>
      <family val="2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i/>
      <sz val="9"/>
      <name val="Arial"/>
      <family val="2"/>
    </font>
    <font>
      <sz val="8"/>
      <color theme="1"/>
      <name val="Calibri"/>
      <family val="2"/>
      <scheme val="minor"/>
    </font>
    <font>
      <b/>
      <sz val="8"/>
      <color indexed="12"/>
      <name val="Arial"/>
      <family val="2"/>
    </font>
    <font>
      <b/>
      <sz val="8"/>
      <color theme="1"/>
      <name val="Calibri"/>
      <family val="2"/>
      <scheme val="minor"/>
    </font>
    <font>
      <sz val="11"/>
      <color indexed="62"/>
      <name val="Calibri"/>
      <family val="2"/>
    </font>
    <font>
      <sz val="10"/>
      <name val="Book Antiqua"/>
      <family val="1"/>
    </font>
    <font>
      <b/>
      <i/>
      <sz val="10"/>
      <color rgb="FF0000FF"/>
      <name val="Times New Roman"/>
      <family val="1"/>
    </font>
    <font>
      <b/>
      <i/>
      <sz val="10"/>
      <color rgb="FF0000FF"/>
      <name val="Arial"/>
      <family val="2"/>
    </font>
    <font>
      <sz val="11"/>
      <name val="Calibri"/>
      <family val="2"/>
      <scheme val="minor"/>
    </font>
  </fonts>
  <fills count="10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40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rgb="FFFFFFCC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42"/>
        <bgColor indexed="42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0"/>
      </patternFill>
    </fill>
  </fills>
  <borders count="4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910">
    <xf numFmtId="0" fontId="0" fillId="0" borderId="0"/>
    <xf numFmtId="0" fontId="5" fillId="0" borderId="0"/>
    <xf numFmtId="164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5" fontId="5" fillId="0" borderId="0">
      <alignment horizontal="left" wrapText="1"/>
    </xf>
    <xf numFmtId="166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0" fontId="4" fillId="0" borderId="0"/>
    <xf numFmtId="0" fontId="4" fillId="0" borderId="0"/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0" fontId="4" fillId="0" borderId="0"/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5" fontId="5" fillId="0" borderId="0">
      <alignment horizontal="left" wrapText="1"/>
    </xf>
    <xf numFmtId="0" fontId="4" fillId="0" borderId="0"/>
    <xf numFmtId="0" fontId="4" fillId="0" borderId="0"/>
    <xf numFmtId="164" fontId="5" fillId="0" borderId="0">
      <alignment horizontal="left" wrapText="1"/>
    </xf>
    <xf numFmtId="164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6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0" fontId="4" fillId="0" borderId="0"/>
    <xf numFmtId="0" fontId="4" fillId="0" borderId="0"/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0" fontId="4" fillId="0" borderId="0"/>
    <xf numFmtId="181" fontId="37" fillId="0" borderId="0">
      <alignment horizontal="left"/>
    </xf>
    <xf numFmtId="182" fontId="38" fillId="0" borderId="0">
      <alignment horizontal="left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38" fillId="0" borderId="0" applyFont="0" applyFill="0" applyBorder="0" applyAlignment="0" applyProtection="0">
      <alignment horizontal="right"/>
    </xf>
    <xf numFmtId="167" fontId="7" fillId="0" borderId="0" applyFill="0" applyBorder="0" applyAlignment="0"/>
    <xf numFmtId="41" fontId="5" fillId="16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10" fillId="0" borderId="0" applyFont="0" applyFill="0" applyBorder="0" applyAlignment="0" applyProtection="0"/>
    <xf numFmtId="0" fontId="11" fillId="0" borderId="0"/>
    <xf numFmtId="0" fontId="11" fillId="0" borderId="0"/>
    <xf numFmtId="0" fontId="12" fillId="0" borderId="0"/>
    <xf numFmtId="3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168" fontId="14" fillId="0" borderId="0">
      <protection locked="0"/>
    </xf>
    <xf numFmtId="0" fontId="12" fillId="0" borderId="0"/>
    <xf numFmtId="0" fontId="15" fillId="0" borderId="0" applyNumberFormat="0" applyAlignment="0">
      <alignment horizontal="left"/>
    </xf>
    <xf numFmtId="0" fontId="16" fillId="0" borderId="0" applyNumberFormat="0" applyAlignment="0"/>
    <xf numFmtId="0" fontId="11" fillId="0" borderId="0"/>
    <xf numFmtId="0" fontId="12" fillId="0" borderId="0"/>
    <xf numFmtId="0" fontId="11" fillId="0" borderId="0"/>
    <xf numFmtId="0" fontId="1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65" fontId="5" fillId="0" borderId="0"/>
    <xf numFmtId="170" fontId="5" fillId="0" borderId="0" applyFont="0" applyFill="0" applyBorder="0" applyAlignment="0" applyProtection="0">
      <alignment horizontal="left" wrapText="1"/>
    </xf>
    <xf numFmtId="2" fontId="10" fillId="0" borderId="0" applyFont="0" applyFill="0" applyBorder="0" applyAlignment="0" applyProtection="0"/>
    <xf numFmtId="0" fontId="11" fillId="0" borderId="0"/>
    <xf numFmtId="38" fontId="17" fillId="16" borderId="0" applyNumberFormat="0" applyBorder="0" applyAlignment="0" applyProtection="0"/>
    <xf numFmtId="38" fontId="17" fillId="16" borderId="0" applyNumberFormat="0" applyBorder="0" applyAlignment="0" applyProtection="0"/>
    <xf numFmtId="38" fontId="17" fillId="16" borderId="0" applyNumberFormat="0" applyBorder="0" applyAlignment="0" applyProtection="0"/>
    <xf numFmtId="38" fontId="17" fillId="16" borderId="0" applyNumberFormat="0" applyBorder="0" applyAlignment="0" applyProtection="0"/>
    <xf numFmtId="183" fontId="35" fillId="0" borderId="0" applyNumberFormat="0" applyFill="0" applyBorder="0" applyProtection="0">
      <alignment horizontal="right"/>
    </xf>
    <xf numFmtId="0" fontId="18" fillId="0" borderId="1" applyNumberFormat="0" applyAlignment="0" applyProtection="0">
      <alignment horizontal="left"/>
    </xf>
    <xf numFmtId="0" fontId="18" fillId="0" borderId="2">
      <alignment horizontal="left"/>
    </xf>
    <xf numFmtId="14" fontId="22" fillId="17" borderId="3">
      <alignment horizontal="center" vertical="center" wrapText="1"/>
    </xf>
    <xf numFmtId="38" fontId="19" fillId="0" borderId="0"/>
    <xf numFmtId="40" fontId="19" fillId="0" borderId="0"/>
    <xf numFmtId="10" fontId="17" fillId="18" borderId="4" applyNumberFormat="0" applyBorder="0" applyAlignment="0" applyProtection="0"/>
    <xf numFmtId="10" fontId="17" fillId="18" borderId="4" applyNumberFormat="0" applyBorder="0" applyAlignment="0" applyProtection="0"/>
    <xf numFmtId="10" fontId="17" fillId="18" borderId="4" applyNumberFormat="0" applyBorder="0" applyAlignment="0" applyProtection="0"/>
    <xf numFmtId="10" fontId="17" fillId="18" borderId="4" applyNumberFormat="0" applyBorder="0" applyAlignment="0" applyProtection="0"/>
    <xf numFmtId="41" fontId="20" fillId="19" borderId="5">
      <alignment horizontal="left"/>
      <protection locked="0"/>
    </xf>
    <xf numFmtId="10" fontId="20" fillId="19" borderId="5">
      <alignment horizontal="right"/>
      <protection locked="0"/>
    </xf>
    <xf numFmtId="41" fontId="20" fillId="19" borderId="5">
      <alignment horizontal="left"/>
      <protection locked="0"/>
    </xf>
    <xf numFmtId="0" fontId="17" fillId="16" borderId="0"/>
    <xf numFmtId="3" fontId="21" fillId="0" borderId="0" applyFill="0" applyBorder="0" applyAlignment="0" applyProtection="0"/>
    <xf numFmtId="44" fontId="22" fillId="0" borderId="6" applyNumberFormat="0" applyFont="0" applyAlignment="0">
      <alignment horizontal="center"/>
    </xf>
    <xf numFmtId="44" fontId="22" fillId="0" borderId="6" applyNumberFormat="0" applyFont="0" applyAlignment="0">
      <alignment horizontal="center"/>
    </xf>
    <xf numFmtId="44" fontId="22" fillId="0" borderId="6" applyNumberFormat="0" applyFont="0" applyAlignment="0">
      <alignment horizontal="center"/>
    </xf>
    <xf numFmtId="44" fontId="22" fillId="0" borderId="6" applyNumberFormat="0" applyFont="0" applyAlignment="0">
      <alignment horizontal="center"/>
    </xf>
    <xf numFmtId="44" fontId="22" fillId="0" borderId="7" applyNumberFormat="0" applyFont="0" applyAlignment="0">
      <alignment horizontal="center"/>
    </xf>
    <xf numFmtId="44" fontId="22" fillId="0" borderId="7" applyNumberFormat="0" applyFont="0" applyAlignment="0">
      <alignment horizontal="center"/>
    </xf>
    <xf numFmtId="44" fontId="22" fillId="0" borderId="7" applyNumberFormat="0" applyFont="0" applyAlignment="0">
      <alignment horizontal="center"/>
    </xf>
    <xf numFmtId="44" fontId="22" fillId="0" borderId="7" applyNumberFormat="0" applyFont="0" applyAlignment="0">
      <alignment horizontal="center"/>
    </xf>
    <xf numFmtId="37" fontId="23" fillId="0" borderId="0"/>
    <xf numFmtId="171" fontId="24" fillId="0" borderId="0"/>
    <xf numFmtId="172" fontId="5" fillId="0" borderId="0"/>
    <xf numFmtId="172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8" fillId="0" borderId="0">
      <alignment horizontal="left" wrapText="1"/>
    </xf>
    <xf numFmtId="0" fontId="48" fillId="0" borderId="0"/>
    <xf numFmtId="0" fontId="48" fillId="0" borderId="0"/>
    <xf numFmtId="0" fontId="47" fillId="0" borderId="0"/>
    <xf numFmtId="0" fontId="5" fillId="0" borderId="0"/>
    <xf numFmtId="0" fontId="5" fillId="0" borderId="0"/>
    <xf numFmtId="0" fontId="6" fillId="0" borderId="0"/>
    <xf numFmtId="0" fontId="6" fillId="0" borderId="0"/>
    <xf numFmtId="173" fontId="8" fillId="0" borderId="0">
      <alignment horizontal="left" wrapText="1"/>
    </xf>
    <xf numFmtId="0" fontId="3" fillId="0" borderId="0"/>
    <xf numFmtId="0" fontId="3" fillId="0" borderId="0"/>
    <xf numFmtId="0" fontId="5" fillId="0" borderId="0"/>
    <xf numFmtId="0" fontId="5" fillId="0" borderId="0"/>
    <xf numFmtId="0" fontId="2" fillId="0" borderId="0"/>
    <xf numFmtId="174" fontId="8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165" fontId="5" fillId="0" borderId="0">
      <alignment horizontal="left" wrapText="1"/>
    </xf>
    <xf numFmtId="0" fontId="6" fillId="0" borderId="0"/>
    <xf numFmtId="0" fontId="2" fillId="0" borderId="0"/>
    <xf numFmtId="173" fontId="8" fillId="0" borderId="0">
      <alignment horizontal="left" wrapText="1"/>
    </xf>
    <xf numFmtId="0" fontId="9" fillId="0" borderId="0"/>
    <xf numFmtId="175" fontId="5" fillId="0" borderId="0">
      <alignment horizontal="left" wrapText="1"/>
    </xf>
    <xf numFmtId="0" fontId="5" fillId="0" borderId="0"/>
    <xf numFmtId="0" fontId="5" fillId="0" borderId="0"/>
    <xf numFmtId="0" fontId="6" fillId="21" borderId="8" applyNumberFormat="0" applyFont="0" applyAlignment="0" applyProtection="0"/>
    <xf numFmtId="0" fontId="6" fillId="21" borderId="8" applyNumberFormat="0" applyFont="0" applyAlignment="0" applyProtection="0"/>
    <xf numFmtId="0" fontId="6" fillId="21" borderId="8" applyNumberFormat="0" applyFont="0" applyAlignment="0" applyProtection="0"/>
    <xf numFmtId="0" fontId="6" fillId="21" borderId="8" applyNumberFormat="0" applyFont="0" applyAlignment="0" applyProtection="0"/>
    <xf numFmtId="0" fontId="6" fillId="21" borderId="8" applyNumberFormat="0" applyFont="0" applyAlignment="0" applyProtection="0"/>
    <xf numFmtId="0" fontId="6" fillId="21" borderId="8" applyNumberFormat="0" applyFont="0" applyAlignment="0" applyProtection="0"/>
    <xf numFmtId="0" fontId="6" fillId="21" borderId="8" applyNumberFormat="0" applyFont="0" applyAlignment="0" applyProtection="0"/>
    <xf numFmtId="0" fontId="6" fillId="21" borderId="8" applyNumberFormat="0" applyFont="0" applyAlignment="0" applyProtection="0"/>
    <xf numFmtId="0" fontId="11" fillId="0" borderId="0"/>
    <xf numFmtId="0" fontId="11" fillId="0" borderId="0"/>
    <xf numFmtId="0" fontId="12" fillId="0" borderId="0"/>
    <xf numFmtId="18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" fillId="0" borderId="0" applyFont="0" applyFill="0" applyBorder="0" applyAlignment="0" applyProtection="0"/>
    <xf numFmtId="41" fontId="5" fillId="22" borderId="5"/>
    <xf numFmtId="0" fontId="3" fillId="0" borderId="0" applyNumberFormat="0" applyFont="0" applyFill="0" applyBorder="0" applyAlignment="0" applyProtection="0">
      <alignment horizontal="left"/>
    </xf>
    <xf numFmtId="15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25" fillId="0" borderId="3">
      <alignment horizontal="center"/>
    </xf>
    <xf numFmtId="3" fontId="3" fillId="0" borderId="0" applyFont="0" applyFill="0" applyBorder="0" applyAlignment="0" applyProtection="0"/>
    <xf numFmtId="0" fontId="3" fillId="23" borderId="0" applyNumberFormat="0" applyFont="0" applyBorder="0" applyAlignment="0" applyProtection="0"/>
    <xf numFmtId="0" fontId="12" fillId="0" borderId="0"/>
    <xf numFmtId="3" fontId="26" fillId="0" borderId="0" applyFill="0" applyBorder="0" applyAlignment="0" applyProtection="0"/>
    <xf numFmtId="0" fontId="27" fillId="0" borderId="0"/>
    <xf numFmtId="3" fontId="26" fillId="0" borderId="0" applyFill="0" applyBorder="0" applyAlignment="0" applyProtection="0"/>
    <xf numFmtId="42" fontId="5" fillId="18" borderId="0"/>
    <xf numFmtId="42" fontId="5" fillId="18" borderId="9">
      <alignment vertical="center"/>
    </xf>
    <xf numFmtId="0" fontId="22" fillId="18" borderId="10" applyNumberFormat="0">
      <alignment horizontal="center" vertical="center" wrapText="1"/>
    </xf>
    <xf numFmtId="10" fontId="5" fillId="18" borderId="0"/>
    <xf numFmtId="176" fontId="5" fillId="18" borderId="0"/>
    <xf numFmtId="177" fontId="19" fillId="0" borderId="0" applyBorder="0" applyAlignment="0"/>
    <xf numFmtId="42" fontId="5" fillId="18" borderId="11">
      <alignment horizontal="left"/>
    </xf>
    <xf numFmtId="176" fontId="28" fillId="18" borderId="11">
      <alignment horizontal="left"/>
    </xf>
    <xf numFmtId="177" fontId="19" fillId="0" borderId="0" applyBorder="0" applyAlignment="0"/>
    <xf numFmtId="14" fontId="8" fillId="0" borderId="0" applyNumberFormat="0" applyFill="0" applyBorder="0" applyAlignment="0" applyProtection="0">
      <alignment horizontal="left"/>
    </xf>
    <xf numFmtId="178" fontId="5" fillId="0" borderId="0" applyFont="0" applyFill="0" applyAlignment="0">
      <alignment horizontal="right"/>
    </xf>
    <xf numFmtId="4" fontId="39" fillId="20" borderId="12" applyNumberFormat="0" applyProtection="0">
      <alignment vertical="center"/>
    </xf>
    <xf numFmtId="4" fontId="40" fillId="19" borderId="12" applyNumberFormat="0" applyProtection="0">
      <alignment vertical="center"/>
    </xf>
    <xf numFmtId="4" fontId="39" fillId="19" borderId="12" applyNumberFormat="0" applyProtection="0">
      <alignment horizontal="left" vertical="center" indent="1"/>
    </xf>
    <xf numFmtId="0" fontId="39" fillId="19" borderId="12" applyNumberFormat="0" applyProtection="0">
      <alignment horizontal="left" vertical="top" indent="1"/>
    </xf>
    <xf numFmtId="4" fontId="39" fillId="24" borderId="0" applyNumberFormat="0" applyProtection="0">
      <alignment horizontal="left" vertical="center" indent="1"/>
    </xf>
    <xf numFmtId="0" fontId="5" fillId="25" borderId="0" applyNumberFormat="0" applyProtection="0">
      <alignment horizontal="left" vertical="center" indent="1"/>
    </xf>
    <xf numFmtId="4" fontId="36" fillId="3" borderId="12" applyNumberFormat="0" applyProtection="0">
      <alignment horizontal="right" vertical="center"/>
    </xf>
    <xf numFmtId="4" fontId="36" fillId="9" borderId="12" applyNumberFormat="0" applyProtection="0">
      <alignment horizontal="right" vertical="center"/>
    </xf>
    <xf numFmtId="4" fontId="36" fillId="13" borderId="12" applyNumberFormat="0" applyProtection="0">
      <alignment horizontal="right" vertical="center"/>
    </xf>
    <xf numFmtId="4" fontId="36" fillId="11" borderId="12" applyNumberFormat="0" applyProtection="0">
      <alignment horizontal="right" vertical="center"/>
    </xf>
    <xf numFmtId="4" fontId="36" fillId="12" borderId="12" applyNumberFormat="0" applyProtection="0">
      <alignment horizontal="right" vertical="center"/>
    </xf>
    <xf numFmtId="4" fontId="36" fillId="15" borderId="12" applyNumberFormat="0" applyProtection="0">
      <alignment horizontal="right" vertical="center"/>
    </xf>
    <xf numFmtId="4" fontId="36" fillId="14" borderId="12" applyNumberFormat="0" applyProtection="0">
      <alignment horizontal="right" vertical="center"/>
    </xf>
    <xf numFmtId="4" fontId="36" fillId="26" borderId="12" applyNumberFormat="0" applyProtection="0">
      <alignment horizontal="right" vertical="center"/>
    </xf>
    <xf numFmtId="4" fontId="36" fillId="10" borderId="12" applyNumberFormat="0" applyProtection="0">
      <alignment horizontal="right" vertical="center"/>
    </xf>
    <xf numFmtId="4" fontId="39" fillId="27" borderId="13" applyNumberFormat="0" applyProtection="0">
      <alignment horizontal="left" vertical="center" indent="1"/>
    </xf>
    <xf numFmtId="4" fontId="36" fillId="28" borderId="0" applyNumberFormat="0" applyProtection="0">
      <alignment horizontal="left" vertical="center" indent="1"/>
    </xf>
    <xf numFmtId="4" fontId="41" fillId="29" borderId="0" applyNumberFormat="0" applyProtection="0">
      <alignment horizontal="left" vertical="center" indent="1"/>
    </xf>
    <xf numFmtId="4" fontId="36" fillId="30" borderId="12" applyNumberFormat="0" applyProtection="0">
      <alignment horizontal="right" vertical="center"/>
    </xf>
    <xf numFmtId="4" fontId="36" fillId="28" borderId="0" applyNumberFormat="0" applyProtection="0">
      <alignment horizontal="left" vertical="center" indent="1"/>
    </xf>
    <xf numFmtId="4" fontId="36" fillId="24" borderId="0" applyNumberFormat="0" applyProtection="0">
      <alignment horizontal="left" vertical="center" indent="1"/>
    </xf>
    <xf numFmtId="0" fontId="5" fillId="29" borderId="12" applyNumberFormat="0" applyProtection="0">
      <alignment horizontal="left" vertical="center" indent="1"/>
    </xf>
    <xf numFmtId="0" fontId="5" fillId="29" borderId="12" applyNumberFormat="0" applyProtection="0">
      <alignment horizontal="left" vertical="top" indent="1"/>
    </xf>
    <xf numFmtId="0" fontId="5" fillId="24" borderId="12" applyNumberFormat="0" applyProtection="0">
      <alignment horizontal="left" vertical="center" indent="1"/>
    </xf>
    <xf numFmtId="0" fontId="5" fillId="24" borderId="12" applyNumberFormat="0" applyProtection="0">
      <alignment horizontal="left" vertical="top" indent="1"/>
    </xf>
    <xf numFmtId="0" fontId="5" fillId="31" borderId="12" applyNumberFormat="0" applyProtection="0">
      <alignment horizontal="left" vertical="center" indent="1"/>
    </xf>
    <xf numFmtId="0" fontId="5" fillId="31" borderId="12" applyNumberFormat="0" applyProtection="0">
      <alignment horizontal="left" vertical="top" indent="1"/>
    </xf>
    <xf numFmtId="0" fontId="5" fillId="22" borderId="12" applyNumberFormat="0" applyProtection="0">
      <alignment horizontal="left" vertical="center" indent="1"/>
    </xf>
    <xf numFmtId="0" fontId="5" fillId="22" borderId="12" applyNumberFormat="0" applyProtection="0">
      <alignment horizontal="left" vertical="top" indent="1"/>
    </xf>
    <xf numFmtId="4" fontId="36" fillId="32" borderId="12" applyNumberFormat="0" applyProtection="0">
      <alignment vertical="center"/>
    </xf>
    <xf numFmtId="4" fontId="42" fillId="32" borderId="12" applyNumberFormat="0" applyProtection="0">
      <alignment vertical="center"/>
    </xf>
    <xf numFmtId="4" fontId="36" fillId="32" borderId="12" applyNumberFormat="0" applyProtection="0">
      <alignment horizontal="left" vertical="center" indent="1"/>
    </xf>
    <xf numFmtId="0" fontId="36" fillId="32" borderId="12" applyNumberFormat="0" applyProtection="0">
      <alignment horizontal="left" vertical="top" indent="1"/>
    </xf>
    <xf numFmtId="4" fontId="36" fillId="28" borderId="12" applyNumberFormat="0" applyProtection="0">
      <alignment horizontal="right" vertical="center"/>
    </xf>
    <xf numFmtId="4" fontId="42" fillId="28" borderId="12" applyNumberFormat="0" applyProtection="0">
      <alignment horizontal="right" vertical="center"/>
    </xf>
    <xf numFmtId="4" fontId="36" fillId="30" borderId="12" applyNumberFormat="0" applyProtection="0">
      <alignment horizontal="left" vertical="center" indent="1"/>
    </xf>
    <xf numFmtId="0" fontId="36" fillId="24" borderId="12" applyNumberFormat="0" applyProtection="0">
      <alignment horizontal="left" vertical="top" indent="1"/>
    </xf>
    <xf numFmtId="4" fontId="43" fillId="33" borderId="0" applyNumberFormat="0" applyProtection="0">
      <alignment horizontal="left" vertical="center" indent="1"/>
    </xf>
    <xf numFmtId="4" fontId="44" fillId="28" borderId="12" applyNumberFormat="0" applyProtection="0">
      <alignment horizontal="right" vertical="center"/>
    </xf>
    <xf numFmtId="39" fontId="5" fillId="34" borderId="0"/>
    <xf numFmtId="38" fontId="17" fillId="0" borderId="14"/>
    <xf numFmtId="38" fontId="17" fillId="0" borderId="14"/>
    <xf numFmtId="38" fontId="17" fillId="0" borderId="14"/>
    <xf numFmtId="38" fontId="17" fillId="0" borderId="14"/>
    <xf numFmtId="38" fontId="19" fillId="0" borderId="11"/>
    <xf numFmtId="39" fontId="8" fillId="35" borderId="0"/>
    <xf numFmtId="165" fontId="5" fillId="0" borderId="0">
      <alignment horizontal="left" wrapText="1"/>
    </xf>
    <xf numFmtId="164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40" fontId="29" fillId="0" borderId="0" applyBorder="0">
      <alignment horizontal="right"/>
    </xf>
    <xf numFmtId="41" fontId="30" fillId="18" borderId="0">
      <alignment horizontal="left"/>
    </xf>
    <xf numFmtId="0" fontId="45" fillId="0" borderId="0"/>
    <xf numFmtId="0" fontId="46" fillId="0" borderId="0" applyFill="0" applyBorder="0" applyProtection="0">
      <alignment horizontal="left" vertical="top"/>
    </xf>
    <xf numFmtId="179" fontId="31" fillId="18" borderId="0">
      <alignment horizontal="left" vertical="center"/>
    </xf>
    <xf numFmtId="0" fontId="22" fillId="18" borderId="0">
      <alignment horizontal="left" wrapText="1"/>
    </xf>
    <xf numFmtId="0" fontId="32" fillId="0" borderId="0">
      <alignment horizontal="left" vertical="center"/>
    </xf>
    <xf numFmtId="0" fontId="12" fillId="0" borderId="15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49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49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49" fillId="45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49" fillId="45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49" fillId="38" borderId="0" applyNumberFormat="0" applyBorder="0" applyAlignment="0" applyProtection="0"/>
    <xf numFmtId="0" fontId="2" fillId="46" borderId="0" applyNumberFormat="0" applyBorder="0" applyAlignment="0" applyProtection="0"/>
    <xf numFmtId="0" fontId="2" fillId="41" borderId="0" applyNumberFormat="0" applyBorder="0" applyAlignment="0" applyProtection="0"/>
    <xf numFmtId="0" fontId="49" fillId="47" borderId="0" applyNumberFormat="0" applyBorder="0" applyAlignment="0" applyProtection="0"/>
    <xf numFmtId="0" fontId="50" fillId="48" borderId="0" applyNumberFormat="0" applyBorder="0" applyAlignment="0" applyProtection="0"/>
    <xf numFmtId="0" fontId="50" fillId="49" borderId="0" applyNumberFormat="0" applyBorder="0" applyAlignment="0" applyProtection="0"/>
    <xf numFmtId="0" fontId="50" fillId="50" borderId="0" applyNumberFormat="0" applyBorder="0" applyAlignment="0" applyProtection="0"/>
    <xf numFmtId="0" fontId="2" fillId="36" borderId="22" applyNumberFormat="0" applyFont="0" applyAlignment="0" applyProtection="0"/>
    <xf numFmtId="0" fontId="2" fillId="36" borderId="22" applyNumberFormat="0" applyFont="0" applyAlignment="0" applyProtection="0"/>
    <xf numFmtId="0" fontId="2" fillId="36" borderId="22" applyNumberFormat="0" applyFont="0" applyAlignment="0" applyProtection="0"/>
    <xf numFmtId="9" fontId="5" fillId="0" borderId="0" applyFont="0" applyFill="0" applyBorder="0" applyAlignment="0" applyProtection="0"/>
    <xf numFmtId="0" fontId="5" fillId="51" borderId="4" applyNumberFormat="0">
      <protection locked="0"/>
    </xf>
    <xf numFmtId="0" fontId="5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25" applyNumberFormat="0" applyFill="0" applyAlignment="0" applyProtection="0"/>
    <xf numFmtId="0" fontId="54" fillId="0" borderId="26" applyNumberFormat="0" applyFill="0" applyAlignment="0" applyProtection="0"/>
    <xf numFmtId="0" fontId="55" fillId="0" borderId="27" applyNumberFormat="0" applyFill="0" applyAlignment="0" applyProtection="0"/>
    <xf numFmtId="0" fontId="55" fillId="0" borderId="0" applyNumberFormat="0" applyFill="0" applyBorder="0" applyAlignment="0" applyProtection="0"/>
    <xf numFmtId="0" fontId="56" fillId="52" borderId="0" applyNumberFormat="0" applyBorder="0" applyAlignment="0" applyProtection="0"/>
    <xf numFmtId="0" fontId="57" fillId="53" borderId="0" applyNumberFormat="0" applyBorder="0" applyAlignment="0" applyProtection="0"/>
    <xf numFmtId="0" fontId="58" fillId="54" borderId="0" applyNumberFormat="0" applyBorder="0" applyAlignment="0" applyProtection="0"/>
    <xf numFmtId="0" fontId="59" fillId="55" borderId="28" applyNumberFormat="0" applyAlignment="0" applyProtection="0"/>
    <xf numFmtId="0" fontId="60" fillId="56" borderId="29" applyNumberFormat="0" applyAlignment="0" applyProtection="0"/>
    <xf numFmtId="0" fontId="61" fillId="56" borderId="28" applyNumberFormat="0" applyAlignment="0" applyProtection="0"/>
    <xf numFmtId="0" fontId="62" fillId="0" borderId="30" applyNumberFormat="0" applyFill="0" applyAlignment="0" applyProtection="0"/>
    <xf numFmtId="0" fontId="63" fillId="57" borderId="31" applyNumberFormat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67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67" fillId="61" borderId="0" applyNumberFormat="0" applyBorder="0" applyAlignment="0" applyProtection="0"/>
    <xf numFmtId="0" fontId="67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67" fillId="65" borderId="0" applyNumberFormat="0" applyBorder="0" applyAlignment="0" applyProtection="0"/>
    <xf numFmtId="0" fontId="67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67" fillId="69" borderId="0" applyNumberFormat="0" applyBorder="0" applyAlignment="0" applyProtection="0"/>
    <xf numFmtId="0" fontId="67" fillId="70" borderId="0" applyNumberFormat="0" applyBorder="0" applyAlignment="0" applyProtection="0"/>
    <xf numFmtId="0" fontId="1" fillId="71" borderId="0" applyNumberFormat="0" applyBorder="0" applyAlignment="0" applyProtection="0"/>
    <xf numFmtId="0" fontId="1" fillId="72" borderId="0" applyNumberFormat="0" applyBorder="0" applyAlignment="0" applyProtection="0"/>
    <xf numFmtId="0" fontId="67" fillId="73" borderId="0" applyNumberFormat="0" applyBorder="0" applyAlignment="0" applyProtection="0"/>
    <xf numFmtId="0" fontId="67" fillId="74" borderId="0" applyNumberFormat="0" applyBorder="0" applyAlignment="0" applyProtection="0"/>
    <xf numFmtId="0" fontId="1" fillId="75" borderId="0" applyNumberFormat="0" applyBorder="0" applyAlignment="0" applyProtection="0"/>
    <xf numFmtId="0" fontId="1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8" borderId="0" applyNumberFormat="0" applyBorder="0" applyAlignment="0" applyProtection="0"/>
    <xf numFmtId="0" fontId="1" fillId="79" borderId="0" applyNumberFormat="0" applyBorder="0" applyAlignment="0" applyProtection="0"/>
    <xf numFmtId="0" fontId="1" fillId="80" borderId="0" applyNumberFormat="0" applyBorder="0" applyAlignment="0" applyProtection="0"/>
    <xf numFmtId="0" fontId="67" fillId="81" borderId="0" applyNumberFormat="0" applyBorder="0" applyAlignment="0" applyProtection="0"/>
    <xf numFmtId="0" fontId="68" fillId="0" borderId="0"/>
    <xf numFmtId="0" fontId="68" fillId="0" borderId="0"/>
    <xf numFmtId="0" fontId="68" fillId="0" borderId="0"/>
    <xf numFmtId="0" fontId="1" fillId="36" borderId="22" applyNumberFormat="0" applyFont="0" applyAlignment="0" applyProtection="0"/>
    <xf numFmtId="43" fontId="48" fillId="0" borderId="0" applyFont="0" applyFill="0" applyBorder="0" applyAlignment="0" applyProtection="0"/>
    <xf numFmtId="0" fontId="48" fillId="36" borderId="22" applyNumberFormat="0" applyFont="0" applyAlignment="0" applyProtection="0"/>
    <xf numFmtId="0" fontId="5" fillId="0" borderId="0"/>
    <xf numFmtId="0" fontId="5" fillId="0" borderId="0"/>
    <xf numFmtId="0" fontId="70" fillId="0" borderId="25" applyNumberFormat="0" applyFill="0" applyAlignment="0" applyProtection="0"/>
    <xf numFmtId="0" fontId="71" fillId="0" borderId="26" applyNumberFormat="0" applyFill="0" applyAlignment="0" applyProtection="0"/>
    <xf numFmtId="0" fontId="72" fillId="0" borderId="27" applyNumberFormat="0" applyFill="0" applyAlignment="0" applyProtection="0"/>
    <xf numFmtId="0" fontId="72" fillId="0" borderId="0" applyNumberFormat="0" applyFill="0" applyBorder="0" applyAlignment="0" applyProtection="0"/>
    <xf numFmtId="0" fontId="73" fillId="52" borderId="0" applyNumberFormat="0" applyBorder="0" applyAlignment="0" applyProtection="0"/>
    <xf numFmtId="0" fontId="74" fillId="53" borderId="0" applyNumberFormat="0" applyBorder="0" applyAlignment="0" applyProtection="0"/>
    <xf numFmtId="0" fontId="75" fillId="54" borderId="0" applyNumberFormat="0" applyBorder="0" applyAlignment="0" applyProtection="0"/>
    <xf numFmtId="0" fontId="76" fillId="55" borderId="28" applyNumberFormat="0" applyAlignment="0" applyProtection="0"/>
    <xf numFmtId="0" fontId="77" fillId="56" borderId="29" applyNumberFormat="0" applyAlignment="0" applyProtection="0"/>
    <xf numFmtId="0" fontId="78" fillId="56" borderId="28" applyNumberFormat="0" applyAlignment="0" applyProtection="0"/>
    <xf numFmtId="0" fontId="79" fillId="0" borderId="30" applyNumberFormat="0" applyFill="0" applyAlignment="0" applyProtection="0"/>
    <xf numFmtId="0" fontId="80" fillId="57" borderId="31" applyNumberFormat="0" applyAlignment="0" applyProtection="0"/>
    <xf numFmtId="0" fontId="81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32" applyNumberFormat="0" applyFill="0" applyAlignment="0" applyProtection="0"/>
    <xf numFmtId="0" fontId="84" fillId="58" borderId="0" applyNumberFormat="0" applyBorder="0" applyAlignment="0" applyProtection="0"/>
    <xf numFmtId="0" fontId="48" fillId="59" borderId="0" applyNumberFormat="0" applyBorder="0" applyAlignment="0" applyProtection="0"/>
    <xf numFmtId="0" fontId="48" fillId="60" borderId="0" applyNumberFormat="0" applyBorder="0" applyAlignment="0" applyProtection="0"/>
    <xf numFmtId="0" fontId="84" fillId="61" borderId="0" applyNumberFormat="0" applyBorder="0" applyAlignment="0" applyProtection="0"/>
    <xf numFmtId="0" fontId="84" fillId="62" borderId="0" applyNumberFormat="0" applyBorder="0" applyAlignment="0" applyProtection="0"/>
    <xf numFmtId="0" fontId="48" fillId="63" borderId="0" applyNumberFormat="0" applyBorder="0" applyAlignment="0" applyProtection="0"/>
    <xf numFmtId="0" fontId="48" fillId="64" borderId="0" applyNumberFormat="0" applyBorder="0" applyAlignment="0" applyProtection="0"/>
    <xf numFmtId="0" fontId="84" fillId="65" borderId="0" applyNumberFormat="0" applyBorder="0" applyAlignment="0" applyProtection="0"/>
    <xf numFmtId="0" fontId="84" fillId="66" borderId="0" applyNumberFormat="0" applyBorder="0" applyAlignment="0" applyProtection="0"/>
    <xf numFmtId="0" fontId="48" fillId="67" borderId="0" applyNumberFormat="0" applyBorder="0" applyAlignment="0" applyProtection="0"/>
    <xf numFmtId="0" fontId="48" fillId="68" borderId="0" applyNumberFormat="0" applyBorder="0" applyAlignment="0" applyProtection="0"/>
    <xf numFmtId="0" fontId="84" fillId="69" borderId="0" applyNumberFormat="0" applyBorder="0" applyAlignment="0" applyProtection="0"/>
    <xf numFmtId="0" fontId="84" fillId="70" borderId="0" applyNumberFormat="0" applyBorder="0" applyAlignment="0" applyProtection="0"/>
    <xf numFmtId="0" fontId="48" fillId="71" borderId="0" applyNumberFormat="0" applyBorder="0" applyAlignment="0" applyProtection="0"/>
    <xf numFmtId="0" fontId="48" fillId="72" borderId="0" applyNumberFormat="0" applyBorder="0" applyAlignment="0" applyProtection="0"/>
    <xf numFmtId="0" fontId="84" fillId="73" borderId="0" applyNumberFormat="0" applyBorder="0" applyAlignment="0" applyProtection="0"/>
    <xf numFmtId="0" fontId="84" fillId="74" borderId="0" applyNumberFormat="0" applyBorder="0" applyAlignment="0" applyProtection="0"/>
    <xf numFmtId="0" fontId="48" fillId="75" borderId="0" applyNumberFormat="0" applyBorder="0" applyAlignment="0" applyProtection="0"/>
    <xf numFmtId="0" fontId="48" fillId="76" borderId="0" applyNumberFormat="0" applyBorder="0" applyAlignment="0" applyProtection="0"/>
    <xf numFmtId="0" fontId="84" fillId="77" borderId="0" applyNumberFormat="0" applyBorder="0" applyAlignment="0" applyProtection="0"/>
    <xf numFmtId="0" fontId="84" fillId="78" borderId="0" applyNumberFormat="0" applyBorder="0" applyAlignment="0" applyProtection="0"/>
    <xf numFmtId="0" fontId="48" fillId="79" borderId="0" applyNumberFormat="0" applyBorder="0" applyAlignment="0" applyProtection="0"/>
    <xf numFmtId="0" fontId="48" fillId="80" borderId="0" applyNumberFormat="0" applyBorder="0" applyAlignment="0" applyProtection="0"/>
    <xf numFmtId="0" fontId="84" fillId="81" borderId="0" applyNumberFormat="0" applyBorder="0" applyAlignment="0" applyProtection="0"/>
    <xf numFmtId="0" fontId="76" fillId="55" borderId="28" applyNumberFormat="0" applyAlignment="0" applyProtection="0"/>
    <xf numFmtId="0" fontId="84" fillId="58" borderId="0" applyNumberFormat="0" applyBorder="0" applyAlignment="0" applyProtection="0"/>
    <xf numFmtId="0" fontId="84" fillId="62" borderId="0" applyNumberFormat="0" applyBorder="0" applyAlignment="0" applyProtection="0"/>
    <xf numFmtId="0" fontId="84" fillId="66" borderId="0" applyNumberFormat="0" applyBorder="0" applyAlignment="0" applyProtection="0"/>
    <xf numFmtId="0" fontId="84" fillId="70" borderId="0" applyNumberFormat="0" applyBorder="0" applyAlignment="0" applyProtection="0"/>
    <xf numFmtId="0" fontId="84" fillId="74" borderId="0" applyNumberFormat="0" applyBorder="0" applyAlignment="0" applyProtection="0"/>
    <xf numFmtId="0" fontId="84" fillId="78" borderId="0" applyNumberFormat="0" applyBorder="0" applyAlignment="0" applyProtection="0"/>
    <xf numFmtId="4" fontId="88" fillId="0" borderId="0" applyFont="0" applyFill="0" applyBorder="0" applyAlignment="0" applyProtection="0"/>
    <xf numFmtId="8" fontId="88" fillId="0" borderId="0" applyFont="0" applyFill="0" applyBorder="0" applyAlignment="0" applyProtection="0"/>
    <xf numFmtId="0" fontId="48" fillId="0" borderId="0"/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2" fillId="2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36" fillId="30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2" fillId="2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2" fillId="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36" fillId="9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2" fillId="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2" fillId="4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36" fillId="21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2" fillId="4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2" fillId="5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36" fillId="5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2" fillId="5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2" fillId="6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36" fillId="8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2" fillId="6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2" fillId="7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36" fillId="3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2" fillId="7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2" fillId="8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36" fillId="84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2" fillId="8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2" fillId="9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36" fillId="9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2" fillId="9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2" fillId="10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36" fillId="14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2" fillId="10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2" fillId="5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36" fillId="85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2" fillId="5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2" fillId="8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36" fillId="84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2" fillId="8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2" fillId="11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36" fillId="7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2" fillId="11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92" fillId="84" borderId="0" applyNumberFormat="0" applyBorder="0" applyAlignment="0" applyProtection="0"/>
    <xf numFmtId="0" fontId="84" fillId="61" borderId="0" applyNumberFormat="0" applyBorder="0" applyAlignment="0" applyProtection="0"/>
    <xf numFmtId="0" fontId="84" fillId="61" borderId="0" applyNumberFormat="0" applyBorder="0" applyAlignment="0" applyProtection="0"/>
    <xf numFmtId="0" fontId="84" fillId="61" borderId="0" applyNumberFormat="0" applyBorder="0" applyAlignment="0" applyProtection="0"/>
    <xf numFmtId="0" fontId="84" fillId="61" borderId="0" applyNumberFormat="0" applyBorder="0" applyAlignment="0" applyProtection="0"/>
    <xf numFmtId="0" fontId="84" fillId="61" borderId="0" applyNumberFormat="0" applyBorder="0" applyAlignment="0" applyProtection="0"/>
    <xf numFmtId="0" fontId="84" fillId="61" borderId="0" applyNumberFormat="0" applyBorder="0" applyAlignment="0" applyProtection="0"/>
    <xf numFmtId="0" fontId="84" fillId="61" borderId="0" applyNumberFormat="0" applyBorder="0" applyAlignment="0" applyProtection="0"/>
    <xf numFmtId="0" fontId="92" fillId="9" borderId="0" applyNumberFormat="0" applyBorder="0" applyAlignment="0" applyProtection="0"/>
    <xf numFmtId="0" fontId="84" fillId="65" borderId="0" applyNumberFormat="0" applyBorder="0" applyAlignment="0" applyProtection="0"/>
    <xf numFmtId="0" fontId="84" fillId="65" borderId="0" applyNumberFormat="0" applyBorder="0" applyAlignment="0" applyProtection="0"/>
    <xf numFmtId="0" fontId="84" fillId="65" borderId="0" applyNumberFormat="0" applyBorder="0" applyAlignment="0" applyProtection="0"/>
    <xf numFmtId="0" fontId="84" fillId="65" borderId="0" applyNumberFormat="0" applyBorder="0" applyAlignment="0" applyProtection="0"/>
    <xf numFmtId="0" fontId="84" fillId="65" borderId="0" applyNumberFormat="0" applyBorder="0" applyAlignment="0" applyProtection="0"/>
    <xf numFmtId="0" fontId="84" fillId="65" borderId="0" applyNumberFormat="0" applyBorder="0" applyAlignment="0" applyProtection="0"/>
    <xf numFmtId="0" fontId="84" fillId="65" borderId="0" applyNumberFormat="0" applyBorder="0" applyAlignment="0" applyProtection="0"/>
    <xf numFmtId="0" fontId="92" fillId="14" borderId="0" applyNumberFormat="0" applyBorder="0" applyAlignment="0" applyProtection="0"/>
    <xf numFmtId="0" fontId="84" fillId="69" borderId="0" applyNumberFormat="0" applyBorder="0" applyAlignment="0" applyProtection="0"/>
    <xf numFmtId="0" fontId="84" fillId="69" borderId="0" applyNumberFormat="0" applyBorder="0" applyAlignment="0" applyProtection="0"/>
    <xf numFmtId="0" fontId="84" fillId="69" borderId="0" applyNumberFormat="0" applyBorder="0" applyAlignment="0" applyProtection="0"/>
    <xf numFmtId="0" fontId="84" fillId="69" borderId="0" applyNumberFormat="0" applyBorder="0" applyAlignment="0" applyProtection="0"/>
    <xf numFmtId="0" fontId="84" fillId="69" borderId="0" applyNumberFormat="0" applyBorder="0" applyAlignment="0" applyProtection="0"/>
    <xf numFmtId="0" fontId="84" fillId="69" borderId="0" applyNumberFormat="0" applyBorder="0" applyAlignment="0" applyProtection="0"/>
    <xf numFmtId="0" fontId="84" fillId="69" borderId="0" applyNumberFormat="0" applyBorder="0" applyAlignment="0" applyProtection="0"/>
    <xf numFmtId="0" fontId="92" fillId="85" borderId="0" applyNumberFormat="0" applyBorder="0" applyAlignment="0" applyProtection="0"/>
    <xf numFmtId="0" fontId="84" fillId="73" borderId="0" applyNumberFormat="0" applyBorder="0" applyAlignment="0" applyProtection="0"/>
    <xf numFmtId="0" fontId="84" fillId="73" borderId="0" applyNumberFormat="0" applyBorder="0" applyAlignment="0" applyProtection="0"/>
    <xf numFmtId="0" fontId="84" fillId="73" borderId="0" applyNumberFormat="0" applyBorder="0" applyAlignment="0" applyProtection="0"/>
    <xf numFmtId="0" fontId="84" fillId="73" borderId="0" applyNumberFormat="0" applyBorder="0" applyAlignment="0" applyProtection="0"/>
    <xf numFmtId="0" fontId="84" fillId="73" borderId="0" applyNumberFormat="0" applyBorder="0" applyAlignment="0" applyProtection="0"/>
    <xf numFmtId="0" fontId="84" fillId="73" borderId="0" applyNumberFormat="0" applyBorder="0" applyAlignment="0" applyProtection="0"/>
    <xf numFmtId="0" fontId="84" fillId="73" borderId="0" applyNumberFormat="0" applyBorder="0" applyAlignment="0" applyProtection="0"/>
    <xf numFmtId="0" fontId="92" fillId="84" borderId="0" applyNumberFormat="0" applyBorder="0" applyAlignment="0" applyProtection="0"/>
    <xf numFmtId="0" fontId="84" fillId="77" borderId="0" applyNumberFormat="0" applyBorder="0" applyAlignment="0" applyProtection="0"/>
    <xf numFmtId="0" fontId="84" fillId="77" borderId="0" applyNumberFormat="0" applyBorder="0" applyAlignment="0" applyProtection="0"/>
    <xf numFmtId="0" fontId="84" fillId="77" borderId="0" applyNumberFormat="0" applyBorder="0" applyAlignment="0" applyProtection="0"/>
    <xf numFmtId="0" fontId="84" fillId="77" borderId="0" applyNumberFormat="0" applyBorder="0" applyAlignment="0" applyProtection="0"/>
    <xf numFmtId="0" fontId="84" fillId="77" borderId="0" applyNumberFormat="0" applyBorder="0" applyAlignment="0" applyProtection="0"/>
    <xf numFmtId="0" fontId="84" fillId="77" borderId="0" applyNumberFormat="0" applyBorder="0" applyAlignment="0" applyProtection="0"/>
    <xf numFmtId="0" fontId="84" fillId="77" borderId="0" applyNumberFormat="0" applyBorder="0" applyAlignment="0" applyProtection="0"/>
    <xf numFmtId="0" fontId="92" fillId="7" borderId="0" applyNumberFormat="0" applyBorder="0" applyAlignment="0" applyProtection="0"/>
    <xf numFmtId="0" fontId="84" fillId="81" borderId="0" applyNumberFormat="0" applyBorder="0" applyAlignment="0" applyProtection="0"/>
    <xf numFmtId="0" fontId="84" fillId="81" borderId="0" applyNumberFormat="0" applyBorder="0" applyAlignment="0" applyProtection="0"/>
    <xf numFmtId="0" fontId="84" fillId="81" borderId="0" applyNumberFormat="0" applyBorder="0" applyAlignment="0" applyProtection="0"/>
    <xf numFmtId="0" fontId="84" fillId="81" borderId="0" applyNumberFormat="0" applyBorder="0" applyAlignment="0" applyProtection="0"/>
    <xf numFmtId="0" fontId="84" fillId="81" borderId="0" applyNumberFormat="0" applyBorder="0" applyAlignment="0" applyProtection="0"/>
    <xf numFmtId="0" fontId="84" fillId="81" borderId="0" applyNumberFormat="0" applyBorder="0" applyAlignment="0" applyProtection="0"/>
    <xf numFmtId="0" fontId="84" fillId="81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49" fillId="86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49" fillId="87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49" fillId="42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49" fillId="88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49" fillId="89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49" fillId="90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93" fillId="41" borderId="0" applyNumberFormat="0" applyBorder="0" applyAlignment="0" applyProtection="0"/>
    <xf numFmtId="0" fontId="74" fillId="53" borderId="0" applyNumberFormat="0" applyBorder="0" applyAlignment="0" applyProtection="0"/>
    <xf numFmtId="0" fontId="74" fillId="53" borderId="0" applyNumberFormat="0" applyBorder="0" applyAlignment="0" applyProtection="0"/>
    <xf numFmtId="0" fontId="74" fillId="53" borderId="0" applyNumberFormat="0" applyBorder="0" applyAlignment="0" applyProtection="0"/>
    <xf numFmtId="0" fontId="74" fillId="53" borderId="0" applyNumberFormat="0" applyBorder="0" applyAlignment="0" applyProtection="0"/>
    <xf numFmtId="0" fontId="74" fillId="53" borderId="0" applyNumberFormat="0" applyBorder="0" applyAlignment="0" applyProtection="0"/>
    <xf numFmtId="0" fontId="74" fillId="53" borderId="0" applyNumberFormat="0" applyBorder="0" applyAlignment="0" applyProtection="0"/>
    <xf numFmtId="0" fontId="74" fillId="53" borderId="0" applyNumberFormat="0" applyBorder="0" applyAlignment="0" applyProtection="0"/>
    <xf numFmtId="0" fontId="94" fillId="91" borderId="36" applyNumberFormat="0" applyAlignment="0" applyProtection="0"/>
    <xf numFmtId="0" fontId="78" fillId="56" borderId="28" applyNumberFormat="0" applyAlignment="0" applyProtection="0"/>
    <xf numFmtId="0" fontId="78" fillId="56" borderId="28" applyNumberFormat="0" applyAlignment="0" applyProtection="0"/>
    <xf numFmtId="0" fontId="78" fillId="56" borderId="28" applyNumberFormat="0" applyAlignment="0" applyProtection="0"/>
    <xf numFmtId="0" fontId="78" fillId="56" borderId="28" applyNumberFormat="0" applyAlignment="0" applyProtection="0"/>
    <xf numFmtId="0" fontId="78" fillId="56" borderId="28" applyNumberFormat="0" applyAlignment="0" applyProtection="0"/>
    <xf numFmtId="0" fontId="78" fillId="56" borderId="28" applyNumberFormat="0" applyAlignment="0" applyProtection="0"/>
    <xf numFmtId="0" fontId="78" fillId="56" borderId="28" applyNumberFormat="0" applyAlignment="0" applyProtection="0"/>
    <xf numFmtId="0" fontId="95" fillId="42" borderId="37" applyNumberFormat="0" applyAlignment="0" applyProtection="0"/>
    <xf numFmtId="0" fontId="80" fillId="57" borderId="31" applyNumberFormat="0" applyAlignment="0" applyProtection="0"/>
    <xf numFmtId="0" fontId="80" fillId="57" borderId="31" applyNumberFormat="0" applyAlignment="0" applyProtection="0"/>
    <xf numFmtId="0" fontId="80" fillId="57" borderId="31" applyNumberFormat="0" applyAlignment="0" applyProtection="0"/>
    <xf numFmtId="0" fontId="80" fillId="57" borderId="31" applyNumberFormat="0" applyAlignment="0" applyProtection="0"/>
    <xf numFmtId="0" fontId="80" fillId="57" borderId="31" applyNumberFormat="0" applyAlignment="0" applyProtection="0"/>
    <xf numFmtId="0" fontId="80" fillId="57" borderId="31" applyNumberFormat="0" applyAlignment="0" applyProtection="0"/>
    <xf numFmtId="0" fontId="80" fillId="57" borderId="31" applyNumberFormat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96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97" fillId="92" borderId="0" applyNumberFormat="0" applyBorder="0" applyAlignment="0" applyProtection="0"/>
    <xf numFmtId="0" fontId="73" fillId="52" borderId="0" applyNumberFormat="0" applyBorder="0" applyAlignment="0" applyProtection="0"/>
    <xf numFmtId="0" fontId="73" fillId="52" borderId="0" applyNumberFormat="0" applyBorder="0" applyAlignment="0" applyProtection="0"/>
    <xf numFmtId="0" fontId="73" fillId="52" borderId="0" applyNumberFormat="0" applyBorder="0" applyAlignment="0" applyProtection="0"/>
    <xf numFmtId="0" fontId="73" fillId="52" borderId="0" applyNumberFormat="0" applyBorder="0" applyAlignment="0" applyProtection="0"/>
    <xf numFmtId="0" fontId="73" fillId="52" borderId="0" applyNumberFormat="0" applyBorder="0" applyAlignment="0" applyProtection="0"/>
    <xf numFmtId="0" fontId="73" fillId="52" borderId="0" applyNumberFormat="0" applyBorder="0" applyAlignment="0" applyProtection="0"/>
    <xf numFmtId="0" fontId="73" fillId="52" borderId="0" applyNumberFormat="0" applyBorder="0" applyAlignment="0" applyProtection="0"/>
    <xf numFmtId="0" fontId="98" fillId="0" borderId="38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99" fillId="0" borderId="39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100" fillId="0" borderId="40" applyNumberFormat="0" applyFill="0" applyAlignment="0" applyProtection="0"/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0" fontId="100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6" fillId="55" borderId="28" applyNumberFormat="0" applyAlignment="0" applyProtection="0"/>
    <xf numFmtId="0" fontId="76" fillId="55" borderId="28" applyNumberFormat="0" applyAlignment="0" applyProtection="0"/>
    <xf numFmtId="0" fontId="76" fillId="55" borderId="28" applyNumberFormat="0" applyAlignment="0" applyProtection="0"/>
    <xf numFmtId="0" fontId="76" fillId="55" borderId="28" applyNumberFormat="0" applyAlignment="0" applyProtection="0"/>
    <xf numFmtId="0" fontId="76" fillId="55" borderId="28" applyNumberFormat="0" applyAlignment="0" applyProtection="0"/>
    <xf numFmtId="0" fontId="76" fillId="55" borderId="28" applyNumberFormat="0" applyAlignment="0" applyProtection="0"/>
    <xf numFmtId="0" fontId="76" fillId="55" borderId="28" applyNumberFormat="0" applyAlignment="0" applyProtection="0"/>
    <xf numFmtId="0" fontId="76" fillId="55" borderId="28" applyNumberFormat="0" applyAlignment="0" applyProtection="0"/>
    <xf numFmtId="0" fontId="76" fillId="55" borderId="28" applyNumberFormat="0" applyAlignment="0" applyProtection="0"/>
    <xf numFmtId="0" fontId="76" fillId="55" borderId="28" applyNumberFormat="0" applyAlignment="0" applyProtection="0"/>
    <xf numFmtId="0" fontId="76" fillId="55" borderId="28" applyNumberFormat="0" applyAlignment="0" applyProtection="0"/>
    <xf numFmtId="0" fontId="76" fillId="55" borderId="28" applyNumberFormat="0" applyAlignment="0" applyProtection="0"/>
    <xf numFmtId="0" fontId="76" fillId="55" borderId="28" applyNumberFormat="0" applyAlignment="0" applyProtection="0"/>
    <xf numFmtId="0" fontId="76" fillId="55" borderId="28" applyNumberFormat="0" applyAlignment="0" applyProtection="0"/>
    <xf numFmtId="0" fontId="76" fillId="55" borderId="28" applyNumberFormat="0" applyAlignment="0" applyProtection="0"/>
    <xf numFmtId="0" fontId="76" fillId="55" borderId="28" applyNumberFormat="0" applyAlignment="0" applyProtection="0"/>
    <xf numFmtId="0" fontId="76" fillId="55" borderId="28" applyNumberFormat="0" applyAlignment="0" applyProtection="0"/>
    <xf numFmtId="0" fontId="76" fillId="55" borderId="28" applyNumberFormat="0" applyAlignment="0" applyProtection="0"/>
    <xf numFmtId="0" fontId="76" fillId="55" borderId="28" applyNumberFormat="0" applyAlignment="0" applyProtection="0"/>
    <xf numFmtId="0" fontId="76" fillId="55" borderId="28" applyNumberFormat="0" applyAlignment="0" applyProtection="0"/>
    <xf numFmtId="0" fontId="76" fillId="55" borderId="28" applyNumberFormat="0" applyAlignment="0" applyProtection="0"/>
    <xf numFmtId="0" fontId="76" fillId="55" borderId="28" applyNumberFormat="0" applyAlignment="0" applyProtection="0"/>
    <xf numFmtId="0" fontId="76" fillId="55" borderId="28" applyNumberFormat="0" applyAlignment="0" applyProtection="0"/>
    <xf numFmtId="0" fontId="76" fillId="55" borderId="28" applyNumberFormat="0" applyAlignment="0" applyProtection="0"/>
    <xf numFmtId="0" fontId="76" fillId="55" borderId="28" applyNumberFormat="0" applyAlignment="0" applyProtection="0"/>
    <xf numFmtId="0" fontId="76" fillId="55" borderId="28" applyNumberFormat="0" applyAlignment="0" applyProtection="0"/>
    <xf numFmtId="0" fontId="76" fillId="55" borderId="28" applyNumberFormat="0" applyAlignment="0" applyProtection="0"/>
    <xf numFmtId="0" fontId="76" fillId="55" borderId="28" applyNumberFormat="0" applyAlignment="0" applyProtection="0"/>
    <xf numFmtId="0" fontId="76" fillId="55" borderId="28" applyNumberFormat="0" applyAlignment="0" applyProtection="0"/>
    <xf numFmtId="0" fontId="76" fillId="55" borderId="28" applyNumberFormat="0" applyAlignment="0" applyProtection="0"/>
    <xf numFmtId="0" fontId="76" fillId="55" borderId="28" applyNumberFormat="0" applyAlignment="0" applyProtection="0"/>
    <xf numFmtId="0" fontId="76" fillId="55" borderId="28" applyNumberFormat="0" applyAlignment="0" applyProtection="0"/>
    <xf numFmtId="0" fontId="76" fillId="55" borderId="28" applyNumberFormat="0" applyAlignment="0" applyProtection="0"/>
    <xf numFmtId="0" fontId="76" fillId="55" borderId="28" applyNumberFormat="0" applyAlignment="0" applyProtection="0"/>
    <xf numFmtId="0" fontId="101" fillId="47" borderId="36" applyNumberFormat="0" applyAlignment="0" applyProtection="0"/>
    <xf numFmtId="0" fontId="76" fillId="55" borderId="28" applyNumberFormat="0" applyAlignment="0" applyProtection="0"/>
    <xf numFmtId="0" fontId="76" fillId="55" borderId="28" applyNumberFormat="0" applyAlignment="0" applyProtection="0"/>
    <xf numFmtId="0" fontId="76" fillId="55" borderId="28" applyNumberFormat="0" applyAlignment="0" applyProtection="0"/>
    <xf numFmtId="0" fontId="76" fillId="55" borderId="28" applyNumberFormat="0" applyAlignment="0" applyProtection="0"/>
    <xf numFmtId="0" fontId="76" fillId="55" borderId="28" applyNumberFormat="0" applyAlignment="0" applyProtection="0"/>
    <xf numFmtId="0" fontId="102" fillId="0" borderId="41" applyNumberFormat="0" applyFill="0" applyAlignment="0" applyProtection="0"/>
    <xf numFmtId="0" fontId="79" fillId="0" borderId="30" applyNumberFormat="0" applyFill="0" applyAlignment="0" applyProtection="0"/>
    <xf numFmtId="0" fontId="79" fillId="0" borderId="30" applyNumberFormat="0" applyFill="0" applyAlignment="0" applyProtection="0"/>
    <xf numFmtId="0" fontId="79" fillId="0" borderId="30" applyNumberFormat="0" applyFill="0" applyAlignment="0" applyProtection="0"/>
    <xf numFmtId="0" fontId="79" fillId="0" borderId="30" applyNumberFormat="0" applyFill="0" applyAlignment="0" applyProtection="0"/>
    <xf numFmtId="0" fontId="79" fillId="0" borderId="30" applyNumberFormat="0" applyFill="0" applyAlignment="0" applyProtection="0"/>
    <xf numFmtId="0" fontId="79" fillId="0" borderId="30" applyNumberFormat="0" applyFill="0" applyAlignment="0" applyProtection="0"/>
    <xf numFmtId="0" fontId="79" fillId="0" borderId="30" applyNumberFormat="0" applyFill="0" applyAlignment="0" applyProtection="0"/>
    <xf numFmtId="0" fontId="103" fillId="47" borderId="0" applyNumberFormat="0" applyBorder="0" applyAlignment="0" applyProtection="0"/>
    <xf numFmtId="0" fontId="75" fillId="54" borderId="0" applyNumberFormat="0" applyBorder="0" applyAlignment="0" applyProtection="0"/>
    <xf numFmtId="0" fontId="75" fillId="54" borderId="0" applyNumberFormat="0" applyBorder="0" applyAlignment="0" applyProtection="0"/>
    <xf numFmtId="0" fontId="75" fillId="54" borderId="0" applyNumberFormat="0" applyBorder="0" applyAlignment="0" applyProtection="0"/>
    <xf numFmtId="0" fontId="75" fillId="54" borderId="0" applyNumberFormat="0" applyBorder="0" applyAlignment="0" applyProtection="0"/>
    <xf numFmtId="0" fontId="75" fillId="54" borderId="0" applyNumberFormat="0" applyBorder="0" applyAlignment="0" applyProtection="0"/>
    <xf numFmtId="0" fontId="75" fillId="54" borderId="0" applyNumberFormat="0" applyBorder="0" applyAlignment="0" applyProtection="0"/>
    <xf numFmtId="0" fontId="75" fillId="54" borderId="0" applyNumberFormat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5" fontId="8" fillId="0" borderId="0">
      <alignment horizontal="left" wrapText="1"/>
    </xf>
    <xf numFmtId="0" fontId="5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" fillId="0" borderId="0"/>
    <xf numFmtId="0" fontId="5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" fillId="0" borderId="0"/>
    <xf numFmtId="0" fontId="5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5" fontId="8" fillId="0" borderId="0">
      <alignment horizontal="left" wrapText="1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75" fontId="5" fillId="0" borderId="0">
      <alignment horizontal="left" wrapText="1"/>
    </xf>
    <xf numFmtId="0" fontId="48" fillId="0" borderId="0"/>
    <xf numFmtId="0" fontId="48" fillId="0" borderId="0"/>
    <xf numFmtId="0" fontId="48" fillId="0" borderId="0"/>
    <xf numFmtId="0" fontId="48" fillId="0" borderId="0"/>
    <xf numFmtId="0" fontId="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" fillId="21" borderId="8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2" fillId="21" borderId="8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2" fillId="21" borderId="8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5" fillId="21" borderId="8" applyNumberFormat="0" applyFont="0" applyAlignment="0" applyProtection="0"/>
    <xf numFmtId="0" fontId="2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5" fillId="46" borderId="8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2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2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2" fillId="21" borderId="8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2" fillId="21" borderId="8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2" fillId="21" borderId="8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2" fillId="21" borderId="8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2" fillId="21" borderId="8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48" fillId="36" borderId="22" applyNumberFormat="0" applyFont="0" applyAlignment="0" applyProtection="0"/>
    <xf numFmtId="0" fontId="104" fillId="91" borderId="42" applyNumberFormat="0" applyAlignment="0" applyProtection="0"/>
    <xf numFmtId="0" fontId="77" fillId="56" borderId="29" applyNumberFormat="0" applyAlignment="0" applyProtection="0"/>
    <xf numFmtId="0" fontId="77" fillId="56" borderId="29" applyNumberFormat="0" applyAlignment="0" applyProtection="0"/>
    <xf numFmtId="0" fontId="77" fillId="56" borderId="29" applyNumberFormat="0" applyAlignment="0" applyProtection="0"/>
    <xf numFmtId="0" fontId="77" fillId="56" borderId="29" applyNumberFormat="0" applyAlignment="0" applyProtection="0"/>
    <xf numFmtId="0" fontId="77" fillId="56" borderId="29" applyNumberFormat="0" applyAlignment="0" applyProtection="0"/>
    <xf numFmtId="0" fontId="77" fillId="56" borderId="29" applyNumberFormat="0" applyAlignment="0" applyProtection="0"/>
    <xf numFmtId="0" fontId="77" fillId="56" borderId="29" applyNumberFormat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4" fontId="39" fillId="20" borderId="12" applyNumberFormat="0" applyProtection="0">
      <alignment vertical="center"/>
    </xf>
    <xf numFmtId="4" fontId="36" fillId="19" borderId="42" applyNumberFormat="0" applyProtection="0">
      <alignment vertical="center"/>
    </xf>
    <xf numFmtId="4" fontId="40" fillId="19" borderId="12" applyNumberFormat="0" applyProtection="0">
      <alignment vertical="center"/>
    </xf>
    <xf numFmtId="4" fontId="42" fillId="19" borderId="42" applyNumberFormat="0" applyProtection="0">
      <alignment vertical="center"/>
    </xf>
    <xf numFmtId="4" fontId="39" fillId="19" borderId="12" applyNumberFormat="0" applyProtection="0">
      <alignment horizontal="left" vertical="center" indent="1"/>
    </xf>
    <xf numFmtId="4" fontId="36" fillId="19" borderId="42" applyNumberFormat="0" applyProtection="0">
      <alignment horizontal="left" vertical="center" indent="1"/>
    </xf>
    <xf numFmtId="0" fontId="39" fillId="19" borderId="12" applyNumberFormat="0" applyProtection="0">
      <alignment horizontal="left" vertical="top" indent="1"/>
    </xf>
    <xf numFmtId="4" fontId="36" fillId="19" borderId="42" applyNumberFormat="0" applyProtection="0">
      <alignment horizontal="left" vertical="center" indent="1"/>
    </xf>
    <xf numFmtId="4" fontId="39" fillId="24" borderId="0" applyNumberFormat="0" applyProtection="0">
      <alignment horizontal="left" vertical="center" indent="1"/>
    </xf>
    <xf numFmtId="0" fontId="5" fillId="93" borderId="42" applyNumberFormat="0" applyProtection="0">
      <alignment horizontal="left" vertical="center" indent="1"/>
    </xf>
    <xf numFmtId="4" fontId="36" fillId="3" borderId="12" applyNumberFormat="0" applyProtection="0">
      <alignment horizontal="right" vertical="center"/>
    </xf>
    <xf numFmtId="4" fontId="36" fillId="94" borderId="42" applyNumberFormat="0" applyProtection="0">
      <alignment horizontal="right" vertical="center"/>
    </xf>
    <xf numFmtId="4" fontId="36" fillId="9" borderId="12" applyNumberFormat="0" applyProtection="0">
      <alignment horizontal="right" vertical="center"/>
    </xf>
    <xf numFmtId="4" fontId="36" fillId="95" borderId="42" applyNumberFormat="0" applyProtection="0">
      <alignment horizontal="right" vertical="center"/>
    </xf>
    <xf numFmtId="4" fontId="36" fillId="13" borderId="12" applyNumberFormat="0" applyProtection="0">
      <alignment horizontal="right" vertical="center"/>
    </xf>
    <xf numFmtId="4" fontId="36" fillId="96" borderId="42" applyNumberFormat="0" applyProtection="0">
      <alignment horizontal="right" vertical="center"/>
    </xf>
    <xf numFmtId="4" fontId="36" fillId="11" borderId="12" applyNumberFormat="0" applyProtection="0">
      <alignment horizontal="right" vertical="center"/>
    </xf>
    <xf numFmtId="4" fontId="36" fillId="82" borderId="42" applyNumberFormat="0" applyProtection="0">
      <alignment horizontal="right" vertical="center"/>
    </xf>
    <xf numFmtId="4" fontId="36" fillId="12" borderId="12" applyNumberFormat="0" applyProtection="0">
      <alignment horizontal="right" vertical="center"/>
    </xf>
    <xf numFmtId="4" fontId="36" fillId="97" borderId="42" applyNumberFormat="0" applyProtection="0">
      <alignment horizontal="right" vertical="center"/>
    </xf>
    <xf numFmtId="4" fontId="36" fillId="15" borderId="12" applyNumberFormat="0" applyProtection="0">
      <alignment horizontal="right" vertical="center"/>
    </xf>
    <xf numFmtId="4" fontId="36" fillId="98" borderId="42" applyNumberFormat="0" applyProtection="0">
      <alignment horizontal="right" vertical="center"/>
    </xf>
    <xf numFmtId="4" fontId="36" fillId="14" borderId="12" applyNumberFormat="0" applyProtection="0">
      <alignment horizontal="right" vertical="center"/>
    </xf>
    <xf numFmtId="4" fontId="36" fillId="99" borderId="42" applyNumberFormat="0" applyProtection="0">
      <alignment horizontal="right" vertical="center"/>
    </xf>
    <xf numFmtId="4" fontId="36" fillId="26" borderId="12" applyNumberFormat="0" applyProtection="0">
      <alignment horizontal="right" vertical="center"/>
    </xf>
    <xf numFmtId="4" fontId="36" fillId="100" borderId="42" applyNumberFormat="0" applyProtection="0">
      <alignment horizontal="right" vertical="center"/>
    </xf>
    <xf numFmtId="4" fontId="36" fillId="10" borderId="12" applyNumberFormat="0" applyProtection="0">
      <alignment horizontal="right" vertical="center"/>
    </xf>
    <xf numFmtId="4" fontId="36" fillId="101" borderId="42" applyNumberFormat="0" applyProtection="0">
      <alignment horizontal="right" vertical="center"/>
    </xf>
    <xf numFmtId="4" fontId="39" fillId="27" borderId="13" applyNumberFormat="0" applyProtection="0">
      <alignment horizontal="left" vertical="center" indent="1"/>
    </xf>
    <xf numFmtId="4" fontId="39" fillId="102" borderId="42" applyNumberFormat="0" applyProtection="0">
      <alignment horizontal="left" vertical="center" indent="1"/>
    </xf>
    <xf numFmtId="4" fontId="36" fillId="28" borderId="0" applyNumberFormat="0" applyProtection="0">
      <alignment horizontal="left" vertical="center" indent="1"/>
    </xf>
    <xf numFmtId="4" fontId="36" fillId="103" borderId="43" applyNumberFormat="0" applyProtection="0">
      <alignment horizontal="left" vertical="center" indent="1"/>
    </xf>
    <xf numFmtId="4" fontId="36" fillId="30" borderId="12" applyNumberFormat="0" applyProtection="0">
      <alignment horizontal="right" vertical="center"/>
    </xf>
    <xf numFmtId="0" fontId="5" fillId="93" borderId="42" applyNumberFormat="0" applyProtection="0">
      <alignment horizontal="left" vertical="center" indent="1"/>
    </xf>
    <xf numFmtId="4" fontId="36" fillId="28" borderId="0" applyNumberFormat="0" applyProtection="0">
      <alignment horizontal="left" vertical="center" indent="1"/>
    </xf>
    <xf numFmtId="4" fontId="36" fillId="103" borderId="42" applyNumberFormat="0" applyProtection="0">
      <alignment horizontal="left" vertical="center" indent="1"/>
    </xf>
    <xf numFmtId="4" fontId="36" fillId="24" borderId="0" applyNumberFormat="0" applyProtection="0">
      <alignment horizontal="left" vertical="center" indent="1"/>
    </xf>
    <xf numFmtId="4" fontId="36" fillId="104" borderId="42" applyNumberFormat="0" applyProtection="0">
      <alignment horizontal="left" vertical="center" indent="1"/>
    </xf>
    <xf numFmtId="0" fontId="5" fillId="29" borderId="12" applyNumberFormat="0" applyProtection="0">
      <alignment horizontal="left" vertical="center" indent="1"/>
    </xf>
    <xf numFmtId="0" fontId="5" fillId="104" borderId="42" applyNumberFormat="0" applyProtection="0">
      <alignment horizontal="left" vertical="center" indent="1"/>
    </xf>
    <xf numFmtId="0" fontId="5" fillId="29" borderId="12" applyNumberFormat="0" applyProtection="0">
      <alignment horizontal="left" vertical="top" indent="1"/>
    </xf>
    <xf numFmtId="0" fontId="5" fillId="104" borderId="42" applyNumberFormat="0" applyProtection="0">
      <alignment horizontal="left" vertical="center" indent="1"/>
    </xf>
    <xf numFmtId="0" fontId="5" fillId="24" borderId="12" applyNumberFormat="0" applyProtection="0">
      <alignment horizontal="left" vertical="center" indent="1"/>
    </xf>
    <xf numFmtId="0" fontId="5" fillId="83" borderId="42" applyNumberFormat="0" applyProtection="0">
      <alignment horizontal="left" vertical="center" indent="1"/>
    </xf>
    <xf numFmtId="0" fontId="5" fillId="24" borderId="12" applyNumberFormat="0" applyProtection="0">
      <alignment horizontal="left" vertical="top" indent="1"/>
    </xf>
    <xf numFmtId="0" fontId="5" fillId="83" borderId="42" applyNumberFormat="0" applyProtection="0">
      <alignment horizontal="left" vertical="center" indent="1"/>
    </xf>
    <xf numFmtId="0" fontId="5" fillId="31" borderId="12" applyNumberFormat="0" applyProtection="0">
      <alignment horizontal="left" vertical="center" indent="1"/>
    </xf>
    <xf numFmtId="0" fontId="5" fillId="16" borderId="42" applyNumberFormat="0" applyProtection="0">
      <alignment horizontal="left" vertical="center" indent="1"/>
    </xf>
    <xf numFmtId="0" fontId="5" fillId="31" borderId="12" applyNumberFormat="0" applyProtection="0">
      <alignment horizontal="left" vertical="top" indent="1"/>
    </xf>
    <xf numFmtId="0" fontId="5" fillId="16" borderId="42" applyNumberFormat="0" applyProtection="0">
      <alignment horizontal="left" vertical="center" indent="1"/>
    </xf>
    <xf numFmtId="0" fontId="5" fillId="22" borderId="12" applyNumberFormat="0" applyProtection="0">
      <alignment horizontal="left" vertical="center" indent="1"/>
    </xf>
    <xf numFmtId="0" fontId="5" fillId="93" borderId="42" applyNumberFormat="0" applyProtection="0">
      <alignment horizontal="left" vertical="center" indent="1"/>
    </xf>
    <xf numFmtId="0" fontId="5" fillId="22" borderId="12" applyNumberFormat="0" applyProtection="0">
      <alignment horizontal="left" vertical="top" indent="1"/>
    </xf>
    <xf numFmtId="0" fontId="5" fillId="93" borderId="42" applyNumberFormat="0" applyProtection="0">
      <alignment horizontal="left" vertical="center" indent="1"/>
    </xf>
    <xf numFmtId="4" fontId="36" fillId="32" borderId="12" applyNumberFormat="0" applyProtection="0">
      <alignment vertical="center"/>
    </xf>
    <xf numFmtId="4" fontId="36" fillId="32" borderId="42" applyNumberFormat="0" applyProtection="0">
      <alignment vertical="center"/>
    </xf>
    <xf numFmtId="4" fontId="42" fillId="32" borderId="12" applyNumberFormat="0" applyProtection="0">
      <alignment vertical="center"/>
    </xf>
    <xf numFmtId="4" fontId="42" fillId="32" borderId="42" applyNumberFormat="0" applyProtection="0">
      <alignment vertical="center"/>
    </xf>
    <xf numFmtId="4" fontId="36" fillId="32" borderId="12" applyNumberFormat="0" applyProtection="0">
      <alignment horizontal="left" vertical="center" indent="1"/>
    </xf>
    <xf numFmtId="4" fontId="36" fillId="32" borderId="42" applyNumberFormat="0" applyProtection="0">
      <alignment horizontal="left" vertical="center" indent="1"/>
    </xf>
    <xf numFmtId="0" fontId="36" fillId="32" borderId="12" applyNumberFormat="0" applyProtection="0">
      <alignment horizontal="left" vertical="top" indent="1"/>
    </xf>
    <xf numFmtId="4" fontId="36" fillId="32" borderId="42" applyNumberFormat="0" applyProtection="0">
      <alignment horizontal="left" vertical="center" indent="1"/>
    </xf>
    <xf numFmtId="4" fontId="36" fillId="28" borderId="12" applyNumberFormat="0" applyProtection="0">
      <alignment horizontal="right" vertical="center"/>
    </xf>
    <xf numFmtId="4" fontId="36" fillId="103" borderId="42" applyNumberFormat="0" applyProtection="0">
      <alignment horizontal="right" vertical="center"/>
    </xf>
    <xf numFmtId="4" fontId="42" fillId="28" borderId="12" applyNumberFormat="0" applyProtection="0">
      <alignment horizontal="right" vertical="center"/>
    </xf>
    <xf numFmtId="4" fontId="42" fillId="103" borderId="42" applyNumberFormat="0" applyProtection="0">
      <alignment horizontal="right" vertical="center"/>
    </xf>
    <xf numFmtId="4" fontId="36" fillId="30" borderId="12" applyNumberFormat="0" applyProtection="0">
      <alignment horizontal="left" vertical="center" indent="1"/>
    </xf>
    <xf numFmtId="0" fontId="5" fillId="93" borderId="42" applyNumberFormat="0" applyProtection="0">
      <alignment horizontal="left" vertical="center" indent="1"/>
    </xf>
    <xf numFmtId="0" fontId="36" fillId="24" borderId="12" applyNumberFormat="0" applyProtection="0">
      <alignment horizontal="left" vertical="top" indent="1"/>
    </xf>
    <xf numFmtId="0" fontId="5" fillId="93" borderId="42" applyNumberFormat="0" applyProtection="0">
      <alignment horizontal="left" vertical="center" indent="1"/>
    </xf>
    <xf numFmtId="4" fontId="43" fillId="33" borderId="0" applyNumberFormat="0" applyProtection="0">
      <alignment horizontal="left" vertical="center" indent="1"/>
    </xf>
    <xf numFmtId="0" fontId="105" fillId="0" borderId="0"/>
    <xf numFmtId="4" fontId="44" fillId="28" borderId="12" applyNumberFormat="0" applyProtection="0">
      <alignment horizontal="right" vertical="center"/>
    </xf>
    <xf numFmtId="4" fontId="44" fillId="103" borderId="42" applyNumberFormat="0" applyProtection="0">
      <alignment horizontal="right" vertical="center"/>
    </xf>
    <xf numFmtId="0" fontId="5" fillId="0" borderId="0" applyNumberFormat="0" applyBorder="0" applyAlignment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0" fillId="0" borderId="44" applyNumberFormat="0" applyFill="0" applyAlignment="0" applyProtection="0"/>
    <xf numFmtId="0" fontId="83" fillId="0" borderId="32" applyNumberFormat="0" applyFill="0" applyAlignment="0" applyProtection="0"/>
    <xf numFmtId="0" fontId="83" fillId="0" borderId="32" applyNumberFormat="0" applyFill="0" applyAlignment="0" applyProtection="0"/>
    <xf numFmtId="0" fontId="83" fillId="0" borderId="32" applyNumberFormat="0" applyFill="0" applyAlignment="0" applyProtection="0"/>
    <xf numFmtId="0" fontId="83" fillId="0" borderId="32" applyNumberFormat="0" applyFill="0" applyAlignment="0" applyProtection="0"/>
    <xf numFmtId="0" fontId="83" fillId="0" borderId="32" applyNumberFormat="0" applyFill="0" applyAlignment="0" applyProtection="0"/>
    <xf numFmtId="0" fontId="83" fillId="0" borderId="32" applyNumberFormat="0" applyFill="0" applyAlignment="0" applyProtection="0"/>
    <xf numFmtId="0" fontId="83" fillId="0" borderId="32" applyNumberFormat="0" applyFill="0" applyAlignment="0" applyProtection="0"/>
    <xf numFmtId="0" fontId="106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19" fillId="84" borderId="45" applyBorder="0"/>
    <xf numFmtId="0" fontId="17" fillId="105" borderId="4"/>
    <xf numFmtId="0" fontId="84" fillId="61" borderId="0" applyNumberFormat="0" applyBorder="0" applyAlignment="0" applyProtection="0"/>
    <xf numFmtId="0" fontId="84" fillId="65" borderId="0" applyNumberFormat="0" applyBorder="0" applyAlignment="0" applyProtection="0"/>
    <xf numFmtId="0" fontId="84" fillId="69" borderId="0" applyNumberFormat="0" applyBorder="0" applyAlignment="0" applyProtection="0"/>
    <xf numFmtId="0" fontId="84" fillId="73" borderId="0" applyNumberFormat="0" applyBorder="0" applyAlignment="0" applyProtection="0"/>
    <xf numFmtId="0" fontId="84" fillId="77" borderId="0" applyNumberFormat="0" applyBorder="0" applyAlignment="0" applyProtection="0"/>
    <xf numFmtId="0" fontId="84" fillId="81" borderId="0" applyNumberFormat="0" applyBorder="0" applyAlignment="0" applyProtection="0"/>
    <xf numFmtId="0" fontId="84" fillId="58" borderId="0" applyNumberFormat="0" applyBorder="0" applyAlignment="0" applyProtection="0"/>
    <xf numFmtId="0" fontId="84" fillId="62" borderId="0" applyNumberFormat="0" applyBorder="0" applyAlignment="0" applyProtection="0"/>
    <xf numFmtId="0" fontId="84" fillId="66" borderId="0" applyNumberFormat="0" applyBorder="0" applyAlignment="0" applyProtection="0"/>
    <xf numFmtId="0" fontId="84" fillId="70" borderId="0" applyNumberFormat="0" applyBorder="0" applyAlignment="0" applyProtection="0"/>
    <xf numFmtId="0" fontId="84" fillId="74" borderId="0" applyNumberFormat="0" applyBorder="0" applyAlignment="0" applyProtection="0"/>
    <xf numFmtId="0" fontId="84" fillId="78" borderId="0" applyNumberFormat="0" applyBorder="0" applyAlignment="0" applyProtection="0"/>
    <xf numFmtId="0" fontId="74" fillId="53" borderId="0" applyNumberFormat="0" applyBorder="0" applyAlignment="0" applyProtection="0"/>
    <xf numFmtId="0" fontId="78" fillId="56" borderId="28" applyNumberFormat="0" applyAlignment="0" applyProtection="0"/>
    <xf numFmtId="0" fontId="108" fillId="85" borderId="46" applyNumberFormat="0" applyAlignment="0" applyProtection="0"/>
    <xf numFmtId="0" fontId="108" fillId="85" borderId="46" applyNumberFormat="0" applyAlignment="0" applyProtection="0"/>
    <xf numFmtId="0" fontId="108" fillId="85" borderId="46" applyNumberFormat="0" applyAlignment="0" applyProtection="0"/>
    <xf numFmtId="0" fontId="108" fillId="85" borderId="46" applyNumberFormat="0" applyAlignment="0" applyProtection="0"/>
    <xf numFmtId="0" fontId="108" fillId="85" borderId="46" applyNumberFormat="0" applyAlignment="0" applyProtection="0"/>
    <xf numFmtId="0" fontId="108" fillId="85" borderId="46" applyNumberFormat="0" applyAlignment="0" applyProtection="0"/>
    <xf numFmtId="0" fontId="108" fillId="85" borderId="46" applyNumberFormat="0" applyAlignment="0" applyProtection="0"/>
    <xf numFmtId="0" fontId="108" fillId="85" borderId="46" applyNumberFormat="0" applyAlignment="0" applyProtection="0"/>
    <xf numFmtId="0" fontId="108" fillId="85" borderId="46" applyNumberFormat="0" applyAlignment="0" applyProtection="0"/>
    <xf numFmtId="0" fontId="108" fillId="85" borderId="46" applyNumberFormat="0" applyAlignment="0" applyProtection="0"/>
    <xf numFmtId="0" fontId="108" fillId="85" borderId="46" applyNumberFormat="0" applyAlignment="0" applyProtection="0"/>
    <xf numFmtId="0" fontId="108" fillId="85" borderId="46" applyNumberFormat="0" applyAlignment="0" applyProtection="0"/>
    <xf numFmtId="0" fontId="108" fillId="85" borderId="46" applyNumberFormat="0" applyAlignment="0" applyProtection="0"/>
    <xf numFmtId="0" fontId="108" fillId="85" borderId="46" applyNumberFormat="0" applyAlignment="0" applyProtection="0"/>
    <xf numFmtId="0" fontId="108" fillId="85" borderId="46" applyNumberFormat="0" applyAlignment="0" applyProtection="0"/>
    <xf numFmtId="0" fontId="108" fillId="85" borderId="46" applyNumberFormat="0" applyAlignment="0" applyProtection="0"/>
    <xf numFmtId="0" fontId="108" fillId="85" borderId="46" applyNumberFormat="0" applyAlignment="0" applyProtection="0"/>
    <xf numFmtId="0" fontId="108" fillId="85" borderId="46" applyNumberFormat="0" applyAlignment="0" applyProtection="0"/>
    <xf numFmtId="0" fontId="108" fillId="85" borderId="46" applyNumberFormat="0" applyAlignment="0" applyProtection="0"/>
    <xf numFmtId="0" fontId="80" fillId="57" borderId="31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86" fontId="17" fillId="0" borderId="0"/>
    <xf numFmtId="186" fontId="17" fillId="0" borderId="0"/>
    <xf numFmtId="186" fontId="17" fillId="0" borderId="0"/>
    <xf numFmtId="186" fontId="17" fillId="0" borderId="0"/>
    <xf numFmtId="186" fontId="17" fillId="0" borderId="0"/>
    <xf numFmtId="186" fontId="17" fillId="0" borderId="0"/>
    <xf numFmtId="186" fontId="17" fillId="0" borderId="0"/>
    <xf numFmtId="186" fontId="17" fillId="0" borderId="0"/>
    <xf numFmtId="186" fontId="17" fillId="0" borderId="0"/>
    <xf numFmtId="186" fontId="17" fillId="0" borderId="0"/>
    <xf numFmtId="186" fontId="17" fillId="0" borderId="0"/>
    <xf numFmtId="186" fontId="17" fillId="0" borderId="0"/>
    <xf numFmtId="186" fontId="17" fillId="0" borderId="0"/>
    <xf numFmtId="186" fontId="17" fillId="0" borderId="0"/>
    <xf numFmtId="186" fontId="17" fillId="0" borderId="0"/>
    <xf numFmtId="186" fontId="17" fillId="0" borderId="0"/>
    <xf numFmtId="186" fontId="17" fillId="0" borderId="0"/>
    <xf numFmtId="0" fontId="82" fillId="0" borderId="0" applyNumberFormat="0" applyFill="0" applyBorder="0" applyAlignment="0" applyProtection="0"/>
    <xf numFmtId="0" fontId="73" fillId="52" borderId="0" applyNumberFormat="0" applyBorder="0" applyAlignment="0" applyProtection="0"/>
    <xf numFmtId="0" fontId="70" fillId="0" borderId="25" applyNumberFormat="0" applyFill="0" applyAlignment="0" applyProtection="0"/>
    <xf numFmtId="0" fontId="71" fillId="0" borderId="26" applyNumberFormat="0" applyFill="0" applyAlignment="0" applyProtection="0"/>
    <xf numFmtId="0" fontId="72" fillId="0" borderId="27" applyNumberFormat="0" applyFill="0" applyAlignment="0" applyProtection="0"/>
    <xf numFmtId="0" fontId="72" fillId="0" borderId="0" applyNumberFormat="0" applyFill="0" applyBorder="0" applyAlignment="0" applyProtection="0"/>
    <xf numFmtId="0" fontId="110" fillId="0" borderId="0" applyNumberFormat="0" applyFill="0" applyBorder="0" applyAlignment="0" applyProtection="0">
      <alignment vertical="top"/>
      <protection locked="0"/>
    </xf>
    <xf numFmtId="0" fontId="111" fillId="0" borderId="0" applyNumberFormat="0" applyFill="0" applyBorder="0" applyAlignment="0" applyProtection="0"/>
    <xf numFmtId="0" fontId="17" fillId="0" borderId="24">
      <alignment horizontal="right" vertical="center"/>
    </xf>
    <xf numFmtId="0" fontId="17" fillId="0" borderId="24">
      <alignment horizontal="right" vertical="center"/>
    </xf>
    <xf numFmtId="0" fontId="17" fillId="0" borderId="24">
      <alignment horizontal="right" vertical="center"/>
    </xf>
    <xf numFmtId="0" fontId="17" fillId="0" borderId="24">
      <alignment horizontal="right" vertical="center"/>
    </xf>
    <xf numFmtId="0" fontId="17" fillId="0" borderId="24">
      <alignment horizontal="right" vertical="center"/>
    </xf>
    <xf numFmtId="0" fontId="17" fillId="0" borderId="24">
      <alignment horizontal="right" vertical="center"/>
    </xf>
    <xf numFmtId="0" fontId="17" fillId="0" borderId="24">
      <alignment horizontal="right" vertical="center"/>
    </xf>
    <xf numFmtId="0" fontId="5" fillId="31" borderId="24">
      <alignment horizontal="center" vertical="center"/>
    </xf>
    <xf numFmtId="0" fontId="5" fillId="31" borderId="24">
      <alignment horizontal="center" vertical="center"/>
    </xf>
    <xf numFmtId="0" fontId="5" fillId="31" borderId="24">
      <alignment horizontal="center" vertical="center"/>
    </xf>
    <xf numFmtId="0" fontId="5" fillId="31" borderId="24">
      <alignment horizontal="center" vertical="center"/>
    </xf>
    <xf numFmtId="0" fontId="5" fillId="31" borderId="24">
      <alignment horizontal="center" vertical="center"/>
    </xf>
    <xf numFmtId="0" fontId="5" fillId="31" borderId="24">
      <alignment horizontal="center" vertical="center"/>
    </xf>
    <xf numFmtId="0" fontId="5" fillId="31" borderId="24">
      <alignment horizontal="center" vertical="center"/>
    </xf>
    <xf numFmtId="0" fontId="5" fillId="31" borderId="24">
      <alignment horizontal="center" vertical="center"/>
    </xf>
    <xf numFmtId="0" fontId="5" fillId="31" borderId="24">
      <alignment horizontal="center" vertical="center"/>
    </xf>
    <xf numFmtId="0" fontId="5" fillId="31" borderId="24">
      <alignment horizontal="center" vertical="center"/>
    </xf>
    <xf numFmtId="0" fontId="5" fillId="31" borderId="24">
      <alignment horizontal="center" vertical="center"/>
    </xf>
    <xf numFmtId="0" fontId="5" fillId="31" borderId="24">
      <alignment horizontal="center" vertical="center"/>
    </xf>
    <xf numFmtId="0" fontId="5" fillId="31" borderId="24">
      <alignment horizontal="center" vertical="center"/>
    </xf>
    <xf numFmtId="0" fontId="5" fillId="31" borderId="24">
      <alignment horizontal="center" vertical="center"/>
    </xf>
    <xf numFmtId="0" fontId="17" fillId="0" borderId="24">
      <alignment horizontal="right" vertical="center"/>
    </xf>
    <xf numFmtId="0" fontId="17" fillId="0" borderId="24">
      <alignment horizontal="right" vertical="center"/>
    </xf>
    <xf numFmtId="0" fontId="17" fillId="0" borderId="24">
      <alignment horizontal="right" vertical="center"/>
    </xf>
    <xf numFmtId="0" fontId="17" fillId="0" borderId="24">
      <alignment horizontal="right" vertical="center"/>
    </xf>
    <xf numFmtId="0" fontId="17" fillId="0" borderId="24">
      <alignment horizontal="right" vertical="center"/>
    </xf>
    <xf numFmtId="0" fontId="17" fillId="0" borderId="24">
      <alignment horizontal="right" vertical="center"/>
    </xf>
    <xf numFmtId="0" fontId="17" fillId="0" borderId="24">
      <alignment horizontal="right" vertical="center"/>
    </xf>
    <xf numFmtId="0" fontId="5" fillId="31" borderId="24">
      <alignment horizontal="left" vertical="center"/>
    </xf>
    <xf numFmtId="0" fontId="5" fillId="31" borderId="24">
      <alignment horizontal="left" vertical="center"/>
    </xf>
    <xf numFmtId="0" fontId="5" fillId="31" borderId="24">
      <alignment horizontal="left" vertical="center"/>
    </xf>
    <xf numFmtId="0" fontId="5" fillId="31" borderId="24">
      <alignment horizontal="left" vertical="center"/>
    </xf>
    <xf numFmtId="0" fontId="5" fillId="31" borderId="24">
      <alignment horizontal="left" vertical="center"/>
    </xf>
    <xf numFmtId="0" fontId="5" fillId="31" borderId="24">
      <alignment horizontal="left" vertical="center"/>
    </xf>
    <xf numFmtId="0" fontId="5" fillId="31" borderId="24">
      <alignment horizontal="left" vertical="center"/>
    </xf>
    <xf numFmtId="0" fontId="5" fillId="31" borderId="24">
      <alignment horizontal="left" vertical="center"/>
    </xf>
    <xf numFmtId="0" fontId="5" fillId="31" borderId="24">
      <alignment horizontal="left" vertical="center"/>
    </xf>
    <xf numFmtId="0" fontId="5" fillId="31" borderId="24">
      <alignment horizontal="left" vertical="center"/>
    </xf>
    <xf numFmtId="0" fontId="5" fillId="31" borderId="24">
      <alignment horizontal="left" vertical="center"/>
    </xf>
    <xf numFmtId="0" fontId="5" fillId="31" borderId="24">
      <alignment horizontal="left" vertical="center"/>
    </xf>
    <xf numFmtId="0" fontId="5" fillId="31" borderId="24">
      <alignment horizontal="left" vertical="center"/>
    </xf>
    <xf numFmtId="0" fontId="5" fillId="31" borderId="24">
      <alignment horizontal="left" vertical="center"/>
    </xf>
    <xf numFmtId="0" fontId="48" fillId="31" borderId="20">
      <alignment horizontal="center" vertical="center"/>
    </xf>
    <xf numFmtId="0" fontId="5" fillId="31" borderId="20">
      <alignment horizontal="center" vertical="center"/>
    </xf>
    <xf numFmtId="0" fontId="48" fillId="31" borderId="20">
      <alignment horizontal="center" vertical="center"/>
    </xf>
    <xf numFmtId="0" fontId="112" fillId="31" borderId="24">
      <alignment horizontal="center" vertical="center"/>
    </xf>
    <xf numFmtId="0" fontId="112" fillId="31" borderId="24">
      <alignment horizontal="center" vertical="center"/>
    </xf>
    <xf numFmtId="0" fontId="112" fillId="31" borderId="24">
      <alignment horizontal="center" vertical="center"/>
    </xf>
    <xf numFmtId="0" fontId="112" fillId="31" borderId="24">
      <alignment horizontal="center" vertical="center"/>
    </xf>
    <xf numFmtId="0" fontId="112" fillId="31" borderId="24">
      <alignment horizontal="center" vertical="center"/>
    </xf>
    <xf numFmtId="0" fontId="112" fillId="31" borderId="24">
      <alignment horizontal="center" vertical="center"/>
    </xf>
    <xf numFmtId="0" fontId="112" fillId="31" borderId="24">
      <alignment horizontal="center" vertical="center"/>
    </xf>
    <xf numFmtId="0" fontId="48" fillId="0" borderId="20">
      <alignment horizontal="left" vertical="top"/>
    </xf>
    <xf numFmtId="0" fontId="5" fillId="0" borderId="20">
      <alignment horizontal="left" vertical="top"/>
    </xf>
    <xf numFmtId="0" fontId="48" fillId="0" borderId="20">
      <alignment horizontal="left" vertical="top"/>
    </xf>
    <xf numFmtId="0" fontId="48" fillId="0" borderId="20">
      <alignment horizontal="left" vertical="center"/>
    </xf>
    <xf numFmtId="0" fontId="5" fillId="0" borderId="20">
      <alignment horizontal="left" vertical="center"/>
    </xf>
    <xf numFmtId="0" fontId="48" fillId="0" borderId="20">
      <alignment horizontal="left" vertical="center"/>
    </xf>
    <xf numFmtId="0" fontId="113" fillId="0" borderId="20">
      <alignment horizontal="right" vertical="center"/>
    </xf>
    <xf numFmtId="0" fontId="17" fillId="0" borderId="20">
      <alignment horizontal="right" vertical="center"/>
    </xf>
    <xf numFmtId="0" fontId="113" fillId="0" borderId="20">
      <alignment horizontal="center" vertical="center"/>
    </xf>
    <xf numFmtId="0" fontId="17" fillId="0" borderId="20">
      <alignment horizontal="center" vertical="center"/>
    </xf>
    <xf numFmtId="0" fontId="112" fillId="16" borderId="24"/>
    <xf numFmtId="0" fontId="112" fillId="16" borderId="24"/>
    <xf numFmtId="0" fontId="112" fillId="16" borderId="24"/>
    <xf numFmtId="0" fontId="112" fillId="16" borderId="24"/>
    <xf numFmtId="0" fontId="112" fillId="16" borderId="24"/>
    <xf numFmtId="0" fontId="112" fillId="16" borderId="24"/>
    <xf numFmtId="0" fontId="112" fillId="16" borderId="24"/>
    <xf numFmtId="0" fontId="112" fillId="0" borderId="24">
      <alignment horizontal="center" vertical="center" wrapText="1"/>
    </xf>
    <xf numFmtId="0" fontId="112" fillId="0" borderId="24">
      <alignment horizontal="center" vertical="center" wrapText="1"/>
    </xf>
    <xf numFmtId="0" fontId="112" fillId="0" borderId="24">
      <alignment horizontal="center" vertical="center" wrapText="1"/>
    </xf>
    <xf numFmtId="0" fontId="112" fillId="0" borderId="24">
      <alignment horizontal="center" vertical="center" wrapText="1"/>
    </xf>
    <xf numFmtId="0" fontId="112" fillId="0" borderId="24">
      <alignment horizontal="center" vertical="center" wrapText="1"/>
    </xf>
    <xf numFmtId="0" fontId="112" fillId="0" borderId="24">
      <alignment horizontal="center" vertical="center" wrapText="1"/>
    </xf>
    <xf numFmtId="0" fontId="112" fillId="0" borderId="24">
      <alignment horizontal="center" vertical="center" wrapText="1"/>
    </xf>
    <xf numFmtId="0" fontId="114" fillId="31" borderId="24">
      <alignment horizontal="left" vertical="center" indent="1"/>
    </xf>
    <xf numFmtId="0" fontId="114" fillId="31" borderId="24">
      <alignment horizontal="left" vertical="center" indent="1"/>
    </xf>
    <xf numFmtId="0" fontId="114" fillId="31" borderId="24">
      <alignment horizontal="left" vertical="center" indent="1"/>
    </xf>
    <xf numFmtId="0" fontId="114" fillId="31" borderId="24">
      <alignment horizontal="left" vertical="center" indent="1"/>
    </xf>
    <xf numFmtId="0" fontId="114" fillId="31" borderId="24">
      <alignment horizontal="left" vertical="center" indent="1"/>
    </xf>
    <xf numFmtId="0" fontId="114" fillId="31" borderId="24">
      <alignment horizontal="left" vertical="center" indent="1"/>
    </xf>
    <xf numFmtId="0" fontId="114" fillId="31" borderId="24">
      <alignment horizontal="left" vertical="center" indent="1"/>
    </xf>
    <xf numFmtId="0" fontId="48" fillId="31" borderId="20">
      <alignment horizontal="left" vertical="center"/>
    </xf>
    <xf numFmtId="0" fontId="5" fillId="31" borderId="20">
      <alignment horizontal="left" vertical="center"/>
    </xf>
    <xf numFmtId="0" fontId="48" fillId="31" borderId="20">
      <alignment horizontal="left" vertical="center"/>
    </xf>
    <xf numFmtId="0" fontId="112" fillId="31" borderId="24">
      <alignment horizontal="center" vertical="center"/>
    </xf>
    <xf numFmtId="0" fontId="112" fillId="31" borderId="24">
      <alignment horizontal="center" vertical="center"/>
    </xf>
    <xf numFmtId="0" fontId="112" fillId="31" borderId="24">
      <alignment horizontal="center" vertical="center"/>
    </xf>
    <xf numFmtId="0" fontId="112" fillId="31" borderId="24">
      <alignment horizontal="center" vertical="center"/>
    </xf>
    <xf numFmtId="0" fontId="112" fillId="31" borderId="24">
      <alignment horizontal="center" vertical="center"/>
    </xf>
    <xf numFmtId="0" fontId="112" fillId="31" borderId="24">
      <alignment horizontal="center" vertical="center"/>
    </xf>
    <xf numFmtId="0" fontId="112" fillId="31" borderId="24">
      <alignment horizontal="center" vertical="center"/>
    </xf>
    <xf numFmtId="0" fontId="115" fillId="16" borderId="20">
      <alignment horizontal="right" vertical="center"/>
    </xf>
    <xf numFmtId="0" fontId="19" fillId="16" borderId="20">
      <alignment horizontal="right" vertical="center"/>
    </xf>
    <xf numFmtId="0" fontId="83" fillId="16" borderId="20">
      <alignment horizontal="center" vertical="center"/>
    </xf>
    <xf numFmtId="0" fontId="22" fillId="16" borderId="20">
      <alignment horizontal="center" vertical="center"/>
    </xf>
    <xf numFmtId="0" fontId="115" fillId="16" borderId="20">
      <alignment horizontal="right" vertical="center"/>
    </xf>
    <xf numFmtId="0" fontId="19" fillId="16" borderId="20">
      <alignment horizontal="right" vertical="center"/>
    </xf>
    <xf numFmtId="0" fontId="83" fillId="16" borderId="20">
      <alignment horizontal="left" vertical="center"/>
    </xf>
    <xf numFmtId="0" fontId="22" fillId="16" borderId="20">
      <alignment horizontal="left" vertical="center"/>
    </xf>
    <xf numFmtId="0" fontId="76" fillId="55" borderId="28" applyNumberFormat="0" applyAlignment="0" applyProtection="0"/>
    <xf numFmtId="0" fontId="116" fillId="7" borderId="36" applyNumberFormat="0" applyAlignment="0" applyProtection="0"/>
    <xf numFmtId="0" fontId="116" fillId="7" borderId="36" applyNumberFormat="0" applyAlignment="0" applyProtection="0"/>
    <xf numFmtId="0" fontId="116" fillId="7" borderId="36" applyNumberFormat="0" applyAlignment="0" applyProtection="0"/>
    <xf numFmtId="0" fontId="116" fillId="7" borderId="36" applyNumberFormat="0" applyAlignment="0" applyProtection="0"/>
    <xf numFmtId="0" fontId="116" fillId="7" borderId="36" applyNumberFormat="0" applyAlignment="0" applyProtection="0"/>
    <xf numFmtId="0" fontId="116" fillId="7" borderId="36" applyNumberFormat="0" applyAlignment="0" applyProtection="0"/>
    <xf numFmtId="0" fontId="116" fillId="7" borderId="36" applyNumberFormat="0" applyAlignment="0" applyProtection="0"/>
    <xf numFmtId="0" fontId="116" fillId="7" borderId="36" applyNumberFormat="0" applyAlignment="0" applyProtection="0"/>
    <xf numFmtId="0" fontId="116" fillId="7" borderId="36" applyNumberFormat="0" applyAlignment="0" applyProtection="0"/>
    <xf numFmtId="0" fontId="116" fillId="7" borderId="36" applyNumberFormat="0" applyAlignment="0" applyProtection="0"/>
    <xf numFmtId="0" fontId="116" fillId="7" borderId="36" applyNumberFormat="0" applyAlignment="0" applyProtection="0"/>
    <xf numFmtId="0" fontId="116" fillId="7" borderId="36" applyNumberFormat="0" applyAlignment="0" applyProtection="0"/>
    <xf numFmtId="0" fontId="116" fillId="7" borderId="36" applyNumberFormat="0" applyAlignment="0" applyProtection="0"/>
    <xf numFmtId="0" fontId="116" fillId="7" borderId="36" applyNumberFormat="0" applyAlignment="0" applyProtection="0"/>
    <xf numFmtId="0" fontId="116" fillId="7" borderId="36" applyNumberFormat="0" applyAlignment="0" applyProtection="0"/>
    <xf numFmtId="0" fontId="116" fillId="7" borderId="36" applyNumberFormat="0" applyAlignment="0" applyProtection="0"/>
    <xf numFmtId="0" fontId="116" fillId="7" borderId="36" applyNumberFormat="0" applyAlignment="0" applyProtection="0"/>
    <xf numFmtId="0" fontId="116" fillId="7" borderId="36" applyNumberFormat="0" applyAlignment="0" applyProtection="0"/>
    <xf numFmtId="0" fontId="116" fillId="7" borderId="36" applyNumberFormat="0" applyAlignment="0" applyProtection="0"/>
    <xf numFmtId="0" fontId="79" fillId="0" borderId="30" applyNumberFormat="0" applyFill="0" applyAlignment="0" applyProtection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5" fontId="5" fillId="0" borderId="0"/>
    <xf numFmtId="0" fontId="75" fillId="54" borderId="0" applyNumberFormat="0" applyBorder="0" applyAlignment="0" applyProtection="0"/>
    <xf numFmtId="0" fontId="48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0" fontId="17" fillId="0" borderId="0"/>
    <xf numFmtId="4" fontId="17" fillId="0" borderId="0"/>
    <xf numFmtId="4" fontId="17" fillId="0" borderId="0"/>
    <xf numFmtId="40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0" fontId="5" fillId="0" borderId="0"/>
    <xf numFmtId="4" fontId="17" fillId="0" borderId="0"/>
    <xf numFmtId="4" fontId="17" fillId="0" borderId="0"/>
    <xf numFmtId="40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0" fontId="17" fillId="0" borderId="0"/>
    <xf numFmtId="4" fontId="17" fillId="0" borderId="0"/>
    <xf numFmtId="0" fontId="5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0" fontId="48" fillId="0" borderId="0"/>
    <xf numFmtId="37" fontId="17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0" fontId="11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0" fontId="109" fillId="0" borderId="0"/>
    <xf numFmtId="0" fontId="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48" fillId="0" borderId="0"/>
    <xf numFmtId="0" fontId="33" fillId="0" borderId="0"/>
    <xf numFmtId="0" fontId="33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0" fontId="5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0" fontId="48" fillId="0" borderId="0"/>
    <xf numFmtId="0" fontId="48" fillId="0" borderId="0"/>
    <xf numFmtId="0" fontId="5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3" fillId="0" borderId="0"/>
    <xf numFmtId="0" fontId="48" fillId="0" borderId="0"/>
    <xf numFmtId="0" fontId="48" fillId="0" borderId="0"/>
    <xf numFmtId="0" fontId="48" fillId="0" borderId="0"/>
    <xf numFmtId="0" fontId="33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0" fontId="5" fillId="0" borderId="0"/>
    <xf numFmtId="0" fontId="5" fillId="0" borderId="0"/>
    <xf numFmtId="0" fontId="5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0" fontId="48" fillId="0" borderId="0"/>
    <xf numFmtId="0" fontId="48" fillId="0" borderId="0"/>
    <xf numFmtId="0" fontId="48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0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0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0" fontId="48" fillId="0" borderId="0"/>
    <xf numFmtId="0" fontId="5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0" fontId="5" fillId="0" borderId="0"/>
    <xf numFmtId="0" fontId="33" fillId="0" borderId="0"/>
    <xf numFmtId="0" fontId="5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0" fontId="5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0" fontId="48" fillId="0" borderId="0"/>
    <xf numFmtId="0" fontId="48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4" fontId="17" fillId="0" borderId="0"/>
    <xf numFmtId="38" fontId="17" fillId="0" borderId="0"/>
    <xf numFmtId="0" fontId="2" fillId="21" borderId="47" applyNumberFormat="0" applyFont="0" applyAlignment="0" applyProtection="0"/>
    <xf numFmtId="0" fontId="2" fillId="21" borderId="47" applyNumberFormat="0" applyFont="0" applyAlignment="0" applyProtection="0"/>
    <xf numFmtId="0" fontId="2" fillId="21" borderId="47" applyNumberFormat="0" applyFont="0" applyAlignment="0" applyProtection="0"/>
    <xf numFmtId="0" fontId="2" fillId="21" borderId="47" applyNumberFormat="0" applyFont="0" applyAlignment="0" applyProtection="0"/>
    <xf numFmtId="0" fontId="2" fillId="21" borderId="47" applyNumberFormat="0" applyFont="0" applyAlignment="0" applyProtection="0"/>
    <xf numFmtId="0" fontId="2" fillId="21" borderId="47" applyNumberFormat="0" applyFont="0" applyAlignment="0" applyProtection="0"/>
    <xf numFmtId="0" fontId="2" fillId="21" borderId="47" applyNumberFormat="0" applyFont="0" applyAlignment="0" applyProtection="0"/>
    <xf numFmtId="0" fontId="2" fillId="21" borderId="47" applyNumberFormat="0" applyFont="0" applyAlignment="0" applyProtection="0"/>
    <xf numFmtId="0" fontId="2" fillId="21" borderId="47" applyNumberFormat="0" applyFont="0" applyAlignment="0" applyProtection="0"/>
    <xf numFmtId="0" fontId="2" fillId="21" borderId="47" applyNumberFormat="0" applyFont="0" applyAlignment="0" applyProtection="0"/>
    <xf numFmtId="0" fontId="2" fillId="21" borderId="47" applyNumberFormat="0" applyFont="0" applyAlignment="0" applyProtection="0"/>
    <xf numFmtId="0" fontId="2" fillId="21" borderId="47" applyNumberFormat="0" applyFont="0" applyAlignment="0" applyProtection="0"/>
    <xf numFmtId="0" fontId="2" fillId="21" borderId="47" applyNumberFormat="0" applyFont="0" applyAlignment="0" applyProtection="0"/>
    <xf numFmtId="0" fontId="77" fillId="56" borderId="29" applyNumberFormat="0" applyAlignment="0" applyProtection="0"/>
    <xf numFmtId="0" fontId="104" fillId="85" borderId="42" applyNumberFormat="0" applyAlignment="0" applyProtection="0"/>
    <xf numFmtId="0" fontId="104" fillId="85" borderId="42" applyNumberFormat="0" applyAlignment="0" applyProtection="0"/>
    <xf numFmtId="0" fontId="104" fillId="85" borderId="42" applyNumberFormat="0" applyAlignment="0" applyProtection="0"/>
    <xf numFmtId="0" fontId="104" fillId="85" borderId="42" applyNumberFormat="0" applyAlignment="0" applyProtection="0"/>
    <xf numFmtId="0" fontId="104" fillId="85" borderId="42" applyNumberFormat="0" applyAlignment="0" applyProtection="0"/>
    <xf numFmtId="0" fontId="104" fillId="85" borderId="42" applyNumberFormat="0" applyAlignment="0" applyProtection="0"/>
    <xf numFmtId="0" fontId="104" fillId="85" borderId="42" applyNumberFormat="0" applyAlignment="0" applyProtection="0"/>
    <xf numFmtId="0" fontId="104" fillId="85" borderId="42" applyNumberFormat="0" applyAlignment="0" applyProtection="0"/>
    <xf numFmtId="0" fontId="104" fillId="85" borderId="42" applyNumberFormat="0" applyAlignment="0" applyProtection="0"/>
    <xf numFmtId="0" fontId="104" fillId="85" borderId="42" applyNumberFormat="0" applyAlignment="0" applyProtection="0"/>
    <xf numFmtId="0" fontId="104" fillId="85" borderId="42" applyNumberFormat="0" applyAlignment="0" applyProtection="0"/>
    <xf numFmtId="0" fontId="104" fillId="85" borderId="42" applyNumberFormat="0" applyAlignment="0" applyProtection="0"/>
    <xf numFmtId="0" fontId="104" fillId="85" borderId="42" applyNumberFormat="0" applyAlignment="0" applyProtection="0"/>
    <xf numFmtId="0" fontId="104" fillId="85" borderId="42" applyNumberFormat="0" applyAlignment="0" applyProtection="0"/>
    <xf numFmtId="0" fontId="104" fillId="85" borderId="42" applyNumberFormat="0" applyAlignment="0" applyProtection="0"/>
    <xf numFmtId="0" fontId="104" fillId="85" borderId="42" applyNumberFormat="0" applyAlignment="0" applyProtection="0"/>
    <xf numFmtId="0" fontId="104" fillId="85" borderId="42" applyNumberFormat="0" applyAlignment="0" applyProtection="0"/>
    <xf numFmtId="0" fontId="104" fillId="85" borderId="42" applyNumberFormat="0" applyAlignment="0" applyProtection="0"/>
    <xf numFmtId="0" fontId="104" fillId="85" borderId="42" applyNumberFormat="0" applyAlignment="0" applyProtection="0"/>
    <xf numFmtId="0" fontId="104" fillId="85" borderId="42" applyNumberFormat="0" applyAlignment="0" applyProtection="0"/>
    <xf numFmtId="0" fontId="104" fillId="85" borderId="42" applyNumberFormat="0" applyAlignment="0" applyProtection="0"/>
    <xf numFmtId="0" fontId="104" fillId="85" borderId="42" applyNumberFormat="0" applyAlignment="0" applyProtection="0"/>
    <xf numFmtId="0" fontId="104" fillId="85" borderId="42" applyNumberFormat="0" applyAlignment="0" applyProtection="0"/>
    <xf numFmtId="0" fontId="104" fillId="85" borderId="42" applyNumberFormat="0" applyAlignment="0" applyProtection="0"/>
    <xf numFmtId="0" fontId="104" fillId="85" borderId="42" applyNumberFormat="0" applyAlignment="0" applyProtection="0"/>
    <xf numFmtId="0" fontId="104" fillId="85" borderId="42" applyNumberFormat="0" applyAlignment="0" applyProtection="0"/>
    <xf numFmtId="0" fontId="104" fillId="85" borderId="42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83" fillId="0" borderId="32" applyNumberFormat="0" applyFill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81" fillId="0" borderId="0" applyNumberFormat="0" applyFill="0" applyBorder="0" applyAlignment="0" applyProtection="0"/>
  </cellStyleXfs>
  <cellXfs count="160">
    <xf numFmtId="0" fontId="0" fillId="0" borderId="0" xfId="0"/>
    <xf numFmtId="0" fontId="5" fillId="0" borderId="0" xfId="257" applyNumberFormat="1" applyAlignment="1"/>
    <xf numFmtId="0" fontId="5" fillId="0" borderId="0" xfId="257" applyNumberFormat="1" applyFill="1" applyAlignment="1"/>
    <xf numFmtId="0" fontId="33" fillId="0" borderId="0" xfId="257" applyNumberFormat="1" applyFont="1" applyFill="1" applyAlignment="1"/>
    <xf numFmtId="0" fontId="33" fillId="0" borderId="0" xfId="257" applyNumberFormat="1" applyFont="1" applyAlignment="1"/>
    <xf numFmtId="37" fontId="33" fillId="0" borderId="0" xfId="257" applyNumberFormat="1" applyFont="1" applyFill="1" applyAlignment="1"/>
    <xf numFmtId="0" fontId="33" fillId="0" borderId="0" xfId="257" applyNumberFormat="1" applyFont="1" applyFill="1" applyAlignment="1">
      <alignment horizontal="left"/>
    </xf>
    <xf numFmtId="0" fontId="33" fillId="0" borderId="0" xfId="257" applyNumberFormat="1" applyFont="1" applyFill="1" applyAlignment="1">
      <alignment horizontal="center"/>
    </xf>
    <xf numFmtId="41" fontId="33" fillId="0" borderId="0" xfId="257" applyNumberFormat="1" applyFont="1" applyFill="1" applyAlignment="1"/>
    <xf numFmtId="42" fontId="33" fillId="0" borderId="11" xfId="179" applyNumberFormat="1" applyFont="1" applyFill="1" applyBorder="1" applyProtection="1">
      <protection locked="0"/>
    </xf>
    <xf numFmtId="42" fontId="33" fillId="0" borderId="0" xfId="179" applyNumberFormat="1" applyFont="1" applyFill="1" applyProtection="1">
      <protection locked="0"/>
    </xf>
    <xf numFmtId="0" fontId="34" fillId="0" borderId="10" xfId="257" applyNumberFormat="1" applyFont="1" applyBorder="1" applyAlignment="1" applyProtection="1">
      <alignment horizontal="right"/>
      <protection locked="0"/>
    </xf>
    <xf numFmtId="0" fontId="34" fillId="0" borderId="10" xfId="257" applyNumberFormat="1" applyFont="1" applyBorder="1" applyAlignment="1" applyProtection="1">
      <alignment horizontal="center"/>
      <protection locked="0"/>
    </xf>
    <xf numFmtId="0" fontId="34" fillId="0" borderId="10" xfId="257" applyNumberFormat="1" applyFont="1" applyFill="1" applyBorder="1" applyAlignment="1">
      <alignment horizontal="left"/>
    </xf>
    <xf numFmtId="0" fontId="34" fillId="0" borderId="10" xfId="257" applyNumberFormat="1" applyFont="1" applyFill="1" applyBorder="1" applyAlignment="1">
      <alignment horizontal="center"/>
    </xf>
    <xf numFmtId="0" fontId="34" fillId="0" borderId="0" xfId="257" applyNumberFormat="1" applyFont="1" applyFill="1" applyAlignment="1"/>
    <xf numFmtId="0" fontId="34" fillId="0" borderId="0" xfId="257" applyNumberFormat="1" applyFont="1" applyAlignment="1" applyProtection="1">
      <alignment horizontal="center"/>
      <protection locked="0"/>
    </xf>
    <xf numFmtId="0" fontId="34" fillId="0" borderId="0" xfId="257" applyNumberFormat="1" applyFont="1" applyFill="1" applyAlignment="1">
      <alignment horizontal="centerContinuous"/>
    </xf>
    <xf numFmtId="0" fontId="34" fillId="0" borderId="0" xfId="257" quotePrefix="1" applyNumberFormat="1" applyFont="1" applyFill="1" applyAlignment="1">
      <alignment horizontal="centerContinuous"/>
    </xf>
    <xf numFmtId="0" fontId="34" fillId="0" borderId="0" xfId="257" applyNumberFormat="1" applyFont="1" applyFill="1" applyAlignment="1" applyProtection="1">
      <alignment horizontal="centerContinuous"/>
      <protection locked="0"/>
    </xf>
    <xf numFmtId="18" fontId="34" fillId="0" borderId="0" xfId="257" applyNumberFormat="1" applyFont="1" applyFill="1" applyAlignment="1">
      <alignment horizontal="centerContinuous"/>
    </xf>
    <xf numFmtId="18" fontId="34" fillId="0" borderId="0" xfId="257" quotePrefix="1" applyNumberFormat="1" applyFont="1" applyFill="1" applyAlignment="1">
      <alignment horizontal="centerContinuous"/>
    </xf>
    <xf numFmtId="15" fontId="34" fillId="0" borderId="0" xfId="257" applyNumberFormat="1" applyFont="1" applyFill="1" applyAlignment="1">
      <alignment horizontal="centerContinuous"/>
    </xf>
    <xf numFmtId="15" fontId="34" fillId="0" borderId="0" xfId="257" quotePrefix="1" applyNumberFormat="1" applyFont="1" applyFill="1" applyAlignment="1">
      <alignment horizontal="centerContinuous"/>
    </xf>
    <xf numFmtId="0" fontId="34" fillId="0" borderId="0" xfId="257" applyNumberFormat="1" applyFont="1" applyAlignment="1"/>
    <xf numFmtId="0" fontId="34" fillId="0" borderId="16" xfId="257" applyNumberFormat="1" applyFont="1" applyFill="1" applyBorder="1" applyAlignment="1">
      <alignment horizontal="right"/>
    </xf>
    <xf numFmtId="0" fontId="34" fillId="0" borderId="0" xfId="257" quotePrefix="1" applyNumberFormat="1" applyFont="1" applyFill="1" applyBorder="1" applyAlignment="1">
      <alignment horizontal="right"/>
    </xf>
    <xf numFmtId="165" fontId="34" fillId="0" borderId="0" xfId="257" applyFont="1" applyFill="1" applyAlignment="1">
      <alignment horizontal="right"/>
    </xf>
    <xf numFmtId="0" fontId="9" fillId="0" borderId="0" xfId="257" applyNumberFormat="1" applyFont="1" applyFill="1" applyAlignment="1">
      <alignment horizontal="centerContinuous" vertical="center" wrapText="1"/>
    </xf>
    <xf numFmtId="0" fontId="5" fillId="0" borderId="0" xfId="257" applyNumberFormat="1" applyFill="1" applyAlignment="1">
      <alignment horizontal="centerContinuous" vertical="center" wrapText="1"/>
    </xf>
    <xf numFmtId="0" fontId="19" fillId="0" borderId="0" xfId="257" applyNumberFormat="1" applyFont="1" applyAlignment="1">
      <alignment horizontal="centerContinuous" vertical="center" wrapText="1"/>
    </xf>
    <xf numFmtId="0" fontId="9" fillId="0" borderId="0" xfId="257" applyNumberFormat="1" applyFont="1" applyFill="1" applyBorder="1" applyAlignment="1">
      <alignment horizontal="centerContinuous" vertical="center" wrapText="1"/>
    </xf>
    <xf numFmtId="0" fontId="19" fillId="0" borderId="0" xfId="257" applyNumberFormat="1" applyFont="1" applyBorder="1" applyAlignment="1">
      <alignment horizontal="centerContinuous" vertical="center" wrapText="1"/>
    </xf>
    <xf numFmtId="0" fontId="22" fillId="0" borderId="0" xfId="257" applyNumberFormat="1" applyFont="1" applyFill="1" applyAlignment="1">
      <alignment horizontal="centerContinuous" vertical="center" wrapText="1"/>
    </xf>
    <xf numFmtId="0" fontId="5" fillId="0" borderId="0" xfId="257" applyNumberFormat="1" applyFill="1" applyBorder="1" applyAlignment="1"/>
    <xf numFmtId="0" fontId="17" fillId="0" borderId="0" xfId="257" applyNumberFormat="1" applyFont="1" applyBorder="1" applyAlignment="1"/>
    <xf numFmtId="0" fontId="22" fillId="0" borderId="17" xfId="257" applyNumberFormat="1" applyFont="1" applyFill="1" applyBorder="1" applyAlignment="1"/>
    <xf numFmtId="0" fontId="22" fillId="0" borderId="18" xfId="257" applyNumberFormat="1" applyFont="1" applyFill="1" applyBorder="1" applyAlignment="1">
      <alignment horizontal="center"/>
    </xf>
    <xf numFmtId="0" fontId="17" fillId="0" borderId="0" xfId="257" applyNumberFormat="1" applyFont="1" applyBorder="1" applyAlignment="1">
      <alignment horizontal="center"/>
    </xf>
    <xf numFmtId="44" fontId="5" fillId="0" borderId="19" xfId="179" applyFont="1" applyFill="1" applyBorder="1" applyAlignment="1">
      <alignment horizontal="center"/>
    </xf>
    <xf numFmtId="0" fontId="19" fillId="0" borderId="0" xfId="257" applyNumberFormat="1" applyFont="1" applyBorder="1" applyAlignment="1">
      <alignment horizontal="center"/>
    </xf>
    <xf numFmtId="44" fontId="5" fillId="0" borderId="20" xfId="179" applyFill="1" applyBorder="1"/>
    <xf numFmtId="44" fontId="17" fillId="0" borderId="0" xfId="179" applyFont="1" applyFill="1" applyBorder="1"/>
    <xf numFmtId="0" fontId="5" fillId="0" borderId="20" xfId="257" applyNumberFormat="1" applyFill="1" applyBorder="1" applyAlignment="1"/>
    <xf numFmtId="44" fontId="5" fillId="0" borderId="20" xfId="257" applyNumberFormat="1" applyFill="1" applyBorder="1" applyAlignment="1"/>
    <xf numFmtId="44" fontId="17" fillId="0" borderId="0" xfId="257" applyNumberFormat="1" applyFont="1" applyBorder="1" applyAlignment="1"/>
    <xf numFmtId="44" fontId="5" fillId="0" borderId="0" xfId="257" applyNumberFormat="1" applyAlignment="1"/>
    <xf numFmtId="0" fontId="17" fillId="0" borderId="0" xfId="257" applyNumberFormat="1" applyFont="1" applyBorder="1" applyAlignment="1">
      <alignment horizontal="right"/>
    </xf>
    <xf numFmtId="44" fontId="22" fillId="0" borderId="20" xfId="257" applyNumberFormat="1" applyFont="1" applyFill="1" applyBorder="1" applyAlignment="1"/>
    <xf numFmtId="44" fontId="19" fillId="0" borderId="0" xfId="257" quotePrefix="1" applyNumberFormat="1" applyFont="1" applyBorder="1" applyAlignment="1"/>
    <xf numFmtId="44" fontId="19" fillId="0" borderId="0" xfId="257" applyNumberFormat="1" applyFont="1" applyBorder="1" applyAlignment="1"/>
    <xf numFmtId="0" fontId="17" fillId="0" borderId="0" xfId="257" applyNumberFormat="1" applyFont="1" applyAlignment="1"/>
    <xf numFmtId="0" fontId="5" fillId="0" borderId="10" xfId="257" applyNumberFormat="1" applyFill="1" applyBorder="1" applyAlignment="1"/>
    <xf numFmtId="0" fontId="19" fillId="0" borderId="0" xfId="257" applyNumberFormat="1" applyFont="1" applyFill="1" applyBorder="1" applyAlignment="1">
      <alignment horizontal="center"/>
    </xf>
    <xf numFmtId="0" fontId="5" fillId="0" borderId="10" xfId="257" applyNumberFormat="1" applyBorder="1" applyAlignment="1"/>
    <xf numFmtId="0" fontId="5" fillId="0" borderId="10" xfId="257" applyNumberFormat="1" applyFont="1" applyFill="1" applyBorder="1" applyAlignment="1">
      <alignment horizontal="center"/>
    </xf>
    <xf numFmtId="0" fontId="17" fillId="0" borderId="0" xfId="257" applyNumberFormat="1" applyFont="1" applyFill="1" applyAlignment="1"/>
    <xf numFmtId="0" fontId="22" fillId="0" borderId="21" xfId="257" applyNumberFormat="1" applyFont="1" applyFill="1" applyBorder="1" applyAlignment="1"/>
    <xf numFmtId="43" fontId="48" fillId="0" borderId="0" xfId="148" applyFont="1"/>
    <xf numFmtId="42" fontId="33" fillId="0" borderId="0" xfId="179" quotePrefix="1" applyNumberFormat="1" applyFont="1" applyFill="1" applyProtection="1">
      <protection locked="0"/>
    </xf>
    <xf numFmtId="0" fontId="5" fillId="0" borderId="0" xfId="257" applyNumberFormat="1" applyFont="1" applyFill="1" applyBorder="1" applyAlignment="1"/>
    <xf numFmtId="0" fontId="69" fillId="0" borderId="0" xfId="257" applyNumberFormat="1" applyFont="1" applyFill="1" applyAlignme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77" fontId="0" fillId="0" borderId="0" xfId="440" applyNumberFormat="1" applyFont="1" applyAlignment="1">
      <alignment horizontal="right"/>
    </xf>
    <xf numFmtId="177" fontId="22" fillId="0" borderId="23" xfId="230" applyNumberFormat="1" applyFont="1" applyFill="1" applyBorder="1" applyAlignment="1">
      <alignment vertical="top"/>
    </xf>
    <xf numFmtId="0" fontId="0" fillId="82" borderId="0" xfId="0" applyFill="1" applyAlignment="1">
      <alignment horizontal="right"/>
    </xf>
    <xf numFmtId="0" fontId="0" fillId="16" borderId="0" xfId="0" applyFill="1" applyAlignment="1">
      <alignment horizontal="left"/>
    </xf>
    <xf numFmtId="0" fontId="0" fillId="82" borderId="1" xfId="0" applyFill="1" applyBorder="1" applyAlignment="1">
      <alignment horizontal="right"/>
    </xf>
    <xf numFmtId="0" fontId="0" fillId="32" borderId="1" xfId="0" applyFill="1" applyBorder="1" applyAlignment="1">
      <alignment horizontal="right"/>
    </xf>
    <xf numFmtId="0" fontId="0" fillId="0" borderId="10" xfId="0" applyBorder="1" applyAlignment="1">
      <alignment horizontal="center"/>
    </xf>
    <xf numFmtId="0" fontId="0" fillId="32" borderId="1" xfId="0" applyFill="1" applyBorder="1" applyAlignment="1">
      <alignment horizontal="left"/>
    </xf>
    <xf numFmtId="0" fontId="0" fillId="0" borderId="10" xfId="0" applyBorder="1" applyAlignment="1">
      <alignment horizontal="centerContinuous"/>
    </xf>
    <xf numFmtId="0" fontId="0" fillId="82" borderId="0" xfId="0" applyNumberFormat="1" applyFill="1" applyAlignment="1">
      <alignment horizontal="right"/>
    </xf>
    <xf numFmtId="0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177" fontId="0" fillId="82" borderId="0" xfId="440" applyNumberFormat="1" applyFont="1" applyFill="1" applyAlignment="1">
      <alignment horizontal="right"/>
    </xf>
    <xf numFmtId="177" fontId="5" fillId="0" borderId="0" xfId="440" applyNumberFormat="1" applyFont="1" applyAlignment="1">
      <alignment horizontal="left"/>
    </xf>
    <xf numFmtId="0" fontId="0" fillId="16" borderId="0" xfId="0" applyFill="1" applyAlignment="1">
      <alignment horizontal="right"/>
    </xf>
    <xf numFmtId="0" fontId="83" fillId="0" borderId="0" xfId="0" applyFont="1"/>
    <xf numFmtId="10" fontId="5" fillId="0" borderId="19" xfId="257" applyNumberFormat="1" applyFill="1" applyBorder="1" applyAlignment="1">
      <alignment horizontal="right"/>
    </xf>
    <xf numFmtId="0" fontId="5" fillId="0" borderId="0" xfId="0" applyNumberFormat="1" applyFont="1" applyFill="1" applyAlignment="1"/>
    <xf numFmtId="0" fontId="5" fillId="0" borderId="0" xfId="0" applyNumberFormat="1" applyFont="1" applyFill="1" applyAlignment="1">
      <alignment horizontal="center"/>
    </xf>
    <xf numFmtId="0" fontId="22" fillId="0" borderId="0" xfId="0" applyNumberFormat="1" applyFont="1" applyFill="1" applyBorder="1" applyAlignment="1">
      <alignment horizontal="centerContinuous"/>
    </xf>
    <xf numFmtId="0" fontId="22" fillId="0" borderId="0" xfId="0" applyNumberFormat="1" applyFont="1" applyFill="1" applyAlignment="1">
      <alignment horizontal="centerContinuous" vertical="center"/>
    </xf>
    <xf numFmtId="0" fontId="85" fillId="0" borderId="0" xfId="0" applyNumberFormat="1" applyFont="1" applyFill="1" applyAlignment="1"/>
    <xf numFmtId="0" fontId="85" fillId="0" borderId="0" xfId="0" applyNumberFormat="1" applyFont="1" applyFill="1" applyAlignment="1">
      <alignment horizontal="center"/>
    </xf>
    <xf numFmtId="0" fontId="86" fillId="0" borderId="10" xfId="0" applyNumberFormat="1" applyFont="1" applyFill="1" applyBorder="1" applyAlignment="1">
      <alignment horizontal="center"/>
    </xf>
    <xf numFmtId="0" fontId="86" fillId="0" borderId="0" xfId="0" applyNumberFormat="1" applyFont="1" applyFill="1" applyAlignment="1">
      <alignment horizontal="center"/>
    </xf>
    <xf numFmtId="0" fontId="87" fillId="0" borderId="0" xfId="0" applyNumberFormat="1" applyFont="1" applyFill="1" applyAlignment="1"/>
    <xf numFmtId="14" fontId="85" fillId="0" borderId="0" xfId="0" applyNumberFormat="1" applyFont="1" applyFill="1" applyAlignment="1">
      <alignment horizontal="center"/>
    </xf>
    <xf numFmtId="177" fontId="85" fillId="0" borderId="0" xfId="490" applyNumberFormat="1" applyFont="1" applyFill="1"/>
    <xf numFmtId="0" fontId="85" fillId="0" borderId="0" xfId="0" applyNumberFormat="1" applyFont="1" applyFill="1" applyAlignment="1">
      <alignment horizontal="left"/>
    </xf>
    <xf numFmtId="10" fontId="86" fillId="0" borderId="23" xfId="278" applyNumberFormat="1" applyFont="1" applyFill="1" applyBorder="1"/>
    <xf numFmtId="10" fontId="85" fillId="0" borderId="23" xfId="278" applyNumberFormat="1" applyFont="1" applyFill="1" applyBorder="1"/>
    <xf numFmtId="3" fontId="85" fillId="0" borderId="0" xfId="490" applyNumberFormat="1" applyFont="1" applyFill="1"/>
    <xf numFmtId="0" fontId="85" fillId="0" borderId="0" xfId="0" applyNumberFormat="1" applyFont="1" applyFill="1" applyAlignment="1">
      <alignment horizontal="left" wrapText="1"/>
    </xf>
    <xf numFmtId="41" fontId="85" fillId="0" borderId="0" xfId="491" applyNumberFormat="1" applyFont="1" applyFill="1"/>
    <xf numFmtId="0" fontId="85" fillId="0" borderId="0" xfId="0" applyNumberFormat="1" applyFont="1" applyFill="1" applyBorder="1" applyAlignment="1">
      <alignment horizontal="center"/>
    </xf>
    <xf numFmtId="10" fontId="85" fillId="0" borderId="34" xfId="278" applyNumberFormat="1" applyFont="1" applyFill="1" applyBorder="1"/>
    <xf numFmtId="10" fontId="85" fillId="0" borderId="34" xfId="0" applyNumberFormat="1" applyFont="1" applyFill="1" applyBorder="1" applyAlignment="1"/>
    <xf numFmtId="184" fontId="85" fillId="0" borderId="0" xfId="0" applyNumberFormat="1" applyFont="1" applyFill="1" applyAlignment="1"/>
    <xf numFmtId="184" fontId="85" fillId="0" borderId="0" xfId="491" applyNumberFormat="1" applyFont="1" applyFill="1"/>
    <xf numFmtId="0" fontId="85" fillId="0" borderId="0" xfId="0" applyNumberFormat="1" applyFont="1" applyFill="1" applyBorder="1" applyAlignment="1"/>
    <xf numFmtId="10" fontId="85" fillId="0" borderId="10" xfId="278" applyNumberFormat="1" applyFont="1" applyFill="1" applyBorder="1"/>
    <xf numFmtId="184" fontId="85" fillId="0" borderId="34" xfId="491" applyNumberFormat="1" applyFont="1" applyFill="1" applyBorder="1"/>
    <xf numFmtId="10" fontId="85" fillId="0" borderId="23" xfId="0" applyNumberFormat="1" applyFont="1" applyFill="1" applyBorder="1" applyAlignment="1"/>
    <xf numFmtId="0" fontId="16" fillId="0" borderId="0" xfId="0" applyFont="1" applyFill="1"/>
    <xf numFmtId="0" fontId="0" fillId="0" borderId="0" xfId="0" applyFill="1"/>
    <xf numFmtId="49" fontId="35" fillId="0" borderId="24" xfId="0" applyNumberFormat="1" applyFont="1" applyFill="1" applyBorder="1" applyAlignment="1">
      <alignment horizontal="left"/>
    </xf>
    <xf numFmtId="49" fontId="0" fillId="0" borderId="35" xfId="0" applyNumberFormat="1" applyFill="1" applyBorder="1" applyAlignment="1">
      <alignment horizontal="left"/>
    </xf>
    <xf numFmtId="49" fontId="0" fillId="0" borderId="33" xfId="0" applyNumberFormat="1" applyFill="1" applyBorder="1" applyAlignment="1">
      <alignment horizontal="left"/>
    </xf>
    <xf numFmtId="49" fontId="22" fillId="0" borderId="24" xfId="0" applyNumberFormat="1" applyFont="1" applyFill="1" applyBorder="1" applyAlignment="1">
      <alignment horizontal="left"/>
    </xf>
    <xf numFmtId="0" fontId="90" fillId="0" borderId="0" xfId="0" applyFont="1" applyFill="1"/>
    <xf numFmtId="0" fontId="91" fillId="0" borderId="0" xfId="257" applyNumberFormat="1" applyFont="1" applyFill="1" applyAlignment="1">
      <alignment horizontal="center"/>
    </xf>
    <xf numFmtId="41" fontId="85" fillId="0" borderId="34" xfId="491" applyNumberFormat="1" applyFont="1" applyFill="1" applyBorder="1"/>
    <xf numFmtId="0" fontId="5" fillId="0" borderId="10" xfId="257" applyNumberFormat="1" applyFont="1" applyFill="1" applyBorder="1" applyAlignment="1"/>
    <xf numFmtId="14" fontId="5" fillId="0" borderId="0" xfId="230" applyNumberFormat="1" applyFill="1" applyAlignment="1">
      <alignment horizontal="right" vertical="top"/>
    </xf>
    <xf numFmtId="177" fontId="5" fillId="0" borderId="0" xfId="230" applyNumberFormat="1" applyFill="1" applyAlignment="1">
      <alignment vertical="top"/>
    </xf>
    <xf numFmtId="0" fontId="0" fillId="0" borderId="0" xfId="0" applyFill="1" applyAlignment="1">
      <alignment horizontal="center"/>
    </xf>
    <xf numFmtId="14" fontId="5" fillId="0" borderId="0" xfId="230" applyNumberFormat="1" applyFill="1" applyAlignment="1">
      <alignment vertical="top"/>
    </xf>
    <xf numFmtId="0" fontId="5" fillId="0" borderId="0" xfId="230" applyFill="1" applyAlignment="1">
      <alignment vertical="top"/>
    </xf>
    <xf numFmtId="177" fontId="0" fillId="0" borderId="0" xfId="0" applyNumberFormat="1" applyFill="1"/>
    <xf numFmtId="14" fontId="0" fillId="0" borderId="0" xfId="0" applyNumberFormat="1" applyFill="1"/>
    <xf numFmtId="177" fontId="0" fillId="0" borderId="0" xfId="440" applyNumberFormat="1" applyFont="1" applyFill="1" applyAlignment="1">
      <alignment horizontal="right"/>
    </xf>
    <xf numFmtId="177" fontId="5" fillId="0" borderId="0" xfId="230" applyNumberFormat="1" applyFill="1" applyAlignment="1">
      <alignment horizontal="right" vertical="top"/>
    </xf>
    <xf numFmtId="49" fontId="35" fillId="0" borderId="24" xfId="0" applyNumberFormat="1" applyFont="1" applyFill="1" applyBorder="1" applyAlignment="1">
      <alignment horizontal="center"/>
    </xf>
    <xf numFmtId="0" fontId="17" fillId="0" borderId="0" xfId="257" applyNumberFormat="1" applyFont="1" applyFill="1" applyBorder="1" applyAlignment="1"/>
    <xf numFmtId="0" fontId="17" fillId="0" borderId="0" xfId="257" applyNumberFormat="1" applyFont="1" applyFill="1" applyBorder="1" applyAlignment="1">
      <alignment horizontal="center"/>
    </xf>
    <xf numFmtId="44" fontId="17" fillId="0" borderId="0" xfId="257" applyNumberFormat="1" applyFont="1" applyFill="1" applyBorder="1" applyAlignment="1"/>
    <xf numFmtId="44" fontId="5" fillId="0" borderId="0" xfId="257" applyNumberFormat="1" applyFill="1" applyAlignment="1"/>
    <xf numFmtId="0" fontId="17" fillId="0" borderId="0" xfId="257" applyNumberFormat="1" applyFont="1" applyFill="1" applyBorder="1" applyAlignment="1">
      <alignment horizontal="right"/>
    </xf>
    <xf numFmtId="44" fontId="19" fillId="0" borderId="0" xfId="257" quotePrefix="1" applyNumberFormat="1" applyFont="1" applyFill="1" applyBorder="1" applyAlignment="1"/>
    <xf numFmtId="44" fontId="19" fillId="0" borderId="0" xfId="257" applyNumberFormat="1" applyFont="1" applyFill="1" applyBorder="1" applyAlignment="1"/>
    <xf numFmtId="0" fontId="83" fillId="0" borderId="0" xfId="0" applyFont="1" applyFill="1"/>
    <xf numFmtId="0" fontId="107" fillId="0" borderId="0" xfId="257" applyNumberFormat="1" applyFont="1" applyAlignment="1"/>
    <xf numFmtId="184" fontId="48" fillId="0" borderId="0" xfId="179" applyNumberFormat="1" applyFont="1" applyFill="1"/>
    <xf numFmtId="184" fontId="5" fillId="0" borderId="0" xfId="257" applyNumberFormat="1" applyFill="1" applyAlignment="1"/>
    <xf numFmtId="41" fontId="48" fillId="0" borderId="0" xfId="179" applyNumberFormat="1" applyFont="1" applyFill="1" applyBorder="1" applyAlignment="1">
      <alignment horizontal="right"/>
    </xf>
    <xf numFmtId="41" fontId="48" fillId="0" borderId="10" xfId="179" applyNumberFormat="1" applyFont="1" applyFill="1" applyBorder="1" applyAlignment="1">
      <alignment horizontal="right"/>
    </xf>
    <xf numFmtId="41" fontId="48" fillId="0" borderId="0" xfId="179" applyNumberFormat="1" applyFont="1" applyFill="1"/>
    <xf numFmtId="41" fontId="22" fillId="0" borderId="21" xfId="179" applyNumberFormat="1" applyFont="1" applyFill="1" applyBorder="1"/>
    <xf numFmtId="0" fontId="5" fillId="0" borderId="0" xfId="257" applyNumberFormat="1" applyAlignment="1">
      <alignment horizontal="left"/>
    </xf>
    <xf numFmtId="0" fontId="0" fillId="0" borderId="10" xfId="0" applyBorder="1" applyAlignment="1">
      <alignment horizontal="left"/>
    </xf>
    <xf numFmtId="185" fontId="0" fillId="0" borderId="35" xfId="0" applyNumberFormat="1" applyFill="1" applyBorder="1"/>
    <xf numFmtId="185" fontId="0" fillId="0" borderId="33" xfId="0" applyNumberFormat="1" applyFill="1" applyBorder="1"/>
    <xf numFmtId="185" fontId="22" fillId="0" borderId="24" xfId="0" applyNumberFormat="1" applyFont="1" applyFill="1" applyBorder="1"/>
    <xf numFmtId="0" fontId="9" fillId="0" borderId="0" xfId="257" applyNumberFormat="1" applyFont="1" applyFill="1" applyAlignment="1">
      <alignment horizontal="left"/>
    </xf>
    <xf numFmtId="0" fontId="9" fillId="0" borderId="0" xfId="257" applyNumberFormat="1" applyFont="1" applyFill="1" applyBorder="1" applyAlignment="1">
      <alignment horizontal="left"/>
    </xf>
    <xf numFmtId="0" fontId="118" fillId="0" borderId="0" xfId="257" applyNumberFormat="1" applyFont="1" applyFill="1" applyAlignment="1"/>
    <xf numFmtId="37" fontId="118" fillId="0" borderId="0" xfId="257" applyNumberFormat="1" applyFont="1" applyFill="1" applyAlignment="1"/>
    <xf numFmtId="0" fontId="119" fillId="0" borderId="0" xfId="257" applyNumberFormat="1" applyFont="1" applyAlignment="1"/>
    <xf numFmtId="0" fontId="120" fillId="0" borderId="0" xfId="0" applyFont="1"/>
    <xf numFmtId="0" fontId="5" fillId="0" borderId="0" xfId="257" applyNumberFormat="1" applyFont="1" applyAlignment="1"/>
    <xf numFmtId="9" fontId="33" fillId="0" borderId="0" xfId="257" applyNumberFormat="1" applyFont="1" applyFill="1" applyAlignment="1"/>
    <xf numFmtId="9" fontId="33" fillId="0" borderId="0" xfId="257" applyNumberFormat="1" applyFont="1" applyFill="1" applyAlignment="1">
      <alignment horizontal="center"/>
    </xf>
    <xf numFmtId="41" fontId="33" fillId="0" borderId="0" xfId="257" applyNumberFormat="1" applyFont="1" applyFill="1" applyAlignment="1" applyProtection="1">
      <protection locked="0"/>
    </xf>
    <xf numFmtId="42" fontId="33" fillId="0" borderId="9" xfId="179" applyNumberFormat="1" applyFont="1" applyFill="1" applyBorder="1"/>
    <xf numFmtId="0" fontId="5" fillId="0" borderId="0" xfId="257" applyNumberFormat="1" applyFont="1" applyFill="1" applyAlignment="1"/>
    <xf numFmtId="0" fontId="89" fillId="0" borderId="0" xfId="0" applyNumberFormat="1" applyFont="1" applyFill="1" applyAlignment="1">
      <alignment horizontal="center"/>
    </xf>
  </cellXfs>
  <cellStyles count="3910">
    <cellStyle name="_x0013_" xfId="1"/>
    <cellStyle name="_09GRC Gas Transport For Review" xfId="2"/>
    <cellStyle name="_4.06E Pass Throughs" xfId="3"/>
    <cellStyle name="_4.06E Pass Throughs_04 07E Wild Horse Wind Expansion (C) (2)" xfId="4"/>
    <cellStyle name="_4.06E Pass Throughs_4 31 Regulatory Assets and Liabilities  7 06- Exhibit D" xfId="5"/>
    <cellStyle name="_4.06E Pass Throughs_4 32 Regulatory Assets and Liabilities  7 06- Exhibit D" xfId="6"/>
    <cellStyle name="_4.06E Pass Throughs_Book9" xfId="7"/>
    <cellStyle name="_4.13E Montana Energy Tax" xfId="8"/>
    <cellStyle name="_4.13E Montana Energy Tax_04 07E Wild Horse Wind Expansion (C) (2)" xfId="9"/>
    <cellStyle name="_4.13E Montana Energy Tax_4 31 Regulatory Assets and Liabilities  7 06- Exhibit D" xfId="10"/>
    <cellStyle name="_4.13E Montana Energy Tax_4 32 Regulatory Assets and Liabilities  7 06- Exhibit D" xfId="11"/>
    <cellStyle name="_4.13E Montana Energy Tax_Book9" xfId="12"/>
    <cellStyle name="_AURORA WIP" xfId="13"/>
    <cellStyle name="_Book1" xfId="14"/>
    <cellStyle name="_Book1 (2)" xfId="15"/>
    <cellStyle name="_Book1 (2)_04 07E Wild Horse Wind Expansion (C) (2)" xfId="16"/>
    <cellStyle name="_Book1 (2)_4 31 Regulatory Assets and Liabilities  7 06- Exhibit D" xfId="17"/>
    <cellStyle name="_Book1 (2)_4 32 Regulatory Assets and Liabilities  7 06- Exhibit D" xfId="18"/>
    <cellStyle name="_Book1 (2)_Book9" xfId="19"/>
    <cellStyle name="_Book1_4 31 Regulatory Assets and Liabilities  7 06- Exhibit D" xfId="20"/>
    <cellStyle name="_Book1_4 32 Regulatory Assets and Liabilities  7 06- Exhibit D" xfId="21"/>
    <cellStyle name="_Book1_Book9" xfId="22"/>
    <cellStyle name="_Book2" xfId="23"/>
    <cellStyle name="_Book2_04 07E Wild Horse Wind Expansion (C) (2)" xfId="24"/>
    <cellStyle name="_Book2_4 31 Regulatory Assets and Liabilities  7 06- Exhibit D" xfId="25"/>
    <cellStyle name="_Book2_4 32 Regulatory Assets and Liabilities  7 06- Exhibit D" xfId="26"/>
    <cellStyle name="_Book2_Book9" xfId="27"/>
    <cellStyle name="_Book3" xfId="28"/>
    <cellStyle name="_Book5" xfId="29"/>
    <cellStyle name="_Chelan Debt Forecast 12.19.05" xfId="30"/>
    <cellStyle name="_Chelan Debt Forecast 12.19.05_4 31 Regulatory Assets and Liabilities  7 06- Exhibit D" xfId="31"/>
    <cellStyle name="_Chelan Debt Forecast 12.19.05_4 32 Regulatory Assets and Liabilities  7 06- Exhibit D" xfId="32"/>
    <cellStyle name="_Chelan Debt Forecast 12.19.05_Book9" xfId="33"/>
    <cellStyle name="_Copy 11-9 Sumas Proforma - Current" xfId="34"/>
    <cellStyle name="_Costs not in AURORA 06GRC" xfId="35"/>
    <cellStyle name="_Costs not in AURORA 06GRC_04 07E Wild Horse Wind Expansion (C) (2)" xfId="36"/>
    <cellStyle name="_Costs not in AURORA 06GRC_4 31 Regulatory Assets and Liabilities  7 06- Exhibit D" xfId="37"/>
    <cellStyle name="_Costs not in AURORA 06GRC_4 32 Regulatory Assets and Liabilities  7 06- Exhibit D" xfId="38"/>
    <cellStyle name="_Costs not in AURORA 06GRC_Book9" xfId="39"/>
    <cellStyle name="_Costs not in AURORA 2006GRC 6.15.06" xfId="40"/>
    <cellStyle name="_Costs not in AURORA 2006GRC 6.15.06_04 07E Wild Horse Wind Expansion (C) (2)" xfId="41"/>
    <cellStyle name="_Costs not in AURORA 2006GRC 6.15.06_4 31 Regulatory Assets and Liabilities  7 06- Exhibit D" xfId="42"/>
    <cellStyle name="_Costs not in AURORA 2006GRC 6.15.06_4 32 Regulatory Assets and Liabilities  7 06- Exhibit D" xfId="43"/>
    <cellStyle name="_Costs not in AURORA 2006GRC 6.15.06_Book9" xfId="44"/>
    <cellStyle name="_Costs not in AURORA 2006GRC w gas price updated" xfId="45"/>
    <cellStyle name="_Costs not in AURORA 2007 Rate Case" xfId="46"/>
    <cellStyle name="_Costs not in AURORA 2007 Rate Case_4 31 Regulatory Assets and Liabilities  7 06- Exhibit D" xfId="47"/>
    <cellStyle name="_Costs not in AURORA 2007 Rate Case_4 32 Regulatory Assets and Liabilities  7 06- Exhibit D" xfId="48"/>
    <cellStyle name="_Costs not in AURORA 2007 Rate Case_Book9" xfId="49"/>
    <cellStyle name="_Costs not in KWI3000 '06Budget" xfId="50"/>
    <cellStyle name="_Costs not in KWI3000 '06Budget_4 31 Regulatory Assets and Liabilities  7 06- Exhibit D" xfId="51"/>
    <cellStyle name="_Costs not in KWI3000 '06Budget_4 32 Regulatory Assets and Liabilities  7 06- Exhibit D" xfId="52"/>
    <cellStyle name="_Costs not in KWI3000 '06Budget_Book9" xfId="53"/>
    <cellStyle name="_DEM-WP (C) Power Cost 2006GRC Order" xfId="54"/>
    <cellStyle name="_DEM-WP (C) Power Cost 2006GRC Order_04 07E Wild Horse Wind Expansion (C) (2)" xfId="55"/>
    <cellStyle name="_DEM-WP (C) Power Cost 2006GRC Order_4 31 Regulatory Assets and Liabilities  7 06- Exhibit D" xfId="56"/>
    <cellStyle name="_DEM-WP (C) Power Cost 2006GRC Order_4 32 Regulatory Assets and Liabilities  7 06- Exhibit D" xfId="57"/>
    <cellStyle name="_DEM-WP (C) Power Cost 2006GRC Order_Book9" xfId="58"/>
    <cellStyle name="_DEM-WP Revised (HC) Wild Horse 2006GRC" xfId="59"/>
    <cellStyle name="_DEM-WP(C) Colstrip FOR" xfId="60"/>
    <cellStyle name="_DEM-WP(C) Costs not in AURORA 2006GRC" xfId="61"/>
    <cellStyle name="_DEM-WP(C) Costs not in AURORA 2006GRC_4 31 Regulatory Assets and Liabilities  7 06- Exhibit D" xfId="62"/>
    <cellStyle name="_DEM-WP(C) Costs not in AURORA 2006GRC_4 32 Regulatory Assets and Liabilities  7 06- Exhibit D" xfId="63"/>
    <cellStyle name="_DEM-WP(C) Costs not in AURORA 2006GRC_Book9" xfId="64"/>
    <cellStyle name="_DEM-WP(C) Costs not in AURORA 2007GRC" xfId="65"/>
    <cellStyle name="_DEM-WP(C) Costs not in AURORA 2007PCORC-5.07Update" xfId="66"/>
    <cellStyle name="_DEM-WP(C) Costs not in AURORA 2007PCORC-5.07Update_DEM-WP(C) Production O&amp;M 2009GRC Rebuttal" xfId="67"/>
    <cellStyle name="_DEM-WP(C) Prod O&amp;M 2007GRC" xfId="68"/>
    <cellStyle name="_DEM-WP(C) Rate Year Sumas by Month Update Corrected" xfId="69"/>
    <cellStyle name="_DEM-WP(C) Sumas Proforma 11.5.07" xfId="70"/>
    <cellStyle name="_DEM-WP(C) Westside Hydro Data_051007" xfId="71"/>
    <cellStyle name="_Fixed Gas Transport 1 19 09" xfId="72"/>
    <cellStyle name="_Fuel Prices 4-14" xfId="73"/>
    <cellStyle name="_Fuel Prices 4-14_04 07E Wild Horse Wind Expansion (C) (2)" xfId="74"/>
    <cellStyle name="_Fuel Prices 4-14_4 31 Regulatory Assets and Liabilities  7 06- Exhibit D" xfId="75"/>
    <cellStyle name="_Fuel Prices 4-14_4 32 Regulatory Assets and Liabilities  7 06- Exhibit D" xfId="76"/>
    <cellStyle name="_Fuel Prices 4-14_Book9" xfId="77"/>
    <cellStyle name="_Gas Transportation Charges_2009GRC_120308" xfId="78"/>
    <cellStyle name="_NIM 06 Base Case Current Trends" xfId="79"/>
    <cellStyle name="_Portfolio SPlan Base Case.xls Chart 1" xfId="80"/>
    <cellStyle name="_Portfolio SPlan Base Case.xls Chart 2" xfId="81"/>
    <cellStyle name="_Portfolio SPlan Base Case.xls Chart 3" xfId="82"/>
    <cellStyle name="_Power Cost Value Copy 11.30.05 gas 1.09.06 AURORA at 1.10.06" xfId="83"/>
    <cellStyle name="_Power Cost Value Copy 11.30.05 gas 1.09.06 AURORA at 1.10.06_04 07E Wild Horse Wind Expansion (C) (2)" xfId="84"/>
    <cellStyle name="_Power Cost Value Copy 11.30.05 gas 1.09.06 AURORA at 1.10.06_4 31 Regulatory Assets and Liabilities  7 06- Exhibit D" xfId="85"/>
    <cellStyle name="_Power Cost Value Copy 11.30.05 gas 1.09.06 AURORA at 1.10.06_4 32 Regulatory Assets and Liabilities  7 06- Exhibit D" xfId="86"/>
    <cellStyle name="_Power Cost Value Copy 11.30.05 gas 1.09.06 AURORA at 1.10.06_Book9" xfId="87"/>
    <cellStyle name="_Pro Forma Rev 07 GRC" xfId="493"/>
    <cellStyle name="_Recon to Darrin's 5.11.05 proforma" xfId="88"/>
    <cellStyle name="_Recon to Darrin's 5.11.05 proforma_4 31 Regulatory Assets and Liabilities  7 06- Exhibit D" xfId="89"/>
    <cellStyle name="_Recon to Darrin's 5.11.05 proforma_4 32 Regulatory Assets and Liabilities  7 06- Exhibit D" xfId="90"/>
    <cellStyle name="_Recon to Darrin's 5.11.05 proforma_Book9" xfId="91"/>
    <cellStyle name="_Revenue" xfId="494"/>
    <cellStyle name="_Revenue_Data" xfId="495"/>
    <cellStyle name="_Revenue_Data_1" xfId="496"/>
    <cellStyle name="_Revenue_Data_Pro Forma Rev 09 GRC" xfId="497"/>
    <cellStyle name="_Revenue_Data_Pro Forma Rev 2010 GRC" xfId="498"/>
    <cellStyle name="_Revenue_Data_Pro Forma Rev 2010 GRC_Preliminary" xfId="499"/>
    <cellStyle name="_Revenue_Data_Revenue (Feb 09 - Jan 10)" xfId="500"/>
    <cellStyle name="_Revenue_Data_Revenue (Jan 09 - Dec 09)" xfId="501"/>
    <cellStyle name="_Revenue_Data_Revenue (Mar 09 - Feb 10)" xfId="502"/>
    <cellStyle name="_Revenue_Data_Volume Exhibit (Jan09 - Dec09)" xfId="503"/>
    <cellStyle name="_Revenue_Mins" xfId="504"/>
    <cellStyle name="_Revenue_Pro Forma Rev 07 GRC" xfId="505"/>
    <cellStyle name="_Revenue_Pro Forma Rev 08 GRC" xfId="506"/>
    <cellStyle name="_Revenue_Pro Forma Rev 09 GRC" xfId="507"/>
    <cellStyle name="_Revenue_Pro Forma Rev 2010 GRC" xfId="508"/>
    <cellStyle name="_Revenue_Pro Forma Rev 2010 GRC_Preliminary" xfId="509"/>
    <cellStyle name="_Revenue_Revenue (Feb 09 - Jan 10)" xfId="510"/>
    <cellStyle name="_Revenue_Revenue (Jan 09 - Dec 09)" xfId="511"/>
    <cellStyle name="_Revenue_Revenue (Mar 09 - Feb 10)" xfId="512"/>
    <cellStyle name="_Revenue_Sheet2" xfId="513"/>
    <cellStyle name="_Revenue_Therms Data" xfId="514"/>
    <cellStyle name="_Revenue_Therms Data Rerun" xfId="515"/>
    <cellStyle name="_Revenue_Volume Exhibit (Jan09 - Dec09)" xfId="516"/>
    <cellStyle name="_Sumas Proforma - 11-09-07" xfId="92"/>
    <cellStyle name="_Sumas Property Taxes v1" xfId="93"/>
    <cellStyle name="_Tenaska Comparison" xfId="94"/>
    <cellStyle name="_Tenaska Comparison_4 31 Regulatory Assets and Liabilities  7 06- Exhibit D" xfId="95"/>
    <cellStyle name="_Tenaska Comparison_4 32 Regulatory Assets and Liabilities  7 06- Exhibit D" xfId="96"/>
    <cellStyle name="_Tenaska Comparison_Book9" xfId="97"/>
    <cellStyle name="_Therms Data" xfId="517"/>
    <cellStyle name="_Therms Data_Pro Forma Rev 09 GRC" xfId="518"/>
    <cellStyle name="_Therms Data_Pro Forma Rev 2010 GRC" xfId="519"/>
    <cellStyle name="_Therms Data_Pro Forma Rev 2010 GRC_Preliminary" xfId="520"/>
    <cellStyle name="_Therms Data_Revenue (Feb 09 - Jan 10)" xfId="521"/>
    <cellStyle name="_Therms Data_Revenue (Jan 09 - Dec 09)" xfId="522"/>
    <cellStyle name="_Therms Data_Revenue (Mar 09 - Feb 10)" xfId="523"/>
    <cellStyle name="_Therms Data_Volume Exhibit (Jan09 - Dec09)" xfId="524"/>
    <cellStyle name="_Value Copy 11 30 05 gas 12 09 05 AURORA at 12 14 05" xfId="98"/>
    <cellStyle name="_Value Copy 11 30 05 gas 12 09 05 AURORA at 12 14 05_04 07E Wild Horse Wind Expansion (C) (2)" xfId="99"/>
    <cellStyle name="_Value Copy 11 30 05 gas 12 09 05 AURORA at 12 14 05_4 31 Regulatory Assets and Liabilities  7 06- Exhibit D" xfId="100"/>
    <cellStyle name="_Value Copy 11 30 05 gas 12 09 05 AURORA at 12 14 05_4 32 Regulatory Assets and Liabilities  7 06- Exhibit D" xfId="101"/>
    <cellStyle name="_Value Copy 11 30 05 gas 12 09 05 AURORA at 12 14 05_Book9" xfId="102"/>
    <cellStyle name="_VC 6.15.06 update on 06GRC power costs.xls Chart 1" xfId="103"/>
    <cellStyle name="_VC 6.15.06 update on 06GRC power costs.xls Chart 1_04 07E Wild Horse Wind Expansion (C) (2)" xfId="104"/>
    <cellStyle name="_VC 6.15.06 update on 06GRC power costs.xls Chart 1_4 31 Regulatory Assets and Liabilities  7 06- Exhibit D" xfId="105"/>
    <cellStyle name="_VC 6.15.06 update on 06GRC power costs.xls Chart 1_4 32 Regulatory Assets and Liabilities  7 06- Exhibit D" xfId="106"/>
    <cellStyle name="_VC 6.15.06 update on 06GRC power costs.xls Chart 1_Book9" xfId="107"/>
    <cellStyle name="_VC 6.15.06 update on 06GRC power costs.xls Chart 2" xfId="108"/>
    <cellStyle name="_VC 6.15.06 update on 06GRC power costs.xls Chart 2_04 07E Wild Horse Wind Expansion (C) (2)" xfId="109"/>
    <cellStyle name="_VC 6.15.06 update on 06GRC power costs.xls Chart 2_4 31 Regulatory Assets and Liabilities  7 06- Exhibit D" xfId="110"/>
    <cellStyle name="_VC 6.15.06 update on 06GRC power costs.xls Chart 2_4 32 Regulatory Assets and Liabilities  7 06- Exhibit D" xfId="111"/>
    <cellStyle name="_VC 6.15.06 update on 06GRC power costs.xls Chart 2_Book9" xfId="112"/>
    <cellStyle name="_VC 6.15.06 update on 06GRC power costs.xls Chart 3" xfId="113"/>
    <cellStyle name="_VC 6.15.06 update on 06GRC power costs.xls Chart 3_04 07E Wild Horse Wind Expansion (C) (2)" xfId="114"/>
    <cellStyle name="_VC 6.15.06 update on 06GRC power costs.xls Chart 3_4 31 Regulatory Assets and Liabilities  7 06- Exhibit D" xfId="115"/>
    <cellStyle name="_VC 6.15.06 update on 06GRC power costs.xls Chart 3_4 32 Regulatory Assets and Liabilities  7 06- Exhibit D" xfId="116"/>
    <cellStyle name="_VC 6.15.06 update on 06GRC power costs.xls Chart 3_Book9" xfId="117"/>
    <cellStyle name="0,0_x000d__x000a_NA_x000d__x000a_" xfId="118"/>
    <cellStyle name="0000" xfId="119"/>
    <cellStyle name="000000" xfId="120"/>
    <cellStyle name="20% - Accent1" xfId="413" builtinId="30" customBuiltin="1"/>
    <cellStyle name="20% - Accent1 10" xfId="525"/>
    <cellStyle name="20% - Accent1 10 2" xfId="526"/>
    <cellStyle name="20% - Accent1 10 2 2" xfId="527"/>
    <cellStyle name="20% - Accent1 10 3" xfId="528"/>
    <cellStyle name="20% - Accent1 11" xfId="529"/>
    <cellStyle name="20% - Accent1 11 2" xfId="530"/>
    <cellStyle name="20% - Accent1 11 2 2" xfId="531"/>
    <cellStyle name="20% - Accent1 11 3" xfId="532"/>
    <cellStyle name="20% - Accent1 12" xfId="533"/>
    <cellStyle name="20% - Accent1 12 2" xfId="534"/>
    <cellStyle name="20% - Accent1 12 2 2" xfId="535"/>
    <cellStyle name="20% - Accent1 12 3" xfId="536"/>
    <cellStyle name="20% - Accent1 13" xfId="537"/>
    <cellStyle name="20% - Accent1 13 2" xfId="538"/>
    <cellStyle name="20% - Accent1 13 2 2" xfId="539"/>
    <cellStyle name="20% - Accent1 13 3" xfId="540"/>
    <cellStyle name="20% - Accent1 14" xfId="541"/>
    <cellStyle name="20% - Accent1 14 2" xfId="542"/>
    <cellStyle name="20% - Accent1 14 2 2" xfId="543"/>
    <cellStyle name="20% - Accent1 14 3" xfId="544"/>
    <cellStyle name="20% - Accent1 15" xfId="545"/>
    <cellStyle name="20% - Accent1 15 2" xfId="546"/>
    <cellStyle name="20% - Accent1 15 2 2" xfId="547"/>
    <cellStyle name="20% - Accent1 15 3" xfId="548"/>
    <cellStyle name="20% - Accent1 16" xfId="549"/>
    <cellStyle name="20% - Accent1 16 2" xfId="550"/>
    <cellStyle name="20% - Accent1 16 2 2" xfId="551"/>
    <cellStyle name="20% - Accent1 16 3" xfId="552"/>
    <cellStyle name="20% - Accent1 17" xfId="553"/>
    <cellStyle name="20% - Accent1 17 2" xfId="554"/>
    <cellStyle name="20% - Accent1 17 2 2" xfId="555"/>
    <cellStyle name="20% - Accent1 17 3" xfId="556"/>
    <cellStyle name="20% - Accent1 18" xfId="557"/>
    <cellStyle name="20% - Accent1 18 2" xfId="558"/>
    <cellStyle name="20% - Accent1 18 2 2" xfId="559"/>
    <cellStyle name="20% - Accent1 18 3" xfId="560"/>
    <cellStyle name="20% - Accent1 19" xfId="561"/>
    <cellStyle name="20% - Accent1 19 2" xfId="562"/>
    <cellStyle name="20% - Accent1 19 2 2" xfId="563"/>
    <cellStyle name="20% - Accent1 19 3" xfId="564"/>
    <cellStyle name="20% - Accent1 2" xfId="121"/>
    <cellStyle name="20% - Accent1 2 2" xfId="565"/>
    <cellStyle name="20% - Accent1 2 3" xfId="566"/>
    <cellStyle name="20% - Accent1 2 3 2" xfId="567"/>
    <cellStyle name="20% - Accent1 2 3 2 2" xfId="568"/>
    <cellStyle name="20% - Accent1 2 3 3" xfId="569"/>
    <cellStyle name="20% - Accent1 20" xfId="570"/>
    <cellStyle name="20% - Accent1 20 2" xfId="571"/>
    <cellStyle name="20% - Accent1 20 2 2" xfId="572"/>
    <cellStyle name="20% - Accent1 20 3" xfId="573"/>
    <cellStyle name="20% - Accent1 21" xfId="574"/>
    <cellStyle name="20% - Accent1 22" xfId="575"/>
    <cellStyle name="20% - Accent1 22 2" xfId="576"/>
    <cellStyle name="20% - Accent1 22 2 2" xfId="577"/>
    <cellStyle name="20% - Accent1 22 3" xfId="578"/>
    <cellStyle name="20% - Accent1 23" xfId="579"/>
    <cellStyle name="20% - Accent1 23 2" xfId="580"/>
    <cellStyle name="20% - Accent1 24" xfId="581"/>
    <cellStyle name="20% - Accent1 3" xfId="122"/>
    <cellStyle name="20% - Accent1 3 2" xfId="582"/>
    <cellStyle name="20% - Accent1 3 3" xfId="583"/>
    <cellStyle name="20% - Accent1 3 3 2" xfId="584"/>
    <cellStyle name="20% - Accent1 3 3 2 2" xfId="585"/>
    <cellStyle name="20% - Accent1 3 3 3" xfId="586"/>
    <cellStyle name="20% - Accent1 4" xfId="460"/>
    <cellStyle name="20% - Accent1 4 2" xfId="587"/>
    <cellStyle name="20% - Accent1 4 2 2" xfId="588"/>
    <cellStyle name="20% - Accent1 4 2 2 2" xfId="589"/>
    <cellStyle name="20% - Accent1 4 2 3" xfId="590"/>
    <cellStyle name="20% - Accent1 4 3" xfId="591"/>
    <cellStyle name="20% - Accent1 4 3 2" xfId="592"/>
    <cellStyle name="20% - Accent1 4 4" xfId="593"/>
    <cellStyle name="20% - Accent1 5" xfId="594"/>
    <cellStyle name="20% - Accent1 5 2" xfId="595"/>
    <cellStyle name="20% - Accent1 5 2 2" xfId="596"/>
    <cellStyle name="20% - Accent1 5 3" xfId="597"/>
    <cellStyle name="20% - Accent1 6" xfId="598"/>
    <cellStyle name="20% - Accent1 6 2" xfId="599"/>
    <cellStyle name="20% - Accent1 6 2 2" xfId="600"/>
    <cellStyle name="20% - Accent1 6 3" xfId="601"/>
    <cellStyle name="20% - Accent1 7" xfId="602"/>
    <cellStyle name="20% - Accent1 7 2" xfId="603"/>
    <cellStyle name="20% - Accent1 7 2 2" xfId="604"/>
    <cellStyle name="20% - Accent1 7 3" xfId="605"/>
    <cellStyle name="20% - Accent1 8" xfId="606"/>
    <cellStyle name="20% - Accent1 8 2" xfId="607"/>
    <cellStyle name="20% - Accent1 8 2 2" xfId="608"/>
    <cellStyle name="20% - Accent1 8 3" xfId="609"/>
    <cellStyle name="20% - Accent1 9" xfId="610"/>
    <cellStyle name="20% - Accent1 9 2" xfId="611"/>
    <cellStyle name="20% - Accent1 9 2 2" xfId="612"/>
    <cellStyle name="20% - Accent1 9 3" xfId="613"/>
    <cellStyle name="20% - Accent2" xfId="417" builtinId="34" customBuiltin="1"/>
    <cellStyle name="20% - Accent2 10" xfId="614"/>
    <cellStyle name="20% - Accent2 10 2" xfId="615"/>
    <cellStyle name="20% - Accent2 10 2 2" xfId="616"/>
    <cellStyle name="20% - Accent2 10 3" xfId="617"/>
    <cellStyle name="20% - Accent2 11" xfId="618"/>
    <cellStyle name="20% - Accent2 11 2" xfId="619"/>
    <cellStyle name="20% - Accent2 11 2 2" xfId="620"/>
    <cellStyle name="20% - Accent2 11 3" xfId="621"/>
    <cellStyle name="20% - Accent2 12" xfId="622"/>
    <cellStyle name="20% - Accent2 12 2" xfId="623"/>
    <cellStyle name="20% - Accent2 12 2 2" xfId="624"/>
    <cellStyle name="20% - Accent2 12 3" xfId="625"/>
    <cellStyle name="20% - Accent2 13" xfId="626"/>
    <cellStyle name="20% - Accent2 13 2" xfId="627"/>
    <cellStyle name="20% - Accent2 13 2 2" xfId="628"/>
    <cellStyle name="20% - Accent2 13 3" xfId="629"/>
    <cellStyle name="20% - Accent2 14" xfId="630"/>
    <cellStyle name="20% - Accent2 14 2" xfId="631"/>
    <cellStyle name="20% - Accent2 14 2 2" xfId="632"/>
    <cellStyle name="20% - Accent2 14 3" xfId="633"/>
    <cellStyle name="20% - Accent2 15" xfId="634"/>
    <cellStyle name="20% - Accent2 15 2" xfId="635"/>
    <cellStyle name="20% - Accent2 15 2 2" xfId="636"/>
    <cellStyle name="20% - Accent2 15 3" xfId="637"/>
    <cellStyle name="20% - Accent2 16" xfId="638"/>
    <cellStyle name="20% - Accent2 16 2" xfId="639"/>
    <cellStyle name="20% - Accent2 16 2 2" xfId="640"/>
    <cellStyle name="20% - Accent2 16 3" xfId="641"/>
    <cellStyle name="20% - Accent2 17" xfId="642"/>
    <cellStyle name="20% - Accent2 17 2" xfId="643"/>
    <cellStyle name="20% - Accent2 17 2 2" xfId="644"/>
    <cellStyle name="20% - Accent2 17 3" xfId="645"/>
    <cellStyle name="20% - Accent2 18" xfId="646"/>
    <cellStyle name="20% - Accent2 18 2" xfId="647"/>
    <cellStyle name="20% - Accent2 18 2 2" xfId="648"/>
    <cellStyle name="20% - Accent2 18 3" xfId="649"/>
    <cellStyle name="20% - Accent2 19" xfId="650"/>
    <cellStyle name="20% - Accent2 19 2" xfId="651"/>
    <cellStyle name="20% - Accent2 19 2 2" xfId="652"/>
    <cellStyle name="20% - Accent2 19 3" xfId="653"/>
    <cellStyle name="20% - Accent2 2" xfId="123"/>
    <cellStyle name="20% - Accent2 2 2" xfId="654"/>
    <cellStyle name="20% - Accent2 2 3" xfId="655"/>
    <cellStyle name="20% - Accent2 2 3 2" xfId="656"/>
    <cellStyle name="20% - Accent2 2 3 2 2" xfId="657"/>
    <cellStyle name="20% - Accent2 2 3 3" xfId="658"/>
    <cellStyle name="20% - Accent2 20" xfId="659"/>
    <cellStyle name="20% - Accent2 20 2" xfId="660"/>
    <cellStyle name="20% - Accent2 20 2 2" xfId="661"/>
    <cellStyle name="20% - Accent2 20 3" xfId="662"/>
    <cellStyle name="20% - Accent2 21" xfId="663"/>
    <cellStyle name="20% - Accent2 22" xfId="664"/>
    <cellStyle name="20% - Accent2 22 2" xfId="665"/>
    <cellStyle name="20% - Accent2 22 2 2" xfId="666"/>
    <cellStyle name="20% - Accent2 22 3" xfId="667"/>
    <cellStyle name="20% - Accent2 23" xfId="668"/>
    <cellStyle name="20% - Accent2 23 2" xfId="669"/>
    <cellStyle name="20% - Accent2 24" xfId="670"/>
    <cellStyle name="20% - Accent2 3" xfId="124"/>
    <cellStyle name="20% - Accent2 3 2" xfId="671"/>
    <cellStyle name="20% - Accent2 3 3" xfId="672"/>
    <cellStyle name="20% - Accent2 3 3 2" xfId="673"/>
    <cellStyle name="20% - Accent2 3 3 2 2" xfId="674"/>
    <cellStyle name="20% - Accent2 3 3 3" xfId="675"/>
    <cellStyle name="20% - Accent2 4" xfId="464"/>
    <cellStyle name="20% - Accent2 4 2" xfId="676"/>
    <cellStyle name="20% - Accent2 4 2 2" xfId="677"/>
    <cellStyle name="20% - Accent2 4 2 2 2" xfId="678"/>
    <cellStyle name="20% - Accent2 4 2 3" xfId="679"/>
    <cellStyle name="20% - Accent2 4 3" xfId="680"/>
    <cellStyle name="20% - Accent2 4 3 2" xfId="681"/>
    <cellStyle name="20% - Accent2 4 4" xfId="682"/>
    <cellStyle name="20% - Accent2 5" xfId="683"/>
    <cellStyle name="20% - Accent2 5 2" xfId="684"/>
    <cellStyle name="20% - Accent2 5 2 2" xfId="685"/>
    <cellStyle name="20% - Accent2 5 3" xfId="686"/>
    <cellStyle name="20% - Accent2 6" xfId="687"/>
    <cellStyle name="20% - Accent2 6 2" xfId="688"/>
    <cellStyle name="20% - Accent2 6 2 2" xfId="689"/>
    <cellStyle name="20% - Accent2 6 3" xfId="690"/>
    <cellStyle name="20% - Accent2 7" xfId="691"/>
    <cellStyle name="20% - Accent2 7 2" xfId="692"/>
    <cellStyle name="20% - Accent2 7 2 2" xfId="693"/>
    <cellStyle name="20% - Accent2 7 3" xfId="694"/>
    <cellStyle name="20% - Accent2 8" xfId="695"/>
    <cellStyle name="20% - Accent2 8 2" xfId="696"/>
    <cellStyle name="20% - Accent2 8 2 2" xfId="697"/>
    <cellStyle name="20% - Accent2 8 3" xfId="698"/>
    <cellStyle name="20% - Accent2 9" xfId="699"/>
    <cellStyle name="20% - Accent2 9 2" xfId="700"/>
    <cellStyle name="20% - Accent2 9 2 2" xfId="701"/>
    <cellStyle name="20% - Accent2 9 3" xfId="702"/>
    <cellStyle name="20% - Accent3" xfId="421" builtinId="38" customBuiltin="1"/>
    <cellStyle name="20% - Accent3 10" xfId="703"/>
    <cellStyle name="20% - Accent3 10 2" xfId="704"/>
    <cellStyle name="20% - Accent3 10 2 2" xfId="705"/>
    <cellStyle name="20% - Accent3 10 3" xfId="706"/>
    <cellStyle name="20% - Accent3 11" xfId="707"/>
    <cellStyle name="20% - Accent3 11 2" xfId="708"/>
    <cellStyle name="20% - Accent3 11 2 2" xfId="709"/>
    <cellStyle name="20% - Accent3 11 3" xfId="710"/>
    <cellStyle name="20% - Accent3 12" xfId="711"/>
    <cellStyle name="20% - Accent3 12 2" xfId="712"/>
    <cellStyle name="20% - Accent3 12 2 2" xfId="713"/>
    <cellStyle name="20% - Accent3 12 3" xfId="714"/>
    <cellStyle name="20% - Accent3 13" xfId="715"/>
    <cellStyle name="20% - Accent3 13 2" xfId="716"/>
    <cellStyle name="20% - Accent3 13 2 2" xfId="717"/>
    <cellStyle name="20% - Accent3 13 3" xfId="718"/>
    <cellStyle name="20% - Accent3 14" xfId="719"/>
    <cellStyle name="20% - Accent3 14 2" xfId="720"/>
    <cellStyle name="20% - Accent3 14 2 2" xfId="721"/>
    <cellStyle name="20% - Accent3 14 3" xfId="722"/>
    <cellStyle name="20% - Accent3 15" xfId="723"/>
    <cellStyle name="20% - Accent3 15 2" xfId="724"/>
    <cellStyle name="20% - Accent3 15 2 2" xfId="725"/>
    <cellStyle name="20% - Accent3 15 3" xfId="726"/>
    <cellStyle name="20% - Accent3 16" xfId="727"/>
    <cellStyle name="20% - Accent3 16 2" xfId="728"/>
    <cellStyle name="20% - Accent3 16 2 2" xfId="729"/>
    <cellStyle name="20% - Accent3 16 3" xfId="730"/>
    <cellStyle name="20% - Accent3 17" xfId="731"/>
    <cellStyle name="20% - Accent3 17 2" xfId="732"/>
    <cellStyle name="20% - Accent3 17 2 2" xfId="733"/>
    <cellStyle name="20% - Accent3 17 3" xfId="734"/>
    <cellStyle name="20% - Accent3 18" xfId="735"/>
    <cellStyle name="20% - Accent3 18 2" xfId="736"/>
    <cellStyle name="20% - Accent3 18 2 2" xfId="737"/>
    <cellStyle name="20% - Accent3 18 3" xfId="738"/>
    <cellStyle name="20% - Accent3 19" xfId="739"/>
    <cellStyle name="20% - Accent3 19 2" xfId="740"/>
    <cellStyle name="20% - Accent3 19 2 2" xfId="741"/>
    <cellStyle name="20% - Accent3 19 3" xfId="742"/>
    <cellStyle name="20% - Accent3 2" xfId="125"/>
    <cellStyle name="20% - Accent3 2 2" xfId="743"/>
    <cellStyle name="20% - Accent3 2 3" xfId="744"/>
    <cellStyle name="20% - Accent3 2 3 2" xfId="745"/>
    <cellStyle name="20% - Accent3 2 3 2 2" xfId="746"/>
    <cellStyle name="20% - Accent3 2 3 3" xfId="747"/>
    <cellStyle name="20% - Accent3 20" xfId="748"/>
    <cellStyle name="20% - Accent3 20 2" xfId="749"/>
    <cellStyle name="20% - Accent3 20 2 2" xfId="750"/>
    <cellStyle name="20% - Accent3 20 3" xfId="751"/>
    <cellStyle name="20% - Accent3 21" xfId="752"/>
    <cellStyle name="20% - Accent3 22" xfId="753"/>
    <cellStyle name="20% - Accent3 22 2" xfId="754"/>
    <cellStyle name="20% - Accent3 22 2 2" xfId="755"/>
    <cellStyle name="20% - Accent3 22 3" xfId="756"/>
    <cellStyle name="20% - Accent3 23" xfId="757"/>
    <cellStyle name="20% - Accent3 23 2" xfId="758"/>
    <cellStyle name="20% - Accent3 24" xfId="759"/>
    <cellStyle name="20% - Accent3 3" xfId="126"/>
    <cellStyle name="20% - Accent3 3 2" xfId="760"/>
    <cellStyle name="20% - Accent3 3 3" xfId="761"/>
    <cellStyle name="20% - Accent3 3 3 2" xfId="762"/>
    <cellStyle name="20% - Accent3 3 3 2 2" xfId="763"/>
    <cellStyle name="20% - Accent3 3 3 3" xfId="764"/>
    <cellStyle name="20% - Accent3 4" xfId="468"/>
    <cellStyle name="20% - Accent3 4 2" xfId="765"/>
    <cellStyle name="20% - Accent3 4 2 2" xfId="766"/>
    <cellStyle name="20% - Accent3 4 2 2 2" xfId="767"/>
    <cellStyle name="20% - Accent3 4 2 3" xfId="768"/>
    <cellStyle name="20% - Accent3 4 3" xfId="769"/>
    <cellStyle name="20% - Accent3 4 3 2" xfId="770"/>
    <cellStyle name="20% - Accent3 4 4" xfId="771"/>
    <cellStyle name="20% - Accent3 5" xfId="772"/>
    <cellStyle name="20% - Accent3 5 2" xfId="773"/>
    <cellStyle name="20% - Accent3 5 2 2" xfId="774"/>
    <cellStyle name="20% - Accent3 5 3" xfId="775"/>
    <cellStyle name="20% - Accent3 6" xfId="776"/>
    <cellStyle name="20% - Accent3 6 2" xfId="777"/>
    <cellStyle name="20% - Accent3 6 2 2" xfId="778"/>
    <cellStyle name="20% - Accent3 6 3" xfId="779"/>
    <cellStyle name="20% - Accent3 7" xfId="780"/>
    <cellStyle name="20% - Accent3 7 2" xfId="781"/>
    <cellStyle name="20% - Accent3 7 2 2" xfId="782"/>
    <cellStyle name="20% - Accent3 7 3" xfId="783"/>
    <cellStyle name="20% - Accent3 8" xfId="784"/>
    <cellStyle name="20% - Accent3 8 2" xfId="785"/>
    <cellStyle name="20% - Accent3 8 2 2" xfId="786"/>
    <cellStyle name="20% - Accent3 8 3" xfId="787"/>
    <cellStyle name="20% - Accent3 9" xfId="788"/>
    <cellStyle name="20% - Accent3 9 2" xfId="789"/>
    <cellStyle name="20% - Accent3 9 2 2" xfId="790"/>
    <cellStyle name="20% - Accent3 9 3" xfId="791"/>
    <cellStyle name="20% - Accent4" xfId="425" builtinId="42" customBuiltin="1"/>
    <cellStyle name="20% - Accent4 10" xfId="792"/>
    <cellStyle name="20% - Accent4 10 2" xfId="793"/>
    <cellStyle name="20% - Accent4 10 2 2" xfId="794"/>
    <cellStyle name="20% - Accent4 10 3" xfId="795"/>
    <cellStyle name="20% - Accent4 11" xfId="796"/>
    <cellStyle name="20% - Accent4 11 2" xfId="797"/>
    <cellStyle name="20% - Accent4 11 2 2" xfId="798"/>
    <cellStyle name="20% - Accent4 11 3" xfId="799"/>
    <cellStyle name="20% - Accent4 12" xfId="800"/>
    <cellStyle name="20% - Accent4 12 2" xfId="801"/>
    <cellStyle name="20% - Accent4 12 2 2" xfId="802"/>
    <cellStyle name="20% - Accent4 12 3" xfId="803"/>
    <cellStyle name="20% - Accent4 13" xfId="804"/>
    <cellStyle name="20% - Accent4 13 2" xfId="805"/>
    <cellStyle name="20% - Accent4 13 2 2" xfId="806"/>
    <cellStyle name="20% - Accent4 13 3" xfId="807"/>
    <cellStyle name="20% - Accent4 14" xfId="808"/>
    <cellStyle name="20% - Accent4 14 2" xfId="809"/>
    <cellStyle name="20% - Accent4 14 2 2" xfId="810"/>
    <cellStyle name="20% - Accent4 14 3" xfId="811"/>
    <cellStyle name="20% - Accent4 15" xfId="812"/>
    <cellStyle name="20% - Accent4 15 2" xfId="813"/>
    <cellStyle name="20% - Accent4 15 2 2" xfId="814"/>
    <cellStyle name="20% - Accent4 15 3" xfId="815"/>
    <cellStyle name="20% - Accent4 16" xfId="816"/>
    <cellStyle name="20% - Accent4 16 2" xfId="817"/>
    <cellStyle name="20% - Accent4 16 2 2" xfId="818"/>
    <cellStyle name="20% - Accent4 16 3" xfId="819"/>
    <cellStyle name="20% - Accent4 17" xfId="820"/>
    <cellStyle name="20% - Accent4 17 2" xfId="821"/>
    <cellStyle name="20% - Accent4 17 2 2" xfId="822"/>
    <cellStyle name="20% - Accent4 17 3" xfId="823"/>
    <cellStyle name="20% - Accent4 18" xfId="824"/>
    <cellStyle name="20% - Accent4 18 2" xfId="825"/>
    <cellStyle name="20% - Accent4 18 2 2" xfId="826"/>
    <cellStyle name="20% - Accent4 18 3" xfId="827"/>
    <cellStyle name="20% - Accent4 19" xfId="828"/>
    <cellStyle name="20% - Accent4 19 2" xfId="829"/>
    <cellStyle name="20% - Accent4 19 2 2" xfId="830"/>
    <cellStyle name="20% - Accent4 19 3" xfId="831"/>
    <cellStyle name="20% - Accent4 2" xfId="127"/>
    <cellStyle name="20% - Accent4 2 2" xfId="832"/>
    <cellStyle name="20% - Accent4 2 3" xfId="833"/>
    <cellStyle name="20% - Accent4 2 3 2" xfId="834"/>
    <cellStyle name="20% - Accent4 2 3 2 2" xfId="835"/>
    <cellStyle name="20% - Accent4 2 3 3" xfId="836"/>
    <cellStyle name="20% - Accent4 20" xfId="837"/>
    <cellStyle name="20% - Accent4 20 2" xfId="838"/>
    <cellStyle name="20% - Accent4 20 2 2" xfId="839"/>
    <cellStyle name="20% - Accent4 20 3" xfId="840"/>
    <cellStyle name="20% - Accent4 21" xfId="841"/>
    <cellStyle name="20% - Accent4 22" xfId="842"/>
    <cellStyle name="20% - Accent4 22 2" xfId="843"/>
    <cellStyle name="20% - Accent4 22 2 2" xfId="844"/>
    <cellStyle name="20% - Accent4 22 3" xfId="845"/>
    <cellStyle name="20% - Accent4 23" xfId="846"/>
    <cellStyle name="20% - Accent4 23 2" xfId="847"/>
    <cellStyle name="20% - Accent4 24" xfId="848"/>
    <cellStyle name="20% - Accent4 3" xfId="128"/>
    <cellStyle name="20% - Accent4 3 2" xfId="849"/>
    <cellStyle name="20% - Accent4 3 3" xfId="850"/>
    <cellStyle name="20% - Accent4 3 3 2" xfId="851"/>
    <cellStyle name="20% - Accent4 3 3 2 2" xfId="852"/>
    <cellStyle name="20% - Accent4 3 3 3" xfId="853"/>
    <cellStyle name="20% - Accent4 4" xfId="472"/>
    <cellStyle name="20% - Accent4 4 2" xfId="854"/>
    <cellStyle name="20% - Accent4 4 2 2" xfId="855"/>
    <cellStyle name="20% - Accent4 4 2 2 2" xfId="856"/>
    <cellStyle name="20% - Accent4 4 2 3" xfId="857"/>
    <cellStyle name="20% - Accent4 4 3" xfId="858"/>
    <cellStyle name="20% - Accent4 4 3 2" xfId="859"/>
    <cellStyle name="20% - Accent4 4 4" xfId="860"/>
    <cellStyle name="20% - Accent4 5" xfId="861"/>
    <cellStyle name="20% - Accent4 5 2" xfId="862"/>
    <cellStyle name="20% - Accent4 5 2 2" xfId="863"/>
    <cellStyle name="20% - Accent4 5 3" xfId="864"/>
    <cellStyle name="20% - Accent4 6" xfId="865"/>
    <cellStyle name="20% - Accent4 6 2" xfId="866"/>
    <cellStyle name="20% - Accent4 6 2 2" xfId="867"/>
    <cellStyle name="20% - Accent4 6 3" xfId="868"/>
    <cellStyle name="20% - Accent4 7" xfId="869"/>
    <cellStyle name="20% - Accent4 7 2" xfId="870"/>
    <cellStyle name="20% - Accent4 7 2 2" xfId="871"/>
    <cellStyle name="20% - Accent4 7 3" xfId="872"/>
    <cellStyle name="20% - Accent4 8" xfId="873"/>
    <cellStyle name="20% - Accent4 8 2" xfId="874"/>
    <cellStyle name="20% - Accent4 8 2 2" xfId="875"/>
    <cellStyle name="20% - Accent4 8 3" xfId="876"/>
    <cellStyle name="20% - Accent4 9" xfId="877"/>
    <cellStyle name="20% - Accent4 9 2" xfId="878"/>
    <cellStyle name="20% - Accent4 9 2 2" xfId="879"/>
    <cellStyle name="20% - Accent4 9 3" xfId="880"/>
    <cellStyle name="20% - Accent5" xfId="429" builtinId="46" customBuiltin="1"/>
    <cellStyle name="20% - Accent5 10" xfId="881"/>
    <cellStyle name="20% - Accent5 10 2" xfId="882"/>
    <cellStyle name="20% - Accent5 10 2 2" xfId="883"/>
    <cellStyle name="20% - Accent5 10 3" xfId="884"/>
    <cellStyle name="20% - Accent5 11" xfId="885"/>
    <cellStyle name="20% - Accent5 11 2" xfId="886"/>
    <cellStyle name="20% - Accent5 11 2 2" xfId="887"/>
    <cellStyle name="20% - Accent5 11 3" xfId="888"/>
    <cellStyle name="20% - Accent5 12" xfId="889"/>
    <cellStyle name="20% - Accent5 12 2" xfId="890"/>
    <cellStyle name="20% - Accent5 12 2 2" xfId="891"/>
    <cellStyle name="20% - Accent5 12 3" xfId="892"/>
    <cellStyle name="20% - Accent5 13" xfId="893"/>
    <cellStyle name="20% - Accent5 13 2" xfId="894"/>
    <cellStyle name="20% - Accent5 13 2 2" xfId="895"/>
    <cellStyle name="20% - Accent5 13 3" xfId="896"/>
    <cellStyle name="20% - Accent5 14" xfId="897"/>
    <cellStyle name="20% - Accent5 14 2" xfId="898"/>
    <cellStyle name="20% - Accent5 14 2 2" xfId="899"/>
    <cellStyle name="20% - Accent5 14 3" xfId="900"/>
    <cellStyle name="20% - Accent5 15" xfId="901"/>
    <cellStyle name="20% - Accent5 15 2" xfId="902"/>
    <cellStyle name="20% - Accent5 15 2 2" xfId="903"/>
    <cellStyle name="20% - Accent5 15 3" xfId="904"/>
    <cellStyle name="20% - Accent5 16" xfId="905"/>
    <cellStyle name="20% - Accent5 16 2" xfId="906"/>
    <cellStyle name="20% - Accent5 16 2 2" xfId="907"/>
    <cellStyle name="20% - Accent5 16 3" xfId="908"/>
    <cellStyle name="20% - Accent5 17" xfId="909"/>
    <cellStyle name="20% - Accent5 17 2" xfId="910"/>
    <cellStyle name="20% - Accent5 17 2 2" xfId="911"/>
    <cellStyle name="20% - Accent5 17 3" xfId="912"/>
    <cellStyle name="20% - Accent5 18" xfId="913"/>
    <cellStyle name="20% - Accent5 18 2" xfId="914"/>
    <cellStyle name="20% - Accent5 18 2 2" xfId="915"/>
    <cellStyle name="20% - Accent5 18 3" xfId="916"/>
    <cellStyle name="20% - Accent5 19" xfId="917"/>
    <cellStyle name="20% - Accent5 19 2" xfId="918"/>
    <cellStyle name="20% - Accent5 19 2 2" xfId="919"/>
    <cellStyle name="20% - Accent5 19 3" xfId="920"/>
    <cellStyle name="20% - Accent5 2" xfId="129"/>
    <cellStyle name="20% - Accent5 2 2" xfId="921"/>
    <cellStyle name="20% - Accent5 2 3" xfId="922"/>
    <cellStyle name="20% - Accent5 2 3 2" xfId="923"/>
    <cellStyle name="20% - Accent5 2 3 2 2" xfId="924"/>
    <cellStyle name="20% - Accent5 2 3 3" xfId="925"/>
    <cellStyle name="20% - Accent5 20" xfId="926"/>
    <cellStyle name="20% - Accent5 20 2" xfId="927"/>
    <cellStyle name="20% - Accent5 20 2 2" xfId="928"/>
    <cellStyle name="20% - Accent5 20 3" xfId="929"/>
    <cellStyle name="20% - Accent5 21" xfId="930"/>
    <cellStyle name="20% - Accent5 22" xfId="931"/>
    <cellStyle name="20% - Accent5 22 2" xfId="932"/>
    <cellStyle name="20% - Accent5 22 2 2" xfId="933"/>
    <cellStyle name="20% - Accent5 22 3" xfId="934"/>
    <cellStyle name="20% - Accent5 23" xfId="935"/>
    <cellStyle name="20% - Accent5 23 2" xfId="936"/>
    <cellStyle name="20% - Accent5 24" xfId="937"/>
    <cellStyle name="20% - Accent5 3" xfId="130"/>
    <cellStyle name="20% - Accent5 3 2" xfId="938"/>
    <cellStyle name="20% - Accent5 3 3" xfId="939"/>
    <cellStyle name="20% - Accent5 3 3 2" xfId="940"/>
    <cellStyle name="20% - Accent5 3 3 2 2" xfId="941"/>
    <cellStyle name="20% - Accent5 3 3 3" xfId="942"/>
    <cellStyle name="20% - Accent5 4" xfId="476"/>
    <cellStyle name="20% - Accent5 4 2" xfId="943"/>
    <cellStyle name="20% - Accent5 4 2 2" xfId="944"/>
    <cellStyle name="20% - Accent5 4 2 2 2" xfId="945"/>
    <cellStyle name="20% - Accent5 4 2 3" xfId="946"/>
    <cellStyle name="20% - Accent5 4 3" xfId="947"/>
    <cellStyle name="20% - Accent5 4 3 2" xfId="948"/>
    <cellStyle name="20% - Accent5 4 4" xfId="949"/>
    <cellStyle name="20% - Accent5 5" xfId="950"/>
    <cellStyle name="20% - Accent5 5 2" xfId="951"/>
    <cellStyle name="20% - Accent5 5 2 2" xfId="952"/>
    <cellStyle name="20% - Accent5 5 3" xfId="953"/>
    <cellStyle name="20% - Accent5 6" xfId="954"/>
    <cellStyle name="20% - Accent5 6 2" xfId="955"/>
    <cellStyle name="20% - Accent5 6 2 2" xfId="956"/>
    <cellStyle name="20% - Accent5 6 3" xfId="957"/>
    <cellStyle name="20% - Accent5 7" xfId="958"/>
    <cellStyle name="20% - Accent5 7 2" xfId="959"/>
    <cellStyle name="20% - Accent5 7 2 2" xfId="960"/>
    <cellStyle name="20% - Accent5 7 3" xfId="961"/>
    <cellStyle name="20% - Accent5 8" xfId="962"/>
    <cellStyle name="20% - Accent5 8 2" xfId="963"/>
    <cellStyle name="20% - Accent5 8 2 2" xfId="964"/>
    <cellStyle name="20% - Accent5 8 3" xfId="965"/>
    <cellStyle name="20% - Accent5 9" xfId="966"/>
    <cellStyle name="20% - Accent5 9 2" xfId="967"/>
    <cellStyle name="20% - Accent5 9 2 2" xfId="968"/>
    <cellStyle name="20% - Accent5 9 3" xfId="969"/>
    <cellStyle name="20% - Accent6" xfId="433" builtinId="50" customBuiltin="1"/>
    <cellStyle name="20% - Accent6 10" xfId="970"/>
    <cellStyle name="20% - Accent6 10 2" xfId="971"/>
    <cellStyle name="20% - Accent6 10 2 2" xfId="972"/>
    <cellStyle name="20% - Accent6 10 3" xfId="973"/>
    <cellStyle name="20% - Accent6 11" xfId="974"/>
    <cellStyle name="20% - Accent6 11 2" xfId="975"/>
    <cellStyle name="20% - Accent6 11 2 2" xfId="976"/>
    <cellStyle name="20% - Accent6 11 3" xfId="977"/>
    <cellStyle name="20% - Accent6 12" xfId="978"/>
    <cellStyle name="20% - Accent6 12 2" xfId="979"/>
    <cellStyle name="20% - Accent6 12 2 2" xfId="980"/>
    <cellStyle name="20% - Accent6 12 3" xfId="981"/>
    <cellStyle name="20% - Accent6 13" xfId="982"/>
    <cellStyle name="20% - Accent6 13 2" xfId="983"/>
    <cellStyle name="20% - Accent6 13 2 2" xfId="984"/>
    <cellStyle name="20% - Accent6 13 3" xfId="985"/>
    <cellStyle name="20% - Accent6 14" xfId="986"/>
    <cellStyle name="20% - Accent6 14 2" xfId="987"/>
    <cellStyle name="20% - Accent6 14 2 2" xfId="988"/>
    <cellStyle name="20% - Accent6 14 3" xfId="989"/>
    <cellStyle name="20% - Accent6 15" xfId="990"/>
    <cellStyle name="20% - Accent6 15 2" xfId="991"/>
    <cellStyle name="20% - Accent6 15 2 2" xfId="992"/>
    <cellStyle name="20% - Accent6 15 3" xfId="993"/>
    <cellStyle name="20% - Accent6 16" xfId="994"/>
    <cellStyle name="20% - Accent6 16 2" xfId="995"/>
    <cellStyle name="20% - Accent6 16 2 2" xfId="996"/>
    <cellStyle name="20% - Accent6 16 3" xfId="997"/>
    <cellStyle name="20% - Accent6 17" xfId="998"/>
    <cellStyle name="20% - Accent6 17 2" xfId="999"/>
    <cellStyle name="20% - Accent6 17 2 2" xfId="1000"/>
    <cellStyle name="20% - Accent6 17 3" xfId="1001"/>
    <cellStyle name="20% - Accent6 18" xfId="1002"/>
    <cellStyle name="20% - Accent6 18 2" xfId="1003"/>
    <cellStyle name="20% - Accent6 18 2 2" xfId="1004"/>
    <cellStyle name="20% - Accent6 18 3" xfId="1005"/>
    <cellStyle name="20% - Accent6 19" xfId="1006"/>
    <cellStyle name="20% - Accent6 19 2" xfId="1007"/>
    <cellStyle name="20% - Accent6 19 2 2" xfId="1008"/>
    <cellStyle name="20% - Accent6 19 3" xfId="1009"/>
    <cellStyle name="20% - Accent6 2" xfId="131"/>
    <cellStyle name="20% - Accent6 2 2" xfId="1010"/>
    <cellStyle name="20% - Accent6 2 3" xfId="1011"/>
    <cellStyle name="20% - Accent6 2 3 2" xfId="1012"/>
    <cellStyle name="20% - Accent6 2 3 2 2" xfId="1013"/>
    <cellStyle name="20% - Accent6 2 3 3" xfId="1014"/>
    <cellStyle name="20% - Accent6 20" xfId="1015"/>
    <cellStyle name="20% - Accent6 20 2" xfId="1016"/>
    <cellStyle name="20% - Accent6 20 2 2" xfId="1017"/>
    <cellStyle name="20% - Accent6 20 3" xfId="1018"/>
    <cellStyle name="20% - Accent6 21" xfId="1019"/>
    <cellStyle name="20% - Accent6 22" xfId="1020"/>
    <cellStyle name="20% - Accent6 22 2" xfId="1021"/>
    <cellStyle name="20% - Accent6 22 2 2" xfId="1022"/>
    <cellStyle name="20% - Accent6 22 3" xfId="1023"/>
    <cellStyle name="20% - Accent6 23" xfId="1024"/>
    <cellStyle name="20% - Accent6 23 2" xfId="1025"/>
    <cellStyle name="20% - Accent6 24" xfId="1026"/>
    <cellStyle name="20% - Accent6 3" xfId="132"/>
    <cellStyle name="20% - Accent6 3 2" xfId="1027"/>
    <cellStyle name="20% - Accent6 3 3" xfId="1028"/>
    <cellStyle name="20% - Accent6 3 3 2" xfId="1029"/>
    <cellStyle name="20% - Accent6 3 3 2 2" xfId="1030"/>
    <cellStyle name="20% - Accent6 3 3 3" xfId="1031"/>
    <cellStyle name="20% - Accent6 4" xfId="480"/>
    <cellStyle name="20% - Accent6 4 2" xfId="1032"/>
    <cellStyle name="20% - Accent6 4 2 2" xfId="1033"/>
    <cellStyle name="20% - Accent6 4 2 2 2" xfId="1034"/>
    <cellStyle name="20% - Accent6 4 2 3" xfId="1035"/>
    <cellStyle name="20% - Accent6 4 3" xfId="1036"/>
    <cellStyle name="20% - Accent6 4 3 2" xfId="1037"/>
    <cellStyle name="20% - Accent6 4 4" xfId="1038"/>
    <cellStyle name="20% - Accent6 5" xfId="1039"/>
    <cellStyle name="20% - Accent6 5 2" xfId="1040"/>
    <cellStyle name="20% - Accent6 5 2 2" xfId="1041"/>
    <cellStyle name="20% - Accent6 5 3" xfId="1042"/>
    <cellStyle name="20% - Accent6 6" xfId="1043"/>
    <cellStyle name="20% - Accent6 6 2" xfId="1044"/>
    <cellStyle name="20% - Accent6 6 2 2" xfId="1045"/>
    <cellStyle name="20% - Accent6 6 3" xfId="1046"/>
    <cellStyle name="20% - Accent6 7" xfId="1047"/>
    <cellStyle name="20% - Accent6 7 2" xfId="1048"/>
    <cellStyle name="20% - Accent6 7 2 2" xfId="1049"/>
    <cellStyle name="20% - Accent6 7 3" xfId="1050"/>
    <cellStyle name="20% - Accent6 8" xfId="1051"/>
    <cellStyle name="20% - Accent6 8 2" xfId="1052"/>
    <cellStyle name="20% - Accent6 8 2 2" xfId="1053"/>
    <cellStyle name="20% - Accent6 8 3" xfId="1054"/>
    <cellStyle name="20% - Accent6 9" xfId="1055"/>
    <cellStyle name="20% - Accent6 9 2" xfId="1056"/>
    <cellStyle name="20% - Accent6 9 2 2" xfId="1057"/>
    <cellStyle name="20% - Accent6 9 3" xfId="1058"/>
    <cellStyle name="40% - Accent1" xfId="414" builtinId="31" customBuiltin="1"/>
    <cellStyle name="40% - Accent1 10" xfId="1059"/>
    <cellStyle name="40% - Accent1 10 2" xfId="1060"/>
    <cellStyle name="40% - Accent1 10 2 2" xfId="1061"/>
    <cellStyle name="40% - Accent1 10 3" xfId="1062"/>
    <cellStyle name="40% - Accent1 11" xfId="1063"/>
    <cellStyle name="40% - Accent1 11 2" xfId="1064"/>
    <cellStyle name="40% - Accent1 11 2 2" xfId="1065"/>
    <cellStyle name="40% - Accent1 11 3" xfId="1066"/>
    <cellStyle name="40% - Accent1 12" xfId="1067"/>
    <cellStyle name="40% - Accent1 12 2" xfId="1068"/>
    <cellStyle name="40% - Accent1 12 2 2" xfId="1069"/>
    <cellStyle name="40% - Accent1 12 3" xfId="1070"/>
    <cellStyle name="40% - Accent1 13" xfId="1071"/>
    <cellStyle name="40% - Accent1 13 2" xfId="1072"/>
    <cellStyle name="40% - Accent1 13 2 2" xfId="1073"/>
    <cellStyle name="40% - Accent1 13 3" xfId="1074"/>
    <cellStyle name="40% - Accent1 14" xfId="1075"/>
    <cellStyle name="40% - Accent1 14 2" xfId="1076"/>
    <cellStyle name="40% - Accent1 14 2 2" xfId="1077"/>
    <cellStyle name="40% - Accent1 14 3" xfId="1078"/>
    <cellStyle name="40% - Accent1 15" xfId="1079"/>
    <cellStyle name="40% - Accent1 15 2" xfId="1080"/>
    <cellStyle name="40% - Accent1 15 2 2" xfId="1081"/>
    <cellStyle name="40% - Accent1 15 3" xfId="1082"/>
    <cellStyle name="40% - Accent1 16" xfId="1083"/>
    <cellStyle name="40% - Accent1 16 2" xfId="1084"/>
    <cellStyle name="40% - Accent1 16 2 2" xfId="1085"/>
    <cellStyle name="40% - Accent1 16 3" xfId="1086"/>
    <cellStyle name="40% - Accent1 17" xfId="1087"/>
    <cellStyle name="40% - Accent1 17 2" xfId="1088"/>
    <cellStyle name="40% - Accent1 17 2 2" xfId="1089"/>
    <cellStyle name="40% - Accent1 17 3" xfId="1090"/>
    <cellStyle name="40% - Accent1 18" xfId="1091"/>
    <cellStyle name="40% - Accent1 18 2" xfId="1092"/>
    <cellStyle name="40% - Accent1 18 2 2" xfId="1093"/>
    <cellStyle name="40% - Accent1 18 3" xfId="1094"/>
    <cellStyle name="40% - Accent1 19" xfId="1095"/>
    <cellStyle name="40% - Accent1 19 2" xfId="1096"/>
    <cellStyle name="40% - Accent1 19 2 2" xfId="1097"/>
    <cellStyle name="40% - Accent1 19 3" xfId="1098"/>
    <cellStyle name="40% - Accent1 2" xfId="133"/>
    <cellStyle name="40% - Accent1 2 2" xfId="1099"/>
    <cellStyle name="40% - Accent1 2 3" xfId="1100"/>
    <cellStyle name="40% - Accent1 2 3 2" xfId="1101"/>
    <cellStyle name="40% - Accent1 2 3 2 2" xfId="1102"/>
    <cellStyle name="40% - Accent1 2 3 3" xfId="1103"/>
    <cellStyle name="40% - Accent1 20" xfId="1104"/>
    <cellStyle name="40% - Accent1 20 2" xfId="1105"/>
    <cellStyle name="40% - Accent1 20 2 2" xfId="1106"/>
    <cellStyle name="40% - Accent1 20 3" xfId="1107"/>
    <cellStyle name="40% - Accent1 21" xfId="1108"/>
    <cellStyle name="40% - Accent1 22" xfId="1109"/>
    <cellStyle name="40% - Accent1 22 2" xfId="1110"/>
    <cellStyle name="40% - Accent1 22 2 2" xfId="1111"/>
    <cellStyle name="40% - Accent1 22 3" xfId="1112"/>
    <cellStyle name="40% - Accent1 23" xfId="1113"/>
    <cellStyle name="40% - Accent1 23 2" xfId="1114"/>
    <cellStyle name="40% - Accent1 24" xfId="1115"/>
    <cellStyle name="40% - Accent1 3" xfId="134"/>
    <cellStyle name="40% - Accent1 3 2" xfId="1116"/>
    <cellStyle name="40% - Accent1 3 3" xfId="1117"/>
    <cellStyle name="40% - Accent1 3 3 2" xfId="1118"/>
    <cellStyle name="40% - Accent1 3 3 2 2" xfId="1119"/>
    <cellStyle name="40% - Accent1 3 3 3" xfId="1120"/>
    <cellStyle name="40% - Accent1 4" xfId="461"/>
    <cellStyle name="40% - Accent1 4 2" xfId="1121"/>
    <cellStyle name="40% - Accent1 4 2 2" xfId="1122"/>
    <cellStyle name="40% - Accent1 4 2 2 2" xfId="1123"/>
    <cellStyle name="40% - Accent1 4 2 3" xfId="1124"/>
    <cellStyle name="40% - Accent1 4 3" xfId="1125"/>
    <cellStyle name="40% - Accent1 4 3 2" xfId="1126"/>
    <cellStyle name="40% - Accent1 4 4" xfId="1127"/>
    <cellStyle name="40% - Accent1 5" xfId="1128"/>
    <cellStyle name="40% - Accent1 5 2" xfId="1129"/>
    <cellStyle name="40% - Accent1 5 2 2" xfId="1130"/>
    <cellStyle name="40% - Accent1 5 3" xfId="1131"/>
    <cellStyle name="40% - Accent1 6" xfId="1132"/>
    <cellStyle name="40% - Accent1 6 2" xfId="1133"/>
    <cellStyle name="40% - Accent1 6 2 2" xfId="1134"/>
    <cellStyle name="40% - Accent1 6 3" xfId="1135"/>
    <cellStyle name="40% - Accent1 7" xfId="1136"/>
    <cellStyle name="40% - Accent1 7 2" xfId="1137"/>
    <cellStyle name="40% - Accent1 7 2 2" xfId="1138"/>
    <cellStyle name="40% - Accent1 7 3" xfId="1139"/>
    <cellStyle name="40% - Accent1 8" xfId="1140"/>
    <cellStyle name="40% - Accent1 8 2" xfId="1141"/>
    <cellStyle name="40% - Accent1 8 2 2" xfId="1142"/>
    <cellStyle name="40% - Accent1 8 3" xfId="1143"/>
    <cellStyle name="40% - Accent1 9" xfId="1144"/>
    <cellStyle name="40% - Accent1 9 2" xfId="1145"/>
    <cellStyle name="40% - Accent1 9 2 2" xfId="1146"/>
    <cellStyle name="40% - Accent1 9 3" xfId="1147"/>
    <cellStyle name="40% - Accent2" xfId="418" builtinId="35" customBuiltin="1"/>
    <cellStyle name="40% - Accent2 10" xfId="1148"/>
    <cellStyle name="40% - Accent2 10 2" xfId="1149"/>
    <cellStyle name="40% - Accent2 10 2 2" xfId="1150"/>
    <cellStyle name="40% - Accent2 10 3" xfId="1151"/>
    <cellStyle name="40% - Accent2 11" xfId="1152"/>
    <cellStyle name="40% - Accent2 11 2" xfId="1153"/>
    <cellStyle name="40% - Accent2 11 2 2" xfId="1154"/>
    <cellStyle name="40% - Accent2 11 3" xfId="1155"/>
    <cellStyle name="40% - Accent2 12" xfId="1156"/>
    <cellStyle name="40% - Accent2 12 2" xfId="1157"/>
    <cellStyle name="40% - Accent2 12 2 2" xfId="1158"/>
    <cellStyle name="40% - Accent2 12 3" xfId="1159"/>
    <cellStyle name="40% - Accent2 13" xfId="1160"/>
    <cellStyle name="40% - Accent2 13 2" xfId="1161"/>
    <cellStyle name="40% - Accent2 13 2 2" xfId="1162"/>
    <cellStyle name="40% - Accent2 13 3" xfId="1163"/>
    <cellStyle name="40% - Accent2 14" xfId="1164"/>
    <cellStyle name="40% - Accent2 14 2" xfId="1165"/>
    <cellStyle name="40% - Accent2 14 2 2" xfId="1166"/>
    <cellStyle name="40% - Accent2 14 3" xfId="1167"/>
    <cellStyle name="40% - Accent2 15" xfId="1168"/>
    <cellStyle name="40% - Accent2 15 2" xfId="1169"/>
    <cellStyle name="40% - Accent2 15 2 2" xfId="1170"/>
    <cellStyle name="40% - Accent2 15 3" xfId="1171"/>
    <cellStyle name="40% - Accent2 16" xfId="1172"/>
    <cellStyle name="40% - Accent2 16 2" xfId="1173"/>
    <cellStyle name="40% - Accent2 16 2 2" xfId="1174"/>
    <cellStyle name="40% - Accent2 16 3" xfId="1175"/>
    <cellStyle name="40% - Accent2 17" xfId="1176"/>
    <cellStyle name="40% - Accent2 17 2" xfId="1177"/>
    <cellStyle name="40% - Accent2 17 2 2" xfId="1178"/>
    <cellStyle name="40% - Accent2 17 3" xfId="1179"/>
    <cellStyle name="40% - Accent2 18" xfId="1180"/>
    <cellStyle name="40% - Accent2 18 2" xfId="1181"/>
    <cellStyle name="40% - Accent2 18 2 2" xfId="1182"/>
    <cellStyle name="40% - Accent2 18 3" xfId="1183"/>
    <cellStyle name="40% - Accent2 19" xfId="1184"/>
    <cellStyle name="40% - Accent2 19 2" xfId="1185"/>
    <cellStyle name="40% - Accent2 19 2 2" xfId="1186"/>
    <cellStyle name="40% - Accent2 19 3" xfId="1187"/>
    <cellStyle name="40% - Accent2 2" xfId="135"/>
    <cellStyle name="40% - Accent2 2 2" xfId="1188"/>
    <cellStyle name="40% - Accent2 2 3" xfId="1189"/>
    <cellStyle name="40% - Accent2 2 3 2" xfId="1190"/>
    <cellStyle name="40% - Accent2 2 3 2 2" xfId="1191"/>
    <cellStyle name="40% - Accent2 2 3 3" xfId="1192"/>
    <cellStyle name="40% - Accent2 20" xfId="1193"/>
    <cellStyle name="40% - Accent2 20 2" xfId="1194"/>
    <cellStyle name="40% - Accent2 20 2 2" xfId="1195"/>
    <cellStyle name="40% - Accent2 20 3" xfId="1196"/>
    <cellStyle name="40% - Accent2 21" xfId="1197"/>
    <cellStyle name="40% - Accent2 22" xfId="1198"/>
    <cellStyle name="40% - Accent2 22 2" xfId="1199"/>
    <cellStyle name="40% - Accent2 22 2 2" xfId="1200"/>
    <cellStyle name="40% - Accent2 22 3" xfId="1201"/>
    <cellStyle name="40% - Accent2 23" xfId="1202"/>
    <cellStyle name="40% - Accent2 23 2" xfId="1203"/>
    <cellStyle name="40% - Accent2 24" xfId="1204"/>
    <cellStyle name="40% - Accent2 3" xfId="136"/>
    <cellStyle name="40% - Accent2 3 2" xfId="1205"/>
    <cellStyle name="40% - Accent2 3 3" xfId="1206"/>
    <cellStyle name="40% - Accent2 3 3 2" xfId="1207"/>
    <cellStyle name="40% - Accent2 3 3 2 2" xfId="1208"/>
    <cellStyle name="40% - Accent2 3 3 3" xfId="1209"/>
    <cellStyle name="40% - Accent2 4" xfId="465"/>
    <cellStyle name="40% - Accent2 4 2" xfId="1210"/>
    <cellStyle name="40% - Accent2 4 2 2" xfId="1211"/>
    <cellStyle name="40% - Accent2 4 2 2 2" xfId="1212"/>
    <cellStyle name="40% - Accent2 4 2 3" xfId="1213"/>
    <cellStyle name="40% - Accent2 4 3" xfId="1214"/>
    <cellStyle name="40% - Accent2 4 3 2" xfId="1215"/>
    <cellStyle name="40% - Accent2 4 4" xfId="1216"/>
    <cellStyle name="40% - Accent2 5" xfId="1217"/>
    <cellStyle name="40% - Accent2 5 2" xfId="1218"/>
    <cellStyle name="40% - Accent2 5 2 2" xfId="1219"/>
    <cellStyle name="40% - Accent2 5 3" xfId="1220"/>
    <cellStyle name="40% - Accent2 6" xfId="1221"/>
    <cellStyle name="40% - Accent2 6 2" xfId="1222"/>
    <cellStyle name="40% - Accent2 6 2 2" xfId="1223"/>
    <cellStyle name="40% - Accent2 6 3" xfId="1224"/>
    <cellStyle name="40% - Accent2 7" xfId="1225"/>
    <cellStyle name="40% - Accent2 7 2" xfId="1226"/>
    <cellStyle name="40% - Accent2 7 2 2" xfId="1227"/>
    <cellStyle name="40% - Accent2 7 3" xfId="1228"/>
    <cellStyle name="40% - Accent2 8" xfId="1229"/>
    <cellStyle name="40% - Accent2 8 2" xfId="1230"/>
    <cellStyle name="40% - Accent2 8 2 2" xfId="1231"/>
    <cellStyle name="40% - Accent2 8 3" xfId="1232"/>
    <cellStyle name="40% - Accent2 9" xfId="1233"/>
    <cellStyle name="40% - Accent2 9 2" xfId="1234"/>
    <cellStyle name="40% - Accent2 9 2 2" xfId="1235"/>
    <cellStyle name="40% - Accent2 9 3" xfId="1236"/>
    <cellStyle name="40% - Accent3" xfId="422" builtinId="39" customBuiltin="1"/>
    <cellStyle name="40% - Accent3 10" xfId="1237"/>
    <cellStyle name="40% - Accent3 10 2" xfId="1238"/>
    <cellStyle name="40% - Accent3 10 2 2" xfId="1239"/>
    <cellStyle name="40% - Accent3 10 3" xfId="1240"/>
    <cellStyle name="40% - Accent3 11" xfId="1241"/>
    <cellStyle name="40% - Accent3 11 2" xfId="1242"/>
    <cellStyle name="40% - Accent3 11 2 2" xfId="1243"/>
    <cellStyle name="40% - Accent3 11 3" xfId="1244"/>
    <cellStyle name="40% - Accent3 12" xfId="1245"/>
    <cellStyle name="40% - Accent3 12 2" xfId="1246"/>
    <cellStyle name="40% - Accent3 12 2 2" xfId="1247"/>
    <cellStyle name="40% - Accent3 12 3" xfId="1248"/>
    <cellStyle name="40% - Accent3 13" xfId="1249"/>
    <cellStyle name="40% - Accent3 13 2" xfId="1250"/>
    <cellStyle name="40% - Accent3 13 2 2" xfId="1251"/>
    <cellStyle name="40% - Accent3 13 3" xfId="1252"/>
    <cellStyle name="40% - Accent3 14" xfId="1253"/>
    <cellStyle name="40% - Accent3 14 2" xfId="1254"/>
    <cellStyle name="40% - Accent3 14 2 2" xfId="1255"/>
    <cellStyle name="40% - Accent3 14 3" xfId="1256"/>
    <cellStyle name="40% - Accent3 15" xfId="1257"/>
    <cellStyle name="40% - Accent3 15 2" xfId="1258"/>
    <cellStyle name="40% - Accent3 15 2 2" xfId="1259"/>
    <cellStyle name="40% - Accent3 15 3" xfId="1260"/>
    <cellStyle name="40% - Accent3 16" xfId="1261"/>
    <cellStyle name="40% - Accent3 16 2" xfId="1262"/>
    <cellStyle name="40% - Accent3 16 2 2" xfId="1263"/>
    <cellStyle name="40% - Accent3 16 3" xfId="1264"/>
    <cellStyle name="40% - Accent3 17" xfId="1265"/>
    <cellStyle name="40% - Accent3 17 2" xfId="1266"/>
    <cellStyle name="40% - Accent3 17 2 2" xfId="1267"/>
    <cellStyle name="40% - Accent3 17 3" xfId="1268"/>
    <cellStyle name="40% - Accent3 18" xfId="1269"/>
    <cellStyle name="40% - Accent3 18 2" xfId="1270"/>
    <cellStyle name="40% - Accent3 18 2 2" xfId="1271"/>
    <cellStyle name="40% - Accent3 18 3" xfId="1272"/>
    <cellStyle name="40% - Accent3 19" xfId="1273"/>
    <cellStyle name="40% - Accent3 19 2" xfId="1274"/>
    <cellStyle name="40% - Accent3 19 2 2" xfId="1275"/>
    <cellStyle name="40% - Accent3 19 3" xfId="1276"/>
    <cellStyle name="40% - Accent3 2" xfId="137"/>
    <cellStyle name="40% - Accent3 2 2" xfId="1277"/>
    <cellStyle name="40% - Accent3 2 3" xfId="1278"/>
    <cellStyle name="40% - Accent3 2 3 2" xfId="1279"/>
    <cellStyle name="40% - Accent3 2 3 2 2" xfId="1280"/>
    <cellStyle name="40% - Accent3 2 3 3" xfId="1281"/>
    <cellStyle name="40% - Accent3 20" xfId="1282"/>
    <cellStyle name="40% - Accent3 20 2" xfId="1283"/>
    <cellStyle name="40% - Accent3 20 2 2" xfId="1284"/>
    <cellStyle name="40% - Accent3 20 3" xfId="1285"/>
    <cellStyle name="40% - Accent3 21" xfId="1286"/>
    <cellStyle name="40% - Accent3 22" xfId="1287"/>
    <cellStyle name="40% - Accent3 22 2" xfId="1288"/>
    <cellStyle name="40% - Accent3 22 2 2" xfId="1289"/>
    <cellStyle name="40% - Accent3 22 3" xfId="1290"/>
    <cellStyle name="40% - Accent3 23" xfId="1291"/>
    <cellStyle name="40% - Accent3 23 2" xfId="1292"/>
    <cellStyle name="40% - Accent3 24" xfId="1293"/>
    <cellStyle name="40% - Accent3 3" xfId="138"/>
    <cellStyle name="40% - Accent3 3 2" xfId="1294"/>
    <cellStyle name="40% - Accent3 3 3" xfId="1295"/>
    <cellStyle name="40% - Accent3 3 3 2" xfId="1296"/>
    <cellStyle name="40% - Accent3 3 3 2 2" xfId="1297"/>
    <cellStyle name="40% - Accent3 3 3 3" xfId="1298"/>
    <cellStyle name="40% - Accent3 4" xfId="469"/>
    <cellStyle name="40% - Accent3 4 2" xfId="1299"/>
    <cellStyle name="40% - Accent3 4 2 2" xfId="1300"/>
    <cellStyle name="40% - Accent3 4 2 2 2" xfId="1301"/>
    <cellStyle name="40% - Accent3 4 2 3" xfId="1302"/>
    <cellStyle name="40% - Accent3 4 3" xfId="1303"/>
    <cellStyle name="40% - Accent3 4 3 2" xfId="1304"/>
    <cellStyle name="40% - Accent3 4 4" xfId="1305"/>
    <cellStyle name="40% - Accent3 5" xfId="1306"/>
    <cellStyle name="40% - Accent3 5 2" xfId="1307"/>
    <cellStyle name="40% - Accent3 5 2 2" xfId="1308"/>
    <cellStyle name="40% - Accent3 5 3" xfId="1309"/>
    <cellStyle name="40% - Accent3 6" xfId="1310"/>
    <cellStyle name="40% - Accent3 6 2" xfId="1311"/>
    <cellStyle name="40% - Accent3 6 2 2" xfId="1312"/>
    <cellStyle name="40% - Accent3 6 3" xfId="1313"/>
    <cellStyle name="40% - Accent3 7" xfId="1314"/>
    <cellStyle name="40% - Accent3 7 2" xfId="1315"/>
    <cellStyle name="40% - Accent3 7 2 2" xfId="1316"/>
    <cellStyle name="40% - Accent3 7 3" xfId="1317"/>
    <cellStyle name="40% - Accent3 8" xfId="1318"/>
    <cellStyle name="40% - Accent3 8 2" xfId="1319"/>
    <cellStyle name="40% - Accent3 8 2 2" xfId="1320"/>
    <cellStyle name="40% - Accent3 8 3" xfId="1321"/>
    <cellStyle name="40% - Accent3 9" xfId="1322"/>
    <cellStyle name="40% - Accent3 9 2" xfId="1323"/>
    <cellStyle name="40% - Accent3 9 2 2" xfId="1324"/>
    <cellStyle name="40% - Accent3 9 3" xfId="1325"/>
    <cellStyle name="40% - Accent4" xfId="426" builtinId="43" customBuiltin="1"/>
    <cellStyle name="40% - Accent4 10" xfId="1326"/>
    <cellStyle name="40% - Accent4 10 2" xfId="1327"/>
    <cellStyle name="40% - Accent4 10 2 2" xfId="1328"/>
    <cellStyle name="40% - Accent4 10 3" xfId="1329"/>
    <cellStyle name="40% - Accent4 11" xfId="1330"/>
    <cellStyle name="40% - Accent4 11 2" xfId="1331"/>
    <cellStyle name="40% - Accent4 11 2 2" xfId="1332"/>
    <cellStyle name="40% - Accent4 11 3" xfId="1333"/>
    <cellStyle name="40% - Accent4 12" xfId="1334"/>
    <cellStyle name="40% - Accent4 12 2" xfId="1335"/>
    <cellStyle name="40% - Accent4 12 2 2" xfId="1336"/>
    <cellStyle name="40% - Accent4 12 3" xfId="1337"/>
    <cellStyle name="40% - Accent4 13" xfId="1338"/>
    <cellStyle name="40% - Accent4 13 2" xfId="1339"/>
    <cellStyle name="40% - Accent4 13 2 2" xfId="1340"/>
    <cellStyle name="40% - Accent4 13 3" xfId="1341"/>
    <cellStyle name="40% - Accent4 14" xfId="1342"/>
    <cellStyle name="40% - Accent4 14 2" xfId="1343"/>
    <cellStyle name="40% - Accent4 14 2 2" xfId="1344"/>
    <cellStyle name="40% - Accent4 14 3" xfId="1345"/>
    <cellStyle name="40% - Accent4 15" xfId="1346"/>
    <cellStyle name="40% - Accent4 15 2" xfId="1347"/>
    <cellStyle name="40% - Accent4 15 2 2" xfId="1348"/>
    <cellStyle name="40% - Accent4 15 3" xfId="1349"/>
    <cellStyle name="40% - Accent4 16" xfId="1350"/>
    <cellStyle name="40% - Accent4 16 2" xfId="1351"/>
    <cellStyle name="40% - Accent4 16 2 2" xfId="1352"/>
    <cellStyle name="40% - Accent4 16 3" xfId="1353"/>
    <cellStyle name="40% - Accent4 17" xfId="1354"/>
    <cellStyle name="40% - Accent4 17 2" xfId="1355"/>
    <cellStyle name="40% - Accent4 17 2 2" xfId="1356"/>
    <cellStyle name="40% - Accent4 17 3" xfId="1357"/>
    <cellStyle name="40% - Accent4 18" xfId="1358"/>
    <cellStyle name="40% - Accent4 18 2" xfId="1359"/>
    <cellStyle name="40% - Accent4 18 2 2" xfId="1360"/>
    <cellStyle name="40% - Accent4 18 3" xfId="1361"/>
    <cellStyle name="40% - Accent4 19" xfId="1362"/>
    <cellStyle name="40% - Accent4 19 2" xfId="1363"/>
    <cellStyle name="40% - Accent4 19 2 2" xfId="1364"/>
    <cellStyle name="40% - Accent4 19 3" xfId="1365"/>
    <cellStyle name="40% - Accent4 2" xfId="139"/>
    <cellStyle name="40% - Accent4 2 2" xfId="1366"/>
    <cellStyle name="40% - Accent4 2 3" xfId="1367"/>
    <cellStyle name="40% - Accent4 2 3 2" xfId="1368"/>
    <cellStyle name="40% - Accent4 2 3 2 2" xfId="1369"/>
    <cellStyle name="40% - Accent4 2 3 3" xfId="1370"/>
    <cellStyle name="40% - Accent4 20" xfId="1371"/>
    <cellStyle name="40% - Accent4 20 2" xfId="1372"/>
    <cellStyle name="40% - Accent4 20 2 2" xfId="1373"/>
    <cellStyle name="40% - Accent4 20 3" xfId="1374"/>
    <cellStyle name="40% - Accent4 21" xfId="1375"/>
    <cellStyle name="40% - Accent4 22" xfId="1376"/>
    <cellStyle name="40% - Accent4 22 2" xfId="1377"/>
    <cellStyle name="40% - Accent4 22 2 2" xfId="1378"/>
    <cellStyle name="40% - Accent4 22 3" xfId="1379"/>
    <cellStyle name="40% - Accent4 23" xfId="1380"/>
    <cellStyle name="40% - Accent4 23 2" xfId="1381"/>
    <cellStyle name="40% - Accent4 24" xfId="1382"/>
    <cellStyle name="40% - Accent4 3" xfId="140"/>
    <cellStyle name="40% - Accent4 3 2" xfId="1383"/>
    <cellStyle name="40% - Accent4 3 3" xfId="1384"/>
    <cellStyle name="40% - Accent4 3 3 2" xfId="1385"/>
    <cellStyle name="40% - Accent4 3 3 2 2" xfId="1386"/>
    <cellStyle name="40% - Accent4 3 3 3" xfId="1387"/>
    <cellStyle name="40% - Accent4 4" xfId="473"/>
    <cellStyle name="40% - Accent4 4 2" xfId="1388"/>
    <cellStyle name="40% - Accent4 4 2 2" xfId="1389"/>
    <cellStyle name="40% - Accent4 4 2 2 2" xfId="1390"/>
    <cellStyle name="40% - Accent4 4 2 3" xfId="1391"/>
    <cellStyle name="40% - Accent4 4 3" xfId="1392"/>
    <cellStyle name="40% - Accent4 4 3 2" xfId="1393"/>
    <cellStyle name="40% - Accent4 4 4" xfId="1394"/>
    <cellStyle name="40% - Accent4 5" xfId="1395"/>
    <cellStyle name="40% - Accent4 5 2" xfId="1396"/>
    <cellStyle name="40% - Accent4 5 2 2" xfId="1397"/>
    <cellStyle name="40% - Accent4 5 3" xfId="1398"/>
    <cellStyle name="40% - Accent4 6" xfId="1399"/>
    <cellStyle name="40% - Accent4 6 2" xfId="1400"/>
    <cellStyle name="40% - Accent4 6 2 2" xfId="1401"/>
    <cellStyle name="40% - Accent4 6 3" xfId="1402"/>
    <cellStyle name="40% - Accent4 7" xfId="1403"/>
    <cellStyle name="40% - Accent4 7 2" xfId="1404"/>
    <cellStyle name="40% - Accent4 7 2 2" xfId="1405"/>
    <cellStyle name="40% - Accent4 7 3" xfId="1406"/>
    <cellStyle name="40% - Accent4 8" xfId="1407"/>
    <cellStyle name="40% - Accent4 8 2" xfId="1408"/>
    <cellStyle name="40% - Accent4 8 2 2" xfId="1409"/>
    <cellStyle name="40% - Accent4 8 3" xfId="1410"/>
    <cellStyle name="40% - Accent4 9" xfId="1411"/>
    <cellStyle name="40% - Accent4 9 2" xfId="1412"/>
    <cellStyle name="40% - Accent4 9 2 2" xfId="1413"/>
    <cellStyle name="40% - Accent4 9 3" xfId="1414"/>
    <cellStyle name="40% - Accent5" xfId="430" builtinId="47" customBuiltin="1"/>
    <cellStyle name="40% - Accent5 10" xfId="1415"/>
    <cellStyle name="40% - Accent5 10 2" xfId="1416"/>
    <cellStyle name="40% - Accent5 10 2 2" xfId="1417"/>
    <cellStyle name="40% - Accent5 10 3" xfId="1418"/>
    <cellStyle name="40% - Accent5 11" xfId="1419"/>
    <cellStyle name="40% - Accent5 11 2" xfId="1420"/>
    <cellStyle name="40% - Accent5 11 2 2" xfId="1421"/>
    <cellStyle name="40% - Accent5 11 3" xfId="1422"/>
    <cellStyle name="40% - Accent5 12" xfId="1423"/>
    <cellStyle name="40% - Accent5 12 2" xfId="1424"/>
    <cellStyle name="40% - Accent5 12 2 2" xfId="1425"/>
    <cellStyle name="40% - Accent5 12 3" xfId="1426"/>
    <cellStyle name="40% - Accent5 13" xfId="1427"/>
    <cellStyle name="40% - Accent5 13 2" xfId="1428"/>
    <cellStyle name="40% - Accent5 13 2 2" xfId="1429"/>
    <cellStyle name="40% - Accent5 13 3" xfId="1430"/>
    <cellStyle name="40% - Accent5 14" xfId="1431"/>
    <cellStyle name="40% - Accent5 14 2" xfId="1432"/>
    <cellStyle name="40% - Accent5 14 2 2" xfId="1433"/>
    <cellStyle name="40% - Accent5 14 3" xfId="1434"/>
    <cellStyle name="40% - Accent5 15" xfId="1435"/>
    <cellStyle name="40% - Accent5 15 2" xfId="1436"/>
    <cellStyle name="40% - Accent5 15 2 2" xfId="1437"/>
    <cellStyle name="40% - Accent5 15 3" xfId="1438"/>
    <cellStyle name="40% - Accent5 16" xfId="1439"/>
    <cellStyle name="40% - Accent5 16 2" xfId="1440"/>
    <cellStyle name="40% - Accent5 16 2 2" xfId="1441"/>
    <cellStyle name="40% - Accent5 16 3" xfId="1442"/>
    <cellStyle name="40% - Accent5 17" xfId="1443"/>
    <cellStyle name="40% - Accent5 17 2" xfId="1444"/>
    <cellStyle name="40% - Accent5 17 2 2" xfId="1445"/>
    <cellStyle name="40% - Accent5 17 3" xfId="1446"/>
    <cellStyle name="40% - Accent5 18" xfId="1447"/>
    <cellStyle name="40% - Accent5 18 2" xfId="1448"/>
    <cellStyle name="40% - Accent5 18 2 2" xfId="1449"/>
    <cellStyle name="40% - Accent5 18 3" xfId="1450"/>
    <cellStyle name="40% - Accent5 19" xfId="1451"/>
    <cellStyle name="40% - Accent5 19 2" xfId="1452"/>
    <cellStyle name="40% - Accent5 19 2 2" xfId="1453"/>
    <cellStyle name="40% - Accent5 19 3" xfId="1454"/>
    <cellStyle name="40% - Accent5 2" xfId="141"/>
    <cellStyle name="40% - Accent5 2 2" xfId="1455"/>
    <cellStyle name="40% - Accent5 2 3" xfId="1456"/>
    <cellStyle name="40% - Accent5 2 3 2" xfId="1457"/>
    <cellStyle name="40% - Accent5 2 3 2 2" xfId="1458"/>
    <cellStyle name="40% - Accent5 2 3 3" xfId="1459"/>
    <cellStyle name="40% - Accent5 20" xfId="1460"/>
    <cellStyle name="40% - Accent5 20 2" xfId="1461"/>
    <cellStyle name="40% - Accent5 20 2 2" xfId="1462"/>
    <cellStyle name="40% - Accent5 20 3" xfId="1463"/>
    <cellStyle name="40% - Accent5 21" xfId="1464"/>
    <cellStyle name="40% - Accent5 22" xfId="1465"/>
    <cellStyle name="40% - Accent5 22 2" xfId="1466"/>
    <cellStyle name="40% - Accent5 22 2 2" xfId="1467"/>
    <cellStyle name="40% - Accent5 22 3" xfId="1468"/>
    <cellStyle name="40% - Accent5 23" xfId="1469"/>
    <cellStyle name="40% - Accent5 23 2" xfId="1470"/>
    <cellStyle name="40% - Accent5 24" xfId="1471"/>
    <cellStyle name="40% - Accent5 3" xfId="142"/>
    <cellStyle name="40% - Accent5 3 2" xfId="1472"/>
    <cellStyle name="40% - Accent5 3 3" xfId="1473"/>
    <cellStyle name="40% - Accent5 3 3 2" xfId="1474"/>
    <cellStyle name="40% - Accent5 3 3 2 2" xfId="1475"/>
    <cellStyle name="40% - Accent5 3 3 3" xfId="1476"/>
    <cellStyle name="40% - Accent5 4" xfId="477"/>
    <cellStyle name="40% - Accent5 4 2" xfId="1477"/>
    <cellStyle name="40% - Accent5 4 2 2" xfId="1478"/>
    <cellStyle name="40% - Accent5 4 2 2 2" xfId="1479"/>
    <cellStyle name="40% - Accent5 4 2 3" xfId="1480"/>
    <cellStyle name="40% - Accent5 4 3" xfId="1481"/>
    <cellStyle name="40% - Accent5 4 3 2" xfId="1482"/>
    <cellStyle name="40% - Accent5 4 4" xfId="1483"/>
    <cellStyle name="40% - Accent5 5" xfId="1484"/>
    <cellStyle name="40% - Accent5 5 2" xfId="1485"/>
    <cellStyle name="40% - Accent5 5 2 2" xfId="1486"/>
    <cellStyle name="40% - Accent5 5 3" xfId="1487"/>
    <cellStyle name="40% - Accent5 6" xfId="1488"/>
    <cellStyle name="40% - Accent5 6 2" xfId="1489"/>
    <cellStyle name="40% - Accent5 6 2 2" xfId="1490"/>
    <cellStyle name="40% - Accent5 6 3" xfId="1491"/>
    <cellStyle name="40% - Accent5 7" xfId="1492"/>
    <cellStyle name="40% - Accent5 7 2" xfId="1493"/>
    <cellStyle name="40% - Accent5 7 2 2" xfId="1494"/>
    <cellStyle name="40% - Accent5 7 3" xfId="1495"/>
    <cellStyle name="40% - Accent5 8" xfId="1496"/>
    <cellStyle name="40% - Accent5 8 2" xfId="1497"/>
    <cellStyle name="40% - Accent5 8 2 2" xfId="1498"/>
    <cellStyle name="40% - Accent5 8 3" xfId="1499"/>
    <cellStyle name="40% - Accent5 9" xfId="1500"/>
    <cellStyle name="40% - Accent5 9 2" xfId="1501"/>
    <cellStyle name="40% - Accent5 9 2 2" xfId="1502"/>
    <cellStyle name="40% - Accent5 9 3" xfId="1503"/>
    <cellStyle name="40% - Accent6" xfId="434" builtinId="51" customBuiltin="1"/>
    <cellStyle name="40% - Accent6 10" xfId="1504"/>
    <cellStyle name="40% - Accent6 10 2" xfId="1505"/>
    <cellStyle name="40% - Accent6 10 2 2" xfId="1506"/>
    <cellStyle name="40% - Accent6 10 3" xfId="1507"/>
    <cellStyle name="40% - Accent6 11" xfId="1508"/>
    <cellStyle name="40% - Accent6 11 2" xfId="1509"/>
    <cellStyle name="40% - Accent6 11 2 2" xfId="1510"/>
    <cellStyle name="40% - Accent6 11 3" xfId="1511"/>
    <cellStyle name="40% - Accent6 12" xfId="1512"/>
    <cellStyle name="40% - Accent6 12 2" xfId="1513"/>
    <cellStyle name="40% - Accent6 12 2 2" xfId="1514"/>
    <cellStyle name="40% - Accent6 12 3" xfId="1515"/>
    <cellStyle name="40% - Accent6 13" xfId="1516"/>
    <cellStyle name="40% - Accent6 13 2" xfId="1517"/>
    <cellStyle name="40% - Accent6 13 2 2" xfId="1518"/>
    <cellStyle name="40% - Accent6 13 3" xfId="1519"/>
    <cellStyle name="40% - Accent6 14" xfId="1520"/>
    <cellStyle name="40% - Accent6 14 2" xfId="1521"/>
    <cellStyle name="40% - Accent6 14 2 2" xfId="1522"/>
    <cellStyle name="40% - Accent6 14 3" xfId="1523"/>
    <cellStyle name="40% - Accent6 15" xfId="1524"/>
    <cellStyle name="40% - Accent6 15 2" xfId="1525"/>
    <cellStyle name="40% - Accent6 15 2 2" xfId="1526"/>
    <cellStyle name="40% - Accent6 15 3" xfId="1527"/>
    <cellStyle name="40% - Accent6 16" xfId="1528"/>
    <cellStyle name="40% - Accent6 16 2" xfId="1529"/>
    <cellStyle name="40% - Accent6 16 2 2" xfId="1530"/>
    <cellStyle name="40% - Accent6 16 3" xfId="1531"/>
    <cellStyle name="40% - Accent6 17" xfId="1532"/>
    <cellStyle name="40% - Accent6 17 2" xfId="1533"/>
    <cellStyle name="40% - Accent6 17 2 2" xfId="1534"/>
    <cellStyle name="40% - Accent6 17 3" xfId="1535"/>
    <cellStyle name="40% - Accent6 18" xfId="1536"/>
    <cellStyle name="40% - Accent6 18 2" xfId="1537"/>
    <cellStyle name="40% - Accent6 18 2 2" xfId="1538"/>
    <cellStyle name="40% - Accent6 18 3" xfId="1539"/>
    <cellStyle name="40% - Accent6 19" xfId="1540"/>
    <cellStyle name="40% - Accent6 19 2" xfId="1541"/>
    <cellStyle name="40% - Accent6 19 2 2" xfId="1542"/>
    <cellStyle name="40% - Accent6 19 3" xfId="1543"/>
    <cellStyle name="40% - Accent6 2" xfId="143"/>
    <cellStyle name="40% - Accent6 2 2" xfId="1544"/>
    <cellStyle name="40% - Accent6 2 3" xfId="1545"/>
    <cellStyle name="40% - Accent6 2 3 2" xfId="1546"/>
    <cellStyle name="40% - Accent6 2 3 2 2" xfId="1547"/>
    <cellStyle name="40% - Accent6 2 3 3" xfId="1548"/>
    <cellStyle name="40% - Accent6 20" xfId="1549"/>
    <cellStyle name="40% - Accent6 20 2" xfId="1550"/>
    <cellStyle name="40% - Accent6 20 2 2" xfId="1551"/>
    <cellStyle name="40% - Accent6 20 3" xfId="1552"/>
    <cellStyle name="40% - Accent6 21" xfId="1553"/>
    <cellStyle name="40% - Accent6 22" xfId="1554"/>
    <cellStyle name="40% - Accent6 22 2" xfId="1555"/>
    <cellStyle name="40% - Accent6 22 2 2" xfId="1556"/>
    <cellStyle name="40% - Accent6 22 3" xfId="1557"/>
    <cellStyle name="40% - Accent6 23" xfId="1558"/>
    <cellStyle name="40% - Accent6 23 2" xfId="1559"/>
    <cellStyle name="40% - Accent6 24" xfId="1560"/>
    <cellStyle name="40% - Accent6 3" xfId="144"/>
    <cellStyle name="40% - Accent6 3 2" xfId="1561"/>
    <cellStyle name="40% - Accent6 3 3" xfId="1562"/>
    <cellStyle name="40% - Accent6 3 3 2" xfId="1563"/>
    <cellStyle name="40% - Accent6 3 3 2 2" xfId="1564"/>
    <cellStyle name="40% - Accent6 3 3 3" xfId="1565"/>
    <cellStyle name="40% - Accent6 4" xfId="481"/>
    <cellStyle name="40% - Accent6 4 2" xfId="1566"/>
    <cellStyle name="40% - Accent6 4 2 2" xfId="1567"/>
    <cellStyle name="40% - Accent6 4 2 2 2" xfId="1568"/>
    <cellStyle name="40% - Accent6 4 2 3" xfId="1569"/>
    <cellStyle name="40% - Accent6 4 3" xfId="1570"/>
    <cellStyle name="40% - Accent6 4 3 2" xfId="1571"/>
    <cellStyle name="40% - Accent6 4 4" xfId="1572"/>
    <cellStyle name="40% - Accent6 5" xfId="1573"/>
    <cellStyle name="40% - Accent6 5 2" xfId="1574"/>
    <cellStyle name="40% - Accent6 5 2 2" xfId="1575"/>
    <cellStyle name="40% - Accent6 5 3" xfId="1576"/>
    <cellStyle name="40% - Accent6 6" xfId="1577"/>
    <cellStyle name="40% - Accent6 6 2" xfId="1578"/>
    <cellStyle name="40% - Accent6 6 2 2" xfId="1579"/>
    <cellStyle name="40% - Accent6 6 3" xfId="1580"/>
    <cellStyle name="40% - Accent6 7" xfId="1581"/>
    <cellStyle name="40% - Accent6 7 2" xfId="1582"/>
    <cellStyle name="40% - Accent6 7 2 2" xfId="1583"/>
    <cellStyle name="40% - Accent6 7 3" xfId="1584"/>
    <cellStyle name="40% - Accent6 8" xfId="1585"/>
    <cellStyle name="40% - Accent6 8 2" xfId="1586"/>
    <cellStyle name="40% - Accent6 8 2 2" xfId="1587"/>
    <cellStyle name="40% - Accent6 8 3" xfId="1588"/>
    <cellStyle name="40% - Accent6 9" xfId="1589"/>
    <cellStyle name="40% - Accent6 9 2" xfId="1590"/>
    <cellStyle name="40% - Accent6 9 2 2" xfId="1591"/>
    <cellStyle name="40% - Accent6 9 3" xfId="1592"/>
    <cellStyle name="60% - Accent1" xfId="415" builtinId="32" customBuiltin="1"/>
    <cellStyle name="60% - Accent1 10" xfId="1593"/>
    <cellStyle name="60% - Accent1 2" xfId="462"/>
    <cellStyle name="60% - Accent1 2 2" xfId="2486"/>
    <cellStyle name="60% - Accent1 3" xfId="1594"/>
    <cellStyle name="60% - Accent1 4" xfId="1595"/>
    <cellStyle name="60% - Accent1 5" xfId="1596"/>
    <cellStyle name="60% - Accent1 6" xfId="1597"/>
    <cellStyle name="60% - Accent1 7" xfId="1598"/>
    <cellStyle name="60% - Accent1 8" xfId="1599"/>
    <cellStyle name="60% - Accent1 9" xfId="1600"/>
    <cellStyle name="60% - Accent2" xfId="419" builtinId="36" customBuiltin="1"/>
    <cellStyle name="60% - Accent2 10" xfId="1601"/>
    <cellStyle name="60% - Accent2 2" xfId="466"/>
    <cellStyle name="60% - Accent2 2 2" xfId="2487"/>
    <cellStyle name="60% - Accent2 3" xfId="1602"/>
    <cellStyle name="60% - Accent2 4" xfId="1603"/>
    <cellStyle name="60% - Accent2 5" xfId="1604"/>
    <cellStyle name="60% - Accent2 6" xfId="1605"/>
    <cellStyle name="60% - Accent2 7" xfId="1606"/>
    <cellStyle name="60% - Accent2 8" xfId="1607"/>
    <cellStyle name="60% - Accent2 9" xfId="1608"/>
    <cellStyle name="60% - Accent3" xfId="423" builtinId="40" customBuiltin="1"/>
    <cellStyle name="60% - Accent3 10" xfId="1609"/>
    <cellStyle name="60% - Accent3 2" xfId="470"/>
    <cellStyle name="60% - Accent3 2 2" xfId="2488"/>
    <cellStyle name="60% - Accent3 3" xfId="1610"/>
    <cellStyle name="60% - Accent3 4" xfId="1611"/>
    <cellStyle name="60% - Accent3 5" xfId="1612"/>
    <cellStyle name="60% - Accent3 6" xfId="1613"/>
    <cellStyle name="60% - Accent3 7" xfId="1614"/>
    <cellStyle name="60% - Accent3 8" xfId="1615"/>
    <cellStyle name="60% - Accent3 9" xfId="1616"/>
    <cellStyle name="60% - Accent4" xfId="427" builtinId="44" customBuiltin="1"/>
    <cellStyle name="60% - Accent4 10" xfId="1617"/>
    <cellStyle name="60% - Accent4 2" xfId="474"/>
    <cellStyle name="60% - Accent4 2 2" xfId="2489"/>
    <cellStyle name="60% - Accent4 3" xfId="1618"/>
    <cellStyle name="60% - Accent4 4" xfId="1619"/>
    <cellStyle name="60% - Accent4 5" xfId="1620"/>
    <cellStyle name="60% - Accent4 6" xfId="1621"/>
    <cellStyle name="60% - Accent4 7" xfId="1622"/>
    <cellStyle name="60% - Accent4 8" xfId="1623"/>
    <cellStyle name="60% - Accent4 9" xfId="1624"/>
    <cellStyle name="60% - Accent5" xfId="431" builtinId="48" customBuiltin="1"/>
    <cellStyle name="60% - Accent5 10" xfId="1625"/>
    <cellStyle name="60% - Accent5 2" xfId="478"/>
    <cellStyle name="60% - Accent5 2 2" xfId="2490"/>
    <cellStyle name="60% - Accent5 3" xfId="1626"/>
    <cellStyle name="60% - Accent5 4" xfId="1627"/>
    <cellStyle name="60% - Accent5 5" xfId="1628"/>
    <cellStyle name="60% - Accent5 6" xfId="1629"/>
    <cellStyle name="60% - Accent5 7" xfId="1630"/>
    <cellStyle name="60% - Accent5 8" xfId="1631"/>
    <cellStyle name="60% - Accent5 9" xfId="1632"/>
    <cellStyle name="60% - Accent6" xfId="435" builtinId="52" customBuiltin="1"/>
    <cellStyle name="60% - Accent6 10" xfId="1633"/>
    <cellStyle name="60% - Accent6 2" xfId="482"/>
    <cellStyle name="60% - Accent6 2 2" xfId="2491"/>
    <cellStyle name="60% - Accent6 3" xfId="1634"/>
    <cellStyle name="60% - Accent6 4" xfId="1635"/>
    <cellStyle name="60% - Accent6 5" xfId="1636"/>
    <cellStyle name="60% - Accent6 6" xfId="1637"/>
    <cellStyle name="60% - Accent6 7" xfId="1638"/>
    <cellStyle name="60% - Accent6 8" xfId="1639"/>
    <cellStyle name="60% - Accent6 9" xfId="1640"/>
    <cellStyle name="Accent1" xfId="412" builtinId="29" customBuiltin="1"/>
    <cellStyle name="Accent1 - 20%" xfId="368"/>
    <cellStyle name="Accent1 - 40%" xfId="369"/>
    <cellStyle name="Accent1 - 60%" xfId="370"/>
    <cellStyle name="Accent1 10" xfId="1641"/>
    <cellStyle name="Accent1 11" xfId="1642"/>
    <cellStyle name="Accent1 12" xfId="1643"/>
    <cellStyle name="Accent1 13" xfId="1644"/>
    <cellStyle name="Accent1 14" xfId="1645"/>
    <cellStyle name="Accent1 15" xfId="1646"/>
    <cellStyle name="Accent1 16" xfId="1647"/>
    <cellStyle name="Accent1 17" xfId="1648"/>
    <cellStyle name="Accent1 18" xfId="1649"/>
    <cellStyle name="Accent1 19" xfId="1650"/>
    <cellStyle name="Accent1 2" xfId="459"/>
    <cellStyle name="Accent1 2 2" xfId="2492"/>
    <cellStyle name="Accent1 20" xfId="1651"/>
    <cellStyle name="Accent1 21" xfId="1652"/>
    <cellStyle name="Accent1 22" xfId="1653"/>
    <cellStyle name="Accent1 23" xfId="1654"/>
    <cellStyle name="Accent1 24" xfId="1655"/>
    <cellStyle name="Accent1 25" xfId="1656"/>
    <cellStyle name="Accent1 26" xfId="1657"/>
    <cellStyle name="Accent1 27" xfId="1658"/>
    <cellStyle name="Accent1 28" xfId="1659"/>
    <cellStyle name="Accent1 29" xfId="1660"/>
    <cellStyle name="Accent1 3" xfId="484"/>
    <cellStyle name="Accent1 30" xfId="1661"/>
    <cellStyle name="Accent1 31" xfId="1662"/>
    <cellStyle name="Accent1 32" xfId="1663"/>
    <cellStyle name="Accent1 33" xfId="1664"/>
    <cellStyle name="Accent1 34" xfId="1665"/>
    <cellStyle name="Accent1 35" xfId="1666"/>
    <cellStyle name="Accent1 36" xfId="1667"/>
    <cellStyle name="Accent1 37" xfId="1668"/>
    <cellStyle name="Accent1 38" xfId="1669"/>
    <cellStyle name="Accent1 39" xfId="1670"/>
    <cellStyle name="Accent1 4" xfId="1671"/>
    <cellStyle name="Accent1 40" xfId="1672"/>
    <cellStyle name="Accent1 41" xfId="1673"/>
    <cellStyle name="Accent1 42" xfId="1674"/>
    <cellStyle name="Accent1 43" xfId="1675"/>
    <cellStyle name="Accent1 5" xfId="1676"/>
    <cellStyle name="Accent1 6" xfId="1677"/>
    <cellStyle name="Accent1 7" xfId="1678"/>
    <cellStyle name="Accent1 8" xfId="1679"/>
    <cellStyle name="Accent1 9" xfId="1680"/>
    <cellStyle name="Accent2" xfId="416" builtinId="33" customBuiltin="1"/>
    <cellStyle name="Accent2 - 20%" xfId="371"/>
    <cellStyle name="Accent2 - 40%" xfId="372"/>
    <cellStyle name="Accent2 - 60%" xfId="373"/>
    <cellStyle name="Accent2 10" xfId="1681"/>
    <cellStyle name="Accent2 11" xfId="1682"/>
    <cellStyle name="Accent2 12" xfId="1683"/>
    <cellStyle name="Accent2 13" xfId="1684"/>
    <cellStyle name="Accent2 14" xfId="1685"/>
    <cellStyle name="Accent2 15" xfId="1686"/>
    <cellStyle name="Accent2 16" xfId="1687"/>
    <cellStyle name="Accent2 17" xfId="1688"/>
    <cellStyle name="Accent2 18" xfId="1689"/>
    <cellStyle name="Accent2 19" xfId="1690"/>
    <cellStyle name="Accent2 2" xfId="463"/>
    <cellStyle name="Accent2 2 2" xfId="2493"/>
    <cellStyle name="Accent2 20" xfId="1691"/>
    <cellStyle name="Accent2 21" xfId="1692"/>
    <cellStyle name="Accent2 22" xfId="1693"/>
    <cellStyle name="Accent2 23" xfId="1694"/>
    <cellStyle name="Accent2 24" xfId="1695"/>
    <cellStyle name="Accent2 25" xfId="1696"/>
    <cellStyle name="Accent2 26" xfId="1697"/>
    <cellStyle name="Accent2 27" xfId="1698"/>
    <cellStyle name="Accent2 28" xfId="1699"/>
    <cellStyle name="Accent2 29" xfId="1700"/>
    <cellStyle name="Accent2 3" xfId="485"/>
    <cellStyle name="Accent2 30" xfId="1701"/>
    <cellStyle name="Accent2 31" xfId="1702"/>
    <cellStyle name="Accent2 32" xfId="1703"/>
    <cellStyle name="Accent2 33" xfId="1704"/>
    <cellStyle name="Accent2 34" xfId="1705"/>
    <cellStyle name="Accent2 35" xfId="1706"/>
    <cellStyle name="Accent2 36" xfId="1707"/>
    <cellStyle name="Accent2 37" xfId="1708"/>
    <cellStyle name="Accent2 38" xfId="1709"/>
    <cellStyle name="Accent2 39" xfId="1710"/>
    <cellStyle name="Accent2 4" xfId="1711"/>
    <cellStyle name="Accent2 40" xfId="1712"/>
    <cellStyle name="Accent2 41" xfId="1713"/>
    <cellStyle name="Accent2 42" xfId="1714"/>
    <cellStyle name="Accent2 43" xfId="1715"/>
    <cellStyle name="Accent2 5" xfId="1716"/>
    <cellStyle name="Accent2 6" xfId="1717"/>
    <cellStyle name="Accent2 7" xfId="1718"/>
    <cellStyle name="Accent2 8" xfId="1719"/>
    <cellStyle name="Accent2 9" xfId="1720"/>
    <cellStyle name="Accent3" xfId="420" builtinId="37" customBuiltin="1"/>
    <cellStyle name="Accent3 - 20%" xfId="374"/>
    <cellStyle name="Accent3 - 40%" xfId="375"/>
    <cellStyle name="Accent3 - 60%" xfId="376"/>
    <cellStyle name="Accent3 10" xfId="1721"/>
    <cellStyle name="Accent3 11" xfId="1722"/>
    <cellStyle name="Accent3 12" xfId="1723"/>
    <cellStyle name="Accent3 13" xfId="1724"/>
    <cellStyle name="Accent3 14" xfId="1725"/>
    <cellStyle name="Accent3 15" xfId="1726"/>
    <cellStyle name="Accent3 16" xfId="1727"/>
    <cellStyle name="Accent3 17" xfId="1728"/>
    <cellStyle name="Accent3 18" xfId="1729"/>
    <cellStyle name="Accent3 19" xfId="1730"/>
    <cellStyle name="Accent3 2" xfId="467"/>
    <cellStyle name="Accent3 2 2" xfId="2494"/>
    <cellStyle name="Accent3 20" xfId="1731"/>
    <cellStyle name="Accent3 21" xfId="1732"/>
    <cellStyle name="Accent3 22" xfId="1733"/>
    <cellStyle name="Accent3 23" xfId="1734"/>
    <cellStyle name="Accent3 24" xfId="1735"/>
    <cellStyle name="Accent3 25" xfId="1736"/>
    <cellStyle name="Accent3 26" xfId="1737"/>
    <cellStyle name="Accent3 27" xfId="1738"/>
    <cellStyle name="Accent3 28" xfId="1739"/>
    <cellStyle name="Accent3 29" xfId="1740"/>
    <cellStyle name="Accent3 3" xfId="486"/>
    <cellStyle name="Accent3 30" xfId="1741"/>
    <cellStyle name="Accent3 31" xfId="1742"/>
    <cellStyle name="Accent3 32" xfId="1743"/>
    <cellStyle name="Accent3 33" xfId="1744"/>
    <cellStyle name="Accent3 34" xfId="1745"/>
    <cellStyle name="Accent3 35" xfId="1746"/>
    <cellStyle name="Accent3 36" xfId="1747"/>
    <cellStyle name="Accent3 37" xfId="1748"/>
    <cellStyle name="Accent3 38" xfId="1749"/>
    <cellStyle name="Accent3 39" xfId="1750"/>
    <cellStyle name="Accent3 4" xfId="1751"/>
    <cellStyle name="Accent3 40" xfId="1752"/>
    <cellStyle name="Accent3 41" xfId="1753"/>
    <cellStyle name="Accent3 42" xfId="1754"/>
    <cellStyle name="Accent3 43" xfId="1755"/>
    <cellStyle name="Accent3 5" xfId="1756"/>
    <cellStyle name="Accent3 6" xfId="1757"/>
    <cellStyle name="Accent3 7" xfId="1758"/>
    <cellStyle name="Accent3 8" xfId="1759"/>
    <cellStyle name="Accent3 9" xfId="1760"/>
    <cellStyle name="Accent4" xfId="424" builtinId="41" customBuiltin="1"/>
    <cellStyle name="Accent4 - 20%" xfId="377"/>
    <cellStyle name="Accent4 - 40%" xfId="378"/>
    <cellStyle name="Accent4 - 60%" xfId="379"/>
    <cellStyle name="Accent4 10" xfId="1761"/>
    <cellStyle name="Accent4 11" xfId="1762"/>
    <cellStyle name="Accent4 12" xfId="1763"/>
    <cellStyle name="Accent4 13" xfId="1764"/>
    <cellStyle name="Accent4 14" xfId="1765"/>
    <cellStyle name="Accent4 15" xfId="1766"/>
    <cellStyle name="Accent4 16" xfId="1767"/>
    <cellStyle name="Accent4 17" xfId="1768"/>
    <cellStyle name="Accent4 18" xfId="1769"/>
    <cellStyle name="Accent4 19" xfId="1770"/>
    <cellStyle name="Accent4 2" xfId="471"/>
    <cellStyle name="Accent4 2 2" xfId="2495"/>
    <cellStyle name="Accent4 20" xfId="1771"/>
    <cellStyle name="Accent4 21" xfId="1772"/>
    <cellStyle name="Accent4 22" xfId="1773"/>
    <cellStyle name="Accent4 23" xfId="1774"/>
    <cellStyle name="Accent4 24" xfId="1775"/>
    <cellStyle name="Accent4 25" xfId="1776"/>
    <cellStyle name="Accent4 26" xfId="1777"/>
    <cellStyle name="Accent4 27" xfId="1778"/>
    <cellStyle name="Accent4 28" xfId="1779"/>
    <cellStyle name="Accent4 29" xfId="1780"/>
    <cellStyle name="Accent4 3" xfId="487"/>
    <cellStyle name="Accent4 30" xfId="1781"/>
    <cellStyle name="Accent4 31" xfId="1782"/>
    <cellStyle name="Accent4 32" xfId="1783"/>
    <cellStyle name="Accent4 33" xfId="1784"/>
    <cellStyle name="Accent4 34" xfId="1785"/>
    <cellStyle name="Accent4 35" xfId="1786"/>
    <cellStyle name="Accent4 36" xfId="1787"/>
    <cellStyle name="Accent4 37" xfId="1788"/>
    <cellStyle name="Accent4 38" xfId="1789"/>
    <cellStyle name="Accent4 39" xfId="1790"/>
    <cellStyle name="Accent4 4" xfId="1791"/>
    <cellStyle name="Accent4 40" xfId="1792"/>
    <cellStyle name="Accent4 41" xfId="1793"/>
    <cellStyle name="Accent4 42" xfId="1794"/>
    <cellStyle name="Accent4 43" xfId="1795"/>
    <cellStyle name="Accent4 5" xfId="1796"/>
    <cellStyle name="Accent4 6" xfId="1797"/>
    <cellStyle name="Accent4 7" xfId="1798"/>
    <cellStyle name="Accent4 8" xfId="1799"/>
    <cellStyle name="Accent4 9" xfId="1800"/>
    <cellStyle name="Accent5" xfId="428" builtinId="45" customBuiltin="1"/>
    <cellStyle name="Accent5 - 20%" xfId="380"/>
    <cellStyle name="Accent5 - 40%" xfId="381"/>
    <cellStyle name="Accent5 - 60%" xfId="382"/>
    <cellStyle name="Accent5 10" xfId="1801"/>
    <cellStyle name="Accent5 11" xfId="1802"/>
    <cellStyle name="Accent5 12" xfId="1803"/>
    <cellStyle name="Accent5 13" xfId="1804"/>
    <cellStyle name="Accent5 14" xfId="1805"/>
    <cellStyle name="Accent5 15" xfId="1806"/>
    <cellStyle name="Accent5 16" xfId="1807"/>
    <cellStyle name="Accent5 17" xfId="1808"/>
    <cellStyle name="Accent5 18" xfId="1809"/>
    <cellStyle name="Accent5 19" xfId="1810"/>
    <cellStyle name="Accent5 2" xfId="475"/>
    <cellStyle name="Accent5 2 2" xfId="2496"/>
    <cellStyle name="Accent5 20" xfId="1811"/>
    <cellStyle name="Accent5 21" xfId="1812"/>
    <cellStyle name="Accent5 22" xfId="1813"/>
    <cellStyle name="Accent5 23" xfId="1814"/>
    <cellStyle name="Accent5 24" xfId="1815"/>
    <cellStyle name="Accent5 25" xfId="1816"/>
    <cellStyle name="Accent5 26" xfId="1817"/>
    <cellStyle name="Accent5 27" xfId="1818"/>
    <cellStyle name="Accent5 28" xfId="1819"/>
    <cellStyle name="Accent5 29" xfId="1820"/>
    <cellStyle name="Accent5 3" xfId="488"/>
    <cellStyle name="Accent5 30" xfId="1821"/>
    <cellStyle name="Accent5 31" xfId="1822"/>
    <cellStyle name="Accent5 32" xfId="1823"/>
    <cellStyle name="Accent5 33" xfId="1824"/>
    <cellStyle name="Accent5 34" xfId="1825"/>
    <cellStyle name="Accent5 35" xfId="1826"/>
    <cellStyle name="Accent5 36" xfId="1827"/>
    <cellStyle name="Accent5 37" xfId="1828"/>
    <cellStyle name="Accent5 38" xfId="1829"/>
    <cellStyle name="Accent5 39" xfId="1830"/>
    <cellStyle name="Accent5 4" xfId="1831"/>
    <cellStyle name="Accent5 40" xfId="1832"/>
    <cellStyle name="Accent5 41" xfId="1833"/>
    <cellStyle name="Accent5 42" xfId="1834"/>
    <cellStyle name="Accent5 43" xfId="1835"/>
    <cellStyle name="Accent5 5" xfId="1836"/>
    <cellStyle name="Accent5 6" xfId="1837"/>
    <cellStyle name="Accent5 7" xfId="1838"/>
    <cellStyle name="Accent5 8" xfId="1839"/>
    <cellStyle name="Accent5 9" xfId="1840"/>
    <cellStyle name="Accent6" xfId="432" builtinId="49" customBuiltin="1"/>
    <cellStyle name="Accent6 - 20%" xfId="383"/>
    <cellStyle name="Accent6 - 40%" xfId="384"/>
    <cellStyle name="Accent6 - 60%" xfId="385"/>
    <cellStyle name="Accent6 10" xfId="1841"/>
    <cellStyle name="Accent6 11" xfId="1842"/>
    <cellStyle name="Accent6 12" xfId="1843"/>
    <cellStyle name="Accent6 13" xfId="1844"/>
    <cellStyle name="Accent6 14" xfId="1845"/>
    <cellStyle name="Accent6 15" xfId="1846"/>
    <cellStyle name="Accent6 16" xfId="1847"/>
    <cellStyle name="Accent6 17" xfId="1848"/>
    <cellStyle name="Accent6 18" xfId="1849"/>
    <cellStyle name="Accent6 19" xfId="1850"/>
    <cellStyle name="Accent6 2" xfId="479"/>
    <cellStyle name="Accent6 2 2" xfId="2497"/>
    <cellStyle name="Accent6 20" xfId="1851"/>
    <cellStyle name="Accent6 21" xfId="1852"/>
    <cellStyle name="Accent6 22" xfId="1853"/>
    <cellStyle name="Accent6 23" xfId="1854"/>
    <cellStyle name="Accent6 24" xfId="1855"/>
    <cellStyle name="Accent6 25" xfId="1856"/>
    <cellStyle name="Accent6 26" xfId="1857"/>
    <cellStyle name="Accent6 27" xfId="1858"/>
    <cellStyle name="Accent6 28" xfId="1859"/>
    <cellStyle name="Accent6 29" xfId="1860"/>
    <cellStyle name="Accent6 3" xfId="489"/>
    <cellStyle name="Accent6 30" xfId="1861"/>
    <cellStyle name="Accent6 31" xfId="1862"/>
    <cellStyle name="Accent6 32" xfId="1863"/>
    <cellStyle name="Accent6 33" xfId="1864"/>
    <cellStyle name="Accent6 34" xfId="1865"/>
    <cellStyle name="Accent6 35" xfId="1866"/>
    <cellStyle name="Accent6 36" xfId="1867"/>
    <cellStyle name="Accent6 37" xfId="1868"/>
    <cellStyle name="Accent6 38" xfId="1869"/>
    <cellStyle name="Accent6 39" xfId="1870"/>
    <cellStyle name="Accent6 4" xfId="1871"/>
    <cellStyle name="Accent6 40" xfId="1872"/>
    <cellStyle name="Accent6 41" xfId="1873"/>
    <cellStyle name="Accent6 42" xfId="1874"/>
    <cellStyle name="Accent6 43" xfId="1875"/>
    <cellStyle name="Accent6 5" xfId="1876"/>
    <cellStyle name="Accent6 6" xfId="1877"/>
    <cellStyle name="Accent6 7" xfId="1878"/>
    <cellStyle name="Accent6 8" xfId="1879"/>
    <cellStyle name="Accent6 9" xfId="1880"/>
    <cellStyle name="Bad" xfId="402" builtinId="27" customBuiltin="1"/>
    <cellStyle name="Bad 10" xfId="1881"/>
    <cellStyle name="Bad 2" xfId="449"/>
    <cellStyle name="Bad 2 2" xfId="2498"/>
    <cellStyle name="Bad 3" xfId="1882"/>
    <cellStyle name="Bad 4" xfId="1883"/>
    <cellStyle name="Bad 5" xfId="1884"/>
    <cellStyle name="Bad 6" xfId="1885"/>
    <cellStyle name="Bad 7" xfId="1886"/>
    <cellStyle name="Bad 8" xfId="1887"/>
    <cellStyle name="Bad 9" xfId="1888"/>
    <cellStyle name="blank" xfId="145"/>
    <cellStyle name="Calc Currency (0)" xfId="146"/>
    <cellStyle name="Calculation" xfId="406" builtinId="22" customBuiltin="1"/>
    <cellStyle name="Calculation 10" xfId="1889"/>
    <cellStyle name="Calculation 2" xfId="453"/>
    <cellStyle name="Calculation 2 2" xfId="2499"/>
    <cellStyle name="Calculation 2 3" xfId="2500"/>
    <cellStyle name="Calculation 2 4" xfId="2501"/>
    <cellStyle name="Calculation 2 5" xfId="2502"/>
    <cellStyle name="Calculation 2 6" xfId="2503"/>
    <cellStyle name="Calculation 2 7" xfId="2504"/>
    <cellStyle name="Calculation 3" xfId="1890"/>
    <cellStyle name="Calculation 3 2" xfId="2505"/>
    <cellStyle name="Calculation 3 3" xfId="2506"/>
    <cellStyle name="Calculation 3 4" xfId="2507"/>
    <cellStyle name="Calculation 3 5" xfId="2508"/>
    <cellStyle name="Calculation 3 6" xfId="2509"/>
    <cellStyle name="Calculation 4" xfId="1891"/>
    <cellStyle name="Calculation 4 2" xfId="2510"/>
    <cellStyle name="Calculation 4 3" xfId="2511"/>
    <cellStyle name="Calculation 4 4" xfId="2512"/>
    <cellStyle name="Calculation 4 5" xfId="2513"/>
    <cellStyle name="Calculation 4 6" xfId="2514"/>
    <cellStyle name="Calculation 5" xfId="1892"/>
    <cellStyle name="Calculation 6" xfId="1893"/>
    <cellStyle name="Calculation 6 2" xfId="2515"/>
    <cellStyle name="Calculation 6 3" xfId="2516"/>
    <cellStyle name="Calculation 6 4" xfId="2517"/>
    <cellStyle name="Calculation 6 5" xfId="2518"/>
    <cellStyle name="Calculation 7" xfId="1894"/>
    <cellStyle name="Calculation 8" xfId="1895"/>
    <cellStyle name="Calculation 9" xfId="1896"/>
    <cellStyle name="Check Cell" xfId="408" builtinId="23" customBuiltin="1"/>
    <cellStyle name="Check Cell 10" xfId="1897"/>
    <cellStyle name="Check Cell 2" xfId="455"/>
    <cellStyle name="Check Cell 2 2" xfId="2519"/>
    <cellStyle name="Check Cell 3" xfId="1898"/>
    <cellStyle name="Check Cell 4" xfId="1899"/>
    <cellStyle name="Check Cell 5" xfId="1900"/>
    <cellStyle name="Check Cell 6" xfId="1901"/>
    <cellStyle name="Check Cell 7" xfId="1902"/>
    <cellStyle name="Check Cell 8" xfId="1903"/>
    <cellStyle name="Check Cell 9" xfId="1904"/>
    <cellStyle name="CheckCell" xfId="147"/>
    <cellStyle name="Comma" xfId="440" builtinId="3"/>
    <cellStyle name="Comma 10" xfId="148"/>
    <cellStyle name="Comma 10 2" xfId="2520"/>
    <cellStyle name="Comma 11" xfId="149"/>
    <cellStyle name="Comma 11 2" xfId="2521"/>
    <cellStyle name="Comma 11 3" xfId="2522"/>
    <cellStyle name="Comma 12" xfId="150"/>
    <cellStyle name="Comma 12 2" xfId="2523"/>
    <cellStyle name="Comma 12 3" xfId="2524"/>
    <cellStyle name="Comma 13" xfId="151"/>
    <cellStyle name="Comma 13 2" xfId="1905"/>
    <cellStyle name="Comma 13 2 2" xfId="1906"/>
    <cellStyle name="Comma 13 3" xfId="1907"/>
    <cellStyle name="Comma 14" xfId="1908"/>
    <cellStyle name="Comma 14 2" xfId="1909"/>
    <cellStyle name="Comma 14 2 2" xfId="1910"/>
    <cellStyle name="Comma 14 3" xfId="1911"/>
    <cellStyle name="Comma 15" xfId="395"/>
    <cellStyle name="Comma 15 2" xfId="2525"/>
    <cellStyle name="Comma 16" xfId="1912"/>
    <cellStyle name="Comma 16 2" xfId="2526"/>
    <cellStyle name="Comma 17" xfId="2527"/>
    <cellStyle name="Comma 17 2" xfId="2528"/>
    <cellStyle name="Comma 18" xfId="2529"/>
    <cellStyle name="Comma 19" xfId="2530"/>
    <cellStyle name="Comma 2" xfId="152"/>
    <cellStyle name="Comma 2 2" xfId="153"/>
    <cellStyle name="Comma 2 2 2" xfId="2531"/>
    <cellStyle name="Comma 2 3" xfId="1913"/>
    <cellStyle name="Comma 2 4" xfId="1914"/>
    <cellStyle name="Comma 2 5" xfId="1915"/>
    <cellStyle name="Comma 2 5 2" xfId="1916"/>
    <cellStyle name="Comma 2 5 2 2" xfId="1917"/>
    <cellStyle name="Comma 2 5 3" xfId="1918"/>
    <cellStyle name="Comma 2 6" xfId="2532"/>
    <cellStyle name="Comma 2 6 2" xfId="2533"/>
    <cellStyle name="Comma 2 7" xfId="2534"/>
    <cellStyle name="Comma 2 7 2" xfId="2535"/>
    <cellStyle name="Comma 20" xfId="2536"/>
    <cellStyle name="Comma 21" xfId="2537"/>
    <cellStyle name="Comma 22" xfId="2538"/>
    <cellStyle name="Comma 22 2" xfId="2539"/>
    <cellStyle name="Comma 23" xfId="2540"/>
    <cellStyle name="Comma 24" xfId="2541"/>
    <cellStyle name="Comma 25" xfId="2542"/>
    <cellStyle name="Comma 25 2" xfId="2543"/>
    <cellStyle name="Comma 26" xfId="2544"/>
    <cellStyle name="Comma 26 2" xfId="2545"/>
    <cellStyle name="Comma 27" xfId="2546"/>
    <cellStyle name="Comma 27 2" xfId="2547"/>
    <cellStyle name="Comma 28" xfId="2548"/>
    <cellStyle name="Comma 29" xfId="2549"/>
    <cellStyle name="Comma 3" xfId="154"/>
    <cellStyle name="Comma 3 2" xfId="155"/>
    <cellStyle name="Comma 3 2 2" xfId="2550"/>
    <cellStyle name="Comma 3 2 2 2" xfId="2551"/>
    <cellStyle name="Comma 3 3" xfId="1919"/>
    <cellStyle name="Comma 3 3 2" xfId="1920"/>
    <cellStyle name="Comma 3 4" xfId="1921"/>
    <cellStyle name="Comma 3 4 2" xfId="1922"/>
    <cellStyle name="Comma 3 4 2 2" xfId="1923"/>
    <cellStyle name="Comma 3 4 3" xfId="1924"/>
    <cellStyle name="Comma 3 5" xfId="2552"/>
    <cellStyle name="Comma 3 5 2" xfId="2553"/>
    <cellStyle name="Comma 30" xfId="2554"/>
    <cellStyle name="Comma 30 2" xfId="2555"/>
    <cellStyle name="Comma 30 3" xfId="2556"/>
    <cellStyle name="Comma 31" xfId="2557"/>
    <cellStyle name="Comma 31 2" xfId="2558"/>
    <cellStyle name="Comma 31 3" xfId="2559"/>
    <cellStyle name="Comma 32" xfId="2560"/>
    <cellStyle name="Comma 32 2" xfId="2561"/>
    <cellStyle name="Comma 32 3" xfId="2562"/>
    <cellStyle name="Comma 33" xfId="2563"/>
    <cellStyle name="Comma 33 2" xfId="2564"/>
    <cellStyle name="Comma 33 3" xfId="2565"/>
    <cellStyle name="Comma 34" xfId="2566"/>
    <cellStyle name="Comma 34 2" xfId="2567"/>
    <cellStyle name="Comma 34 3" xfId="2568"/>
    <cellStyle name="Comma 35" xfId="2569"/>
    <cellStyle name="Comma 35 2" xfId="2570"/>
    <cellStyle name="Comma 35 3" xfId="2571"/>
    <cellStyle name="Comma 36" xfId="2572"/>
    <cellStyle name="Comma 36 2" xfId="2573"/>
    <cellStyle name="Comma 36 3" xfId="2574"/>
    <cellStyle name="Comma 37" xfId="2575"/>
    <cellStyle name="Comma 37 2" xfId="2576"/>
    <cellStyle name="Comma 37 3" xfId="2577"/>
    <cellStyle name="Comma 38" xfId="2578"/>
    <cellStyle name="Comma 38 2" xfId="2579"/>
    <cellStyle name="Comma 38 3" xfId="2580"/>
    <cellStyle name="Comma 39" xfId="2581"/>
    <cellStyle name="Comma 39 2" xfId="2582"/>
    <cellStyle name="Comma 39 3" xfId="2583"/>
    <cellStyle name="Comma 4" xfId="156"/>
    <cellStyle name="Comma 4 2" xfId="157"/>
    <cellStyle name="Comma 4 2 2" xfId="2584"/>
    <cellStyle name="Comma 4 2 2 2" xfId="2585"/>
    <cellStyle name="Comma 4 2 3" xfId="2586"/>
    <cellStyle name="Comma 4 2 3 2" xfId="2587"/>
    <cellStyle name="Comma 4 3" xfId="158"/>
    <cellStyle name="Comma 4 3 2" xfId="1925"/>
    <cellStyle name="Comma 4 3 2 2" xfId="1926"/>
    <cellStyle name="Comma 4 3 3" xfId="1927"/>
    <cellStyle name="Comma 4 4" xfId="2588"/>
    <cellStyle name="Comma 4 4 2" xfId="2589"/>
    <cellStyle name="Comma 4 4 2 2" xfId="2590"/>
    <cellStyle name="Comma 4 5" xfId="2591"/>
    <cellStyle name="Comma 4 5 2" xfId="2592"/>
    <cellStyle name="Comma 40" xfId="2593"/>
    <cellStyle name="Comma 41" xfId="2594"/>
    <cellStyle name="Comma 41 2" xfId="2595"/>
    <cellStyle name="Comma 41 3" xfId="2596"/>
    <cellStyle name="Comma 42" xfId="2597"/>
    <cellStyle name="Comma 42 2" xfId="2598"/>
    <cellStyle name="Comma 42 3" xfId="2599"/>
    <cellStyle name="Comma 42 4" xfId="2600"/>
    <cellStyle name="Comma 43" xfId="2601"/>
    <cellStyle name="Comma 43 2" xfId="2602"/>
    <cellStyle name="Comma 43 3" xfId="2603"/>
    <cellStyle name="Comma 43 4" xfId="2604"/>
    <cellStyle name="Comma 44" xfId="2605"/>
    <cellStyle name="Comma 45" xfId="2606"/>
    <cellStyle name="Comma 46" xfId="2607"/>
    <cellStyle name="Comma 46 2" xfId="2608"/>
    <cellStyle name="Comma 47" xfId="2609"/>
    <cellStyle name="Comma 47 2" xfId="2610"/>
    <cellStyle name="Comma 48" xfId="2611"/>
    <cellStyle name="Comma 48 2" xfId="2612"/>
    <cellStyle name="Comma 49" xfId="2613"/>
    <cellStyle name="Comma 49 2" xfId="2614"/>
    <cellStyle name="Comma 5" xfId="159"/>
    <cellStyle name="Comma 5 2" xfId="1928"/>
    <cellStyle name="Comma 5 3" xfId="1929"/>
    <cellStyle name="Comma 5 3 2" xfId="1930"/>
    <cellStyle name="Comma 5 3 2 2" xfId="1931"/>
    <cellStyle name="Comma 5 3 3" xfId="1932"/>
    <cellStyle name="Comma 5 4" xfId="2615"/>
    <cellStyle name="Comma 5 5" xfId="2616"/>
    <cellStyle name="Comma 50" xfId="2617"/>
    <cellStyle name="Comma 50 2" xfId="2618"/>
    <cellStyle name="Comma 51" xfId="2619"/>
    <cellStyle name="Comma 51 2" xfId="2620"/>
    <cellStyle name="Comma 52" xfId="2621"/>
    <cellStyle name="Comma 53" xfId="2622"/>
    <cellStyle name="Comma 53 2" xfId="2623"/>
    <cellStyle name="Comma 54" xfId="2624"/>
    <cellStyle name="Comma 54 2" xfId="2625"/>
    <cellStyle name="Comma 55" xfId="2626"/>
    <cellStyle name="Comma 55 2" xfId="2627"/>
    <cellStyle name="Comma 56" xfId="2628"/>
    <cellStyle name="Comma 56 2" xfId="2629"/>
    <cellStyle name="Comma 57" xfId="2630"/>
    <cellStyle name="Comma 57 2" xfId="2631"/>
    <cellStyle name="Comma 58" xfId="2632"/>
    <cellStyle name="Comma 58 2" xfId="2633"/>
    <cellStyle name="Comma 59" xfId="2634"/>
    <cellStyle name="Comma 59 2" xfId="2635"/>
    <cellStyle name="Comma 6" xfId="160"/>
    <cellStyle name="Comma 6 2" xfId="1933"/>
    <cellStyle name="Comma 6 3" xfId="1934"/>
    <cellStyle name="Comma 6 3 2" xfId="1935"/>
    <cellStyle name="Comma 6 3 2 2" xfId="1936"/>
    <cellStyle name="Comma 6 3 3" xfId="1937"/>
    <cellStyle name="Comma 6 4" xfId="2636"/>
    <cellStyle name="Comma 60" xfId="2637"/>
    <cellStyle name="Comma 60 2" xfId="2638"/>
    <cellStyle name="Comma 60 3" xfId="2639"/>
    <cellStyle name="Comma 61" xfId="2640"/>
    <cellStyle name="Comma 62" xfId="2641"/>
    <cellStyle name="Comma 62 2" xfId="2642"/>
    <cellStyle name="Comma 63" xfId="2643"/>
    <cellStyle name="Comma 63 2" xfId="2644"/>
    <cellStyle name="Comma 64" xfId="2645"/>
    <cellStyle name="Comma 64 2" xfId="2646"/>
    <cellStyle name="Comma 64 3" xfId="2647"/>
    <cellStyle name="Comma 65" xfId="2648"/>
    <cellStyle name="Comma 65 2" xfId="2649"/>
    <cellStyle name="Comma 65 3" xfId="2650"/>
    <cellStyle name="Comma 66" xfId="2651"/>
    <cellStyle name="Comma 66 2" xfId="2652"/>
    <cellStyle name="Comma 66 3" xfId="2653"/>
    <cellStyle name="Comma 67" xfId="2654"/>
    <cellStyle name="Comma 67 2" xfId="2655"/>
    <cellStyle name="Comma 68" xfId="2656"/>
    <cellStyle name="Comma 68 2" xfId="2657"/>
    <cellStyle name="Comma 69" xfId="2658"/>
    <cellStyle name="Comma 69 2" xfId="2659"/>
    <cellStyle name="Comma 69 3" xfId="2660"/>
    <cellStyle name="Comma 69 4" xfId="2661"/>
    <cellStyle name="Comma 7" xfId="161"/>
    <cellStyle name="Comma 7 2" xfId="2662"/>
    <cellStyle name="Comma 7 3" xfId="2663"/>
    <cellStyle name="Comma 70" xfId="2664"/>
    <cellStyle name="Comma 71" xfId="2665"/>
    <cellStyle name="Comma 72" xfId="2666"/>
    <cellStyle name="Comma 73" xfId="2667"/>
    <cellStyle name="Comma 74" xfId="2668"/>
    <cellStyle name="Comma 75" xfId="2669"/>
    <cellStyle name="Comma 8" xfId="162"/>
    <cellStyle name="Comma 8 2" xfId="2670"/>
    <cellStyle name="Comma 8 3" xfId="2671"/>
    <cellStyle name="Comma 9" xfId="163"/>
    <cellStyle name="Comma 9 2" xfId="2672"/>
    <cellStyle name="Comma 9 3" xfId="2673"/>
    <cellStyle name="Comma_Common Allocators GRC TY 0903" xfId="490"/>
    <cellStyle name="Comma0" xfId="164"/>
    <cellStyle name="Comma0 - Style2" xfId="165"/>
    <cellStyle name="Comma0 - Style4" xfId="166"/>
    <cellStyle name="Comma0 - Style5" xfId="167"/>
    <cellStyle name="Comma0 2" xfId="168"/>
    <cellStyle name="Comma0 2 2" xfId="2674"/>
    <cellStyle name="Comma0 2 3" xfId="2675"/>
    <cellStyle name="Comma0 2 4" xfId="2676"/>
    <cellStyle name="Comma0 3" xfId="169"/>
    <cellStyle name="Comma0 3 2" xfId="2677"/>
    <cellStyle name="Comma0 3 3" xfId="2678"/>
    <cellStyle name="Comma0 3 4" xfId="2679"/>
    <cellStyle name="Comma0 4" xfId="170"/>
    <cellStyle name="Comma0 4 2" xfId="2680"/>
    <cellStyle name="Comma0 4 3" xfId="2681"/>
    <cellStyle name="Comma0 4 4" xfId="2682"/>
    <cellStyle name="Comma0 5" xfId="2683"/>
    <cellStyle name="Comma0 5 2" xfId="2684"/>
    <cellStyle name="Comma0 5 3" xfId="2685"/>
    <cellStyle name="Comma0_00COS Ind Allocators" xfId="171"/>
    <cellStyle name="Comma1 - Style1" xfId="172"/>
    <cellStyle name="Copied" xfId="173"/>
    <cellStyle name="COST1" xfId="174"/>
    <cellStyle name="Curren - Style1" xfId="175"/>
    <cellStyle name="Curren - Style2" xfId="176"/>
    <cellStyle name="Curren - Style5" xfId="177"/>
    <cellStyle name="Curren - Style6" xfId="178"/>
    <cellStyle name="Currency 10" xfId="179"/>
    <cellStyle name="Currency 10 2" xfId="2686"/>
    <cellStyle name="Currency 11" xfId="180"/>
    <cellStyle name="Currency 11 2" xfId="1938"/>
    <cellStyle name="Currency 11 2 2" xfId="1939"/>
    <cellStyle name="Currency 11 3" xfId="1940"/>
    <cellStyle name="Currency 12" xfId="1941"/>
    <cellStyle name="Currency 12 2" xfId="2687"/>
    <cellStyle name="Currency 13" xfId="1942"/>
    <cellStyle name="Currency 13 2" xfId="2688"/>
    <cellStyle name="Currency 14" xfId="2689"/>
    <cellStyle name="Currency 14 2" xfId="2690"/>
    <cellStyle name="Currency 15" xfId="2691"/>
    <cellStyle name="Currency 15 2" xfId="2692"/>
    <cellStyle name="Currency 16" xfId="2693"/>
    <cellStyle name="Currency 16 2" xfId="2694"/>
    <cellStyle name="Currency 17" xfId="2695"/>
    <cellStyle name="Currency 17 2" xfId="2696"/>
    <cellStyle name="Currency 18" xfId="2697"/>
    <cellStyle name="Currency 18 2" xfId="2698"/>
    <cellStyle name="Currency 19" xfId="2699"/>
    <cellStyle name="Currency 19 2" xfId="2700"/>
    <cellStyle name="Currency 2" xfId="181"/>
    <cellStyle name="Currency 2 2" xfId="1943"/>
    <cellStyle name="Currency 2 2 2" xfId="2701"/>
    <cellStyle name="Currency 2 2 2 2" xfId="2702"/>
    <cellStyle name="Currency 2 2 3" xfId="2703"/>
    <cellStyle name="Currency 2 2 3 2" xfId="2704"/>
    <cellStyle name="Currency 2 3" xfId="1944"/>
    <cellStyle name="Currency 2 3 2" xfId="2705"/>
    <cellStyle name="Currency 2 3 2 2" xfId="2706"/>
    <cellStyle name="Currency 2 3 3" xfId="2707"/>
    <cellStyle name="Currency 2 3 3 2" xfId="2708"/>
    <cellStyle name="Currency 2 4" xfId="2709"/>
    <cellStyle name="Currency 2 4 2" xfId="2710"/>
    <cellStyle name="Currency 2 4 2 2" xfId="2711"/>
    <cellStyle name="Currency 2 5" xfId="2712"/>
    <cellStyle name="Currency 2 6" xfId="2713"/>
    <cellStyle name="Currency 2 6 2" xfId="2714"/>
    <cellStyle name="Currency 20" xfId="2715"/>
    <cellStyle name="Currency 21" xfId="2716"/>
    <cellStyle name="Currency 22" xfId="2717"/>
    <cellStyle name="Currency 23" xfId="2718"/>
    <cellStyle name="Currency 24" xfId="2719"/>
    <cellStyle name="Currency 24 2" xfId="2720"/>
    <cellStyle name="Currency 25" xfId="2721"/>
    <cellStyle name="Currency 26" xfId="2722"/>
    <cellStyle name="Currency 27" xfId="2723"/>
    <cellStyle name="Currency 27 2" xfId="2724"/>
    <cellStyle name="Currency 28" xfId="2725"/>
    <cellStyle name="Currency 28 2" xfId="2726"/>
    <cellStyle name="Currency 29" xfId="2727"/>
    <cellStyle name="Currency 3" xfId="182"/>
    <cellStyle name="Currency 3 2" xfId="2728"/>
    <cellStyle name="Currency 3 2 2" xfId="2729"/>
    <cellStyle name="Currency 3 2 2 2" xfId="2730"/>
    <cellStyle name="Currency 3 2 3" xfId="2731"/>
    <cellStyle name="Currency 3 2 3 2" xfId="2732"/>
    <cellStyle name="Currency 3 3" xfId="2733"/>
    <cellStyle name="Currency 3 3 2" xfId="2734"/>
    <cellStyle name="Currency 3 3 2 2" xfId="2735"/>
    <cellStyle name="Currency 3 4" xfId="2736"/>
    <cellStyle name="Currency 3 5" xfId="2737"/>
    <cellStyle name="Currency 3 5 2" xfId="2738"/>
    <cellStyle name="Currency 30" xfId="2739"/>
    <cellStyle name="Currency 31" xfId="2740"/>
    <cellStyle name="Currency 31 2" xfId="2741"/>
    <cellStyle name="Currency 31 3" xfId="2742"/>
    <cellStyle name="Currency 32" xfId="2743"/>
    <cellStyle name="Currency 32 2" xfId="2744"/>
    <cellStyle name="Currency 32 3" xfId="2745"/>
    <cellStyle name="Currency 33" xfId="2746"/>
    <cellStyle name="Currency 33 2" xfId="2747"/>
    <cellStyle name="Currency 33 3" xfId="2748"/>
    <cellStyle name="Currency 34" xfId="2749"/>
    <cellStyle name="Currency 34 2" xfId="2750"/>
    <cellStyle name="Currency 34 3" xfId="2751"/>
    <cellStyle name="Currency 35" xfId="2752"/>
    <cellStyle name="Currency 35 2" xfId="2753"/>
    <cellStyle name="Currency 35 3" xfId="2754"/>
    <cellStyle name="Currency 36" xfId="2755"/>
    <cellStyle name="Currency 36 2" xfId="2756"/>
    <cellStyle name="Currency 36 3" xfId="2757"/>
    <cellStyle name="Currency 37" xfId="2758"/>
    <cellStyle name="Currency 37 2" xfId="2759"/>
    <cellStyle name="Currency 37 3" xfId="2760"/>
    <cellStyle name="Currency 38" xfId="2761"/>
    <cellStyle name="Currency 38 2" xfId="2762"/>
    <cellStyle name="Currency 38 3" xfId="2763"/>
    <cellStyle name="Currency 39" xfId="2764"/>
    <cellStyle name="Currency 39 2" xfId="2765"/>
    <cellStyle name="Currency 39 3" xfId="2766"/>
    <cellStyle name="Currency 4" xfId="183"/>
    <cellStyle name="Currency 4 2" xfId="2767"/>
    <cellStyle name="Currency 40" xfId="2768"/>
    <cellStyle name="Currency 40 2" xfId="2769"/>
    <cellStyle name="Currency 40 3" xfId="2770"/>
    <cellStyle name="Currency 41" xfId="2771"/>
    <cellStyle name="Currency 41 2" xfId="2772"/>
    <cellStyle name="Currency 41 3" xfId="2773"/>
    <cellStyle name="Currency 42" xfId="2774"/>
    <cellStyle name="Currency 42 2" xfId="2775"/>
    <cellStyle name="Currency 42 3" xfId="2776"/>
    <cellStyle name="Currency 42 4" xfId="2777"/>
    <cellStyle name="Currency 43" xfId="2778"/>
    <cellStyle name="Currency 43 2" xfId="2779"/>
    <cellStyle name="Currency 43 3" xfId="2780"/>
    <cellStyle name="Currency 43 4" xfId="2781"/>
    <cellStyle name="Currency 44" xfId="2782"/>
    <cellStyle name="Currency 45" xfId="2783"/>
    <cellStyle name="Currency 46" xfId="2784"/>
    <cellStyle name="Currency 46 2" xfId="2785"/>
    <cellStyle name="Currency 47" xfId="2786"/>
    <cellStyle name="Currency 47 2" xfId="2787"/>
    <cellStyle name="Currency 48" xfId="2788"/>
    <cellStyle name="Currency 48 2" xfId="2789"/>
    <cellStyle name="Currency 49" xfId="2790"/>
    <cellStyle name="Currency 49 2" xfId="2791"/>
    <cellStyle name="Currency 5" xfId="184"/>
    <cellStyle name="Currency 5 2" xfId="2792"/>
    <cellStyle name="Currency 5 3" xfId="2793"/>
    <cellStyle name="Currency 5 4" xfId="2794"/>
    <cellStyle name="Currency 50" xfId="2795"/>
    <cellStyle name="Currency 50 2" xfId="2796"/>
    <cellStyle name="Currency 51" xfId="2797"/>
    <cellStyle name="Currency 51 2" xfId="2798"/>
    <cellStyle name="Currency 52" xfId="2799"/>
    <cellStyle name="Currency 53" xfId="2800"/>
    <cellStyle name="Currency 53 2" xfId="2801"/>
    <cellStyle name="Currency 54" xfId="2802"/>
    <cellStyle name="Currency 54 2" xfId="2803"/>
    <cellStyle name="Currency 55" xfId="2804"/>
    <cellStyle name="Currency 55 2" xfId="2805"/>
    <cellStyle name="Currency 56" xfId="2806"/>
    <cellStyle name="Currency 56 2" xfId="2807"/>
    <cellStyle name="Currency 57" xfId="2808"/>
    <cellStyle name="Currency 57 2" xfId="2809"/>
    <cellStyle name="Currency 58" xfId="2810"/>
    <cellStyle name="Currency 58 2" xfId="2811"/>
    <cellStyle name="Currency 59" xfId="2812"/>
    <cellStyle name="Currency 59 2" xfId="2813"/>
    <cellStyle name="Currency 6" xfId="185"/>
    <cellStyle name="Currency 6 2" xfId="2814"/>
    <cellStyle name="Currency 6 2 2" xfId="2815"/>
    <cellStyle name="Currency 6 3" xfId="2816"/>
    <cellStyle name="Currency 60" xfId="2817"/>
    <cellStyle name="Currency 60 2" xfId="2818"/>
    <cellStyle name="Currency 60 3" xfId="2819"/>
    <cellStyle name="Currency 61" xfId="2820"/>
    <cellStyle name="Currency 62" xfId="2821"/>
    <cellStyle name="Currency 62 2" xfId="2822"/>
    <cellStyle name="Currency 63" xfId="2823"/>
    <cellStyle name="Currency 63 2" xfId="2824"/>
    <cellStyle name="Currency 64" xfId="2825"/>
    <cellStyle name="Currency 64 2" xfId="2826"/>
    <cellStyle name="Currency 64 3" xfId="2827"/>
    <cellStyle name="Currency 65" xfId="2828"/>
    <cellStyle name="Currency 65 2" xfId="2829"/>
    <cellStyle name="Currency 65 3" xfId="2830"/>
    <cellStyle name="Currency 66" xfId="2831"/>
    <cellStyle name="Currency 66 2" xfId="2832"/>
    <cellStyle name="Currency 66 3" xfId="2833"/>
    <cellStyle name="Currency 67" xfId="2834"/>
    <cellStyle name="Currency 67 2" xfId="2835"/>
    <cellStyle name="Currency 68" xfId="2836"/>
    <cellStyle name="Currency 68 2" xfId="2837"/>
    <cellStyle name="Currency 69" xfId="2838"/>
    <cellStyle name="Currency 69 2" xfId="2839"/>
    <cellStyle name="Currency 69 3" xfId="2840"/>
    <cellStyle name="Currency 69 4" xfId="2841"/>
    <cellStyle name="Currency 7" xfId="186"/>
    <cellStyle name="Currency 7 2" xfId="2842"/>
    <cellStyle name="Currency 7 3" xfId="2843"/>
    <cellStyle name="Currency 7 4" xfId="2844"/>
    <cellStyle name="Currency 70" xfId="2845"/>
    <cellStyle name="Currency 71" xfId="2846"/>
    <cellStyle name="Currency 72" xfId="2847"/>
    <cellStyle name="Currency 73" xfId="2848"/>
    <cellStyle name="Currency 74" xfId="2849"/>
    <cellStyle name="Currency 8" xfId="187"/>
    <cellStyle name="Currency 8 2" xfId="2850"/>
    <cellStyle name="Currency 8 3" xfId="2851"/>
    <cellStyle name="Currency 8 4" xfId="2852"/>
    <cellStyle name="Currency 9" xfId="188"/>
    <cellStyle name="Currency 9 2" xfId="2853"/>
    <cellStyle name="Currency 9 3" xfId="2854"/>
    <cellStyle name="Currency_Common Allocators GRC TY 0903" xfId="491"/>
    <cellStyle name="Currency0" xfId="189"/>
    <cellStyle name="Date" xfId="190"/>
    <cellStyle name="Date 2" xfId="191"/>
    <cellStyle name="Date 2 2" xfId="2855"/>
    <cellStyle name="Date 2 3" xfId="2856"/>
    <cellStyle name="Date 2 4" xfId="2857"/>
    <cellStyle name="Date 3" xfId="192"/>
    <cellStyle name="Date 3 2" xfId="2858"/>
    <cellStyle name="Date 3 3" xfId="2859"/>
    <cellStyle name="Date 3 4" xfId="2860"/>
    <cellStyle name="Date 4" xfId="193"/>
    <cellStyle name="Date 4 2" xfId="2861"/>
    <cellStyle name="Date 4 3" xfId="2862"/>
    <cellStyle name="Date 4 4" xfId="2863"/>
    <cellStyle name="Date 5" xfId="2864"/>
    <cellStyle name="Date 5 2" xfId="2865"/>
    <cellStyle name="Date 5 3" xfId="2866"/>
    <cellStyle name="Dollar1" xfId="2867"/>
    <cellStyle name="Dollar1 2" xfId="2868"/>
    <cellStyle name="Dollar1 3" xfId="2869"/>
    <cellStyle name="Dollar1 3 2" xfId="2870"/>
    <cellStyle name="Dollar1 3 3" xfId="2871"/>
    <cellStyle name="Dollar1 4" xfId="2872"/>
    <cellStyle name="Dollar1 4 2" xfId="2873"/>
    <cellStyle name="Dollar1 4 3" xfId="2874"/>
    <cellStyle name="Dollar1 4 4" xfId="2875"/>
    <cellStyle name="Dollar1 5" xfId="2876"/>
    <cellStyle name="Dollar1 5 2" xfId="2877"/>
    <cellStyle name="Dollar1 5 3" xfId="2878"/>
    <cellStyle name="Dollar1 5 4" xfId="2879"/>
    <cellStyle name="Dollar1 6" xfId="2880"/>
    <cellStyle name="Dollar1 6 2" xfId="2881"/>
    <cellStyle name="Dollar1 6 3" xfId="2882"/>
    <cellStyle name="Dollar1 7" xfId="2883"/>
    <cellStyle name="Emphasis 1" xfId="386"/>
    <cellStyle name="Emphasis 2" xfId="387"/>
    <cellStyle name="Emphasis 3" xfId="388"/>
    <cellStyle name="Entered" xfId="194"/>
    <cellStyle name="Euro" xfId="195"/>
    <cellStyle name="Explanatory Text" xfId="410" builtinId="53" customBuiltin="1"/>
    <cellStyle name="Explanatory Text 10" xfId="1945"/>
    <cellStyle name="Explanatory Text 2" xfId="457"/>
    <cellStyle name="Explanatory Text 2 2" xfId="2884"/>
    <cellStyle name="Explanatory Text 3" xfId="1946"/>
    <cellStyle name="Explanatory Text 4" xfId="1947"/>
    <cellStyle name="Explanatory Text 5" xfId="1948"/>
    <cellStyle name="Explanatory Text 6" xfId="1949"/>
    <cellStyle name="Explanatory Text 7" xfId="1950"/>
    <cellStyle name="Explanatory Text 8" xfId="1951"/>
    <cellStyle name="Explanatory Text 9" xfId="1952"/>
    <cellStyle name="Fixed" xfId="196"/>
    <cellStyle name="Fixed3 - Style3" xfId="197"/>
    <cellStyle name="Good" xfId="401" builtinId="26" customBuiltin="1"/>
    <cellStyle name="Good 10" xfId="1953"/>
    <cellStyle name="Good 2" xfId="448"/>
    <cellStyle name="Good 2 2" xfId="2885"/>
    <cellStyle name="Good 3" xfId="1954"/>
    <cellStyle name="Good 4" xfId="1955"/>
    <cellStyle name="Good 5" xfId="1956"/>
    <cellStyle name="Good 6" xfId="1957"/>
    <cellStyle name="Good 7" xfId="1958"/>
    <cellStyle name="Good 8" xfId="1959"/>
    <cellStyle name="Good 9" xfId="1960"/>
    <cellStyle name="Grey" xfId="198"/>
    <cellStyle name="Grey 2" xfId="199"/>
    <cellStyle name="Grey 3" xfId="200"/>
    <cellStyle name="Grey 4" xfId="201"/>
    <cellStyle name="Header" xfId="202"/>
    <cellStyle name="Header1" xfId="203"/>
    <cellStyle name="Header2" xfId="204"/>
    <cellStyle name="Heading" xfId="205"/>
    <cellStyle name="Heading 1" xfId="397" builtinId="16" customBuiltin="1"/>
    <cellStyle name="Heading 1 10" xfId="1961"/>
    <cellStyle name="Heading 1 2" xfId="444"/>
    <cellStyle name="Heading 1 2 2" xfId="2886"/>
    <cellStyle name="Heading 1 3" xfId="1962"/>
    <cellStyle name="Heading 1 4" xfId="1963"/>
    <cellStyle name="Heading 1 5" xfId="1964"/>
    <cellStyle name="Heading 1 6" xfId="1965"/>
    <cellStyle name="Heading 1 7" xfId="1966"/>
    <cellStyle name="Heading 1 8" xfId="1967"/>
    <cellStyle name="Heading 1 9" xfId="1968"/>
    <cellStyle name="Heading 2" xfId="398" builtinId="17" customBuiltin="1"/>
    <cellStyle name="Heading 2 10" xfId="1969"/>
    <cellStyle name="Heading 2 2" xfId="445"/>
    <cellStyle name="Heading 2 2 2" xfId="2887"/>
    <cellStyle name="Heading 2 3" xfId="1970"/>
    <cellStyle name="Heading 2 4" xfId="1971"/>
    <cellStyle name="Heading 2 5" xfId="1972"/>
    <cellStyle name="Heading 2 6" xfId="1973"/>
    <cellStyle name="Heading 2 7" xfId="1974"/>
    <cellStyle name="Heading 2 8" xfId="1975"/>
    <cellStyle name="Heading 2 9" xfId="1976"/>
    <cellStyle name="Heading 3" xfId="399" builtinId="18" customBuiltin="1"/>
    <cellStyle name="Heading 3 10" xfId="1977"/>
    <cellStyle name="Heading 3 2" xfId="446"/>
    <cellStyle name="Heading 3 2 2" xfId="2888"/>
    <cellStyle name="Heading 3 3" xfId="1978"/>
    <cellStyle name="Heading 3 4" xfId="1979"/>
    <cellStyle name="Heading 3 5" xfId="1980"/>
    <cellStyle name="Heading 3 6" xfId="1981"/>
    <cellStyle name="Heading 3 7" xfId="1982"/>
    <cellStyle name="Heading 3 8" xfId="1983"/>
    <cellStyle name="Heading 3 9" xfId="1984"/>
    <cellStyle name="Heading 4" xfId="400" builtinId="19" customBuiltin="1"/>
    <cellStyle name="Heading 4 10" xfId="1985"/>
    <cellStyle name="Heading 4 2" xfId="447"/>
    <cellStyle name="Heading 4 2 2" xfId="2889"/>
    <cellStyle name="Heading 4 3" xfId="1986"/>
    <cellStyle name="Heading 4 4" xfId="1987"/>
    <cellStyle name="Heading 4 5" xfId="1988"/>
    <cellStyle name="Heading 4 6" xfId="1989"/>
    <cellStyle name="Heading 4 7" xfId="1990"/>
    <cellStyle name="Heading 4 8" xfId="1991"/>
    <cellStyle name="Heading 4 9" xfId="1992"/>
    <cellStyle name="Heading1" xfId="206"/>
    <cellStyle name="Heading2" xfId="207"/>
    <cellStyle name="Hyperlink 2" xfId="2890"/>
    <cellStyle name="Hyperlink 2 2" xfId="2891"/>
    <cellStyle name="IBM Cognos - Calculated Column" xfId="2892"/>
    <cellStyle name="IBM Cognos - Calculated Column 2" xfId="2893"/>
    <cellStyle name="IBM Cognos - Calculated Column 3" xfId="2894"/>
    <cellStyle name="IBM Cognos - Calculated Column 4" xfId="2895"/>
    <cellStyle name="IBM Cognos - Calculated Column 5" xfId="2896"/>
    <cellStyle name="IBM Cognos - Calculated Column 6" xfId="2897"/>
    <cellStyle name="IBM Cognos - Calculated Column 7" xfId="2898"/>
    <cellStyle name="IBM Cognos - Calculated Column Name" xfId="2899"/>
    <cellStyle name="IBM Cognos - Calculated Column Name 2" xfId="2900"/>
    <cellStyle name="IBM Cognos - Calculated Column Name 2 2" xfId="2901"/>
    <cellStyle name="IBM Cognos - Calculated Column Name 2 3" xfId="2902"/>
    <cellStyle name="IBM Cognos - Calculated Column Name 2 4" xfId="2903"/>
    <cellStyle name="IBM Cognos - Calculated Column Name 2 5" xfId="2904"/>
    <cellStyle name="IBM Cognos - Calculated Column Name 2 6" xfId="2905"/>
    <cellStyle name="IBM Cognos - Calculated Column Name 2 7" xfId="2906"/>
    <cellStyle name="IBM Cognos - Calculated Column Name 3" xfId="2907"/>
    <cellStyle name="IBM Cognos - Calculated Column Name 4" xfId="2908"/>
    <cellStyle name="IBM Cognos - Calculated Column Name 5" xfId="2909"/>
    <cellStyle name="IBM Cognos - Calculated Column Name 6" xfId="2910"/>
    <cellStyle name="IBM Cognos - Calculated Column Name 7" xfId="2911"/>
    <cellStyle name="IBM Cognos - Calculated Column Name 8" xfId="2912"/>
    <cellStyle name="IBM Cognos - Calculated Row" xfId="2913"/>
    <cellStyle name="IBM Cognos - Calculated Row 2" xfId="2914"/>
    <cellStyle name="IBM Cognos - Calculated Row 3" xfId="2915"/>
    <cellStyle name="IBM Cognos - Calculated Row 4" xfId="2916"/>
    <cellStyle name="IBM Cognos - Calculated Row 5" xfId="2917"/>
    <cellStyle name="IBM Cognos - Calculated Row 6" xfId="2918"/>
    <cellStyle name="IBM Cognos - Calculated Row 7" xfId="2919"/>
    <cellStyle name="IBM Cognos - Calculated Row Name" xfId="2920"/>
    <cellStyle name="IBM Cognos - Calculated Row Name 2" xfId="2921"/>
    <cellStyle name="IBM Cognos - Calculated Row Name 2 2" xfId="2922"/>
    <cellStyle name="IBM Cognos - Calculated Row Name 2 3" xfId="2923"/>
    <cellStyle name="IBM Cognos - Calculated Row Name 2 4" xfId="2924"/>
    <cellStyle name="IBM Cognos - Calculated Row Name 2 5" xfId="2925"/>
    <cellStyle name="IBM Cognos - Calculated Row Name 2 6" xfId="2926"/>
    <cellStyle name="IBM Cognos - Calculated Row Name 2 7" xfId="2927"/>
    <cellStyle name="IBM Cognos - Calculated Row Name 3" xfId="2928"/>
    <cellStyle name="IBM Cognos - Calculated Row Name 4" xfId="2929"/>
    <cellStyle name="IBM Cognos - Calculated Row Name 5" xfId="2930"/>
    <cellStyle name="IBM Cognos - Calculated Row Name 6" xfId="2931"/>
    <cellStyle name="IBM Cognos - Calculated Row Name 7" xfId="2932"/>
    <cellStyle name="IBM Cognos - Calculated Row Name 8" xfId="2933"/>
    <cellStyle name="IBM Cognos - Column Name" xfId="2934"/>
    <cellStyle name="IBM Cognos - Column Name 2" xfId="2935"/>
    <cellStyle name="IBM Cognos - Column Name 3" xfId="2936"/>
    <cellStyle name="IBM Cognos - Column Template" xfId="2937"/>
    <cellStyle name="IBM Cognos - Column Template 2" xfId="2938"/>
    <cellStyle name="IBM Cognos - Column Template 3" xfId="2939"/>
    <cellStyle name="IBM Cognos - Column Template 4" xfId="2940"/>
    <cellStyle name="IBM Cognos - Column Template 5" xfId="2941"/>
    <cellStyle name="IBM Cognos - Column Template 6" xfId="2942"/>
    <cellStyle name="IBM Cognos - Column Template 7" xfId="2943"/>
    <cellStyle name="IBM Cognos - Group Name" xfId="2944"/>
    <cellStyle name="IBM Cognos - Group Name 2" xfId="2945"/>
    <cellStyle name="IBM Cognos - Group Name 3" xfId="2946"/>
    <cellStyle name="IBM Cognos - List Name" xfId="2947"/>
    <cellStyle name="IBM Cognos - List Name 2" xfId="2948"/>
    <cellStyle name="IBM Cognos - List Name 3" xfId="2949"/>
    <cellStyle name="IBM Cognos - Measure" xfId="2950"/>
    <cellStyle name="IBM Cognos - Measure 2" xfId="2951"/>
    <cellStyle name="IBM Cognos - Measure Name" xfId="2952"/>
    <cellStyle name="IBM Cognos - Measure Name 2" xfId="2953"/>
    <cellStyle name="IBM Cognos - Measure Summary" xfId="2954"/>
    <cellStyle name="IBM Cognos - Measure Summary 2" xfId="2955"/>
    <cellStyle name="IBM Cognos - Measure Summary 3" xfId="2956"/>
    <cellStyle name="IBM Cognos - Measure Summary 4" xfId="2957"/>
    <cellStyle name="IBM Cognos - Measure Summary 5" xfId="2958"/>
    <cellStyle name="IBM Cognos - Measure Summary 6" xfId="2959"/>
    <cellStyle name="IBM Cognos - Measure Summary 7" xfId="2960"/>
    <cellStyle name="IBM Cognos - Measure Template" xfId="2961"/>
    <cellStyle name="IBM Cognos - Measure Template 2" xfId="2962"/>
    <cellStyle name="IBM Cognos - Measure Template 3" xfId="2963"/>
    <cellStyle name="IBM Cognos - Measure Template 4" xfId="2964"/>
    <cellStyle name="IBM Cognos - Measure Template 5" xfId="2965"/>
    <cellStyle name="IBM Cognos - Measure Template 6" xfId="2966"/>
    <cellStyle name="IBM Cognos - Measure Template 7" xfId="2967"/>
    <cellStyle name="IBM Cognos - More" xfId="2968"/>
    <cellStyle name="IBM Cognos - More 2" xfId="2969"/>
    <cellStyle name="IBM Cognos - More 3" xfId="2970"/>
    <cellStyle name="IBM Cognos - More 4" xfId="2971"/>
    <cellStyle name="IBM Cognos - More 5" xfId="2972"/>
    <cellStyle name="IBM Cognos - More 6" xfId="2973"/>
    <cellStyle name="IBM Cognos - More 7" xfId="2974"/>
    <cellStyle name="IBM Cognos - Row Name" xfId="2975"/>
    <cellStyle name="IBM Cognos - Row Name 2" xfId="2976"/>
    <cellStyle name="IBM Cognos - Row Name 3" xfId="2977"/>
    <cellStyle name="IBM Cognos - Row Template" xfId="2978"/>
    <cellStyle name="IBM Cognos - Row Template 2" xfId="2979"/>
    <cellStyle name="IBM Cognos - Row Template 3" xfId="2980"/>
    <cellStyle name="IBM Cognos - Row Template 4" xfId="2981"/>
    <cellStyle name="IBM Cognos - Row Template 5" xfId="2982"/>
    <cellStyle name="IBM Cognos - Row Template 6" xfId="2983"/>
    <cellStyle name="IBM Cognos - Row Template 7" xfId="2984"/>
    <cellStyle name="IBM Cognos - Summary Column" xfId="2985"/>
    <cellStyle name="IBM Cognos - Summary Column 2" xfId="2986"/>
    <cellStyle name="IBM Cognos - Summary Column Name" xfId="2987"/>
    <cellStyle name="IBM Cognos - Summary Column Name 2" xfId="2988"/>
    <cellStyle name="IBM Cognos - Summary Row" xfId="2989"/>
    <cellStyle name="IBM Cognos - Summary Row 2" xfId="2990"/>
    <cellStyle name="IBM Cognos - Summary Row Name" xfId="2991"/>
    <cellStyle name="IBM Cognos - Summary Row Name 2" xfId="2992"/>
    <cellStyle name="Input" xfId="404" builtinId="20" customBuiltin="1"/>
    <cellStyle name="Input [yellow]" xfId="208"/>
    <cellStyle name="Input [yellow] 2" xfId="209"/>
    <cellStyle name="Input [yellow] 3" xfId="210"/>
    <cellStyle name="Input [yellow] 4" xfId="211"/>
    <cellStyle name="Input 10" xfId="1993"/>
    <cellStyle name="Input 11" xfId="1994"/>
    <cellStyle name="Input 12" xfId="1995"/>
    <cellStyle name="Input 13" xfId="1996"/>
    <cellStyle name="Input 14" xfId="1997"/>
    <cellStyle name="Input 15" xfId="1998"/>
    <cellStyle name="Input 16" xfId="1999"/>
    <cellStyle name="Input 17" xfId="2000"/>
    <cellStyle name="Input 18" xfId="2001"/>
    <cellStyle name="Input 19" xfId="2002"/>
    <cellStyle name="Input 2" xfId="451"/>
    <cellStyle name="Input 2 2" xfId="2993"/>
    <cellStyle name="Input 2 3" xfId="2994"/>
    <cellStyle name="Input 2 4" xfId="2995"/>
    <cellStyle name="Input 2 5" xfId="2996"/>
    <cellStyle name="Input 2 6" xfId="2997"/>
    <cellStyle name="Input 2 7" xfId="2998"/>
    <cellStyle name="Input 20" xfId="2003"/>
    <cellStyle name="Input 21" xfId="2004"/>
    <cellStyle name="Input 22" xfId="2005"/>
    <cellStyle name="Input 23" xfId="2006"/>
    <cellStyle name="Input 24" xfId="2007"/>
    <cellStyle name="Input 25" xfId="2008"/>
    <cellStyle name="Input 26" xfId="2009"/>
    <cellStyle name="Input 27" xfId="2010"/>
    <cellStyle name="Input 28" xfId="2011"/>
    <cellStyle name="Input 29" xfId="2012"/>
    <cellStyle name="Input 3" xfId="483"/>
    <cellStyle name="Input 3 2" xfId="2999"/>
    <cellStyle name="Input 3 3" xfId="3000"/>
    <cellStyle name="Input 3 4" xfId="3001"/>
    <cellStyle name="Input 3 5" xfId="3002"/>
    <cellStyle name="Input 3 6" xfId="3003"/>
    <cellStyle name="Input 30" xfId="2013"/>
    <cellStyle name="Input 31" xfId="2014"/>
    <cellStyle name="Input 32" xfId="2015"/>
    <cellStyle name="Input 33" xfId="2016"/>
    <cellStyle name="Input 34" xfId="2017"/>
    <cellStyle name="Input 35" xfId="2018"/>
    <cellStyle name="Input 36" xfId="2019"/>
    <cellStyle name="Input 37" xfId="2020"/>
    <cellStyle name="Input 38" xfId="2021"/>
    <cellStyle name="Input 39" xfId="2022"/>
    <cellStyle name="Input 4" xfId="2023"/>
    <cellStyle name="Input 4 2" xfId="3004"/>
    <cellStyle name="Input 4 3" xfId="3005"/>
    <cellStyle name="Input 4 4" xfId="3006"/>
    <cellStyle name="Input 4 5" xfId="3007"/>
    <cellStyle name="Input 4 6" xfId="3008"/>
    <cellStyle name="Input 40" xfId="2024"/>
    <cellStyle name="Input 41" xfId="2025"/>
    <cellStyle name="Input 42" xfId="2026"/>
    <cellStyle name="Input 43" xfId="2027"/>
    <cellStyle name="Input 5" xfId="2028"/>
    <cellStyle name="Input 6" xfId="2029"/>
    <cellStyle name="Input 6 2" xfId="3009"/>
    <cellStyle name="Input 6 3" xfId="3010"/>
    <cellStyle name="Input 6 4" xfId="3011"/>
    <cellStyle name="Input 6 5" xfId="3012"/>
    <cellStyle name="Input 7" xfId="2030"/>
    <cellStyle name="Input 8" xfId="2031"/>
    <cellStyle name="Input 9" xfId="2032"/>
    <cellStyle name="Input Cells" xfId="212"/>
    <cellStyle name="Input Cells Percent" xfId="213"/>
    <cellStyle name="Input Cells_Book9" xfId="214"/>
    <cellStyle name="Lines" xfId="215"/>
    <cellStyle name="LINKED" xfId="216"/>
    <cellStyle name="Linked Cell" xfId="407" builtinId="24" customBuiltin="1"/>
    <cellStyle name="Linked Cell 10" xfId="2033"/>
    <cellStyle name="Linked Cell 2" xfId="454"/>
    <cellStyle name="Linked Cell 2 2" xfId="3013"/>
    <cellStyle name="Linked Cell 3" xfId="2034"/>
    <cellStyle name="Linked Cell 4" xfId="2035"/>
    <cellStyle name="Linked Cell 5" xfId="2036"/>
    <cellStyle name="Linked Cell 6" xfId="2037"/>
    <cellStyle name="Linked Cell 7" xfId="2038"/>
    <cellStyle name="Linked Cell 8" xfId="2039"/>
    <cellStyle name="Linked Cell 9" xfId="2040"/>
    <cellStyle name="Lisa's" xfId="3014"/>
    <cellStyle name="Lisa's 10" xfId="3015"/>
    <cellStyle name="Lisa's 10 2" xfId="3016"/>
    <cellStyle name="Lisa's 11" xfId="3017"/>
    <cellStyle name="Lisa's 11 2" xfId="3018"/>
    <cellStyle name="Lisa's 12" xfId="3019"/>
    <cellStyle name="Lisa's 12 2" xfId="3020"/>
    <cellStyle name="Lisa's 13" xfId="3021"/>
    <cellStyle name="Lisa's 13 2" xfId="3022"/>
    <cellStyle name="Lisa's 14" xfId="3023"/>
    <cellStyle name="Lisa's 14 2" xfId="3024"/>
    <cellStyle name="Lisa's 15" xfId="3025"/>
    <cellStyle name="Lisa's 15 2" xfId="3026"/>
    <cellStyle name="Lisa's 16" xfId="3027"/>
    <cellStyle name="Lisa's 16 2" xfId="3028"/>
    <cellStyle name="Lisa's 17" xfId="3029"/>
    <cellStyle name="Lisa's 17 2" xfId="3030"/>
    <cellStyle name="Lisa's 18" xfId="3031"/>
    <cellStyle name="Lisa's 19" xfId="3032"/>
    <cellStyle name="Lisa's 2" xfId="3033"/>
    <cellStyle name="Lisa's 2 2" xfId="3034"/>
    <cellStyle name="Lisa's 2 3" xfId="3035"/>
    <cellStyle name="Lisa's 2 4" xfId="3036"/>
    <cellStyle name="Lisa's 20" xfId="3037"/>
    <cellStyle name="Lisa's 21" xfId="3038"/>
    <cellStyle name="Lisa's 22" xfId="3039"/>
    <cellStyle name="Lisa's 22 2" xfId="3040"/>
    <cellStyle name="Lisa's 23" xfId="3041"/>
    <cellStyle name="Lisa's 24" xfId="3042"/>
    <cellStyle name="Lisa's 25" xfId="3043"/>
    <cellStyle name="Lisa's 25 2" xfId="3044"/>
    <cellStyle name="Lisa's 26" xfId="3045"/>
    <cellStyle name="Lisa's 26 2" xfId="3046"/>
    <cellStyle name="Lisa's 27" xfId="3047"/>
    <cellStyle name="Lisa's 28" xfId="3048"/>
    <cellStyle name="Lisa's 29" xfId="3049"/>
    <cellStyle name="Lisa's 29 2" xfId="3050"/>
    <cellStyle name="Lisa's 29 3" xfId="3051"/>
    <cellStyle name="Lisa's 3" xfId="3052"/>
    <cellStyle name="Lisa's 3 2" xfId="3053"/>
    <cellStyle name="Lisa's 3 3" xfId="3054"/>
    <cellStyle name="Lisa's 3 4" xfId="3055"/>
    <cellStyle name="Lisa's 30" xfId="3056"/>
    <cellStyle name="Lisa's 30 2" xfId="3057"/>
    <cellStyle name="Lisa's 30 3" xfId="3058"/>
    <cellStyle name="Lisa's 31" xfId="3059"/>
    <cellStyle name="Lisa's 31 2" xfId="3060"/>
    <cellStyle name="Lisa's 31 3" xfId="3061"/>
    <cellStyle name="Lisa's 32" xfId="3062"/>
    <cellStyle name="Lisa's 32 2" xfId="3063"/>
    <cellStyle name="Lisa's 32 3" xfId="3064"/>
    <cellStyle name="Lisa's 33" xfId="3065"/>
    <cellStyle name="Lisa's 33 2" xfId="3066"/>
    <cellStyle name="Lisa's 33 3" xfId="3067"/>
    <cellStyle name="Lisa's 34" xfId="3068"/>
    <cellStyle name="Lisa's 34 2" xfId="3069"/>
    <cellStyle name="Lisa's 34 3" xfId="3070"/>
    <cellStyle name="Lisa's 35" xfId="3071"/>
    <cellStyle name="Lisa's 35 2" xfId="3072"/>
    <cellStyle name="Lisa's 35 3" xfId="3073"/>
    <cellStyle name="Lisa's 36" xfId="3074"/>
    <cellStyle name="Lisa's 36 2" xfId="3075"/>
    <cellStyle name="Lisa's 36 3" xfId="3076"/>
    <cellStyle name="Lisa's 37" xfId="3077"/>
    <cellStyle name="Lisa's 37 2" xfId="3078"/>
    <cellStyle name="Lisa's 37 3" xfId="3079"/>
    <cellStyle name="Lisa's 38" xfId="3080"/>
    <cellStyle name="Lisa's 38 2" xfId="3081"/>
    <cellStyle name="Lisa's 38 3" xfId="3082"/>
    <cellStyle name="Lisa's 39" xfId="3083"/>
    <cellStyle name="Lisa's 39 2" xfId="3084"/>
    <cellStyle name="Lisa's 39 3" xfId="3085"/>
    <cellStyle name="Lisa's 4" xfId="3086"/>
    <cellStyle name="Lisa's 4 2" xfId="3087"/>
    <cellStyle name="Lisa's 4 3" xfId="3088"/>
    <cellStyle name="Lisa's 4 4" xfId="3089"/>
    <cellStyle name="Lisa's 40" xfId="3090"/>
    <cellStyle name="Lisa's 40 2" xfId="3091"/>
    <cellStyle name="Lisa's 40 3" xfId="3092"/>
    <cellStyle name="Lisa's 40 4" xfId="3093"/>
    <cellStyle name="Lisa's 41" xfId="3094"/>
    <cellStyle name="Lisa's 41 2" xfId="3095"/>
    <cellStyle name="Lisa's 41 3" xfId="3096"/>
    <cellStyle name="Lisa's 41 4" xfId="3097"/>
    <cellStyle name="Lisa's 42" xfId="3098"/>
    <cellStyle name="Lisa's 43" xfId="3099"/>
    <cellStyle name="Lisa's 44" xfId="3100"/>
    <cellStyle name="Lisa's 44 2" xfId="3101"/>
    <cellStyle name="Lisa's 45" xfId="3102"/>
    <cellStyle name="Lisa's 45 2" xfId="3103"/>
    <cellStyle name="Lisa's 46" xfId="3104"/>
    <cellStyle name="Lisa's 46 2" xfId="3105"/>
    <cellStyle name="Lisa's 47" xfId="3106"/>
    <cellStyle name="Lisa's 47 2" xfId="3107"/>
    <cellStyle name="Lisa's 48" xfId="3108"/>
    <cellStyle name="Lisa's 48 2" xfId="3109"/>
    <cellStyle name="Lisa's 49" xfId="3110"/>
    <cellStyle name="Lisa's 49 2" xfId="3111"/>
    <cellStyle name="Lisa's 5" xfId="3112"/>
    <cellStyle name="Lisa's 5 2" xfId="3113"/>
    <cellStyle name="Lisa's 5 3" xfId="3114"/>
    <cellStyle name="Lisa's 5 4" xfId="3115"/>
    <cellStyle name="Lisa's 50" xfId="3116"/>
    <cellStyle name="Lisa's 51" xfId="3117"/>
    <cellStyle name="Lisa's 51 2" xfId="3118"/>
    <cellStyle name="Lisa's 52" xfId="3119"/>
    <cellStyle name="Lisa's 52 2" xfId="3120"/>
    <cellStyle name="Lisa's 53" xfId="3121"/>
    <cellStyle name="Lisa's 53 2" xfId="3122"/>
    <cellStyle name="Lisa's 54" xfId="3123"/>
    <cellStyle name="Lisa's 54 2" xfId="3124"/>
    <cellStyle name="Lisa's 55" xfId="3125"/>
    <cellStyle name="Lisa's 55 2" xfId="3126"/>
    <cellStyle name="Lisa's 56" xfId="3127"/>
    <cellStyle name="Lisa's 56 2" xfId="3128"/>
    <cellStyle name="Lisa's 57" xfId="3129"/>
    <cellStyle name="Lisa's 57 2" xfId="3130"/>
    <cellStyle name="Lisa's 58" xfId="3131"/>
    <cellStyle name="Lisa's 58 2" xfId="3132"/>
    <cellStyle name="Lisa's 58 3" xfId="3133"/>
    <cellStyle name="Lisa's 59" xfId="3134"/>
    <cellStyle name="Lisa's 6" xfId="3135"/>
    <cellStyle name="Lisa's 6 2" xfId="3136"/>
    <cellStyle name="Lisa's 6 3" xfId="3137"/>
    <cellStyle name="Lisa's 6 4" xfId="3138"/>
    <cellStyle name="Lisa's 60" xfId="3139"/>
    <cellStyle name="Lisa's 60 2" xfId="3140"/>
    <cellStyle name="Lisa's 61" xfId="3141"/>
    <cellStyle name="Lisa's 61 2" xfId="3142"/>
    <cellStyle name="Lisa's 62" xfId="3143"/>
    <cellStyle name="Lisa's 62 2" xfId="3144"/>
    <cellStyle name="Lisa's 62 3" xfId="3145"/>
    <cellStyle name="Lisa's 63" xfId="3146"/>
    <cellStyle name="Lisa's 63 2" xfId="3147"/>
    <cellStyle name="Lisa's 63 3" xfId="3148"/>
    <cellStyle name="Lisa's 64" xfId="3149"/>
    <cellStyle name="Lisa's 64 2" xfId="3150"/>
    <cellStyle name="Lisa's 64 3" xfId="3151"/>
    <cellStyle name="Lisa's 65" xfId="3152"/>
    <cellStyle name="Lisa's 65 2" xfId="3153"/>
    <cellStyle name="Lisa's 66" xfId="3154"/>
    <cellStyle name="Lisa's 66 2" xfId="3155"/>
    <cellStyle name="Lisa's 67" xfId="3156"/>
    <cellStyle name="Lisa's 67 2" xfId="3157"/>
    <cellStyle name="Lisa's 67 3" xfId="3158"/>
    <cellStyle name="Lisa's 67 4" xfId="3159"/>
    <cellStyle name="Lisa's 68" xfId="3160"/>
    <cellStyle name="Lisa's 69" xfId="3161"/>
    <cellStyle name="Lisa's 7" xfId="3162"/>
    <cellStyle name="Lisa's 7 2" xfId="3163"/>
    <cellStyle name="Lisa's 7 3" xfId="3164"/>
    <cellStyle name="Lisa's 70" xfId="3165"/>
    <cellStyle name="Lisa's 8" xfId="3166"/>
    <cellStyle name="Lisa's 8 2" xfId="3167"/>
    <cellStyle name="Lisa's 9" xfId="3168"/>
    <cellStyle name="Lisa's 9 2" xfId="3169"/>
    <cellStyle name="modified border" xfId="217"/>
    <cellStyle name="modified border 2" xfId="218"/>
    <cellStyle name="modified border 3" xfId="219"/>
    <cellStyle name="modified border 4" xfId="220"/>
    <cellStyle name="modified border1" xfId="221"/>
    <cellStyle name="modified border1 2" xfId="222"/>
    <cellStyle name="modified border1 3" xfId="223"/>
    <cellStyle name="modified border1 4" xfId="224"/>
    <cellStyle name="Neutral" xfId="403" builtinId="28" customBuiltin="1"/>
    <cellStyle name="Neutral 10" xfId="2041"/>
    <cellStyle name="Neutral 2" xfId="450"/>
    <cellStyle name="Neutral 2 2" xfId="3170"/>
    <cellStyle name="Neutral 3" xfId="2042"/>
    <cellStyle name="Neutral 4" xfId="2043"/>
    <cellStyle name="Neutral 5" xfId="2044"/>
    <cellStyle name="Neutral 6" xfId="2045"/>
    <cellStyle name="Neutral 7" xfId="2046"/>
    <cellStyle name="Neutral 8" xfId="2047"/>
    <cellStyle name="Neutral 9" xfId="2048"/>
    <cellStyle name="no dec" xfId="225"/>
    <cellStyle name="Normal" xfId="0" builtinId="0"/>
    <cellStyle name="Normal - Style1" xfId="226"/>
    <cellStyle name="Normal - Style1 2" xfId="227"/>
    <cellStyle name="Normal - Style1 3" xfId="228"/>
    <cellStyle name="Normal - Style1 4" xfId="229"/>
    <cellStyle name="Normal 10" xfId="230"/>
    <cellStyle name="Normal 10 2" xfId="231"/>
    <cellStyle name="Normal 10 3" xfId="2049"/>
    <cellStyle name="Normal 10 3 2" xfId="2050"/>
    <cellStyle name="Normal 10 3 2 2" xfId="2051"/>
    <cellStyle name="Normal 10 3 3" xfId="2052"/>
    <cellStyle name="Normal 10 4" xfId="3171"/>
    <cellStyle name="Normal 100" xfId="3172"/>
    <cellStyle name="Normal 101" xfId="3173"/>
    <cellStyle name="Normal 102" xfId="3174"/>
    <cellStyle name="Normal 103" xfId="3175"/>
    <cellStyle name="Normal 104" xfId="3176"/>
    <cellStyle name="Normal 105" xfId="3177"/>
    <cellStyle name="Normal 106" xfId="3178"/>
    <cellStyle name="Normal 107" xfId="3179"/>
    <cellStyle name="Normal 108" xfId="3180"/>
    <cellStyle name="Normal 109" xfId="3181"/>
    <cellStyle name="Normal 11" xfId="232"/>
    <cellStyle name="Normal 11 2" xfId="2053"/>
    <cellStyle name="Normal 11 3" xfId="2054"/>
    <cellStyle name="Normal 11 3 2" xfId="2055"/>
    <cellStyle name="Normal 11 3 2 2" xfId="2056"/>
    <cellStyle name="Normal 11 3 3" xfId="2057"/>
    <cellStyle name="Normal 110" xfId="3182"/>
    <cellStyle name="Normal 111" xfId="3183"/>
    <cellStyle name="Normal 112" xfId="3184"/>
    <cellStyle name="Normal 113" xfId="3185"/>
    <cellStyle name="Normal 114" xfId="3186"/>
    <cellStyle name="Normal 115" xfId="3187"/>
    <cellStyle name="Normal 116" xfId="3188"/>
    <cellStyle name="Normal 117" xfId="3189"/>
    <cellStyle name="Normal 118" xfId="3190"/>
    <cellStyle name="Normal 119" xfId="3191"/>
    <cellStyle name="Normal 12" xfId="233"/>
    <cellStyle name="Normal 12 2" xfId="2058"/>
    <cellStyle name="Normal 12 3" xfId="2059"/>
    <cellStyle name="Normal 12 3 2" xfId="2060"/>
    <cellStyle name="Normal 12 3 2 2" xfId="2061"/>
    <cellStyle name="Normal 12 3 3" xfId="2062"/>
    <cellStyle name="Normal 120" xfId="3192"/>
    <cellStyle name="Normal 121" xfId="3193"/>
    <cellStyle name="Normal 122" xfId="3194"/>
    <cellStyle name="Normal 123" xfId="3195"/>
    <cellStyle name="Normal 124" xfId="3196"/>
    <cellStyle name="Normal 125" xfId="3197"/>
    <cellStyle name="Normal 126" xfId="3198"/>
    <cellStyle name="Normal 127" xfId="3199"/>
    <cellStyle name="Normal 128" xfId="3200"/>
    <cellStyle name="Normal 129" xfId="3201"/>
    <cellStyle name="Normal 13" xfId="234"/>
    <cellStyle name="Normal 13 2" xfId="2063"/>
    <cellStyle name="Normal 13 3" xfId="2064"/>
    <cellStyle name="Normal 13 3 2" xfId="2065"/>
    <cellStyle name="Normal 13 3 2 2" xfId="2066"/>
    <cellStyle name="Normal 13 3 3" xfId="2067"/>
    <cellStyle name="Normal 130" xfId="3202"/>
    <cellStyle name="Normal 131" xfId="3203"/>
    <cellStyle name="Normal 132" xfId="3204"/>
    <cellStyle name="Normal 133" xfId="3205"/>
    <cellStyle name="Normal 134" xfId="3206"/>
    <cellStyle name="Normal 135" xfId="3207"/>
    <cellStyle name="Normal 136" xfId="3208"/>
    <cellStyle name="Normal 137" xfId="3209"/>
    <cellStyle name="Normal 138" xfId="3210"/>
    <cellStyle name="Normal 139" xfId="3211"/>
    <cellStyle name="Normal 14" xfId="235"/>
    <cellStyle name="Normal 14 2" xfId="2068"/>
    <cellStyle name="Normal 14 2 2" xfId="2069"/>
    <cellStyle name="Normal 14 2 2 2" xfId="2070"/>
    <cellStyle name="Normal 14 2 3" xfId="2071"/>
    <cellStyle name="Normal 14 3" xfId="2072"/>
    <cellStyle name="Normal 140" xfId="3212"/>
    <cellStyle name="Normal 141" xfId="3213"/>
    <cellStyle name="Normal 142" xfId="3214"/>
    <cellStyle name="Normal 143" xfId="3215"/>
    <cellStyle name="Normal 144" xfId="3216"/>
    <cellStyle name="Normal 145" xfId="3217"/>
    <cellStyle name="Normal 146" xfId="3218"/>
    <cellStyle name="Normal 147" xfId="3219"/>
    <cellStyle name="Normal 148" xfId="3220"/>
    <cellStyle name="Normal 149" xfId="3221"/>
    <cellStyle name="Normal 15" xfId="236"/>
    <cellStyle name="Normal 15 2" xfId="2073"/>
    <cellStyle name="Normal 15 2 2" xfId="2074"/>
    <cellStyle name="Normal 15 2 2 2" xfId="2075"/>
    <cellStyle name="Normal 15 2 3" xfId="2076"/>
    <cellStyle name="Normal 150" xfId="3222"/>
    <cellStyle name="Normal 151" xfId="3223"/>
    <cellStyle name="Normal 152" xfId="3224"/>
    <cellStyle name="Normal 153" xfId="3225"/>
    <cellStyle name="Normal 154" xfId="3226"/>
    <cellStyle name="Normal 155" xfId="3227"/>
    <cellStyle name="Normal 156" xfId="3228"/>
    <cellStyle name="Normal 157" xfId="3229"/>
    <cellStyle name="Normal 158" xfId="3230"/>
    <cellStyle name="Normal 158 2" xfId="3231"/>
    <cellStyle name="Normal 158 3" xfId="3232"/>
    <cellStyle name="Normal 159" xfId="3233"/>
    <cellStyle name="Normal 159 2" xfId="3234"/>
    <cellStyle name="Normal 159 3" xfId="3235"/>
    <cellStyle name="Normal 16" xfId="237"/>
    <cellStyle name="Normal 16 2" xfId="2077"/>
    <cellStyle name="Normal 16 3" xfId="2078"/>
    <cellStyle name="Normal 160" xfId="3236"/>
    <cellStyle name="Normal 161" xfId="3237"/>
    <cellStyle name="Normal 162" xfId="3238"/>
    <cellStyle name="Normal 163" xfId="3239"/>
    <cellStyle name="Normal 164" xfId="3240"/>
    <cellStyle name="Normal 165" xfId="3241"/>
    <cellStyle name="Normal 165 2" xfId="3242"/>
    <cellStyle name="Normal 166" xfId="3243"/>
    <cellStyle name="Normal 167" xfId="3244"/>
    <cellStyle name="Normal 168" xfId="3245"/>
    <cellStyle name="Normal 168 2" xfId="3246"/>
    <cellStyle name="Normal 169" xfId="3247"/>
    <cellStyle name="Normal 17" xfId="238"/>
    <cellStyle name="Normal 17 2" xfId="2079"/>
    <cellStyle name="Normal 17 2 2" xfId="2080"/>
    <cellStyle name="Normal 17 2 2 2" xfId="2081"/>
    <cellStyle name="Normal 17 2 3" xfId="2082"/>
    <cellStyle name="Normal 17 3" xfId="2083"/>
    <cellStyle name="Normal 17 3 2" xfId="2084"/>
    <cellStyle name="Normal 17 4" xfId="2085"/>
    <cellStyle name="Normal 170" xfId="3248"/>
    <cellStyle name="Normal 171" xfId="3249"/>
    <cellStyle name="Normal 172" xfId="3250"/>
    <cellStyle name="Normal 173" xfId="3251"/>
    <cellStyle name="Normal 174" xfId="3252"/>
    <cellStyle name="Normal 175" xfId="3253"/>
    <cellStyle name="Normal 176" xfId="3254"/>
    <cellStyle name="Normal 177" xfId="3255"/>
    <cellStyle name="Normal 178" xfId="3256"/>
    <cellStyle name="Normal 179" xfId="3257"/>
    <cellStyle name="Normal 18" xfId="239"/>
    <cellStyle name="Normal 18 2" xfId="2086"/>
    <cellStyle name="Normal 18 2 2" xfId="2087"/>
    <cellStyle name="Normal 18 2 2 2" xfId="2088"/>
    <cellStyle name="Normal 18 2 3" xfId="2089"/>
    <cellStyle name="Normal 18 3" xfId="2090"/>
    <cellStyle name="Normal 18 3 2" xfId="2091"/>
    <cellStyle name="Normal 18 4" xfId="2092"/>
    <cellStyle name="Normal 180" xfId="3258"/>
    <cellStyle name="Normal 181" xfId="3259"/>
    <cellStyle name="Normal 182" xfId="3260"/>
    <cellStyle name="Normal 183" xfId="3261"/>
    <cellStyle name="Normal 184" xfId="3262"/>
    <cellStyle name="Normal 185" xfId="3263"/>
    <cellStyle name="Normal 186" xfId="3264"/>
    <cellStyle name="Normal 187" xfId="3265"/>
    <cellStyle name="Normal 188" xfId="3266"/>
    <cellStyle name="Normal 189" xfId="3267"/>
    <cellStyle name="Normal 19" xfId="240"/>
    <cellStyle name="Normal 19 2" xfId="2093"/>
    <cellStyle name="Normal 19 2 2" xfId="2094"/>
    <cellStyle name="Normal 19 3" xfId="2095"/>
    <cellStyle name="Normal 190" xfId="3268"/>
    <cellStyle name="Normal 190 2" xfId="3269"/>
    <cellStyle name="Normal 191" xfId="3270"/>
    <cellStyle name="Normal 191 2" xfId="3271"/>
    <cellStyle name="Normal 192" xfId="3272"/>
    <cellStyle name="Normal 193" xfId="3273"/>
    <cellStyle name="Normal 194" xfId="3274"/>
    <cellStyle name="Normal 195" xfId="3275"/>
    <cellStyle name="Normal 196" xfId="3276"/>
    <cellStyle name="Normal 197" xfId="3277"/>
    <cellStyle name="Normal 198" xfId="3278"/>
    <cellStyle name="Normal 199" xfId="3279"/>
    <cellStyle name="Normal 2" xfId="241"/>
    <cellStyle name="Normal 2 10" xfId="2096"/>
    <cellStyle name="Normal 2 10 2" xfId="2097"/>
    <cellStyle name="Normal 2 11" xfId="2098"/>
    <cellStyle name="Normal 2 12" xfId="3280"/>
    <cellStyle name="Normal 2 13" xfId="3281"/>
    <cellStyle name="Normal 2 2" xfId="242"/>
    <cellStyle name="Normal 2 2 2" xfId="243"/>
    <cellStyle name="Normal 2 2 3" xfId="244"/>
    <cellStyle name="Normal 2 3" xfId="245"/>
    <cellStyle name="Normal 2 4" xfId="246"/>
    <cellStyle name="Normal 2 5" xfId="247"/>
    <cellStyle name="Normal 2 6" xfId="248"/>
    <cellStyle name="Normal 2 6 2" xfId="3282"/>
    <cellStyle name="Normal 2 6 2 2" xfId="3283"/>
    <cellStyle name="Normal 2 6 3" xfId="3284"/>
    <cellStyle name="Normal 2 7" xfId="249"/>
    <cellStyle name="Normal 2 7 2" xfId="3285"/>
    <cellStyle name="Normal 2 8" xfId="2099"/>
    <cellStyle name="Normal 2 8 2" xfId="2100"/>
    <cellStyle name="Normal 2 8 2 2" xfId="2101"/>
    <cellStyle name="Normal 2 8 2 2 2" xfId="2102"/>
    <cellStyle name="Normal 2 8 2 3" xfId="2103"/>
    <cellStyle name="Normal 2 8 3" xfId="2104"/>
    <cellStyle name="Normal 2 8 3 2" xfId="2105"/>
    <cellStyle name="Normal 2 8 4" xfId="2106"/>
    <cellStyle name="Normal 2 9" xfId="2107"/>
    <cellStyle name="Normal 2 9 2" xfId="2108"/>
    <cellStyle name="Normal 2 9 2 2" xfId="2109"/>
    <cellStyle name="Normal 2 9 3" xfId="2110"/>
    <cellStyle name="Normal 2_3.05 Allocation Method 2010 GTR WF" xfId="250"/>
    <cellStyle name="Normal 20" xfId="436"/>
    <cellStyle name="Normal 20 2" xfId="2111"/>
    <cellStyle name="Normal 20 2 2" xfId="2112"/>
    <cellStyle name="Normal 20 3" xfId="2113"/>
    <cellStyle name="Normal 200" xfId="3286"/>
    <cellStyle name="Normal 201" xfId="3287"/>
    <cellStyle name="Normal 202" xfId="3288"/>
    <cellStyle name="Normal 203" xfId="3289"/>
    <cellStyle name="Normal 204" xfId="3290"/>
    <cellStyle name="Normal 205" xfId="3291"/>
    <cellStyle name="Normal 206" xfId="3292"/>
    <cellStyle name="Normal 207" xfId="3293"/>
    <cellStyle name="Normal 208" xfId="3294"/>
    <cellStyle name="Normal 209" xfId="3295"/>
    <cellStyle name="Normal 21" xfId="438"/>
    <cellStyle name="Normal 21 2" xfId="2114"/>
    <cellStyle name="Normal 21 2 2" xfId="2115"/>
    <cellStyle name="Normal 21 3" xfId="2116"/>
    <cellStyle name="Normal 210" xfId="3296"/>
    <cellStyle name="Normal 211" xfId="3297"/>
    <cellStyle name="Normal 212" xfId="3298"/>
    <cellStyle name="Normal 213" xfId="3299"/>
    <cellStyle name="Normal 214" xfId="3300"/>
    <cellStyle name="Normal 215" xfId="3301"/>
    <cellStyle name="Normal 216" xfId="3302"/>
    <cellStyle name="Normal 217" xfId="3303"/>
    <cellStyle name="Normal 218" xfId="3304"/>
    <cellStyle name="Normal 219" xfId="3305"/>
    <cellStyle name="Normal 22" xfId="437"/>
    <cellStyle name="Normal 22 2" xfId="2117"/>
    <cellStyle name="Normal 22 2 2" xfId="2118"/>
    <cellStyle name="Normal 22 3" xfId="2119"/>
    <cellStyle name="Normal 220" xfId="3306"/>
    <cellStyle name="Normal 221" xfId="3307"/>
    <cellStyle name="Normal 222" xfId="3308"/>
    <cellStyle name="Normal 223" xfId="3309"/>
    <cellStyle name="Normal 224" xfId="3310"/>
    <cellStyle name="Normal 225" xfId="3311"/>
    <cellStyle name="Normal 226" xfId="3312"/>
    <cellStyle name="Normal 227" xfId="3313"/>
    <cellStyle name="Normal 228" xfId="3314"/>
    <cellStyle name="Normal 229" xfId="3315"/>
    <cellStyle name="Normal 23" xfId="442"/>
    <cellStyle name="Normal 23 2" xfId="2120"/>
    <cellStyle name="Normal 23 2 2" xfId="2121"/>
    <cellStyle name="Normal 23 3" xfId="2122"/>
    <cellStyle name="Normal 230" xfId="3316"/>
    <cellStyle name="Normal 231" xfId="3317"/>
    <cellStyle name="Normal 232" xfId="3318"/>
    <cellStyle name="Normal 233" xfId="3319"/>
    <cellStyle name="Normal 234" xfId="3320"/>
    <cellStyle name="Normal 235" xfId="3321"/>
    <cellStyle name="Normal 236" xfId="3322"/>
    <cellStyle name="Normal 237" xfId="3323"/>
    <cellStyle name="Normal 238" xfId="3324"/>
    <cellStyle name="Normal 239" xfId="3325"/>
    <cellStyle name="Normal 24" xfId="443"/>
    <cellStyle name="Normal 24 2" xfId="2123"/>
    <cellStyle name="Normal 24 2 2" xfId="2124"/>
    <cellStyle name="Normal 24 3" xfId="2125"/>
    <cellStyle name="Normal 240" xfId="3326"/>
    <cellStyle name="Normal 241" xfId="3327"/>
    <cellStyle name="Normal 242" xfId="3328"/>
    <cellStyle name="Normal 243" xfId="3329"/>
    <cellStyle name="Normal 244" xfId="3330"/>
    <cellStyle name="Normal 245" xfId="3331"/>
    <cellStyle name="Normal 246" xfId="3332"/>
    <cellStyle name="Normal 247" xfId="3333"/>
    <cellStyle name="Normal 248" xfId="3334"/>
    <cellStyle name="Normal 249" xfId="3335"/>
    <cellStyle name="Normal 25" xfId="2126"/>
    <cellStyle name="Normal 25 2" xfId="2127"/>
    <cellStyle name="Normal 25 2 2" xfId="2128"/>
    <cellStyle name="Normal 25 3" xfId="2129"/>
    <cellStyle name="Normal 250" xfId="3336"/>
    <cellStyle name="Normal 251" xfId="3337"/>
    <cellStyle name="Normal 252" xfId="3338"/>
    <cellStyle name="Normal 253" xfId="3339"/>
    <cellStyle name="Normal 254" xfId="3340"/>
    <cellStyle name="Normal 255" xfId="3341"/>
    <cellStyle name="Normal 256" xfId="3342"/>
    <cellStyle name="Normal 257" xfId="3343"/>
    <cellStyle name="Normal 258" xfId="3344"/>
    <cellStyle name="Normal 259" xfId="3345"/>
    <cellStyle name="Normal 26" xfId="2130"/>
    <cellStyle name="Normal 26 2" xfId="2131"/>
    <cellStyle name="Normal 26 2 2" xfId="2132"/>
    <cellStyle name="Normal 26 3" xfId="2133"/>
    <cellStyle name="Normal 260" xfId="3346"/>
    <cellStyle name="Normal 261" xfId="3347"/>
    <cellStyle name="Normal 262" xfId="3348"/>
    <cellStyle name="Normal 263" xfId="3349"/>
    <cellStyle name="Normal 264" xfId="3350"/>
    <cellStyle name="Normal 265" xfId="3351"/>
    <cellStyle name="Normal 266" xfId="3352"/>
    <cellStyle name="Normal 267" xfId="3353"/>
    <cellStyle name="Normal 268" xfId="3354"/>
    <cellStyle name="Normal 269" xfId="3355"/>
    <cellStyle name="Normal 27" xfId="2134"/>
    <cellStyle name="Normal 27 2" xfId="2135"/>
    <cellStyle name="Normal 27 2 2" xfId="2136"/>
    <cellStyle name="Normal 27 3" xfId="2137"/>
    <cellStyle name="Normal 270" xfId="3356"/>
    <cellStyle name="Normal 271" xfId="3357"/>
    <cellStyle name="Normal 272" xfId="3358"/>
    <cellStyle name="Normal 273" xfId="3359"/>
    <cellStyle name="Normal 274" xfId="3360"/>
    <cellStyle name="Normal 275" xfId="3361"/>
    <cellStyle name="Normal 276" xfId="3362"/>
    <cellStyle name="Normal 277" xfId="3363"/>
    <cellStyle name="Normal 278" xfId="3364"/>
    <cellStyle name="Normal 279" xfId="3365"/>
    <cellStyle name="Normal 28" xfId="2138"/>
    <cellStyle name="Normal 28 2" xfId="2139"/>
    <cellStyle name="Normal 28 2 2" xfId="2140"/>
    <cellStyle name="Normal 28 3" xfId="2141"/>
    <cellStyle name="Normal 280" xfId="3366"/>
    <cellStyle name="Normal 281" xfId="3367"/>
    <cellStyle name="Normal 282" xfId="3368"/>
    <cellStyle name="Normal 283" xfId="3369"/>
    <cellStyle name="Normal 284" xfId="3370"/>
    <cellStyle name="Normal 285" xfId="3371"/>
    <cellStyle name="Normal 286" xfId="3372"/>
    <cellStyle name="Normal 287" xfId="3373"/>
    <cellStyle name="Normal 288" xfId="3374"/>
    <cellStyle name="Normal 289" xfId="3375"/>
    <cellStyle name="Normal 29" xfId="2142"/>
    <cellStyle name="Normal 29 2" xfId="2143"/>
    <cellStyle name="Normal 29 2 2" xfId="2144"/>
    <cellStyle name="Normal 29 3" xfId="2145"/>
    <cellStyle name="Normal 290" xfId="3376"/>
    <cellStyle name="Normal 291" xfId="3377"/>
    <cellStyle name="Normal 292" xfId="3378"/>
    <cellStyle name="Normal 293" xfId="3379"/>
    <cellStyle name="Normal 294" xfId="3380"/>
    <cellStyle name="Normal 295" xfId="3381"/>
    <cellStyle name="Normal 296" xfId="3382"/>
    <cellStyle name="Normal 297" xfId="3383"/>
    <cellStyle name="Normal 298" xfId="3384"/>
    <cellStyle name="Normal 299" xfId="3385"/>
    <cellStyle name="Normal 3" xfId="251"/>
    <cellStyle name="Normal 3 10" xfId="3386"/>
    <cellStyle name="Normal 3 11" xfId="3387"/>
    <cellStyle name="Normal 3 2" xfId="252"/>
    <cellStyle name="Normal 3 3" xfId="253"/>
    <cellStyle name="Normal 3 3 2" xfId="3388"/>
    <cellStyle name="Normal 3 4" xfId="254"/>
    <cellStyle name="Normal 3 4 2" xfId="3389"/>
    <cellStyle name="Normal 3 5" xfId="255"/>
    <cellStyle name="Normal 3 5 2" xfId="3390"/>
    <cellStyle name="Normal 3 6" xfId="2146"/>
    <cellStyle name="Normal 3 6 2" xfId="3391"/>
    <cellStyle name="Normal 3 6 3" xfId="3392"/>
    <cellStyle name="Normal 3 7" xfId="2147"/>
    <cellStyle name="Normal 3 7 2" xfId="2148"/>
    <cellStyle name="Normal 3 7 2 2" xfId="2149"/>
    <cellStyle name="Normal 3 7 3" xfId="2150"/>
    <cellStyle name="Normal 3 8" xfId="3393"/>
    <cellStyle name="Normal 3 9" xfId="3394"/>
    <cellStyle name="Normal 3_Net Classified Plant" xfId="256"/>
    <cellStyle name="Normal 30" xfId="2151"/>
    <cellStyle name="Normal 30 2" xfId="2152"/>
    <cellStyle name="Normal 30 2 2" xfId="2153"/>
    <cellStyle name="Normal 30 3" xfId="2154"/>
    <cellStyle name="Normal 300" xfId="3395"/>
    <cellStyle name="Normal 301" xfId="3396"/>
    <cellStyle name="Normal 302" xfId="3397"/>
    <cellStyle name="Normal 303" xfId="3398"/>
    <cellStyle name="Normal 304" xfId="3399"/>
    <cellStyle name="Normal 305" xfId="3400"/>
    <cellStyle name="Normal 306" xfId="3401"/>
    <cellStyle name="Normal 307" xfId="3402"/>
    <cellStyle name="Normal 308" xfId="3403"/>
    <cellStyle name="Normal 309" xfId="3404"/>
    <cellStyle name="Normal 31" xfId="2155"/>
    <cellStyle name="Normal 31 2" xfId="2156"/>
    <cellStyle name="Normal 31 2 2" xfId="2157"/>
    <cellStyle name="Normal 31 3" xfId="2158"/>
    <cellStyle name="Normal 310" xfId="3405"/>
    <cellStyle name="Normal 311" xfId="3406"/>
    <cellStyle name="Normal 312" xfId="3407"/>
    <cellStyle name="Normal 313" xfId="3408"/>
    <cellStyle name="Normal 314" xfId="3409"/>
    <cellStyle name="Normal 315" xfId="3410"/>
    <cellStyle name="Normal 316" xfId="3411"/>
    <cellStyle name="Normal 317" xfId="3412"/>
    <cellStyle name="Normal 318" xfId="3413"/>
    <cellStyle name="Normal 319" xfId="3414"/>
    <cellStyle name="Normal 32" xfId="2159"/>
    <cellStyle name="Normal 32 2" xfId="2160"/>
    <cellStyle name="Normal 32 2 2" xfId="2161"/>
    <cellStyle name="Normal 32 2 2 2" xfId="2162"/>
    <cellStyle name="Normal 32 2 3" xfId="2163"/>
    <cellStyle name="Normal 32 3" xfId="2164"/>
    <cellStyle name="Normal 32 3 2" xfId="2165"/>
    <cellStyle name="Normal 32 4" xfId="2166"/>
    <cellStyle name="Normal 320" xfId="3415"/>
    <cellStyle name="Normal 321" xfId="3416"/>
    <cellStyle name="Normal 322" xfId="3417"/>
    <cellStyle name="Normal 323" xfId="3418"/>
    <cellStyle name="Normal 324" xfId="3419"/>
    <cellStyle name="Normal 325" xfId="3420"/>
    <cellStyle name="Normal 326" xfId="3421"/>
    <cellStyle name="Normal 327" xfId="3422"/>
    <cellStyle name="Normal 328" xfId="3423"/>
    <cellStyle name="Normal 329" xfId="3424"/>
    <cellStyle name="Normal 33" xfId="2167"/>
    <cellStyle name="Normal 33 2" xfId="2168"/>
    <cellStyle name="Normal 33 2 2" xfId="2169"/>
    <cellStyle name="Normal 33 3" xfId="2170"/>
    <cellStyle name="Normal 330" xfId="3425"/>
    <cellStyle name="Normal 331" xfId="3426"/>
    <cellStyle name="Normal 332" xfId="3427"/>
    <cellStyle name="Normal 333" xfId="3428"/>
    <cellStyle name="Normal 334" xfId="3429"/>
    <cellStyle name="Normal 335" xfId="3430"/>
    <cellStyle name="Normal 336" xfId="3431"/>
    <cellStyle name="Normal 337" xfId="3432"/>
    <cellStyle name="Normal 338" xfId="3433"/>
    <cellStyle name="Normal 339" xfId="3434"/>
    <cellStyle name="Normal 34" xfId="2171"/>
    <cellStyle name="Normal 34 2" xfId="2172"/>
    <cellStyle name="Normal 34 2 2" xfId="2173"/>
    <cellStyle name="Normal 34 3" xfId="2174"/>
    <cellStyle name="Normal 340" xfId="3435"/>
    <cellStyle name="Normal 341" xfId="3436"/>
    <cellStyle name="Normal 342" xfId="3437"/>
    <cellStyle name="Normal 343" xfId="3438"/>
    <cellStyle name="Normal 344" xfId="3439"/>
    <cellStyle name="Normal 345" xfId="3440"/>
    <cellStyle name="Normal 346" xfId="3441"/>
    <cellStyle name="Normal 347" xfId="3442"/>
    <cellStyle name="Normal 348" xfId="3443"/>
    <cellStyle name="Normal 349" xfId="3444"/>
    <cellStyle name="Normal 35" xfId="2175"/>
    <cellStyle name="Normal 35 2" xfId="2176"/>
    <cellStyle name="Normal 35 2 2" xfId="2177"/>
    <cellStyle name="Normal 35 3" xfId="2178"/>
    <cellStyle name="Normal 350" xfId="3445"/>
    <cellStyle name="Normal 350 2" xfId="3446"/>
    <cellStyle name="Normal 351" xfId="3447"/>
    <cellStyle name="Normal 352" xfId="3448"/>
    <cellStyle name="Normal 353" xfId="3449"/>
    <cellStyle name="Normal 354" xfId="3450"/>
    <cellStyle name="Normal 355" xfId="3451"/>
    <cellStyle name="Normal 356" xfId="3452"/>
    <cellStyle name="Normal 357" xfId="3453"/>
    <cellStyle name="Normal 358" xfId="3454"/>
    <cellStyle name="Normal 359" xfId="3455"/>
    <cellStyle name="Normal 36" xfId="2179"/>
    <cellStyle name="Normal 36 2" xfId="2180"/>
    <cellStyle name="Normal 36 2 2" xfId="2181"/>
    <cellStyle name="Normal 36 3" xfId="2182"/>
    <cellStyle name="Normal 360" xfId="3456"/>
    <cellStyle name="Normal 361" xfId="3457"/>
    <cellStyle name="Normal 362" xfId="3458"/>
    <cellStyle name="Normal 363" xfId="3459"/>
    <cellStyle name="Normal 364" xfId="3460"/>
    <cellStyle name="Normal 365" xfId="3461"/>
    <cellStyle name="Normal 366" xfId="3462"/>
    <cellStyle name="Normal 367" xfId="3463"/>
    <cellStyle name="Normal 368" xfId="3464"/>
    <cellStyle name="Normal 369" xfId="3465"/>
    <cellStyle name="Normal 37" xfId="2183"/>
    <cellStyle name="Normal 37 2" xfId="2184"/>
    <cellStyle name="Normal 37 2 2" xfId="2185"/>
    <cellStyle name="Normal 37 3" xfId="2186"/>
    <cellStyle name="Normal 370" xfId="3466"/>
    <cellStyle name="Normal 371" xfId="3467"/>
    <cellStyle name="Normal 372" xfId="3468"/>
    <cellStyle name="Normal 373" xfId="3469"/>
    <cellStyle name="Normal 374" xfId="3470"/>
    <cellStyle name="Normal 375" xfId="3471"/>
    <cellStyle name="Normal 376" xfId="3472"/>
    <cellStyle name="Normal 377" xfId="3473"/>
    <cellStyle name="Normal 378" xfId="3474"/>
    <cellStyle name="Normal 379" xfId="3475"/>
    <cellStyle name="Normal 38" xfId="2187"/>
    <cellStyle name="Normal 38 2" xfId="2188"/>
    <cellStyle name="Normal 38 2 2" xfId="2189"/>
    <cellStyle name="Normal 38 3" xfId="2190"/>
    <cellStyle name="Normal 380" xfId="3476"/>
    <cellStyle name="Normal 381" xfId="3477"/>
    <cellStyle name="Normal 382" xfId="3478"/>
    <cellStyle name="Normal 383" xfId="3479"/>
    <cellStyle name="Normal 384" xfId="3480"/>
    <cellStyle name="Normal 385" xfId="3481"/>
    <cellStyle name="Normal 386" xfId="3482"/>
    <cellStyle name="Normal 387" xfId="3483"/>
    <cellStyle name="Normal 388" xfId="3484"/>
    <cellStyle name="Normal 389" xfId="3485"/>
    <cellStyle name="Normal 39" xfId="2191"/>
    <cellStyle name="Normal 39 2" xfId="2192"/>
    <cellStyle name="Normal 39 2 2" xfId="2193"/>
    <cellStyle name="Normal 39 3" xfId="2194"/>
    <cellStyle name="Normal 390" xfId="3486"/>
    <cellStyle name="Normal 391" xfId="3487"/>
    <cellStyle name="Normal 392" xfId="3488"/>
    <cellStyle name="Normal 393" xfId="3489"/>
    <cellStyle name="Normal 394" xfId="3490"/>
    <cellStyle name="Normal 395" xfId="3491"/>
    <cellStyle name="Normal 396" xfId="3492"/>
    <cellStyle name="Normal 397" xfId="3493"/>
    <cellStyle name="Normal 398" xfId="3494"/>
    <cellStyle name="Normal 399" xfId="3495"/>
    <cellStyle name="Normal 4" xfId="257"/>
    <cellStyle name="Normal 4 10" xfId="3496"/>
    <cellStyle name="Normal 4 11" xfId="3497"/>
    <cellStyle name="Normal 4 12" xfId="3498"/>
    <cellStyle name="Normal 4 2" xfId="258"/>
    <cellStyle name="Normal 4 2 2" xfId="3499"/>
    <cellStyle name="Normal 4 2 2 2" xfId="3500"/>
    <cellStyle name="Normal 4 2 2 2 2" xfId="3501"/>
    <cellStyle name="Normal 4 2 2 3" xfId="3502"/>
    <cellStyle name="Normal 4 2 3" xfId="3503"/>
    <cellStyle name="Normal 4 2 4" xfId="3504"/>
    <cellStyle name="Normal 4 3" xfId="2195"/>
    <cellStyle name="Normal 4 3 2" xfId="3505"/>
    <cellStyle name="Normal 4 3 2 2" xfId="3506"/>
    <cellStyle name="Normal 4 3 3" xfId="3507"/>
    <cellStyle name="Normal 4 3 4" xfId="3508"/>
    <cellStyle name="Normal 4 4" xfId="2196"/>
    <cellStyle name="Normal 4 4 2" xfId="2197"/>
    <cellStyle name="Normal 4 4 2 2" xfId="2198"/>
    <cellStyle name="Normal 4 4 3" xfId="2199"/>
    <cellStyle name="Normal 4 4 4" xfId="3509"/>
    <cellStyle name="Normal 4 5" xfId="2200"/>
    <cellStyle name="Normal 4 5 2" xfId="2201"/>
    <cellStyle name="Normal 4 5 2 2" xfId="2202"/>
    <cellStyle name="Normal 4 5 3" xfId="2203"/>
    <cellStyle name="Normal 4 5 4" xfId="3510"/>
    <cellStyle name="Normal 4 6" xfId="2204"/>
    <cellStyle name="Normal 4 7" xfId="2205"/>
    <cellStyle name="Normal 4 7 2" xfId="2206"/>
    <cellStyle name="Normal 4 7 2 2" xfId="2207"/>
    <cellStyle name="Normal 4 7 3" xfId="2208"/>
    <cellStyle name="Normal 4 8" xfId="3511"/>
    <cellStyle name="Normal 4 8 2" xfId="3512"/>
    <cellStyle name="Normal 4 9" xfId="3513"/>
    <cellStyle name="Normal 4_3.05 Allocation Method 2010 GTR WF" xfId="259"/>
    <cellStyle name="Normal 40" xfId="2209"/>
    <cellStyle name="Normal 40 2" xfId="2210"/>
    <cellStyle name="Normal 40 2 2" xfId="2211"/>
    <cellStyle name="Normal 40 3" xfId="2212"/>
    <cellStyle name="Normal 400" xfId="3514"/>
    <cellStyle name="Normal 401" xfId="3515"/>
    <cellStyle name="Normal 402" xfId="3516"/>
    <cellStyle name="Normal 403" xfId="3517"/>
    <cellStyle name="Normal 404" xfId="3518"/>
    <cellStyle name="Normal 405" xfId="3519"/>
    <cellStyle name="Normal 406" xfId="3520"/>
    <cellStyle name="Normal 407" xfId="3521"/>
    <cellStyle name="Normal 408" xfId="3522"/>
    <cellStyle name="Normal 409" xfId="3523"/>
    <cellStyle name="Normal 41" xfId="2213"/>
    <cellStyle name="Normal 410" xfId="3524"/>
    <cellStyle name="Normal 411" xfId="3525"/>
    <cellStyle name="Normal 412" xfId="3526"/>
    <cellStyle name="Normal 413" xfId="3527"/>
    <cellStyle name="Normal 414" xfId="3528"/>
    <cellStyle name="Normal 415" xfId="3529"/>
    <cellStyle name="Normal 416" xfId="3530"/>
    <cellStyle name="Normal 417" xfId="3531"/>
    <cellStyle name="Normal 418" xfId="3532"/>
    <cellStyle name="Normal 419" xfId="3533"/>
    <cellStyle name="Normal 42" xfId="2214"/>
    <cellStyle name="Normal 42 2" xfId="2215"/>
    <cellStyle name="Normal 42 2 2" xfId="2216"/>
    <cellStyle name="Normal 42 3" xfId="2217"/>
    <cellStyle name="Normal 420" xfId="3534"/>
    <cellStyle name="Normal 421" xfId="3535"/>
    <cellStyle name="Normal 422" xfId="3536"/>
    <cellStyle name="Normal 423" xfId="3537"/>
    <cellStyle name="Normal 424" xfId="3538"/>
    <cellStyle name="Normal 425" xfId="3539"/>
    <cellStyle name="Normal 426" xfId="3540"/>
    <cellStyle name="Normal 427" xfId="3541"/>
    <cellStyle name="Normal 428" xfId="3542"/>
    <cellStyle name="Normal 429" xfId="3543"/>
    <cellStyle name="Normal 43" xfId="2218"/>
    <cellStyle name="Normal 43 2" xfId="2219"/>
    <cellStyle name="Normal 430" xfId="3544"/>
    <cellStyle name="Normal 431" xfId="3545"/>
    <cellStyle name="Normal 432" xfId="3546"/>
    <cellStyle name="Normal 433" xfId="3547"/>
    <cellStyle name="Normal 434" xfId="3548"/>
    <cellStyle name="Normal 435" xfId="3549"/>
    <cellStyle name="Normal 436" xfId="3550"/>
    <cellStyle name="Normal 437" xfId="3551"/>
    <cellStyle name="Normal 438" xfId="3552"/>
    <cellStyle name="Normal 439" xfId="3553"/>
    <cellStyle name="Normal 44" xfId="2220"/>
    <cellStyle name="Normal 44 2" xfId="2221"/>
    <cellStyle name="Normal 44 2 2" xfId="2222"/>
    <cellStyle name="Normal 44 3" xfId="2223"/>
    <cellStyle name="Normal 440" xfId="3554"/>
    <cellStyle name="Normal 441" xfId="3555"/>
    <cellStyle name="Normal 442" xfId="3556"/>
    <cellStyle name="Normal 443" xfId="3557"/>
    <cellStyle name="Normal 444" xfId="3558"/>
    <cellStyle name="Normal 445" xfId="3559"/>
    <cellStyle name="Normal 446" xfId="3560"/>
    <cellStyle name="Normal 447" xfId="3561"/>
    <cellStyle name="Normal 448" xfId="3562"/>
    <cellStyle name="Normal 449" xfId="3563"/>
    <cellStyle name="Normal 45" xfId="2224"/>
    <cellStyle name="Normal 45 2" xfId="2225"/>
    <cellStyle name="Normal 450" xfId="3564"/>
    <cellStyle name="Normal 451" xfId="3565"/>
    <cellStyle name="Normal 452" xfId="3566"/>
    <cellStyle name="Normal 453" xfId="3567"/>
    <cellStyle name="Normal 454" xfId="3568"/>
    <cellStyle name="Normal 454 2" xfId="3569"/>
    <cellStyle name="Normal 454 3" xfId="3570"/>
    <cellStyle name="Normal 455" xfId="3571"/>
    <cellStyle name="Normal 456" xfId="3572"/>
    <cellStyle name="Normal 457" xfId="3573"/>
    <cellStyle name="Normal 458" xfId="3574"/>
    <cellStyle name="Normal 459" xfId="3575"/>
    <cellStyle name="Normal 46" xfId="2226"/>
    <cellStyle name="Normal 46 2" xfId="2227"/>
    <cellStyle name="Normal 46 2 2" xfId="2228"/>
    <cellStyle name="Normal 46 3" xfId="2229"/>
    <cellStyle name="Normal 460" xfId="3576"/>
    <cellStyle name="Normal 461" xfId="3577"/>
    <cellStyle name="Normal 462" xfId="3578"/>
    <cellStyle name="Normal 463" xfId="3579"/>
    <cellStyle name="Normal 464" xfId="3580"/>
    <cellStyle name="Normal 465" xfId="3581"/>
    <cellStyle name="Normal 466" xfId="3582"/>
    <cellStyle name="Normal 467" xfId="3583"/>
    <cellStyle name="Normal 468" xfId="3584"/>
    <cellStyle name="Normal 469" xfId="3585"/>
    <cellStyle name="Normal 47" xfId="2230"/>
    <cellStyle name="Normal 470" xfId="3586"/>
    <cellStyle name="Normal 471" xfId="3587"/>
    <cellStyle name="Normal 472" xfId="3588"/>
    <cellStyle name="Normal 473" xfId="3589"/>
    <cellStyle name="Normal 474" xfId="3590"/>
    <cellStyle name="Normal 475" xfId="3591"/>
    <cellStyle name="Normal 476" xfId="3592"/>
    <cellStyle name="Normal 477" xfId="3593"/>
    <cellStyle name="Normal 478" xfId="3594"/>
    <cellStyle name="Normal 479" xfId="3595"/>
    <cellStyle name="Normal 48" xfId="2231"/>
    <cellStyle name="Normal 48 2" xfId="2232"/>
    <cellStyle name="Normal 480" xfId="3596"/>
    <cellStyle name="Normal 481" xfId="3597"/>
    <cellStyle name="Normal 482" xfId="3598"/>
    <cellStyle name="Normal 483" xfId="3599"/>
    <cellStyle name="Normal 484" xfId="3600"/>
    <cellStyle name="Normal 485" xfId="3601"/>
    <cellStyle name="Normal 486" xfId="3602"/>
    <cellStyle name="Normal 487" xfId="3603"/>
    <cellStyle name="Normal 488" xfId="3604"/>
    <cellStyle name="Normal 489" xfId="3605"/>
    <cellStyle name="Normal 49" xfId="3606"/>
    <cellStyle name="Normal 490" xfId="3607"/>
    <cellStyle name="Normal 491" xfId="3608"/>
    <cellStyle name="Normal 492" xfId="3609"/>
    <cellStyle name="Normal 493" xfId="3610"/>
    <cellStyle name="Normal 494" xfId="3611"/>
    <cellStyle name="Normal 495" xfId="3612"/>
    <cellStyle name="Normal 496" xfId="3613"/>
    <cellStyle name="Normal 497" xfId="3614"/>
    <cellStyle name="Normal 498" xfId="3615"/>
    <cellStyle name="Normal 499" xfId="3616"/>
    <cellStyle name="Normal 5" xfId="260"/>
    <cellStyle name="Normal 5 2" xfId="492"/>
    <cellStyle name="Normal 5 2 2" xfId="2233"/>
    <cellStyle name="Normal 5 2 2 2" xfId="2234"/>
    <cellStyle name="Normal 5 2 3" xfId="2235"/>
    <cellStyle name="Normal 5 2 3 2" xfId="3617"/>
    <cellStyle name="Normal 5 2 4" xfId="3618"/>
    <cellStyle name="Normal 5 3" xfId="2236"/>
    <cellStyle name="Normal 5 3 2" xfId="2237"/>
    <cellStyle name="Normal 5 3 2 2" xfId="2238"/>
    <cellStyle name="Normal 5 3 3" xfId="2239"/>
    <cellStyle name="Normal 5 4" xfId="2240"/>
    <cellStyle name="Normal 5 4 2" xfId="2241"/>
    <cellStyle name="Normal 5 4 2 2" xfId="2242"/>
    <cellStyle name="Normal 5 4 3" xfId="2243"/>
    <cellStyle name="Normal 5 5" xfId="2244"/>
    <cellStyle name="Normal 5 5 2" xfId="2245"/>
    <cellStyle name="Normal 5 5 2 2" xfId="2246"/>
    <cellStyle name="Normal 5 5 3" xfId="2247"/>
    <cellStyle name="Normal 5 6" xfId="2248"/>
    <cellStyle name="Normal 5 6 2" xfId="2249"/>
    <cellStyle name="Normal 5 6 2 2" xfId="2250"/>
    <cellStyle name="Normal 5 6 3" xfId="2251"/>
    <cellStyle name="Normal 5 7" xfId="2252"/>
    <cellStyle name="Normal 5 7 2" xfId="2253"/>
    <cellStyle name="Normal 5 8" xfId="2254"/>
    <cellStyle name="Normal 5 9" xfId="3619"/>
    <cellStyle name="Normal 50" xfId="3620"/>
    <cellStyle name="Normal 500" xfId="3621"/>
    <cellStyle name="Normal 501" xfId="3622"/>
    <cellStyle name="Normal 502" xfId="3623"/>
    <cellStyle name="Normal 503" xfId="3624"/>
    <cellStyle name="Normal 504" xfId="3625"/>
    <cellStyle name="Normal 505" xfId="3626"/>
    <cellStyle name="Normal 506" xfId="3627"/>
    <cellStyle name="Normal 507" xfId="3628"/>
    <cellStyle name="Normal 508" xfId="3629"/>
    <cellStyle name="Normal 509" xfId="3630"/>
    <cellStyle name="Normal 51" xfId="3631"/>
    <cellStyle name="Normal 510" xfId="3632"/>
    <cellStyle name="Normal 511" xfId="3633"/>
    <cellStyle name="Normal 512" xfId="3634"/>
    <cellStyle name="Normal 513" xfId="3635"/>
    <cellStyle name="Normal 514" xfId="3636"/>
    <cellStyle name="Normal 515" xfId="3637"/>
    <cellStyle name="Normal 516" xfId="3638"/>
    <cellStyle name="Normal 517" xfId="3639"/>
    <cellStyle name="Normal 518" xfId="3640"/>
    <cellStyle name="Normal 519" xfId="3641"/>
    <cellStyle name="Normal 52" xfId="3642"/>
    <cellStyle name="Normal 520" xfId="3643"/>
    <cellStyle name="Normal 521" xfId="3644"/>
    <cellStyle name="Normal 522" xfId="3645"/>
    <cellStyle name="Normal 523" xfId="3646"/>
    <cellStyle name="Normal 524" xfId="3647"/>
    <cellStyle name="Normal 525" xfId="3648"/>
    <cellStyle name="Normal 526" xfId="3649"/>
    <cellStyle name="Normal 527" xfId="3650"/>
    <cellStyle name="Normal 528" xfId="3651"/>
    <cellStyle name="Normal 529" xfId="3652"/>
    <cellStyle name="Normal 53" xfId="3653"/>
    <cellStyle name="Normal 530" xfId="3654"/>
    <cellStyle name="Normal 531" xfId="3655"/>
    <cellStyle name="Normal 532" xfId="3656"/>
    <cellStyle name="Normal 533" xfId="3657"/>
    <cellStyle name="Normal 534" xfId="3658"/>
    <cellStyle name="Normal 54" xfId="3659"/>
    <cellStyle name="Normal 55" xfId="3660"/>
    <cellStyle name="Normal 56" xfId="3661"/>
    <cellStyle name="Normal 57" xfId="3662"/>
    <cellStyle name="Normal 58" xfId="3663"/>
    <cellStyle name="Normal 59" xfId="3664"/>
    <cellStyle name="Normal 6" xfId="261"/>
    <cellStyle name="Normal 6 2" xfId="2255"/>
    <cellStyle name="Normal 6 2 2" xfId="3665"/>
    <cellStyle name="Normal 6 3" xfId="2256"/>
    <cellStyle name="Normal 6 3 2" xfId="2257"/>
    <cellStyle name="Normal 6 3 2 2" xfId="2258"/>
    <cellStyle name="Normal 6 3 3" xfId="2259"/>
    <cellStyle name="Normal 6 4" xfId="3666"/>
    <cellStyle name="Normal 60" xfId="3667"/>
    <cellStyle name="Normal 61" xfId="3668"/>
    <cellStyle name="Normal 62" xfId="3669"/>
    <cellStyle name="Normal 63" xfId="3670"/>
    <cellStyle name="Normal 64" xfId="3671"/>
    <cellStyle name="Normal 65" xfId="3672"/>
    <cellStyle name="Normal 66" xfId="3673"/>
    <cellStyle name="Normal 67" xfId="3674"/>
    <cellStyle name="Normal 68" xfId="3675"/>
    <cellStyle name="Normal 69" xfId="3676"/>
    <cellStyle name="Normal 7" xfId="262"/>
    <cellStyle name="Normal 7 2" xfId="2260"/>
    <cellStyle name="Normal 7 3" xfId="2261"/>
    <cellStyle name="Normal 7 3 2" xfId="2262"/>
    <cellStyle name="Normal 7 3 2 2" xfId="2263"/>
    <cellStyle name="Normal 7 3 3" xfId="2264"/>
    <cellStyle name="Normal 7 4" xfId="3677"/>
    <cellStyle name="Normal 7 5" xfId="3678"/>
    <cellStyle name="Normal 7 6" xfId="3679"/>
    <cellStyle name="Normal 70" xfId="3680"/>
    <cellStyle name="Normal 71" xfId="3681"/>
    <cellStyle name="Normal 72" xfId="3682"/>
    <cellStyle name="Normal 73" xfId="3683"/>
    <cellStyle name="Normal 74" xfId="3684"/>
    <cellStyle name="Normal 75" xfId="3685"/>
    <cellStyle name="Normal 76" xfId="3686"/>
    <cellStyle name="Normal 77" xfId="3687"/>
    <cellStyle name="Normal 78" xfId="3688"/>
    <cellStyle name="Normal 79" xfId="3689"/>
    <cellStyle name="Normal 8" xfId="263"/>
    <cellStyle name="Normal 8 2" xfId="2265"/>
    <cellStyle name="Normal 8 3" xfId="2266"/>
    <cellStyle name="Normal 8 3 2" xfId="2267"/>
    <cellStyle name="Normal 8 3 2 2" xfId="2268"/>
    <cellStyle name="Normal 8 3 3" xfId="2269"/>
    <cellStyle name="Normal 8 4" xfId="3690"/>
    <cellStyle name="Normal 80" xfId="3691"/>
    <cellStyle name="Normal 81" xfId="3692"/>
    <cellStyle name="Normal 82" xfId="3693"/>
    <cellStyle name="Normal 83" xfId="3694"/>
    <cellStyle name="Normal 84" xfId="3695"/>
    <cellStyle name="Normal 85" xfId="3696"/>
    <cellStyle name="Normal 86" xfId="3697"/>
    <cellStyle name="Normal 87" xfId="3698"/>
    <cellStyle name="Normal 88" xfId="3699"/>
    <cellStyle name="Normal 89" xfId="3700"/>
    <cellStyle name="Normal 9" xfId="264"/>
    <cellStyle name="Normal 9 2" xfId="2270"/>
    <cellStyle name="Normal 9 3" xfId="2271"/>
    <cellStyle name="Normal 9 3 2" xfId="2272"/>
    <cellStyle name="Normal 9 3 2 2" xfId="2273"/>
    <cellStyle name="Normal 9 3 3" xfId="2274"/>
    <cellStyle name="Normal 9 4" xfId="3701"/>
    <cellStyle name="Normal 9 5" xfId="3702"/>
    <cellStyle name="Normal 90" xfId="3703"/>
    <cellStyle name="Normal 91" xfId="3704"/>
    <cellStyle name="Normal 92" xfId="3705"/>
    <cellStyle name="Normal 93" xfId="3706"/>
    <cellStyle name="Normal 94" xfId="3707"/>
    <cellStyle name="Normal 95" xfId="3708"/>
    <cellStyle name="Normal 96" xfId="3709"/>
    <cellStyle name="Normal 97" xfId="3710"/>
    <cellStyle name="Normal 98" xfId="3711"/>
    <cellStyle name="Normal 99" xfId="3712"/>
    <cellStyle name="NormalSFBal" xfId="3713"/>
    <cellStyle name="Note" xfId="441" builtinId="10" customBuiltin="1"/>
    <cellStyle name="Note 10" xfId="265"/>
    <cellStyle name="Note 10 2" xfId="2275"/>
    <cellStyle name="Note 10 3" xfId="2276"/>
    <cellStyle name="Note 10 3 2" xfId="2277"/>
    <cellStyle name="Note 10 3 2 2" xfId="2278"/>
    <cellStyle name="Note 10 3 3" xfId="2279"/>
    <cellStyle name="Note 11" xfId="266"/>
    <cellStyle name="Note 11 2" xfId="2280"/>
    <cellStyle name="Note 11 3" xfId="2281"/>
    <cellStyle name="Note 11 3 2" xfId="2282"/>
    <cellStyle name="Note 11 3 2 2" xfId="2283"/>
    <cellStyle name="Note 11 3 3" xfId="2284"/>
    <cellStyle name="Note 12" xfId="267"/>
    <cellStyle name="Note 12 2" xfId="2285"/>
    <cellStyle name="Note 12 3" xfId="2286"/>
    <cellStyle name="Note 12 3 2" xfId="2287"/>
    <cellStyle name="Note 12 3 2 2" xfId="2288"/>
    <cellStyle name="Note 12 3 3" xfId="2289"/>
    <cellStyle name="Note 13" xfId="439"/>
    <cellStyle name="Note 13 2" xfId="2290"/>
    <cellStyle name="Note 13 2 2" xfId="2291"/>
    <cellStyle name="Note 13 2 2 2" xfId="2292"/>
    <cellStyle name="Note 13 2 3" xfId="2293"/>
    <cellStyle name="Note 13 3" xfId="2294"/>
    <cellStyle name="Note 13 3 2" xfId="2295"/>
    <cellStyle name="Note 13 4" xfId="2296"/>
    <cellStyle name="Note 14" xfId="2297"/>
    <cellStyle name="Note 14 2" xfId="2298"/>
    <cellStyle name="Note 14 2 2" xfId="2299"/>
    <cellStyle name="Note 14 3" xfId="2300"/>
    <cellStyle name="Note 15" xfId="2301"/>
    <cellStyle name="Note 15 2" xfId="2302"/>
    <cellStyle name="Note 15 2 2" xfId="2303"/>
    <cellStyle name="Note 15 3" xfId="2304"/>
    <cellStyle name="Note 16" xfId="2305"/>
    <cellStyle name="Note 16 2" xfId="2306"/>
    <cellStyle name="Note 16 2 2" xfId="2307"/>
    <cellStyle name="Note 16 3" xfId="2308"/>
    <cellStyle name="Note 17" xfId="2309"/>
    <cellStyle name="Note 17 2" xfId="2310"/>
    <cellStyle name="Note 17 2 2" xfId="2311"/>
    <cellStyle name="Note 17 3" xfId="2312"/>
    <cellStyle name="Note 18" xfId="2313"/>
    <cellStyle name="Note 18 2" xfId="2314"/>
    <cellStyle name="Note 18 2 2" xfId="2315"/>
    <cellStyle name="Note 18 3" xfId="2316"/>
    <cellStyle name="Note 19" xfId="2317"/>
    <cellStyle name="Note 19 2" xfId="2318"/>
    <cellStyle name="Note 19 2 2" xfId="2319"/>
    <cellStyle name="Note 19 3" xfId="2320"/>
    <cellStyle name="Note 2" xfId="389"/>
    <cellStyle name="Note 2 2" xfId="2321"/>
    <cellStyle name="Note 2 2 2" xfId="2322"/>
    <cellStyle name="Note 2 3" xfId="2323"/>
    <cellStyle name="Note 2 3 2" xfId="2324"/>
    <cellStyle name="Note 2 3 2 2" xfId="2325"/>
    <cellStyle name="Note 2 3 3" xfId="2326"/>
    <cellStyle name="Note 2 4" xfId="3714"/>
    <cellStyle name="Note 2 5" xfId="3715"/>
    <cellStyle name="Note 2 6" xfId="3716"/>
    <cellStyle name="Note 2 7" xfId="3717"/>
    <cellStyle name="Note 2 8" xfId="3718"/>
    <cellStyle name="Note 20" xfId="2327"/>
    <cellStyle name="Note 20 2" xfId="2328"/>
    <cellStyle name="Note 20 2 2" xfId="2329"/>
    <cellStyle name="Note 20 3" xfId="2330"/>
    <cellStyle name="Note 21" xfId="2331"/>
    <cellStyle name="Note 22" xfId="2332"/>
    <cellStyle name="Note 22 2" xfId="2333"/>
    <cellStyle name="Note 22 2 2" xfId="2334"/>
    <cellStyle name="Note 22 3" xfId="2335"/>
    <cellStyle name="Note 23" xfId="2336"/>
    <cellStyle name="Note 23 2" xfId="2337"/>
    <cellStyle name="Note 3" xfId="390"/>
    <cellStyle name="Note 3 2" xfId="2338"/>
    <cellStyle name="Note 3 3" xfId="2339"/>
    <cellStyle name="Note 3 3 2" xfId="2340"/>
    <cellStyle name="Note 3 3 2 2" xfId="2341"/>
    <cellStyle name="Note 3 3 3" xfId="2342"/>
    <cellStyle name="Note 3 4" xfId="3719"/>
    <cellStyle name="Note 3 5" xfId="3720"/>
    <cellStyle name="Note 3 6" xfId="3721"/>
    <cellStyle name="Note 4" xfId="391"/>
    <cellStyle name="Note 4 2" xfId="2343"/>
    <cellStyle name="Note 4 3" xfId="2344"/>
    <cellStyle name="Note 4 3 2" xfId="2345"/>
    <cellStyle name="Note 4 3 2 2" xfId="2346"/>
    <cellStyle name="Note 4 3 3" xfId="2347"/>
    <cellStyle name="Note 4 4" xfId="3722"/>
    <cellStyle name="Note 4 5" xfId="3723"/>
    <cellStyle name="Note 4 6" xfId="3724"/>
    <cellStyle name="Note 5" xfId="268"/>
    <cellStyle name="Note 5 2" xfId="2348"/>
    <cellStyle name="Note 5 3" xfId="2349"/>
    <cellStyle name="Note 5 3 2" xfId="2350"/>
    <cellStyle name="Note 5 3 2 2" xfId="2351"/>
    <cellStyle name="Note 5 3 3" xfId="2352"/>
    <cellStyle name="Note 5 4" xfId="3725"/>
    <cellStyle name="Note 5 5" xfId="3726"/>
    <cellStyle name="Note 6" xfId="269"/>
    <cellStyle name="Note 6 2" xfId="2353"/>
    <cellStyle name="Note 6 3" xfId="2354"/>
    <cellStyle name="Note 6 3 2" xfId="2355"/>
    <cellStyle name="Note 6 3 2 2" xfId="2356"/>
    <cellStyle name="Note 6 3 3" xfId="2357"/>
    <cellStyle name="Note 7" xfId="270"/>
    <cellStyle name="Note 7 2" xfId="2358"/>
    <cellStyle name="Note 7 3" xfId="2359"/>
    <cellStyle name="Note 7 3 2" xfId="2360"/>
    <cellStyle name="Note 7 3 2 2" xfId="2361"/>
    <cellStyle name="Note 7 3 3" xfId="2362"/>
    <cellStyle name="Note 8" xfId="271"/>
    <cellStyle name="Note 8 2" xfId="2363"/>
    <cellStyle name="Note 8 3" xfId="2364"/>
    <cellStyle name="Note 8 3 2" xfId="2365"/>
    <cellStyle name="Note 8 3 2 2" xfId="2366"/>
    <cellStyle name="Note 8 3 3" xfId="2367"/>
    <cellStyle name="Note 9" xfId="272"/>
    <cellStyle name="Note 9 2" xfId="2368"/>
    <cellStyle name="Note 9 3" xfId="2369"/>
    <cellStyle name="Note 9 3 2" xfId="2370"/>
    <cellStyle name="Note 9 3 2 2" xfId="2371"/>
    <cellStyle name="Note 9 3 3" xfId="2372"/>
    <cellStyle name="Output" xfId="405" builtinId="21" customBuiltin="1"/>
    <cellStyle name="Output 10" xfId="2373"/>
    <cellStyle name="Output 2" xfId="452"/>
    <cellStyle name="Output 2 2" xfId="3727"/>
    <cellStyle name="Output 2 3" xfId="3728"/>
    <cellStyle name="Output 2 4" xfId="3729"/>
    <cellStyle name="Output 2 5" xfId="3730"/>
    <cellStyle name="Output 2 6" xfId="3731"/>
    <cellStyle name="Output 2 7" xfId="3732"/>
    <cellStyle name="Output 2 8" xfId="3733"/>
    <cellStyle name="Output 2 9" xfId="3734"/>
    <cellStyle name="Output 3" xfId="2374"/>
    <cellStyle name="Output 3 2" xfId="3735"/>
    <cellStyle name="Output 3 3" xfId="3736"/>
    <cellStyle name="Output 3 4" xfId="3737"/>
    <cellStyle name="Output 3 5" xfId="3738"/>
    <cellStyle name="Output 3 6" xfId="3739"/>
    <cellStyle name="Output 3 7" xfId="3740"/>
    <cellStyle name="Output 3 8" xfId="3741"/>
    <cellStyle name="Output 4" xfId="2375"/>
    <cellStyle name="Output 4 2" xfId="3742"/>
    <cellStyle name="Output 4 3" xfId="3743"/>
    <cellStyle name="Output 4 4" xfId="3744"/>
    <cellStyle name="Output 4 5" xfId="3745"/>
    <cellStyle name="Output 4 6" xfId="3746"/>
    <cellStyle name="Output 4 7" xfId="3747"/>
    <cellStyle name="Output 4 8" xfId="3748"/>
    <cellStyle name="Output 5" xfId="2376"/>
    <cellStyle name="Output 6" xfId="2377"/>
    <cellStyle name="Output 6 2" xfId="3749"/>
    <cellStyle name="Output 6 3" xfId="3750"/>
    <cellStyle name="Output 6 4" xfId="3751"/>
    <cellStyle name="Output 6 5" xfId="3752"/>
    <cellStyle name="Output 6 6" xfId="3753"/>
    <cellStyle name="Output 6 7" xfId="3754"/>
    <cellStyle name="Output 7" xfId="2378"/>
    <cellStyle name="Output 8" xfId="2379"/>
    <cellStyle name="Output 9" xfId="2380"/>
    <cellStyle name="Percen - Style1" xfId="273"/>
    <cellStyle name="Percen - Style2" xfId="274"/>
    <cellStyle name="Percen - Style3" xfId="275"/>
    <cellStyle name="Percent (0)" xfId="276"/>
    <cellStyle name="Percent [2]" xfId="277"/>
    <cellStyle name="Percent 10" xfId="2381"/>
    <cellStyle name="Percent 10 2" xfId="3755"/>
    <cellStyle name="Percent 10 3" xfId="3756"/>
    <cellStyle name="Percent 10 4" xfId="3757"/>
    <cellStyle name="Percent 11" xfId="2382"/>
    <cellStyle name="Percent 12" xfId="2383"/>
    <cellStyle name="Percent 13" xfId="3758"/>
    <cellStyle name="Percent 13 2" xfId="3759"/>
    <cellStyle name="Percent 13 3" xfId="3760"/>
    <cellStyle name="Percent 13 4" xfId="3761"/>
    <cellStyle name="Percent 14" xfId="3762"/>
    <cellStyle name="Percent 15" xfId="3763"/>
    <cellStyle name="Percent 16" xfId="3764"/>
    <cellStyle name="Percent 16 2" xfId="3765"/>
    <cellStyle name="Percent 17" xfId="3766"/>
    <cellStyle name="Percent 17 2" xfId="3767"/>
    <cellStyle name="Percent 18" xfId="3768"/>
    <cellStyle name="Percent 18 2" xfId="3769"/>
    <cellStyle name="Percent 19" xfId="3770"/>
    <cellStyle name="Percent 19 2" xfId="3771"/>
    <cellStyle name="Percent 2" xfId="278"/>
    <cellStyle name="Percent 2 10" xfId="3772"/>
    <cellStyle name="Percent 2 11" xfId="3773"/>
    <cellStyle name="Percent 2 11 2" xfId="3774"/>
    <cellStyle name="Percent 2 11 2 2" xfId="3775"/>
    <cellStyle name="Percent 2 11 3" xfId="3776"/>
    <cellStyle name="Percent 2 12" xfId="3777"/>
    <cellStyle name="Percent 2 12 2" xfId="3778"/>
    <cellStyle name="Percent 2 13" xfId="3779"/>
    <cellStyle name="Percent 2 13 2" xfId="3780"/>
    <cellStyle name="Percent 2 2" xfId="3781"/>
    <cellStyle name="Percent 2 2 2" xfId="3782"/>
    <cellStyle name="Percent 2 2 3" xfId="3783"/>
    <cellStyle name="Percent 2 2 3 2" xfId="3784"/>
    <cellStyle name="Percent 2 2 4" xfId="3785"/>
    <cellStyle name="Percent 2 2 4 2" xfId="3786"/>
    <cellStyle name="Percent 2 3" xfId="3787"/>
    <cellStyle name="Percent 2 4" xfId="3788"/>
    <cellStyle name="Percent 2 5" xfId="3789"/>
    <cellStyle name="Percent 2 6" xfId="3790"/>
    <cellStyle name="Percent 2 7" xfId="3791"/>
    <cellStyle name="Percent 2 8" xfId="3792"/>
    <cellStyle name="Percent 2 9" xfId="3793"/>
    <cellStyle name="Percent 20" xfId="3794"/>
    <cellStyle name="Percent 20 2" xfId="3795"/>
    <cellStyle name="Percent 21" xfId="3796"/>
    <cellStyle name="Percent 21 2" xfId="3797"/>
    <cellStyle name="Percent 22" xfId="3798"/>
    <cellStyle name="Percent 23" xfId="3799"/>
    <cellStyle name="Percent 23 2" xfId="3800"/>
    <cellStyle name="Percent 24" xfId="3801"/>
    <cellStyle name="Percent 24 2" xfId="3802"/>
    <cellStyle name="Percent 25" xfId="3803"/>
    <cellStyle name="Percent 25 2" xfId="3804"/>
    <cellStyle name="Percent 26" xfId="3805"/>
    <cellStyle name="Percent 26 2" xfId="3806"/>
    <cellStyle name="Percent 27" xfId="3807"/>
    <cellStyle name="Percent 27 2" xfId="3808"/>
    <cellStyle name="Percent 28" xfId="3809"/>
    <cellStyle name="Percent 28 2" xfId="3810"/>
    <cellStyle name="Percent 29" xfId="3811"/>
    <cellStyle name="Percent 29 2" xfId="3812"/>
    <cellStyle name="Percent 3" xfId="279"/>
    <cellStyle name="Percent 3 10" xfId="3813"/>
    <cellStyle name="Percent 3 10 2" xfId="3814"/>
    <cellStyle name="Percent 3 11" xfId="3815"/>
    <cellStyle name="Percent 3 11 2" xfId="3816"/>
    <cellStyle name="Percent 3 12" xfId="3817"/>
    <cellStyle name="Percent 3 13" xfId="3818"/>
    <cellStyle name="Percent 3 2" xfId="280"/>
    <cellStyle name="Percent 3 2 2" xfId="3819"/>
    <cellStyle name="Percent 3 2 3" xfId="3820"/>
    <cellStyle name="Percent 3 2 3 2" xfId="3821"/>
    <cellStyle name="Percent 3 2 4" xfId="3822"/>
    <cellStyle name="Percent 3 3" xfId="3823"/>
    <cellStyle name="Percent 3 4" xfId="3824"/>
    <cellStyle name="Percent 3 5" xfId="3825"/>
    <cellStyle name="Percent 3 6" xfId="3826"/>
    <cellStyle name="Percent 3 7" xfId="3827"/>
    <cellStyle name="Percent 3 8" xfId="3828"/>
    <cellStyle name="Percent 3 9" xfId="3829"/>
    <cellStyle name="Percent 3 9 2" xfId="3830"/>
    <cellStyle name="Percent 3 9 2 2" xfId="3831"/>
    <cellStyle name="Percent 3 9 3" xfId="3832"/>
    <cellStyle name="Percent 30" xfId="3833"/>
    <cellStyle name="Percent 30 2" xfId="3834"/>
    <cellStyle name="Percent 30 3" xfId="3835"/>
    <cellStyle name="Percent 31" xfId="3836"/>
    <cellStyle name="Percent 32" xfId="3837"/>
    <cellStyle name="Percent 32 2" xfId="3838"/>
    <cellStyle name="Percent 33" xfId="3839"/>
    <cellStyle name="Percent 33 2" xfId="3840"/>
    <cellStyle name="Percent 34" xfId="3841"/>
    <cellStyle name="Percent 34 2" xfId="3842"/>
    <cellStyle name="Percent 34 3" xfId="3843"/>
    <cellStyle name="Percent 35" xfId="3844"/>
    <cellStyle name="Percent 35 2" xfId="3845"/>
    <cellStyle name="Percent 35 3" xfId="3846"/>
    <cellStyle name="Percent 36" xfId="3847"/>
    <cellStyle name="Percent 36 2" xfId="3848"/>
    <cellStyle name="Percent 36 3" xfId="3849"/>
    <cellStyle name="Percent 37" xfId="3850"/>
    <cellStyle name="Percent 37 2" xfId="3851"/>
    <cellStyle name="Percent 38" xfId="3852"/>
    <cellStyle name="Percent 38 2" xfId="3853"/>
    <cellStyle name="Percent 39" xfId="3854"/>
    <cellStyle name="Percent 39 2" xfId="3855"/>
    <cellStyle name="Percent 39 3" xfId="3856"/>
    <cellStyle name="Percent 39 4" xfId="3857"/>
    <cellStyle name="Percent 4" xfId="281"/>
    <cellStyle name="Percent 4 2" xfId="282"/>
    <cellStyle name="Percent 4 3" xfId="3858"/>
    <cellStyle name="Percent 4 4" xfId="3859"/>
    <cellStyle name="Percent 40" xfId="3860"/>
    <cellStyle name="Percent 41" xfId="3861"/>
    <cellStyle name="Percent 42" xfId="3862"/>
    <cellStyle name="Percent 5" xfId="283"/>
    <cellStyle name="Percent 5 2" xfId="3863"/>
    <cellStyle name="Percent 5 2 2" xfId="3864"/>
    <cellStyle name="Percent 5 3" xfId="3865"/>
    <cellStyle name="Percent 5 3 2" xfId="3866"/>
    <cellStyle name="Percent 5 4" xfId="3867"/>
    <cellStyle name="Percent 5 5" xfId="3868"/>
    <cellStyle name="Percent 6" xfId="284"/>
    <cellStyle name="Percent 6 2" xfId="3869"/>
    <cellStyle name="Percent 6 3" xfId="3870"/>
    <cellStyle name="Percent 6 4" xfId="3871"/>
    <cellStyle name="Percent 7" xfId="285"/>
    <cellStyle name="Percent 7 2" xfId="3872"/>
    <cellStyle name="Percent 7 2 2" xfId="3873"/>
    <cellStyle name="Percent 7 3" xfId="3874"/>
    <cellStyle name="Percent 7 3 2" xfId="3875"/>
    <cellStyle name="Percent 7 4" xfId="3876"/>
    <cellStyle name="Percent 7 5" xfId="3877"/>
    <cellStyle name="Percent 8" xfId="286"/>
    <cellStyle name="Percent 8 2" xfId="3878"/>
    <cellStyle name="Percent 9" xfId="392"/>
    <cellStyle name="Percent 9 2" xfId="3879"/>
    <cellStyle name="Percent 9 3" xfId="3880"/>
    <cellStyle name="Processing" xfId="287"/>
    <cellStyle name="PSChar" xfId="288"/>
    <cellStyle name="PSDate" xfId="289"/>
    <cellStyle name="PSDec" xfId="290"/>
    <cellStyle name="PSHeading" xfId="291"/>
    <cellStyle name="PSInt" xfId="292"/>
    <cellStyle name="PSSpacer" xfId="293"/>
    <cellStyle name="purple - Style8" xfId="294"/>
    <cellStyle name="RED" xfId="295"/>
    <cellStyle name="Red - Style7" xfId="296"/>
    <cellStyle name="RED_04 07E Wild Horse Wind Expansion (C) (2)" xfId="297"/>
    <cellStyle name="Report" xfId="298"/>
    <cellStyle name="Report Bar" xfId="299"/>
    <cellStyle name="Report Heading" xfId="300"/>
    <cellStyle name="Report Percent" xfId="301"/>
    <cellStyle name="Report Unit Cost" xfId="302"/>
    <cellStyle name="Reports" xfId="303"/>
    <cellStyle name="Reports Total" xfId="304"/>
    <cellStyle name="Reports Unit Cost Total" xfId="305"/>
    <cellStyle name="Reports_Book9" xfId="306"/>
    <cellStyle name="RevList" xfId="307"/>
    <cellStyle name="round100" xfId="308"/>
    <cellStyle name="SAPBEXaggData" xfId="309"/>
    <cellStyle name="SAPBEXaggData 2" xfId="2384"/>
    <cellStyle name="SAPBEXaggData 3" xfId="2385"/>
    <cellStyle name="SAPBEXaggDataEmph" xfId="310"/>
    <cellStyle name="SAPBEXaggDataEmph 2" xfId="2386"/>
    <cellStyle name="SAPBEXaggDataEmph 3" xfId="2387"/>
    <cellStyle name="SAPBEXaggItem" xfId="311"/>
    <cellStyle name="SAPBEXaggItem 2" xfId="2388"/>
    <cellStyle name="SAPBEXaggItem 3" xfId="2389"/>
    <cellStyle name="SAPBEXaggItemX" xfId="312"/>
    <cellStyle name="SAPBEXaggItemX 2" xfId="2390"/>
    <cellStyle name="SAPBEXaggItemX 3" xfId="2391"/>
    <cellStyle name="SAPBEXchaText" xfId="313"/>
    <cellStyle name="SAPBEXchaText 2" xfId="314"/>
    <cellStyle name="SAPBEXchaText 3" xfId="2392"/>
    <cellStyle name="SAPBEXchaText 4" xfId="2393"/>
    <cellStyle name="SAPBEXexcBad7" xfId="315"/>
    <cellStyle name="SAPBEXexcBad7 2" xfId="2394"/>
    <cellStyle name="SAPBEXexcBad7 3" xfId="2395"/>
    <cellStyle name="SAPBEXexcBad8" xfId="316"/>
    <cellStyle name="SAPBEXexcBad8 2" xfId="2396"/>
    <cellStyle name="SAPBEXexcBad8 3" xfId="2397"/>
    <cellStyle name="SAPBEXexcBad9" xfId="317"/>
    <cellStyle name="SAPBEXexcBad9 2" xfId="2398"/>
    <cellStyle name="SAPBEXexcBad9 3" xfId="2399"/>
    <cellStyle name="SAPBEXexcCritical4" xfId="318"/>
    <cellStyle name="SAPBEXexcCritical4 2" xfId="2400"/>
    <cellStyle name="SAPBEXexcCritical4 3" xfId="2401"/>
    <cellStyle name="SAPBEXexcCritical5" xfId="319"/>
    <cellStyle name="SAPBEXexcCritical5 2" xfId="2402"/>
    <cellStyle name="SAPBEXexcCritical5 3" xfId="2403"/>
    <cellStyle name="SAPBEXexcCritical6" xfId="320"/>
    <cellStyle name="SAPBEXexcCritical6 2" xfId="2404"/>
    <cellStyle name="SAPBEXexcCritical6 3" xfId="2405"/>
    <cellStyle name="SAPBEXexcGood1" xfId="321"/>
    <cellStyle name="SAPBEXexcGood1 2" xfId="2406"/>
    <cellStyle name="SAPBEXexcGood1 3" xfId="2407"/>
    <cellStyle name="SAPBEXexcGood2" xfId="322"/>
    <cellStyle name="SAPBEXexcGood2 2" xfId="2408"/>
    <cellStyle name="SAPBEXexcGood2 3" xfId="2409"/>
    <cellStyle name="SAPBEXexcGood3" xfId="323"/>
    <cellStyle name="SAPBEXexcGood3 2" xfId="2410"/>
    <cellStyle name="SAPBEXexcGood3 3" xfId="2411"/>
    <cellStyle name="SAPBEXfilterDrill" xfId="324"/>
    <cellStyle name="SAPBEXfilterDrill 2" xfId="2412"/>
    <cellStyle name="SAPBEXfilterDrill 3" xfId="2413"/>
    <cellStyle name="SAPBEXfilterItem" xfId="325"/>
    <cellStyle name="SAPBEXfilterItem 2" xfId="2414"/>
    <cellStyle name="SAPBEXfilterItem 3" xfId="2415"/>
    <cellStyle name="SAPBEXfilterText" xfId="326"/>
    <cellStyle name="SAPBEXformats" xfId="327"/>
    <cellStyle name="SAPBEXformats 2" xfId="2416"/>
    <cellStyle name="SAPBEXformats 3" xfId="2417"/>
    <cellStyle name="SAPBEXheaderItem" xfId="328"/>
    <cellStyle name="SAPBEXheaderItem 2" xfId="2418"/>
    <cellStyle name="SAPBEXheaderItem 3" xfId="2419"/>
    <cellStyle name="SAPBEXheaderText" xfId="329"/>
    <cellStyle name="SAPBEXheaderText 2" xfId="2420"/>
    <cellStyle name="SAPBEXheaderText 3" xfId="2421"/>
    <cellStyle name="SAPBEXHLevel0" xfId="330"/>
    <cellStyle name="SAPBEXHLevel0 2" xfId="2422"/>
    <cellStyle name="SAPBEXHLevel0 3" xfId="2423"/>
    <cellStyle name="SAPBEXHLevel0X" xfId="331"/>
    <cellStyle name="SAPBEXHLevel0X 2" xfId="2424"/>
    <cellStyle name="SAPBEXHLevel0X 3" xfId="2425"/>
    <cellStyle name="SAPBEXHLevel1" xfId="332"/>
    <cellStyle name="SAPBEXHLevel1 2" xfId="2426"/>
    <cellStyle name="SAPBEXHLevel1 3" xfId="2427"/>
    <cellStyle name="SAPBEXHLevel1X" xfId="333"/>
    <cellStyle name="SAPBEXHLevel1X 2" xfId="2428"/>
    <cellStyle name="SAPBEXHLevel1X 3" xfId="2429"/>
    <cellStyle name="SAPBEXHLevel2" xfId="334"/>
    <cellStyle name="SAPBEXHLevel2 2" xfId="2430"/>
    <cellStyle name="SAPBEXHLevel2 3" xfId="2431"/>
    <cellStyle name="SAPBEXHLevel2X" xfId="335"/>
    <cellStyle name="SAPBEXHLevel2X 2" xfId="2432"/>
    <cellStyle name="SAPBEXHLevel2X 3" xfId="2433"/>
    <cellStyle name="SAPBEXHLevel3" xfId="336"/>
    <cellStyle name="SAPBEXHLevel3 2" xfId="2434"/>
    <cellStyle name="SAPBEXHLevel3 3" xfId="2435"/>
    <cellStyle name="SAPBEXHLevel3X" xfId="337"/>
    <cellStyle name="SAPBEXHLevel3X 2" xfId="2436"/>
    <cellStyle name="SAPBEXHLevel3X 3" xfId="2437"/>
    <cellStyle name="SAPBEXinputData" xfId="393"/>
    <cellStyle name="SAPBEXItemHeader" xfId="2484"/>
    <cellStyle name="SAPBEXresData" xfId="338"/>
    <cellStyle name="SAPBEXresData 2" xfId="2438"/>
    <cellStyle name="SAPBEXresData 3" xfId="2439"/>
    <cellStyle name="SAPBEXresDataEmph" xfId="339"/>
    <cellStyle name="SAPBEXresDataEmph 2" xfId="2440"/>
    <cellStyle name="SAPBEXresDataEmph 3" xfId="2441"/>
    <cellStyle name="SAPBEXresItem" xfId="340"/>
    <cellStyle name="SAPBEXresItem 2" xfId="2442"/>
    <cellStyle name="SAPBEXresItem 3" xfId="2443"/>
    <cellStyle name="SAPBEXresItemX" xfId="341"/>
    <cellStyle name="SAPBEXresItemX 2" xfId="2444"/>
    <cellStyle name="SAPBEXresItemX 3" xfId="2445"/>
    <cellStyle name="SAPBEXstdData" xfId="342"/>
    <cellStyle name="SAPBEXstdData 2" xfId="2446"/>
    <cellStyle name="SAPBEXstdData 3" xfId="2447"/>
    <cellStyle name="SAPBEXstdDataEmph" xfId="343"/>
    <cellStyle name="SAPBEXstdDataEmph 2" xfId="2448"/>
    <cellStyle name="SAPBEXstdDataEmph 3" xfId="2449"/>
    <cellStyle name="SAPBEXstdItem" xfId="344"/>
    <cellStyle name="SAPBEXstdItem 2" xfId="2450"/>
    <cellStyle name="SAPBEXstdItem 3" xfId="2451"/>
    <cellStyle name="SAPBEXstdItemX" xfId="345"/>
    <cellStyle name="SAPBEXstdItemX 2" xfId="2452"/>
    <cellStyle name="SAPBEXstdItemX 3" xfId="2453"/>
    <cellStyle name="SAPBEXtitle" xfId="346"/>
    <cellStyle name="SAPBEXtitle 2" xfId="2454"/>
    <cellStyle name="SAPBEXtitle 3" xfId="2455"/>
    <cellStyle name="SAPBEXunassignedItem" xfId="2485"/>
    <cellStyle name="SAPBEXundefined" xfId="347"/>
    <cellStyle name="SAPBEXundefined 2" xfId="2456"/>
    <cellStyle name="SAPBEXundefined 3" xfId="2457"/>
    <cellStyle name="shade" xfId="348"/>
    <cellStyle name="Sheet Title" xfId="394"/>
    <cellStyle name="StmtTtl1" xfId="349"/>
    <cellStyle name="StmtTtl1 2" xfId="350"/>
    <cellStyle name="StmtTtl1 3" xfId="351"/>
    <cellStyle name="StmtTtl1 4" xfId="352"/>
    <cellStyle name="StmtTtl2" xfId="353"/>
    <cellStyle name="STYL1 - Style1" xfId="354"/>
    <cellStyle name="Style 1" xfId="355"/>
    <cellStyle name="Style 1 2" xfId="356"/>
    <cellStyle name="Style 1 3" xfId="357"/>
    <cellStyle name="Style 1 4" xfId="358"/>
    <cellStyle name="Style 1_4 31 Regulatory Assets and Liabilities  7 06- Exhibit D" xfId="359"/>
    <cellStyle name="Subtotal" xfId="360"/>
    <cellStyle name="Sub-total" xfId="361"/>
    <cellStyle name="taples Plaza" xfId="362"/>
    <cellStyle name="Test" xfId="2458"/>
    <cellStyle name="Tickmark" xfId="363"/>
    <cellStyle name="Title" xfId="396" builtinId="15" customBuiltin="1"/>
    <cellStyle name="Title 10" xfId="2459"/>
    <cellStyle name="Title 2" xfId="2460"/>
    <cellStyle name="Title 3" xfId="2461"/>
    <cellStyle name="Title 4" xfId="2462"/>
    <cellStyle name="Title 5" xfId="2463"/>
    <cellStyle name="Title 6" xfId="2464"/>
    <cellStyle name="Title 7" xfId="2465"/>
    <cellStyle name="Title 8" xfId="2466"/>
    <cellStyle name="Title 9" xfId="2467"/>
    <cellStyle name="Title: Major" xfId="364"/>
    <cellStyle name="Title: Minor" xfId="365"/>
    <cellStyle name="Title: Worksheet" xfId="366"/>
    <cellStyle name="Total" xfId="411" builtinId="25" customBuiltin="1"/>
    <cellStyle name="Total 10" xfId="2468"/>
    <cellStyle name="Total 2" xfId="458"/>
    <cellStyle name="Total 2 2" xfId="3881"/>
    <cellStyle name="Total 2 3" xfId="3882"/>
    <cellStyle name="Total 2 4" xfId="3883"/>
    <cellStyle name="Total 2 5" xfId="3884"/>
    <cellStyle name="Total 2 6" xfId="3885"/>
    <cellStyle name="Total 2 7" xfId="3886"/>
    <cellStyle name="Total 2 8" xfId="3887"/>
    <cellStyle name="Total 2 9" xfId="3888"/>
    <cellStyle name="Total 3" xfId="2469"/>
    <cellStyle name="Total 3 2" xfId="3889"/>
    <cellStyle name="Total 3 3" xfId="3890"/>
    <cellStyle name="Total 3 4" xfId="3891"/>
    <cellStyle name="Total 3 5" xfId="3892"/>
    <cellStyle name="Total 3 6" xfId="3893"/>
    <cellStyle name="Total 3 7" xfId="3894"/>
    <cellStyle name="Total 3 8" xfId="3895"/>
    <cellStyle name="Total 4" xfId="2470"/>
    <cellStyle name="Total 4 2" xfId="3896"/>
    <cellStyle name="Total 4 3" xfId="3897"/>
    <cellStyle name="Total 4 4" xfId="3898"/>
    <cellStyle name="Total 4 5" xfId="3899"/>
    <cellStyle name="Total 4 6" xfId="3900"/>
    <cellStyle name="Total 4 7" xfId="3901"/>
    <cellStyle name="Total 4 8" xfId="3902"/>
    <cellStyle name="Total 5" xfId="2471"/>
    <cellStyle name="Total 6" xfId="2472"/>
    <cellStyle name="Total 6 2" xfId="3903"/>
    <cellStyle name="Total 6 3" xfId="3904"/>
    <cellStyle name="Total 6 4" xfId="3905"/>
    <cellStyle name="Total 6 5" xfId="3906"/>
    <cellStyle name="Total 6 6" xfId="3907"/>
    <cellStyle name="Total 6 7" xfId="3908"/>
    <cellStyle name="Total 7" xfId="2473"/>
    <cellStyle name="Total 8" xfId="2474"/>
    <cellStyle name="Total 9" xfId="2475"/>
    <cellStyle name="Total4 - Style4" xfId="367"/>
    <cellStyle name="Warning Text" xfId="409" builtinId="11" customBuiltin="1"/>
    <cellStyle name="Warning Text 10" xfId="2476"/>
    <cellStyle name="Warning Text 2" xfId="456"/>
    <cellStyle name="Warning Text 2 2" xfId="3909"/>
    <cellStyle name="Warning Text 3" xfId="2477"/>
    <cellStyle name="Warning Text 4" xfId="2478"/>
    <cellStyle name="Warning Text 5" xfId="2479"/>
    <cellStyle name="Warning Text 6" xfId="2480"/>
    <cellStyle name="Warning Text 7" xfId="2481"/>
    <cellStyle name="Warning Text 8" xfId="2482"/>
    <cellStyle name="Warning Text 9" xfId="248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10</xdr:row>
      <xdr:rowOff>167640</xdr:rowOff>
    </xdr:from>
    <xdr:to>
      <xdr:col>4</xdr:col>
      <xdr:colOff>640546</xdr:colOff>
      <xdr:row>21</xdr:row>
      <xdr:rowOff>144960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80" y="1996440"/>
          <a:ext cx="5372566" cy="20728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5.05E%20&amp;%205.05G%20Allocation%20Method%2017GR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04 &amp; 4.04 Lead"/>
      <sheetName val="Meter count"/>
      <sheetName val="E &amp; G RB"/>
      <sheetName val="2016 Sept IS "/>
      <sheetName val="SAP DL Downld"/>
      <sheetName val="12ME Sept 16 ZRW_DLF1"/>
      <sheetName val="Electric"/>
      <sheetName val="Gas"/>
      <sheetName val="Pg 6a CustCount_Electric"/>
      <sheetName val="Pg 6b CustCount_Gas"/>
    </sheetNames>
    <sheetDataSet>
      <sheetData sheetId="0">
        <row r="8">
          <cell r="E8">
            <v>1115041</v>
          </cell>
          <cell r="F8">
            <v>803909</v>
          </cell>
        </row>
        <row r="11">
          <cell r="E11">
            <v>755880</v>
          </cell>
          <cell r="F11">
            <v>449176</v>
          </cell>
        </row>
        <row r="15">
          <cell r="E15">
            <v>3525057125</v>
          </cell>
          <cell r="F15">
            <v>3276390620</v>
          </cell>
        </row>
        <row r="16">
          <cell r="E16">
            <v>1389050214</v>
          </cell>
          <cell r="F16">
            <v>0</v>
          </cell>
        </row>
        <row r="17">
          <cell r="E17">
            <v>219791580</v>
          </cell>
          <cell r="F17">
            <v>32844304</v>
          </cell>
        </row>
        <row r="22">
          <cell r="E22">
            <v>1115041</v>
          </cell>
          <cell r="F22">
            <v>803909</v>
          </cell>
        </row>
        <row r="25">
          <cell r="E25">
            <v>50692855.399999999</v>
          </cell>
          <cell r="F25">
            <v>24077925.619999997</v>
          </cell>
        </row>
        <row r="28">
          <cell r="E28">
            <v>74663501.429999799</v>
          </cell>
          <cell r="F28">
            <v>32511062.219999999</v>
          </cell>
        </row>
        <row r="31">
          <cell r="E31">
            <v>5574577973.7149992</v>
          </cell>
          <cell r="F31">
            <v>2044228678.2845836</v>
          </cell>
        </row>
        <row r="38">
          <cell r="E38">
            <v>56256422.469999999</v>
          </cell>
          <cell r="F38">
            <v>27160090.619999997</v>
          </cell>
        </row>
      </sheetData>
      <sheetData sheetId="1"/>
      <sheetData sheetId="2"/>
      <sheetData sheetId="3"/>
      <sheetData sheetId="4">
        <row r="15">
          <cell r="H15">
            <v>0.54659120593235488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L31"/>
  <sheetViews>
    <sheetView tabSelected="1" zoomScaleNormal="100" workbookViewId="0">
      <selection activeCell="D14" sqref="D14"/>
    </sheetView>
  </sheetViews>
  <sheetFormatPr defaultColWidth="9.109375" defaultRowHeight="13.2"/>
  <cols>
    <col min="1" max="1" width="5.109375" style="1" bestFit="1" customWidth="1"/>
    <col min="2" max="2" width="46.88671875" style="1" customWidth="1"/>
    <col min="3" max="3" width="12.109375" style="1" customWidth="1"/>
    <col min="4" max="4" width="12.6640625" style="1" customWidth="1"/>
    <col min="5" max="5" width="1.88671875" style="1" customWidth="1"/>
    <col min="6" max="6" width="13.109375" style="1" bestFit="1" customWidth="1"/>
    <col min="7" max="7" width="9.109375" style="1"/>
    <col min="8" max="8" width="11.33203125" style="1" bestFit="1" customWidth="1"/>
    <col min="9" max="9" width="11.88671875" style="1" customWidth="1"/>
    <col min="10" max="10" width="13.5546875" style="1" bestFit="1" customWidth="1"/>
    <col min="11" max="16384" width="9.109375" style="1"/>
  </cols>
  <sheetData>
    <row r="2" spans="1:12">
      <c r="F2" s="27"/>
    </row>
    <row r="3" spans="1:12" ht="13.8" thickBot="1">
      <c r="F3" s="27"/>
    </row>
    <row r="4" spans="1:12" ht="13.8" thickBot="1">
      <c r="A4" s="26"/>
      <c r="B4" s="26"/>
      <c r="C4" s="26"/>
      <c r="D4" s="26"/>
      <c r="E4" s="26"/>
      <c r="F4" s="25" t="s">
        <v>101</v>
      </c>
    </row>
    <row r="5" spans="1:12">
      <c r="A5" s="24"/>
      <c r="B5" s="24"/>
      <c r="C5" s="24"/>
      <c r="D5" s="24"/>
      <c r="E5" s="24"/>
      <c r="F5" s="24"/>
    </row>
    <row r="6" spans="1:12">
      <c r="A6" s="19" t="s">
        <v>13</v>
      </c>
      <c r="B6" s="18"/>
      <c r="C6" s="17"/>
      <c r="D6" s="17"/>
      <c r="E6" s="17"/>
      <c r="F6" s="17"/>
    </row>
    <row r="7" spans="1:12">
      <c r="A7" s="19" t="s">
        <v>12</v>
      </c>
      <c r="B7" s="23"/>
      <c r="C7" s="22"/>
      <c r="D7" s="22"/>
      <c r="E7" s="22"/>
      <c r="F7" s="22"/>
    </row>
    <row r="8" spans="1:12">
      <c r="A8" s="17" t="s">
        <v>95</v>
      </c>
      <c r="B8" s="21"/>
      <c r="C8" s="20"/>
      <c r="D8" s="20"/>
      <c r="E8" s="20"/>
      <c r="F8" s="20"/>
    </row>
    <row r="9" spans="1:12" ht="14.4">
      <c r="A9" s="19" t="s">
        <v>103</v>
      </c>
      <c r="B9" s="18"/>
      <c r="C9" s="17"/>
      <c r="D9" s="17"/>
      <c r="E9" s="17"/>
      <c r="F9" s="17"/>
      <c r="H9"/>
      <c r="I9"/>
      <c r="J9"/>
    </row>
    <row r="10" spans="1:12" ht="14.4">
      <c r="A10" s="15"/>
      <c r="B10" s="15"/>
      <c r="C10" s="15"/>
      <c r="D10"/>
      <c r="E10"/>
      <c r="F10"/>
      <c r="G10"/>
      <c r="H10"/>
      <c r="I10"/>
      <c r="J10"/>
    </row>
    <row r="11" spans="1:12" ht="14.4">
      <c r="A11" s="16" t="s">
        <v>11</v>
      </c>
      <c r="B11" s="15"/>
      <c r="C11" s="114"/>
      <c r="D11" s="114"/>
      <c r="E11" s="15"/>
      <c r="F11" s="15"/>
      <c r="H11"/>
      <c r="I11"/>
      <c r="J11"/>
    </row>
    <row r="12" spans="1:12" ht="14.4">
      <c r="A12" s="14" t="s">
        <v>10</v>
      </c>
      <c r="B12" s="13" t="s">
        <v>9</v>
      </c>
      <c r="C12" s="12" t="s">
        <v>8</v>
      </c>
      <c r="D12" s="12" t="s">
        <v>7</v>
      </c>
      <c r="E12" s="12"/>
      <c r="F12" s="11" t="s">
        <v>6</v>
      </c>
      <c r="H12"/>
      <c r="I12"/>
      <c r="J12"/>
      <c r="K12" s="135"/>
      <c r="L12" s="135"/>
    </row>
    <row r="13" spans="1:12" ht="12" customHeight="1">
      <c r="A13" s="3"/>
      <c r="B13" s="3"/>
      <c r="C13" s="4"/>
      <c r="D13" s="4"/>
      <c r="E13" s="4"/>
      <c r="F13" s="4"/>
      <c r="H13"/>
      <c r="I13"/>
      <c r="J13"/>
    </row>
    <row r="14" spans="1:12" ht="14.4">
      <c r="A14" s="7">
        <v>1</v>
      </c>
      <c r="B14" s="4" t="s">
        <v>5</v>
      </c>
      <c r="C14" s="10">
        <f ca="1">'Qualified - Actual'!B18</f>
        <v>6111576.3846948147</v>
      </c>
      <c r="D14" s="10">
        <f ca="1">'Qualified - Restated'!B18</f>
        <v>7934569.3772687921</v>
      </c>
      <c r="E14" s="10"/>
      <c r="F14" s="10">
        <f ca="1">+D14-C14</f>
        <v>1822992.9925739774</v>
      </c>
      <c r="G14" s="2"/>
      <c r="H14"/>
      <c r="I14"/>
      <c r="J14"/>
    </row>
    <row r="15" spans="1:12" ht="14.4">
      <c r="A15" s="7">
        <f>A14+1</f>
        <v>2</v>
      </c>
      <c r="B15" s="6" t="s">
        <v>4</v>
      </c>
      <c r="C15" s="9">
        <f ca="1">SUM(C14:C14)</f>
        <v>6111576.3846948147</v>
      </c>
      <c r="D15" s="9">
        <f ca="1">SUM(D14:D14)</f>
        <v>7934569.3772687921</v>
      </c>
      <c r="E15" s="9"/>
      <c r="F15" s="9">
        <f ca="1">SUM(F14:F14)</f>
        <v>1822992.9925739774</v>
      </c>
      <c r="G15" s="2"/>
      <c r="H15"/>
      <c r="I15"/>
      <c r="J15"/>
    </row>
    <row r="16" spans="1:12" ht="14.4">
      <c r="A16" s="7">
        <f>A15+1</f>
        <v>3</v>
      </c>
      <c r="B16" s="6"/>
      <c r="C16" s="3"/>
      <c r="D16" s="3"/>
      <c r="E16" s="3"/>
      <c r="F16" s="8"/>
      <c r="G16" s="2"/>
      <c r="H16"/>
      <c r="I16"/>
      <c r="J16"/>
    </row>
    <row r="17" spans="1:10" ht="14.4">
      <c r="A17" s="7">
        <f>A16+1</f>
        <v>4</v>
      </c>
      <c r="B17" s="4" t="s">
        <v>3</v>
      </c>
      <c r="C17" s="3"/>
      <c r="D17" s="3"/>
      <c r="E17" s="3"/>
      <c r="F17" s="5">
        <f ca="1">F15</f>
        <v>1822992.9925739774</v>
      </c>
      <c r="G17" s="2"/>
      <c r="H17"/>
      <c r="I17"/>
      <c r="J17"/>
    </row>
    <row r="18" spans="1:10" s="153" customFormat="1" ht="14.4">
      <c r="A18" s="7">
        <f>A17+1</f>
        <v>5</v>
      </c>
      <c r="B18" s="6" t="s">
        <v>2</v>
      </c>
      <c r="C18" s="154">
        <v>0.21</v>
      </c>
      <c r="D18" s="155"/>
      <c r="E18" s="155"/>
      <c r="F18" s="156">
        <f ca="1">-C18*F17</f>
        <v>-382828.52844053524</v>
      </c>
      <c r="G18" s="158"/>
      <c r="H18" s="152"/>
      <c r="I18" s="152"/>
      <c r="J18" s="152"/>
    </row>
    <row r="19" spans="1:10" s="153" customFormat="1" ht="15" thickBot="1">
      <c r="A19" s="7">
        <f>A18+1</f>
        <v>6</v>
      </c>
      <c r="B19" s="6" t="s">
        <v>1</v>
      </c>
      <c r="C19" s="3"/>
      <c r="D19" s="3"/>
      <c r="E19" s="3"/>
      <c r="F19" s="157">
        <f ca="1">-F17-F18</f>
        <v>-1440164.4641334421</v>
      </c>
      <c r="G19" s="158"/>
      <c r="H19" s="152"/>
      <c r="I19" s="152"/>
      <c r="J19" s="152"/>
    </row>
    <row r="20" spans="1:10" ht="15" thickTop="1">
      <c r="A20" s="5"/>
      <c r="B20" s="5"/>
      <c r="C20" s="150"/>
      <c r="D20" s="150"/>
      <c r="E20" s="150"/>
      <c r="F20" s="150"/>
      <c r="H20"/>
      <c r="I20"/>
      <c r="J20"/>
    </row>
    <row r="21" spans="1:10" ht="14.4">
      <c r="A21" s="4"/>
      <c r="B21" s="4"/>
      <c r="C21" s="149"/>
      <c r="D21" s="149"/>
      <c r="E21" s="149"/>
      <c r="F21" s="149"/>
      <c r="H21"/>
      <c r="I21"/>
      <c r="J21"/>
    </row>
    <row r="22" spans="1:10" ht="14.4">
      <c r="C22" s="2"/>
      <c r="D22" s="2"/>
      <c r="E22" s="2"/>
      <c r="F22" s="2"/>
      <c r="H22"/>
      <c r="I22"/>
      <c r="J22"/>
    </row>
    <row r="23" spans="1:10" ht="14.4">
      <c r="A23" s="59"/>
      <c r="H23"/>
      <c r="I23"/>
      <c r="J23"/>
    </row>
    <row r="24" spans="1:10" ht="14.4">
      <c r="H24"/>
      <c r="I24"/>
      <c r="J24"/>
    </row>
    <row r="25" spans="1:10" ht="14.4">
      <c r="H25"/>
      <c r="I25"/>
      <c r="J25"/>
    </row>
    <row r="26" spans="1:10" ht="14.4">
      <c r="H26"/>
      <c r="I26"/>
      <c r="J26"/>
    </row>
    <row r="27" spans="1:10" ht="14.4">
      <c r="H27"/>
      <c r="I27"/>
      <c r="J27"/>
    </row>
    <row r="31" spans="1:10">
      <c r="B31" s="142"/>
    </row>
  </sheetData>
  <pageMargins left="0.75" right="0.75" top="1" bottom="1" header="0.5" footer="0.5"/>
  <pageSetup scale="97" fitToHeight="0" orientation="portrait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2:K28"/>
  <sheetViews>
    <sheetView zoomScaleNormal="100" workbookViewId="0">
      <selection activeCell="H16" sqref="H16"/>
    </sheetView>
  </sheetViews>
  <sheetFormatPr defaultColWidth="9.109375" defaultRowHeight="13.2"/>
  <cols>
    <col min="1" max="1" width="5.109375" style="1" bestFit="1" customWidth="1"/>
    <col min="2" max="2" width="46.88671875" style="1" customWidth="1"/>
    <col min="3" max="3" width="12.109375" style="1" customWidth="1"/>
    <col min="4" max="4" width="12.6640625" style="1" customWidth="1"/>
    <col min="5" max="5" width="2.5546875" style="1" customWidth="1"/>
    <col min="6" max="6" width="13.109375" style="1" bestFit="1" customWidth="1"/>
    <col min="7" max="7" width="9.109375" style="1"/>
    <col min="8" max="8" width="11.33203125" style="1" bestFit="1" customWidth="1"/>
    <col min="9" max="9" width="11.44140625" style="1" bestFit="1" customWidth="1"/>
    <col min="10" max="10" width="10.44140625" style="1" bestFit="1" customWidth="1"/>
    <col min="11" max="16384" width="9.109375" style="1"/>
  </cols>
  <sheetData>
    <row r="2" spans="1:11">
      <c r="F2" s="27"/>
    </row>
    <row r="3" spans="1:11" ht="13.8" thickBot="1">
      <c r="F3" s="27"/>
    </row>
    <row r="4" spans="1:11" ht="13.8" thickBot="1">
      <c r="A4" s="26"/>
      <c r="B4" s="26"/>
      <c r="C4" s="26"/>
      <c r="D4" s="26"/>
      <c r="E4" s="26"/>
      <c r="F4" s="25" t="s">
        <v>102</v>
      </c>
    </row>
    <row r="5" spans="1:11">
      <c r="A5" s="24"/>
      <c r="B5" s="24"/>
      <c r="C5" s="24"/>
      <c r="D5" s="24"/>
      <c r="E5" s="24"/>
      <c r="F5" s="24"/>
    </row>
    <row r="6" spans="1:11">
      <c r="A6" s="19" t="s">
        <v>29</v>
      </c>
      <c r="B6" s="18"/>
      <c r="C6" s="17"/>
      <c r="D6" s="17"/>
      <c r="E6" s="17"/>
      <c r="F6" s="17"/>
    </row>
    <row r="7" spans="1:11" ht="14.4">
      <c r="A7" s="19" t="s">
        <v>12</v>
      </c>
      <c r="B7" s="23"/>
      <c r="C7" s="22"/>
      <c r="D7" s="22"/>
      <c r="E7" s="22"/>
      <c r="F7" s="22"/>
      <c r="H7"/>
      <c r="I7"/>
      <c r="J7"/>
      <c r="K7"/>
    </row>
    <row r="8" spans="1:11" ht="14.4">
      <c r="A8" s="17" t="str">
        <f>'Lead E'!A8</f>
        <v>FOR THE TWELVE MONTHS ENDED SEPTEMBER 30, 2016</v>
      </c>
      <c r="B8" s="21"/>
      <c r="C8" s="20"/>
      <c r="D8" s="20"/>
      <c r="E8" s="20"/>
      <c r="F8" s="20"/>
      <c r="H8"/>
      <c r="I8"/>
      <c r="J8"/>
      <c r="K8"/>
    </row>
    <row r="9" spans="1:11" ht="14.4">
      <c r="A9" s="19" t="s">
        <v>103</v>
      </c>
      <c r="B9" s="18"/>
      <c r="C9" s="17"/>
      <c r="D9" s="17"/>
      <c r="E9" s="17"/>
      <c r="F9" s="17"/>
      <c r="H9"/>
      <c r="I9"/>
      <c r="J9"/>
      <c r="K9"/>
    </row>
    <row r="10" spans="1:11" ht="14.4">
      <c r="A10" s="15"/>
      <c r="B10" s="15"/>
      <c r="C10"/>
      <c r="D10"/>
      <c r="E10"/>
      <c r="F10"/>
      <c r="G10"/>
      <c r="H10"/>
      <c r="I10"/>
      <c r="J10"/>
      <c r="K10"/>
    </row>
    <row r="11" spans="1:11" ht="14.4">
      <c r="A11" s="16" t="s">
        <v>11</v>
      </c>
      <c r="B11" s="15"/>
      <c r="C11"/>
      <c r="D11"/>
      <c r="E11"/>
      <c r="F11"/>
      <c r="G11"/>
      <c r="H11"/>
      <c r="I11"/>
      <c r="J11"/>
      <c r="K11"/>
    </row>
    <row r="12" spans="1:11" ht="14.4">
      <c r="A12" s="14" t="s">
        <v>10</v>
      </c>
      <c r="B12" s="13" t="s">
        <v>9</v>
      </c>
      <c r="C12" s="12" t="s">
        <v>8</v>
      </c>
      <c r="D12" s="12" t="s">
        <v>7</v>
      </c>
      <c r="E12" s="12"/>
      <c r="F12" s="11" t="s">
        <v>6</v>
      </c>
      <c r="H12"/>
      <c r="I12"/>
      <c r="J12"/>
      <c r="K12"/>
    </row>
    <row r="13" spans="1:11" ht="12" customHeight="1">
      <c r="A13" s="3"/>
      <c r="B13" s="3"/>
      <c r="C13" s="4"/>
      <c r="D13" s="4"/>
      <c r="E13" s="4"/>
      <c r="F13" s="4"/>
      <c r="H13"/>
      <c r="I13"/>
      <c r="J13"/>
      <c r="K13"/>
    </row>
    <row r="14" spans="1:11" ht="14.4">
      <c r="A14" s="7">
        <v>1</v>
      </c>
      <c r="B14" s="4" t="s">
        <v>5</v>
      </c>
      <c r="C14" s="10">
        <f ca="1">'Qualified - Actual'!B23</f>
        <v>2950666.1786130364</v>
      </c>
      <c r="D14" s="10">
        <f ca="1">'Qualified - Restated'!B23</f>
        <v>3830806.3304251465</v>
      </c>
      <c r="E14" s="10"/>
      <c r="F14" s="10">
        <f ca="1">+D14-C14</f>
        <v>880140.1518121101</v>
      </c>
      <c r="H14"/>
      <c r="I14"/>
      <c r="J14"/>
      <c r="K14"/>
    </row>
    <row r="15" spans="1:11" ht="14.4">
      <c r="A15" s="7">
        <f>A14+1</f>
        <v>2</v>
      </c>
      <c r="B15" s="6" t="s">
        <v>4</v>
      </c>
      <c r="C15" s="9">
        <f ca="1">SUM(C14:C14)</f>
        <v>2950666.1786130364</v>
      </c>
      <c r="D15" s="9">
        <f ca="1">SUM(D14:D14)</f>
        <v>3830806.3304251465</v>
      </c>
      <c r="E15" s="9"/>
      <c r="F15" s="9">
        <f ca="1">SUM(F14:F14)</f>
        <v>880140.1518121101</v>
      </c>
      <c r="H15"/>
      <c r="I15"/>
      <c r="J15"/>
      <c r="K15"/>
    </row>
    <row r="16" spans="1:11" ht="14.4">
      <c r="A16" s="7">
        <f>A15+1</f>
        <v>3</v>
      </c>
      <c r="B16" s="6"/>
      <c r="C16" s="3"/>
      <c r="D16" s="3"/>
      <c r="E16" s="3"/>
      <c r="F16" s="8"/>
      <c r="H16"/>
      <c r="I16"/>
      <c r="J16"/>
      <c r="K16"/>
    </row>
    <row r="17" spans="1:11" ht="14.4">
      <c r="A17" s="7">
        <f>A16+1</f>
        <v>4</v>
      </c>
      <c r="B17" s="4" t="s">
        <v>3</v>
      </c>
      <c r="C17" s="3"/>
      <c r="D17" s="3"/>
      <c r="E17" s="3"/>
      <c r="F17" s="5">
        <f ca="1">F15</f>
        <v>880140.1518121101</v>
      </c>
      <c r="H17"/>
      <c r="I17"/>
      <c r="J17"/>
      <c r="K17"/>
    </row>
    <row r="18" spans="1:11" s="153" customFormat="1" ht="14.4">
      <c r="A18" s="7">
        <f>A17+1</f>
        <v>5</v>
      </c>
      <c r="B18" s="6" t="s">
        <v>2</v>
      </c>
      <c r="C18" s="154">
        <v>0.21</v>
      </c>
      <c r="D18" s="155"/>
      <c r="E18" s="155"/>
      <c r="F18" s="156">
        <f ca="1">-C18*F17</f>
        <v>-184829.43188054312</v>
      </c>
      <c r="H18" s="152"/>
      <c r="I18" s="152"/>
      <c r="J18" s="152"/>
      <c r="K18" s="152"/>
    </row>
    <row r="19" spans="1:11" s="153" customFormat="1" ht="15" thickBot="1">
      <c r="A19" s="7">
        <f>A18+1</f>
        <v>6</v>
      </c>
      <c r="B19" s="6" t="s">
        <v>1</v>
      </c>
      <c r="C19" s="3"/>
      <c r="D19" s="3"/>
      <c r="E19" s="3"/>
      <c r="F19" s="157">
        <f ca="1">-F17-F18</f>
        <v>-695310.71993156697</v>
      </c>
      <c r="H19" s="152"/>
      <c r="I19" s="152"/>
      <c r="J19" s="152"/>
      <c r="K19" s="152"/>
    </row>
    <row r="20" spans="1:11" ht="15" thickTop="1">
      <c r="A20" s="5"/>
      <c r="B20" s="5"/>
      <c r="C20" s="150"/>
      <c r="D20" s="150"/>
      <c r="E20" s="150"/>
      <c r="F20" s="150"/>
      <c r="G20" s="151"/>
      <c r="H20"/>
      <c r="I20"/>
      <c r="J20"/>
      <c r="K20"/>
    </row>
    <row r="21" spans="1:11" ht="14.4">
      <c r="A21" s="4"/>
      <c r="B21" s="4"/>
      <c r="C21" s="3"/>
      <c r="D21" s="3"/>
      <c r="E21" s="3"/>
      <c r="F21" s="3"/>
      <c r="H21"/>
      <c r="I21"/>
      <c r="J21"/>
      <c r="K21"/>
    </row>
    <row r="22" spans="1:11" ht="14.4">
      <c r="C22" s="2"/>
      <c r="D22" s="2"/>
      <c r="E22" s="2"/>
      <c r="F22" s="2"/>
      <c r="H22"/>
      <c r="I22"/>
      <c r="J22"/>
      <c r="K22"/>
    </row>
    <row r="23" spans="1:11" ht="14.4">
      <c r="H23"/>
      <c r="I23"/>
      <c r="J23"/>
      <c r="K23"/>
    </row>
    <row r="24" spans="1:11" ht="14.4">
      <c r="A24" s="59"/>
      <c r="H24"/>
      <c r="I24"/>
      <c r="J24"/>
      <c r="K24"/>
    </row>
    <row r="25" spans="1:11" ht="14.4">
      <c r="H25"/>
      <c r="I25"/>
      <c r="J25"/>
      <c r="K25"/>
    </row>
    <row r="26" spans="1:11" ht="14.4">
      <c r="H26"/>
      <c r="I26"/>
      <c r="J26"/>
      <c r="K26"/>
    </row>
    <row r="27" spans="1:11" ht="14.4">
      <c r="H27"/>
      <c r="I27"/>
      <c r="J27"/>
      <c r="K27"/>
    </row>
    <row r="28" spans="1:11" ht="14.4">
      <c r="H28"/>
      <c r="I28"/>
      <c r="J28"/>
      <c r="K28"/>
    </row>
  </sheetData>
  <pageMargins left="0.75" right="0.75" top="1" bottom="1" header="0.5" footer="0.5"/>
  <pageSetup scale="96" fitToHeight="0" orientation="portrait" r:id="rId1"/>
  <headerFooter alignWithMargins="0"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D36"/>
  <sheetViews>
    <sheetView zoomScaleNormal="100" workbookViewId="0">
      <selection activeCell="B23" sqref="B23"/>
    </sheetView>
  </sheetViews>
  <sheetFormatPr defaultColWidth="9.109375" defaultRowHeight="13.2"/>
  <cols>
    <col min="1" max="1" width="29.5546875" style="2" customWidth="1"/>
    <col min="2" max="2" width="31.44140625" style="2" customWidth="1"/>
    <col min="3" max="3" width="3.109375" style="51" customWidth="1"/>
    <col min="4" max="4" width="14.44140625" style="1" bestFit="1" customWidth="1"/>
    <col min="5" max="16384" width="9.109375" style="1"/>
  </cols>
  <sheetData>
    <row r="1" spans="1:4" ht="13.8">
      <c r="A1" s="28" t="s">
        <v>0</v>
      </c>
      <c r="B1" s="29"/>
      <c r="C1" s="30"/>
    </row>
    <row r="2" spans="1:4" ht="13.8">
      <c r="A2" s="31" t="s">
        <v>14</v>
      </c>
      <c r="B2" s="29"/>
      <c r="C2" s="32"/>
    </row>
    <row r="3" spans="1:4">
      <c r="A3" s="33" t="s">
        <v>100</v>
      </c>
      <c r="B3" s="29"/>
      <c r="C3" s="32"/>
    </row>
    <row r="4" spans="1:4">
      <c r="A4" s="33"/>
      <c r="B4" s="29"/>
      <c r="C4" s="32"/>
    </row>
    <row r="5" spans="1:4" ht="13.8" thickBot="1">
      <c r="A5" s="34"/>
      <c r="B5" s="34"/>
      <c r="C5" s="127"/>
      <c r="D5" s="2"/>
    </row>
    <row r="6" spans="1:4" ht="13.8" thickBot="1">
      <c r="A6" s="36" t="s">
        <v>15</v>
      </c>
      <c r="B6" s="37" t="s">
        <v>16</v>
      </c>
      <c r="C6" s="128"/>
      <c r="D6" s="2"/>
    </row>
    <row r="7" spans="1:4" ht="13.8" thickTop="1">
      <c r="A7" s="116" t="s">
        <v>77</v>
      </c>
      <c r="B7" s="39">
        <f>'Qual TY SAP '!B10</f>
        <v>16579561.59</v>
      </c>
      <c r="C7" s="53"/>
      <c r="D7" s="2"/>
    </row>
    <row r="8" spans="1:4">
      <c r="A8" s="2" t="s">
        <v>17</v>
      </c>
      <c r="B8" s="41">
        <f>B7</f>
        <v>16579561.59</v>
      </c>
      <c r="C8" s="42" t="s">
        <v>18</v>
      </c>
      <c r="D8" s="2"/>
    </row>
    <row r="9" spans="1:4">
      <c r="B9" s="41"/>
      <c r="C9" s="42"/>
      <c r="D9" s="2"/>
    </row>
    <row r="10" spans="1:4">
      <c r="B10" s="43"/>
      <c r="C10" s="127"/>
      <c r="D10" s="2"/>
    </row>
    <row r="11" spans="1:4">
      <c r="A11" s="2" t="s">
        <v>19</v>
      </c>
      <c r="B11" s="44">
        <f>B8</f>
        <v>16579561.59</v>
      </c>
      <c r="C11" s="129" t="str">
        <f>C8</f>
        <v>r1</v>
      </c>
      <c r="D11" s="130"/>
    </row>
    <row r="12" spans="1:4">
      <c r="B12" s="80">
        <f ca="1">+'[2]SAP DL Downld'!$H$15</f>
        <v>0.54659120593235488</v>
      </c>
      <c r="C12" s="131"/>
      <c r="D12" s="2"/>
    </row>
    <row r="13" spans="1:4">
      <c r="B13" s="44">
        <f ca="1">B11*B12</f>
        <v>9062242.5633078516</v>
      </c>
      <c r="C13" s="129" t="s">
        <v>20</v>
      </c>
      <c r="D13" s="130"/>
    </row>
    <row r="14" spans="1:4">
      <c r="B14" s="44"/>
      <c r="C14" s="129"/>
      <c r="D14" s="2"/>
    </row>
    <row r="15" spans="1:4">
      <c r="B15" s="43"/>
      <c r="C15" s="127"/>
      <c r="D15" s="2"/>
    </row>
    <row r="16" spans="1:4">
      <c r="A16" s="2" t="s">
        <v>21</v>
      </c>
      <c r="B16" s="44">
        <f ca="1">B13</f>
        <v>9062242.5633078516</v>
      </c>
      <c r="C16" s="129" t="s">
        <v>20</v>
      </c>
      <c r="D16" s="2"/>
    </row>
    <row r="17" spans="1:4">
      <c r="B17" s="80">
        <f ca="1">'Alloc. Method'!E40</f>
        <v>0.6744</v>
      </c>
      <c r="C17" s="131"/>
      <c r="D17" s="2"/>
    </row>
    <row r="18" spans="1:4">
      <c r="B18" s="48">
        <f ca="1">B16*B17</f>
        <v>6111576.3846948147</v>
      </c>
      <c r="C18" s="132"/>
      <c r="D18" s="2"/>
    </row>
    <row r="19" spans="1:4">
      <c r="B19" s="43"/>
      <c r="C19" s="127"/>
      <c r="D19" s="2"/>
    </row>
    <row r="20" spans="1:4">
      <c r="B20" s="43"/>
      <c r="C20" s="127"/>
      <c r="D20" s="2"/>
    </row>
    <row r="21" spans="1:4">
      <c r="A21" s="2" t="s">
        <v>22</v>
      </c>
      <c r="B21" s="44">
        <f ca="1">B13</f>
        <v>9062242.5633078516</v>
      </c>
      <c r="C21" s="129" t="s">
        <v>20</v>
      </c>
      <c r="D21" s="2"/>
    </row>
    <row r="22" spans="1:4">
      <c r="B22" s="80">
        <f ca="1">'Alloc. Method'!F40</f>
        <v>0.3256</v>
      </c>
      <c r="C22" s="131"/>
      <c r="D22" s="2"/>
    </row>
    <row r="23" spans="1:4">
      <c r="B23" s="48">
        <f ca="1">B21*B22</f>
        <v>2950666.1786130364</v>
      </c>
      <c r="C23" s="133"/>
      <c r="D23" s="2"/>
    </row>
    <row r="24" spans="1:4">
      <c r="B24" s="43"/>
      <c r="C24" s="127"/>
      <c r="D24" s="2"/>
    </row>
    <row r="25" spans="1:4">
      <c r="B25" s="43"/>
      <c r="C25" s="127"/>
      <c r="D25" s="2"/>
    </row>
    <row r="26" spans="1:4">
      <c r="A26" s="2" t="s">
        <v>23</v>
      </c>
      <c r="B26" s="48">
        <f ca="1">B18+B23</f>
        <v>9062242.5633078516</v>
      </c>
      <c r="C26" s="129" t="s">
        <v>20</v>
      </c>
      <c r="D26" s="2"/>
    </row>
    <row r="27" spans="1:4">
      <c r="C27" s="127"/>
      <c r="D27" s="2"/>
    </row>
    <row r="28" spans="1:4">
      <c r="C28" s="56"/>
      <c r="D28" s="2"/>
    </row>
    <row r="29" spans="1:4">
      <c r="C29" s="56"/>
      <c r="D29" s="2"/>
    </row>
    <row r="30" spans="1:4">
      <c r="C30" s="56"/>
      <c r="D30" s="2"/>
    </row>
    <row r="31" spans="1:4" ht="17.399999999999999">
      <c r="B31" s="61"/>
      <c r="C31" s="56"/>
      <c r="D31" s="2"/>
    </row>
    <row r="32" spans="1:4">
      <c r="C32" s="56"/>
      <c r="D32" s="2"/>
    </row>
    <row r="33" spans="3:4">
      <c r="C33" s="56"/>
      <c r="D33" s="2"/>
    </row>
    <row r="34" spans="3:4">
      <c r="C34" s="56"/>
      <c r="D34" s="2"/>
    </row>
    <row r="35" spans="3:4">
      <c r="C35" s="56"/>
      <c r="D35" s="2"/>
    </row>
    <row r="36" spans="3:4">
      <c r="C36" s="56"/>
      <c r="D36" s="2"/>
    </row>
  </sheetData>
  <printOptions horizontalCentered="1"/>
  <pageMargins left="0" right="0" top="1" bottom="1" header="0.5" footer="0.5"/>
  <pageSetup fitToHeight="0" orientation="portrait" r:id="rId1"/>
  <headerFooter alignWithMargins="0"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3"/>
  <sheetViews>
    <sheetView zoomScaleNormal="100" workbookViewId="0">
      <selection activeCell="G30" sqref="G30"/>
    </sheetView>
  </sheetViews>
  <sheetFormatPr defaultRowHeight="14.4"/>
  <cols>
    <col min="1" max="1" width="39" customWidth="1"/>
    <col min="2" max="2" width="12.109375" customWidth="1"/>
    <col min="3" max="14" width="9.6640625" bestFit="1" customWidth="1"/>
    <col min="258" max="258" width="27.5546875" bestFit="1" customWidth="1"/>
    <col min="259" max="259" width="18.6640625" bestFit="1" customWidth="1"/>
    <col min="260" max="260" width="12.88671875" bestFit="1" customWidth="1"/>
    <col min="261" max="261" width="9.5546875" bestFit="1" customWidth="1"/>
    <col min="262" max="262" width="22" bestFit="1" customWidth="1"/>
    <col min="263" max="263" width="10.44140625" bestFit="1" customWidth="1"/>
    <col min="514" max="514" width="27.5546875" bestFit="1" customWidth="1"/>
    <col min="515" max="515" width="18.6640625" bestFit="1" customWidth="1"/>
    <col min="516" max="516" width="12.88671875" bestFit="1" customWidth="1"/>
    <col min="517" max="517" width="9.5546875" bestFit="1" customWidth="1"/>
    <col min="518" max="518" width="22" bestFit="1" customWidth="1"/>
    <col min="519" max="519" width="10.44140625" bestFit="1" customWidth="1"/>
    <col min="770" max="770" width="27.5546875" bestFit="1" customWidth="1"/>
    <col min="771" max="771" width="18.6640625" bestFit="1" customWidth="1"/>
    <col min="772" max="772" width="12.88671875" bestFit="1" customWidth="1"/>
    <col min="773" max="773" width="9.5546875" bestFit="1" customWidth="1"/>
    <col min="774" max="774" width="22" bestFit="1" customWidth="1"/>
    <col min="775" max="775" width="10.44140625" bestFit="1" customWidth="1"/>
    <col min="1026" max="1026" width="27.5546875" bestFit="1" customWidth="1"/>
    <col min="1027" max="1027" width="18.6640625" bestFit="1" customWidth="1"/>
    <col min="1028" max="1028" width="12.88671875" bestFit="1" customWidth="1"/>
    <col min="1029" max="1029" width="9.5546875" bestFit="1" customWidth="1"/>
    <col min="1030" max="1030" width="22" bestFit="1" customWidth="1"/>
    <col min="1031" max="1031" width="10.44140625" bestFit="1" customWidth="1"/>
    <col min="1282" max="1282" width="27.5546875" bestFit="1" customWidth="1"/>
    <col min="1283" max="1283" width="18.6640625" bestFit="1" customWidth="1"/>
    <col min="1284" max="1284" width="12.88671875" bestFit="1" customWidth="1"/>
    <col min="1285" max="1285" width="9.5546875" bestFit="1" customWidth="1"/>
    <col min="1286" max="1286" width="22" bestFit="1" customWidth="1"/>
    <col min="1287" max="1287" width="10.44140625" bestFit="1" customWidth="1"/>
    <col min="1538" max="1538" width="27.5546875" bestFit="1" customWidth="1"/>
    <col min="1539" max="1539" width="18.6640625" bestFit="1" customWidth="1"/>
    <col min="1540" max="1540" width="12.88671875" bestFit="1" customWidth="1"/>
    <col min="1541" max="1541" width="9.5546875" bestFit="1" customWidth="1"/>
    <col min="1542" max="1542" width="22" bestFit="1" customWidth="1"/>
    <col min="1543" max="1543" width="10.44140625" bestFit="1" customWidth="1"/>
    <col min="1794" max="1794" width="27.5546875" bestFit="1" customWidth="1"/>
    <col min="1795" max="1795" width="18.6640625" bestFit="1" customWidth="1"/>
    <col min="1796" max="1796" width="12.88671875" bestFit="1" customWidth="1"/>
    <col min="1797" max="1797" width="9.5546875" bestFit="1" customWidth="1"/>
    <col min="1798" max="1798" width="22" bestFit="1" customWidth="1"/>
    <col min="1799" max="1799" width="10.44140625" bestFit="1" customWidth="1"/>
    <col min="2050" max="2050" width="27.5546875" bestFit="1" customWidth="1"/>
    <col min="2051" max="2051" width="18.6640625" bestFit="1" customWidth="1"/>
    <col min="2052" max="2052" width="12.88671875" bestFit="1" customWidth="1"/>
    <col min="2053" max="2053" width="9.5546875" bestFit="1" customWidth="1"/>
    <col min="2054" max="2054" width="22" bestFit="1" customWidth="1"/>
    <col min="2055" max="2055" width="10.44140625" bestFit="1" customWidth="1"/>
    <col min="2306" max="2306" width="27.5546875" bestFit="1" customWidth="1"/>
    <col min="2307" max="2307" width="18.6640625" bestFit="1" customWidth="1"/>
    <col min="2308" max="2308" width="12.88671875" bestFit="1" customWidth="1"/>
    <col min="2309" max="2309" width="9.5546875" bestFit="1" customWidth="1"/>
    <col min="2310" max="2310" width="22" bestFit="1" customWidth="1"/>
    <col min="2311" max="2311" width="10.44140625" bestFit="1" customWidth="1"/>
    <col min="2562" max="2562" width="27.5546875" bestFit="1" customWidth="1"/>
    <col min="2563" max="2563" width="18.6640625" bestFit="1" customWidth="1"/>
    <col min="2564" max="2564" width="12.88671875" bestFit="1" customWidth="1"/>
    <col min="2565" max="2565" width="9.5546875" bestFit="1" customWidth="1"/>
    <col min="2566" max="2566" width="22" bestFit="1" customWidth="1"/>
    <col min="2567" max="2567" width="10.44140625" bestFit="1" customWidth="1"/>
    <col min="2818" max="2818" width="27.5546875" bestFit="1" customWidth="1"/>
    <col min="2819" max="2819" width="18.6640625" bestFit="1" customWidth="1"/>
    <col min="2820" max="2820" width="12.88671875" bestFit="1" customWidth="1"/>
    <col min="2821" max="2821" width="9.5546875" bestFit="1" customWidth="1"/>
    <col min="2822" max="2822" width="22" bestFit="1" customWidth="1"/>
    <col min="2823" max="2823" width="10.44140625" bestFit="1" customWidth="1"/>
    <col min="3074" max="3074" width="27.5546875" bestFit="1" customWidth="1"/>
    <col min="3075" max="3075" width="18.6640625" bestFit="1" customWidth="1"/>
    <col min="3076" max="3076" width="12.88671875" bestFit="1" customWidth="1"/>
    <col min="3077" max="3077" width="9.5546875" bestFit="1" customWidth="1"/>
    <col min="3078" max="3078" width="22" bestFit="1" customWidth="1"/>
    <col min="3079" max="3079" width="10.44140625" bestFit="1" customWidth="1"/>
    <col min="3330" max="3330" width="27.5546875" bestFit="1" customWidth="1"/>
    <col min="3331" max="3331" width="18.6640625" bestFit="1" customWidth="1"/>
    <col min="3332" max="3332" width="12.88671875" bestFit="1" customWidth="1"/>
    <col min="3333" max="3333" width="9.5546875" bestFit="1" customWidth="1"/>
    <col min="3334" max="3334" width="22" bestFit="1" customWidth="1"/>
    <col min="3335" max="3335" width="10.44140625" bestFit="1" customWidth="1"/>
    <col min="3586" max="3586" width="27.5546875" bestFit="1" customWidth="1"/>
    <col min="3587" max="3587" width="18.6640625" bestFit="1" customWidth="1"/>
    <col min="3588" max="3588" width="12.88671875" bestFit="1" customWidth="1"/>
    <col min="3589" max="3589" width="9.5546875" bestFit="1" customWidth="1"/>
    <col min="3590" max="3590" width="22" bestFit="1" customWidth="1"/>
    <col min="3591" max="3591" width="10.44140625" bestFit="1" customWidth="1"/>
    <col min="3842" max="3842" width="27.5546875" bestFit="1" customWidth="1"/>
    <col min="3843" max="3843" width="18.6640625" bestFit="1" customWidth="1"/>
    <col min="3844" max="3844" width="12.88671875" bestFit="1" customWidth="1"/>
    <col min="3845" max="3845" width="9.5546875" bestFit="1" customWidth="1"/>
    <col min="3846" max="3846" width="22" bestFit="1" customWidth="1"/>
    <col min="3847" max="3847" width="10.44140625" bestFit="1" customWidth="1"/>
    <col min="4098" max="4098" width="27.5546875" bestFit="1" customWidth="1"/>
    <col min="4099" max="4099" width="18.6640625" bestFit="1" customWidth="1"/>
    <col min="4100" max="4100" width="12.88671875" bestFit="1" customWidth="1"/>
    <col min="4101" max="4101" width="9.5546875" bestFit="1" customWidth="1"/>
    <col min="4102" max="4102" width="22" bestFit="1" customWidth="1"/>
    <col min="4103" max="4103" width="10.44140625" bestFit="1" customWidth="1"/>
    <col min="4354" max="4354" width="27.5546875" bestFit="1" customWidth="1"/>
    <col min="4355" max="4355" width="18.6640625" bestFit="1" customWidth="1"/>
    <col min="4356" max="4356" width="12.88671875" bestFit="1" customWidth="1"/>
    <col min="4357" max="4357" width="9.5546875" bestFit="1" customWidth="1"/>
    <col min="4358" max="4358" width="22" bestFit="1" customWidth="1"/>
    <col min="4359" max="4359" width="10.44140625" bestFit="1" customWidth="1"/>
    <col min="4610" max="4610" width="27.5546875" bestFit="1" customWidth="1"/>
    <col min="4611" max="4611" width="18.6640625" bestFit="1" customWidth="1"/>
    <col min="4612" max="4612" width="12.88671875" bestFit="1" customWidth="1"/>
    <col min="4613" max="4613" width="9.5546875" bestFit="1" customWidth="1"/>
    <col min="4614" max="4614" width="22" bestFit="1" customWidth="1"/>
    <col min="4615" max="4615" width="10.44140625" bestFit="1" customWidth="1"/>
    <col min="4866" max="4866" width="27.5546875" bestFit="1" customWidth="1"/>
    <col min="4867" max="4867" width="18.6640625" bestFit="1" customWidth="1"/>
    <col min="4868" max="4868" width="12.88671875" bestFit="1" customWidth="1"/>
    <col min="4869" max="4869" width="9.5546875" bestFit="1" customWidth="1"/>
    <col min="4870" max="4870" width="22" bestFit="1" customWidth="1"/>
    <col min="4871" max="4871" width="10.44140625" bestFit="1" customWidth="1"/>
    <col min="5122" max="5122" width="27.5546875" bestFit="1" customWidth="1"/>
    <col min="5123" max="5123" width="18.6640625" bestFit="1" customWidth="1"/>
    <col min="5124" max="5124" width="12.88671875" bestFit="1" customWidth="1"/>
    <col min="5125" max="5125" width="9.5546875" bestFit="1" customWidth="1"/>
    <col min="5126" max="5126" width="22" bestFit="1" customWidth="1"/>
    <col min="5127" max="5127" width="10.44140625" bestFit="1" customWidth="1"/>
    <col min="5378" max="5378" width="27.5546875" bestFit="1" customWidth="1"/>
    <col min="5379" max="5379" width="18.6640625" bestFit="1" customWidth="1"/>
    <col min="5380" max="5380" width="12.88671875" bestFit="1" customWidth="1"/>
    <col min="5381" max="5381" width="9.5546875" bestFit="1" customWidth="1"/>
    <col min="5382" max="5382" width="22" bestFit="1" customWidth="1"/>
    <col min="5383" max="5383" width="10.44140625" bestFit="1" customWidth="1"/>
    <col min="5634" max="5634" width="27.5546875" bestFit="1" customWidth="1"/>
    <col min="5635" max="5635" width="18.6640625" bestFit="1" customWidth="1"/>
    <col min="5636" max="5636" width="12.88671875" bestFit="1" customWidth="1"/>
    <col min="5637" max="5637" width="9.5546875" bestFit="1" customWidth="1"/>
    <col min="5638" max="5638" width="22" bestFit="1" customWidth="1"/>
    <col min="5639" max="5639" width="10.44140625" bestFit="1" customWidth="1"/>
    <col min="5890" max="5890" width="27.5546875" bestFit="1" customWidth="1"/>
    <col min="5891" max="5891" width="18.6640625" bestFit="1" customWidth="1"/>
    <col min="5892" max="5892" width="12.88671875" bestFit="1" customWidth="1"/>
    <col min="5893" max="5893" width="9.5546875" bestFit="1" customWidth="1"/>
    <col min="5894" max="5894" width="22" bestFit="1" customWidth="1"/>
    <col min="5895" max="5895" width="10.44140625" bestFit="1" customWidth="1"/>
    <col min="6146" max="6146" width="27.5546875" bestFit="1" customWidth="1"/>
    <col min="6147" max="6147" width="18.6640625" bestFit="1" customWidth="1"/>
    <col min="6148" max="6148" width="12.88671875" bestFit="1" customWidth="1"/>
    <col min="6149" max="6149" width="9.5546875" bestFit="1" customWidth="1"/>
    <col min="6150" max="6150" width="22" bestFit="1" customWidth="1"/>
    <col min="6151" max="6151" width="10.44140625" bestFit="1" customWidth="1"/>
    <col min="6402" max="6402" width="27.5546875" bestFit="1" customWidth="1"/>
    <col min="6403" max="6403" width="18.6640625" bestFit="1" customWidth="1"/>
    <col min="6404" max="6404" width="12.88671875" bestFit="1" customWidth="1"/>
    <col min="6405" max="6405" width="9.5546875" bestFit="1" customWidth="1"/>
    <col min="6406" max="6406" width="22" bestFit="1" customWidth="1"/>
    <col min="6407" max="6407" width="10.44140625" bestFit="1" customWidth="1"/>
    <col min="6658" max="6658" width="27.5546875" bestFit="1" customWidth="1"/>
    <col min="6659" max="6659" width="18.6640625" bestFit="1" customWidth="1"/>
    <col min="6660" max="6660" width="12.88671875" bestFit="1" customWidth="1"/>
    <col min="6661" max="6661" width="9.5546875" bestFit="1" customWidth="1"/>
    <col min="6662" max="6662" width="22" bestFit="1" customWidth="1"/>
    <col min="6663" max="6663" width="10.44140625" bestFit="1" customWidth="1"/>
    <col min="6914" max="6914" width="27.5546875" bestFit="1" customWidth="1"/>
    <col min="6915" max="6915" width="18.6640625" bestFit="1" customWidth="1"/>
    <col min="6916" max="6916" width="12.88671875" bestFit="1" customWidth="1"/>
    <col min="6917" max="6917" width="9.5546875" bestFit="1" customWidth="1"/>
    <col min="6918" max="6918" width="22" bestFit="1" customWidth="1"/>
    <col min="6919" max="6919" width="10.44140625" bestFit="1" customWidth="1"/>
    <col min="7170" max="7170" width="27.5546875" bestFit="1" customWidth="1"/>
    <col min="7171" max="7171" width="18.6640625" bestFit="1" customWidth="1"/>
    <col min="7172" max="7172" width="12.88671875" bestFit="1" customWidth="1"/>
    <col min="7173" max="7173" width="9.5546875" bestFit="1" customWidth="1"/>
    <col min="7174" max="7174" width="22" bestFit="1" customWidth="1"/>
    <col min="7175" max="7175" width="10.44140625" bestFit="1" customWidth="1"/>
    <col min="7426" max="7426" width="27.5546875" bestFit="1" customWidth="1"/>
    <col min="7427" max="7427" width="18.6640625" bestFit="1" customWidth="1"/>
    <col min="7428" max="7428" width="12.88671875" bestFit="1" customWidth="1"/>
    <col min="7429" max="7429" width="9.5546875" bestFit="1" customWidth="1"/>
    <col min="7430" max="7430" width="22" bestFit="1" customWidth="1"/>
    <col min="7431" max="7431" width="10.44140625" bestFit="1" customWidth="1"/>
    <col min="7682" max="7682" width="27.5546875" bestFit="1" customWidth="1"/>
    <col min="7683" max="7683" width="18.6640625" bestFit="1" customWidth="1"/>
    <col min="7684" max="7684" width="12.88671875" bestFit="1" customWidth="1"/>
    <col min="7685" max="7685" width="9.5546875" bestFit="1" customWidth="1"/>
    <col min="7686" max="7686" width="22" bestFit="1" customWidth="1"/>
    <col min="7687" max="7687" width="10.44140625" bestFit="1" customWidth="1"/>
    <col min="7938" max="7938" width="27.5546875" bestFit="1" customWidth="1"/>
    <col min="7939" max="7939" width="18.6640625" bestFit="1" customWidth="1"/>
    <col min="7940" max="7940" width="12.88671875" bestFit="1" customWidth="1"/>
    <col min="7941" max="7941" width="9.5546875" bestFit="1" customWidth="1"/>
    <col min="7942" max="7942" width="22" bestFit="1" customWidth="1"/>
    <col min="7943" max="7943" width="10.44140625" bestFit="1" customWidth="1"/>
    <col min="8194" max="8194" width="27.5546875" bestFit="1" customWidth="1"/>
    <col min="8195" max="8195" width="18.6640625" bestFit="1" customWidth="1"/>
    <col min="8196" max="8196" width="12.88671875" bestFit="1" customWidth="1"/>
    <col min="8197" max="8197" width="9.5546875" bestFit="1" customWidth="1"/>
    <col min="8198" max="8198" width="22" bestFit="1" customWidth="1"/>
    <col min="8199" max="8199" width="10.44140625" bestFit="1" customWidth="1"/>
    <col min="8450" max="8450" width="27.5546875" bestFit="1" customWidth="1"/>
    <col min="8451" max="8451" width="18.6640625" bestFit="1" customWidth="1"/>
    <col min="8452" max="8452" width="12.88671875" bestFit="1" customWidth="1"/>
    <col min="8453" max="8453" width="9.5546875" bestFit="1" customWidth="1"/>
    <col min="8454" max="8454" width="22" bestFit="1" customWidth="1"/>
    <col min="8455" max="8455" width="10.44140625" bestFit="1" customWidth="1"/>
    <col min="8706" max="8706" width="27.5546875" bestFit="1" customWidth="1"/>
    <col min="8707" max="8707" width="18.6640625" bestFit="1" customWidth="1"/>
    <col min="8708" max="8708" width="12.88671875" bestFit="1" customWidth="1"/>
    <col min="8709" max="8709" width="9.5546875" bestFit="1" customWidth="1"/>
    <col min="8710" max="8710" width="22" bestFit="1" customWidth="1"/>
    <col min="8711" max="8711" width="10.44140625" bestFit="1" customWidth="1"/>
    <col min="8962" max="8962" width="27.5546875" bestFit="1" customWidth="1"/>
    <col min="8963" max="8963" width="18.6640625" bestFit="1" customWidth="1"/>
    <col min="8964" max="8964" width="12.88671875" bestFit="1" customWidth="1"/>
    <col min="8965" max="8965" width="9.5546875" bestFit="1" customWidth="1"/>
    <col min="8966" max="8966" width="22" bestFit="1" customWidth="1"/>
    <col min="8967" max="8967" width="10.44140625" bestFit="1" customWidth="1"/>
    <col min="9218" max="9218" width="27.5546875" bestFit="1" customWidth="1"/>
    <col min="9219" max="9219" width="18.6640625" bestFit="1" customWidth="1"/>
    <col min="9220" max="9220" width="12.88671875" bestFit="1" customWidth="1"/>
    <col min="9221" max="9221" width="9.5546875" bestFit="1" customWidth="1"/>
    <col min="9222" max="9222" width="22" bestFit="1" customWidth="1"/>
    <col min="9223" max="9223" width="10.44140625" bestFit="1" customWidth="1"/>
    <col min="9474" max="9474" width="27.5546875" bestFit="1" customWidth="1"/>
    <col min="9475" max="9475" width="18.6640625" bestFit="1" customWidth="1"/>
    <col min="9476" max="9476" width="12.88671875" bestFit="1" customWidth="1"/>
    <col min="9477" max="9477" width="9.5546875" bestFit="1" customWidth="1"/>
    <col min="9478" max="9478" width="22" bestFit="1" customWidth="1"/>
    <col min="9479" max="9479" width="10.44140625" bestFit="1" customWidth="1"/>
    <col min="9730" max="9730" width="27.5546875" bestFit="1" customWidth="1"/>
    <col min="9731" max="9731" width="18.6640625" bestFit="1" customWidth="1"/>
    <col min="9732" max="9732" width="12.88671875" bestFit="1" customWidth="1"/>
    <col min="9733" max="9733" width="9.5546875" bestFit="1" customWidth="1"/>
    <col min="9734" max="9734" width="22" bestFit="1" customWidth="1"/>
    <col min="9735" max="9735" width="10.44140625" bestFit="1" customWidth="1"/>
    <col min="9986" max="9986" width="27.5546875" bestFit="1" customWidth="1"/>
    <col min="9987" max="9987" width="18.6640625" bestFit="1" customWidth="1"/>
    <col min="9988" max="9988" width="12.88671875" bestFit="1" customWidth="1"/>
    <col min="9989" max="9989" width="9.5546875" bestFit="1" customWidth="1"/>
    <col min="9990" max="9990" width="22" bestFit="1" customWidth="1"/>
    <col min="9991" max="9991" width="10.44140625" bestFit="1" customWidth="1"/>
    <col min="10242" max="10242" width="27.5546875" bestFit="1" customWidth="1"/>
    <col min="10243" max="10243" width="18.6640625" bestFit="1" customWidth="1"/>
    <col min="10244" max="10244" width="12.88671875" bestFit="1" customWidth="1"/>
    <col min="10245" max="10245" width="9.5546875" bestFit="1" customWidth="1"/>
    <col min="10246" max="10246" width="22" bestFit="1" customWidth="1"/>
    <col min="10247" max="10247" width="10.44140625" bestFit="1" customWidth="1"/>
    <col min="10498" max="10498" width="27.5546875" bestFit="1" customWidth="1"/>
    <col min="10499" max="10499" width="18.6640625" bestFit="1" customWidth="1"/>
    <col min="10500" max="10500" width="12.88671875" bestFit="1" customWidth="1"/>
    <col min="10501" max="10501" width="9.5546875" bestFit="1" customWidth="1"/>
    <col min="10502" max="10502" width="22" bestFit="1" customWidth="1"/>
    <col min="10503" max="10503" width="10.44140625" bestFit="1" customWidth="1"/>
    <col min="10754" max="10754" width="27.5546875" bestFit="1" customWidth="1"/>
    <col min="10755" max="10755" width="18.6640625" bestFit="1" customWidth="1"/>
    <col min="10756" max="10756" width="12.88671875" bestFit="1" customWidth="1"/>
    <col min="10757" max="10757" width="9.5546875" bestFit="1" customWidth="1"/>
    <col min="10758" max="10758" width="22" bestFit="1" customWidth="1"/>
    <col min="10759" max="10759" width="10.44140625" bestFit="1" customWidth="1"/>
    <col min="11010" max="11010" width="27.5546875" bestFit="1" customWidth="1"/>
    <col min="11011" max="11011" width="18.6640625" bestFit="1" customWidth="1"/>
    <col min="11012" max="11012" width="12.88671875" bestFit="1" customWidth="1"/>
    <col min="11013" max="11013" width="9.5546875" bestFit="1" customWidth="1"/>
    <col min="11014" max="11014" width="22" bestFit="1" customWidth="1"/>
    <col min="11015" max="11015" width="10.44140625" bestFit="1" customWidth="1"/>
    <col min="11266" max="11266" width="27.5546875" bestFit="1" customWidth="1"/>
    <col min="11267" max="11267" width="18.6640625" bestFit="1" customWidth="1"/>
    <col min="11268" max="11268" width="12.88671875" bestFit="1" customWidth="1"/>
    <col min="11269" max="11269" width="9.5546875" bestFit="1" customWidth="1"/>
    <col min="11270" max="11270" width="22" bestFit="1" customWidth="1"/>
    <col min="11271" max="11271" width="10.44140625" bestFit="1" customWidth="1"/>
    <col min="11522" max="11522" width="27.5546875" bestFit="1" customWidth="1"/>
    <col min="11523" max="11523" width="18.6640625" bestFit="1" customWidth="1"/>
    <col min="11524" max="11524" width="12.88671875" bestFit="1" customWidth="1"/>
    <col min="11525" max="11525" width="9.5546875" bestFit="1" customWidth="1"/>
    <col min="11526" max="11526" width="22" bestFit="1" customWidth="1"/>
    <col min="11527" max="11527" width="10.44140625" bestFit="1" customWidth="1"/>
    <col min="11778" max="11778" width="27.5546875" bestFit="1" customWidth="1"/>
    <col min="11779" max="11779" width="18.6640625" bestFit="1" customWidth="1"/>
    <col min="11780" max="11780" width="12.88671875" bestFit="1" customWidth="1"/>
    <col min="11781" max="11781" width="9.5546875" bestFit="1" customWidth="1"/>
    <col min="11782" max="11782" width="22" bestFit="1" customWidth="1"/>
    <col min="11783" max="11783" width="10.44140625" bestFit="1" customWidth="1"/>
    <col min="12034" max="12034" width="27.5546875" bestFit="1" customWidth="1"/>
    <col min="12035" max="12035" width="18.6640625" bestFit="1" customWidth="1"/>
    <col min="12036" max="12036" width="12.88671875" bestFit="1" customWidth="1"/>
    <col min="12037" max="12037" width="9.5546875" bestFit="1" customWidth="1"/>
    <col min="12038" max="12038" width="22" bestFit="1" customWidth="1"/>
    <col min="12039" max="12039" width="10.44140625" bestFit="1" customWidth="1"/>
    <col min="12290" max="12290" width="27.5546875" bestFit="1" customWidth="1"/>
    <col min="12291" max="12291" width="18.6640625" bestFit="1" customWidth="1"/>
    <col min="12292" max="12292" width="12.88671875" bestFit="1" customWidth="1"/>
    <col min="12293" max="12293" width="9.5546875" bestFit="1" customWidth="1"/>
    <col min="12294" max="12294" width="22" bestFit="1" customWidth="1"/>
    <col min="12295" max="12295" width="10.44140625" bestFit="1" customWidth="1"/>
    <col min="12546" max="12546" width="27.5546875" bestFit="1" customWidth="1"/>
    <col min="12547" max="12547" width="18.6640625" bestFit="1" customWidth="1"/>
    <col min="12548" max="12548" width="12.88671875" bestFit="1" customWidth="1"/>
    <col min="12549" max="12549" width="9.5546875" bestFit="1" customWidth="1"/>
    <col min="12550" max="12550" width="22" bestFit="1" customWidth="1"/>
    <col min="12551" max="12551" width="10.44140625" bestFit="1" customWidth="1"/>
    <col min="12802" max="12802" width="27.5546875" bestFit="1" customWidth="1"/>
    <col min="12803" max="12803" width="18.6640625" bestFit="1" customWidth="1"/>
    <col min="12804" max="12804" width="12.88671875" bestFit="1" customWidth="1"/>
    <col min="12805" max="12805" width="9.5546875" bestFit="1" customWidth="1"/>
    <col min="12806" max="12806" width="22" bestFit="1" customWidth="1"/>
    <col min="12807" max="12807" width="10.44140625" bestFit="1" customWidth="1"/>
    <col min="13058" max="13058" width="27.5546875" bestFit="1" customWidth="1"/>
    <col min="13059" max="13059" width="18.6640625" bestFit="1" customWidth="1"/>
    <col min="13060" max="13060" width="12.88671875" bestFit="1" customWidth="1"/>
    <col min="13061" max="13061" width="9.5546875" bestFit="1" customWidth="1"/>
    <col min="13062" max="13062" width="22" bestFit="1" customWidth="1"/>
    <col min="13063" max="13063" width="10.44140625" bestFit="1" customWidth="1"/>
    <col min="13314" max="13314" width="27.5546875" bestFit="1" customWidth="1"/>
    <col min="13315" max="13315" width="18.6640625" bestFit="1" customWidth="1"/>
    <col min="13316" max="13316" width="12.88671875" bestFit="1" customWidth="1"/>
    <col min="13317" max="13317" width="9.5546875" bestFit="1" customWidth="1"/>
    <col min="13318" max="13318" width="22" bestFit="1" customWidth="1"/>
    <col min="13319" max="13319" width="10.44140625" bestFit="1" customWidth="1"/>
    <col min="13570" max="13570" width="27.5546875" bestFit="1" customWidth="1"/>
    <col min="13571" max="13571" width="18.6640625" bestFit="1" customWidth="1"/>
    <col min="13572" max="13572" width="12.88671875" bestFit="1" customWidth="1"/>
    <col min="13573" max="13573" width="9.5546875" bestFit="1" customWidth="1"/>
    <col min="13574" max="13574" width="22" bestFit="1" customWidth="1"/>
    <col min="13575" max="13575" width="10.44140625" bestFit="1" customWidth="1"/>
    <col min="13826" max="13826" width="27.5546875" bestFit="1" customWidth="1"/>
    <col min="13827" max="13827" width="18.6640625" bestFit="1" customWidth="1"/>
    <col min="13828" max="13828" width="12.88671875" bestFit="1" customWidth="1"/>
    <col min="13829" max="13829" width="9.5546875" bestFit="1" customWidth="1"/>
    <col min="13830" max="13830" width="22" bestFit="1" customWidth="1"/>
    <col min="13831" max="13831" width="10.44140625" bestFit="1" customWidth="1"/>
    <col min="14082" max="14082" width="27.5546875" bestFit="1" customWidth="1"/>
    <col min="14083" max="14083" width="18.6640625" bestFit="1" customWidth="1"/>
    <col min="14084" max="14084" width="12.88671875" bestFit="1" customWidth="1"/>
    <col min="14085" max="14085" width="9.5546875" bestFit="1" customWidth="1"/>
    <col min="14086" max="14086" width="22" bestFit="1" customWidth="1"/>
    <col min="14087" max="14087" width="10.44140625" bestFit="1" customWidth="1"/>
    <col min="14338" max="14338" width="27.5546875" bestFit="1" customWidth="1"/>
    <col min="14339" max="14339" width="18.6640625" bestFit="1" customWidth="1"/>
    <col min="14340" max="14340" width="12.88671875" bestFit="1" customWidth="1"/>
    <col min="14341" max="14341" width="9.5546875" bestFit="1" customWidth="1"/>
    <col min="14342" max="14342" width="22" bestFit="1" customWidth="1"/>
    <col min="14343" max="14343" width="10.44140625" bestFit="1" customWidth="1"/>
    <col min="14594" max="14594" width="27.5546875" bestFit="1" customWidth="1"/>
    <col min="14595" max="14595" width="18.6640625" bestFit="1" customWidth="1"/>
    <col min="14596" max="14596" width="12.88671875" bestFit="1" customWidth="1"/>
    <col min="14597" max="14597" width="9.5546875" bestFit="1" customWidth="1"/>
    <col min="14598" max="14598" width="22" bestFit="1" customWidth="1"/>
    <col min="14599" max="14599" width="10.44140625" bestFit="1" customWidth="1"/>
    <col min="14850" max="14850" width="27.5546875" bestFit="1" customWidth="1"/>
    <col min="14851" max="14851" width="18.6640625" bestFit="1" customWidth="1"/>
    <col min="14852" max="14852" width="12.88671875" bestFit="1" customWidth="1"/>
    <col min="14853" max="14853" width="9.5546875" bestFit="1" customWidth="1"/>
    <col min="14854" max="14854" width="22" bestFit="1" customWidth="1"/>
    <col min="14855" max="14855" width="10.44140625" bestFit="1" customWidth="1"/>
    <col min="15106" max="15106" width="27.5546875" bestFit="1" customWidth="1"/>
    <col min="15107" max="15107" width="18.6640625" bestFit="1" customWidth="1"/>
    <col min="15108" max="15108" width="12.88671875" bestFit="1" customWidth="1"/>
    <col min="15109" max="15109" width="9.5546875" bestFit="1" customWidth="1"/>
    <col min="15110" max="15110" width="22" bestFit="1" customWidth="1"/>
    <col min="15111" max="15111" width="10.44140625" bestFit="1" customWidth="1"/>
    <col min="15362" max="15362" width="27.5546875" bestFit="1" customWidth="1"/>
    <col min="15363" max="15363" width="18.6640625" bestFit="1" customWidth="1"/>
    <col min="15364" max="15364" width="12.88671875" bestFit="1" customWidth="1"/>
    <col min="15365" max="15365" width="9.5546875" bestFit="1" customWidth="1"/>
    <col min="15366" max="15366" width="22" bestFit="1" customWidth="1"/>
    <col min="15367" max="15367" width="10.44140625" bestFit="1" customWidth="1"/>
    <col min="15618" max="15618" width="27.5546875" bestFit="1" customWidth="1"/>
    <col min="15619" max="15619" width="18.6640625" bestFit="1" customWidth="1"/>
    <col min="15620" max="15620" width="12.88671875" bestFit="1" customWidth="1"/>
    <col min="15621" max="15621" width="9.5546875" bestFit="1" customWidth="1"/>
    <col min="15622" max="15622" width="22" bestFit="1" customWidth="1"/>
    <col min="15623" max="15623" width="10.44140625" bestFit="1" customWidth="1"/>
    <col min="15874" max="15874" width="27.5546875" bestFit="1" customWidth="1"/>
    <col min="15875" max="15875" width="18.6640625" bestFit="1" customWidth="1"/>
    <col min="15876" max="15876" width="12.88671875" bestFit="1" customWidth="1"/>
    <col min="15877" max="15877" width="9.5546875" bestFit="1" customWidth="1"/>
    <col min="15878" max="15878" width="22" bestFit="1" customWidth="1"/>
    <col min="15879" max="15879" width="10.44140625" bestFit="1" customWidth="1"/>
    <col min="16130" max="16130" width="27.5546875" bestFit="1" customWidth="1"/>
    <col min="16131" max="16131" width="18.6640625" bestFit="1" customWidth="1"/>
    <col min="16132" max="16132" width="12.88671875" bestFit="1" customWidth="1"/>
    <col min="16133" max="16133" width="9.5546875" bestFit="1" customWidth="1"/>
    <col min="16134" max="16134" width="22" bestFit="1" customWidth="1"/>
    <col min="16135" max="16135" width="10.44140625" bestFit="1" customWidth="1"/>
  </cols>
  <sheetData>
    <row r="1" spans="1:24">
      <c r="A1" s="107" t="s">
        <v>78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</row>
    <row r="2" spans="1:24">
      <c r="A2" s="107" t="s">
        <v>99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</row>
    <row r="3" spans="1:24">
      <c r="A3" s="107" t="s">
        <v>79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</row>
    <row r="4" spans="1:24">
      <c r="A4" s="107" t="s">
        <v>80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</row>
    <row r="5" spans="1:24">
      <c r="A5" s="107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</row>
    <row r="6" spans="1:24">
      <c r="A6" s="108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</row>
    <row r="7" spans="1:24">
      <c r="A7" s="109" t="s">
        <v>81</v>
      </c>
      <c r="B7" s="126" t="s">
        <v>82</v>
      </c>
      <c r="C7" s="126" t="s">
        <v>98</v>
      </c>
      <c r="D7" s="126" t="s">
        <v>97</v>
      </c>
      <c r="E7" s="126" t="s">
        <v>96</v>
      </c>
      <c r="F7" s="126" t="s">
        <v>83</v>
      </c>
      <c r="G7" s="126" t="s">
        <v>84</v>
      </c>
      <c r="H7" s="126" t="s">
        <v>85</v>
      </c>
      <c r="I7" s="126" t="s">
        <v>86</v>
      </c>
      <c r="J7" s="126" t="s">
        <v>87</v>
      </c>
      <c r="K7" s="126" t="s">
        <v>88</v>
      </c>
      <c r="L7" s="126" t="s">
        <v>89</v>
      </c>
      <c r="M7" s="126" t="s">
        <v>90</v>
      </c>
      <c r="N7" s="126" t="s">
        <v>91</v>
      </c>
      <c r="O7" s="108"/>
      <c r="P7" s="108"/>
      <c r="Q7" s="108"/>
      <c r="R7" s="108"/>
      <c r="S7" s="108"/>
      <c r="T7" s="108"/>
      <c r="U7" s="108"/>
      <c r="V7" s="108"/>
      <c r="W7" s="108"/>
      <c r="X7" s="108"/>
    </row>
    <row r="8" spans="1:24">
      <c r="A8" s="110" t="s">
        <v>92</v>
      </c>
      <c r="B8" s="144">
        <f>SUM(C8:N8)</f>
        <v>16579561.59</v>
      </c>
      <c r="C8" s="144">
        <v>1678475.39</v>
      </c>
      <c r="D8" s="144">
        <v>1146916.67</v>
      </c>
      <c r="E8" s="144">
        <v>1146916.67</v>
      </c>
      <c r="F8" s="144">
        <v>1146916.67</v>
      </c>
      <c r="G8" s="144">
        <v>1146916.67</v>
      </c>
      <c r="H8" s="144">
        <v>1146916.67</v>
      </c>
      <c r="I8" s="144">
        <v>1148885.51</v>
      </c>
      <c r="J8" s="144">
        <v>1146916.67</v>
      </c>
      <c r="K8" s="144">
        <v>1146916.67</v>
      </c>
      <c r="L8" s="144">
        <v>1907928</v>
      </c>
      <c r="M8" s="144">
        <v>1907928</v>
      </c>
      <c r="N8" s="144">
        <v>1907928</v>
      </c>
      <c r="O8" s="108"/>
      <c r="P8" s="108"/>
      <c r="Q8" s="108"/>
      <c r="R8" s="108"/>
      <c r="S8" s="108"/>
      <c r="T8" s="108"/>
      <c r="U8" s="108"/>
      <c r="V8" s="108"/>
      <c r="W8" s="108"/>
      <c r="X8" s="108"/>
    </row>
    <row r="9" spans="1:24">
      <c r="A9" s="111" t="s">
        <v>93</v>
      </c>
      <c r="B9" s="144">
        <f>SUM(C9:N9)</f>
        <v>16579561.59</v>
      </c>
      <c r="C9" s="144">
        <v>1678475.39</v>
      </c>
      <c r="D9" s="145">
        <v>1146916.67</v>
      </c>
      <c r="E9" s="145">
        <v>1146916.67</v>
      </c>
      <c r="F9" s="145">
        <v>1146916.67</v>
      </c>
      <c r="G9" s="145">
        <v>1146916.67</v>
      </c>
      <c r="H9" s="145">
        <v>1146916.67</v>
      </c>
      <c r="I9" s="144">
        <v>1148885.51</v>
      </c>
      <c r="J9" s="145">
        <v>1146916.67</v>
      </c>
      <c r="K9" s="145">
        <v>1146916.67</v>
      </c>
      <c r="L9" s="145">
        <v>1907928</v>
      </c>
      <c r="M9" s="145">
        <v>1907928</v>
      </c>
      <c r="N9" s="145">
        <v>1907928</v>
      </c>
      <c r="O9" s="108"/>
      <c r="P9" s="108"/>
      <c r="Q9" s="108"/>
      <c r="R9" s="108"/>
      <c r="S9" s="108"/>
      <c r="T9" s="108"/>
      <c r="U9" s="108"/>
      <c r="V9" s="108"/>
      <c r="W9" s="108"/>
      <c r="X9" s="108"/>
    </row>
    <row r="10" spans="1:24">
      <c r="A10" s="112" t="s">
        <v>94</v>
      </c>
      <c r="B10" s="146">
        <f t="shared" ref="B10:N10" si="0">B9</f>
        <v>16579561.59</v>
      </c>
      <c r="C10" s="146">
        <f t="shared" si="0"/>
        <v>1678475.39</v>
      </c>
      <c r="D10" s="146">
        <f t="shared" si="0"/>
        <v>1146916.67</v>
      </c>
      <c r="E10" s="146">
        <f t="shared" si="0"/>
        <v>1146916.67</v>
      </c>
      <c r="F10" s="146">
        <f t="shared" si="0"/>
        <v>1146916.67</v>
      </c>
      <c r="G10" s="146">
        <f t="shared" si="0"/>
        <v>1146916.67</v>
      </c>
      <c r="H10" s="146">
        <f t="shared" si="0"/>
        <v>1146916.67</v>
      </c>
      <c r="I10" s="146">
        <f t="shared" si="0"/>
        <v>1148885.51</v>
      </c>
      <c r="J10" s="146">
        <f t="shared" si="0"/>
        <v>1146916.67</v>
      </c>
      <c r="K10" s="146">
        <f t="shared" si="0"/>
        <v>1146916.67</v>
      </c>
      <c r="L10" s="146">
        <f t="shared" si="0"/>
        <v>1907928</v>
      </c>
      <c r="M10" s="146">
        <f t="shared" si="0"/>
        <v>1907928</v>
      </c>
      <c r="N10" s="146">
        <f t="shared" si="0"/>
        <v>1907928</v>
      </c>
      <c r="O10" s="108"/>
      <c r="P10" s="108"/>
      <c r="Q10" s="108"/>
      <c r="R10" s="108"/>
      <c r="S10" s="108"/>
      <c r="T10" s="108"/>
      <c r="U10" s="108"/>
      <c r="V10" s="108"/>
      <c r="W10" s="108"/>
      <c r="X10" s="108"/>
    </row>
    <row r="11" spans="1:24">
      <c r="A11" s="108"/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</row>
    <row r="12" spans="1:24">
      <c r="A12" s="108"/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</row>
    <row r="13" spans="1:24" ht="21">
      <c r="A13" s="108"/>
      <c r="B13" s="113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</row>
  </sheetData>
  <pageMargins left="0.7" right="0.7" top="0.75" bottom="0.75" header="0.3" footer="0.3"/>
  <pageSetup scale="4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D29"/>
  <sheetViews>
    <sheetView workbookViewId="0">
      <selection activeCell="B24" sqref="B24"/>
    </sheetView>
  </sheetViews>
  <sheetFormatPr defaultColWidth="9.109375" defaultRowHeight="13.2"/>
  <cols>
    <col min="1" max="1" width="26.44140625" style="2" bestFit="1" customWidth="1"/>
    <col min="2" max="2" width="31.6640625" style="2" bestFit="1" customWidth="1"/>
    <col min="3" max="3" width="4.33203125" style="51" customWidth="1"/>
    <col min="4" max="4" width="14.44140625" style="1" bestFit="1" customWidth="1"/>
    <col min="5" max="16384" width="9.109375" style="1"/>
  </cols>
  <sheetData>
    <row r="1" spans="1:4" ht="13.8">
      <c r="A1" s="28" t="s">
        <v>0</v>
      </c>
      <c r="B1" s="29"/>
      <c r="C1" s="30"/>
    </row>
    <row r="2" spans="1:4" ht="13.8">
      <c r="A2" s="31" t="s">
        <v>24</v>
      </c>
      <c r="B2" s="29"/>
      <c r="C2" s="32"/>
    </row>
    <row r="3" spans="1:4">
      <c r="A3" s="33" t="str">
        <f>'Qualified - Actual'!A3</f>
        <v>Test Year: Oct 2015  - Sept 2016</v>
      </c>
      <c r="B3" s="29"/>
      <c r="C3" s="32"/>
    </row>
    <row r="4" spans="1:4">
      <c r="A4" s="33"/>
      <c r="B4" s="29"/>
      <c r="C4" s="32"/>
    </row>
    <row r="5" spans="1:4" ht="13.8" thickBot="1">
      <c r="A5" s="34"/>
      <c r="B5" s="34"/>
      <c r="C5" s="35"/>
    </row>
    <row r="6" spans="1:4" ht="13.8" thickBot="1">
      <c r="A6" s="36" t="s">
        <v>15</v>
      </c>
      <c r="B6" s="37" t="s">
        <v>25</v>
      </c>
      <c r="C6" s="38"/>
    </row>
    <row r="7" spans="1:4" ht="13.8" thickTop="1">
      <c r="A7" s="52" t="s">
        <v>26</v>
      </c>
      <c r="B7" s="39">
        <f>'Restated 4Y Average'!B12</f>
        <v>21525000</v>
      </c>
      <c r="C7" s="40"/>
    </row>
    <row r="8" spans="1:4">
      <c r="A8" s="2" t="s">
        <v>17</v>
      </c>
      <c r="B8" s="41">
        <f>B7</f>
        <v>21525000</v>
      </c>
      <c r="C8" s="42" t="s">
        <v>18</v>
      </c>
    </row>
    <row r="9" spans="1:4">
      <c r="B9" s="41"/>
      <c r="C9" s="42"/>
    </row>
    <row r="10" spans="1:4">
      <c r="B10" s="43"/>
      <c r="C10" s="35"/>
    </row>
    <row r="11" spans="1:4">
      <c r="A11" s="2" t="s">
        <v>19</v>
      </c>
      <c r="B11" s="44">
        <f>B8</f>
        <v>21525000</v>
      </c>
      <c r="C11" s="45" t="str">
        <f>C8</f>
        <v>r1</v>
      </c>
      <c r="D11" s="46"/>
    </row>
    <row r="12" spans="1:4">
      <c r="B12" s="80">
        <f ca="1">'Qualified - Actual'!B12</f>
        <v>0.54659120593235488</v>
      </c>
      <c r="C12" s="47"/>
    </row>
    <row r="13" spans="1:4">
      <c r="B13" s="44">
        <f ca="1">B11*B12</f>
        <v>11765375.707693938</v>
      </c>
      <c r="C13" s="45" t="s">
        <v>20</v>
      </c>
      <c r="D13" s="46"/>
    </row>
    <row r="14" spans="1:4">
      <c r="B14" s="44"/>
      <c r="C14" s="45"/>
    </row>
    <row r="15" spans="1:4">
      <c r="B15" s="43"/>
      <c r="C15" s="35"/>
    </row>
    <row r="16" spans="1:4">
      <c r="A16" s="2" t="s">
        <v>21</v>
      </c>
      <c r="B16" s="44">
        <f ca="1">B13</f>
        <v>11765375.707693938</v>
      </c>
      <c r="C16" s="45" t="s">
        <v>20</v>
      </c>
    </row>
    <row r="17" spans="1:3">
      <c r="B17" s="80">
        <f ca="1">'Qualified - Actual'!B17</f>
        <v>0.6744</v>
      </c>
      <c r="C17" s="47"/>
    </row>
    <row r="18" spans="1:3">
      <c r="B18" s="48">
        <f ca="1">B16*B17</f>
        <v>7934569.3772687921</v>
      </c>
      <c r="C18" s="49"/>
    </row>
    <row r="19" spans="1:3">
      <c r="B19" s="43"/>
      <c r="C19" s="35"/>
    </row>
    <row r="20" spans="1:3">
      <c r="B20" s="43"/>
      <c r="C20" s="35"/>
    </row>
    <row r="21" spans="1:3">
      <c r="A21" s="2" t="s">
        <v>22</v>
      </c>
      <c r="B21" s="44">
        <f ca="1">B13</f>
        <v>11765375.707693938</v>
      </c>
      <c r="C21" s="45" t="s">
        <v>20</v>
      </c>
    </row>
    <row r="22" spans="1:3">
      <c r="B22" s="80">
        <f ca="1">'Qualified - Actual'!B22</f>
        <v>0.3256</v>
      </c>
      <c r="C22" s="47"/>
    </row>
    <row r="23" spans="1:3">
      <c r="B23" s="48">
        <f ca="1">B21*B22</f>
        <v>3830806.3304251465</v>
      </c>
      <c r="C23" s="50"/>
    </row>
    <row r="24" spans="1:3">
      <c r="B24" s="43"/>
      <c r="C24" s="35"/>
    </row>
    <row r="25" spans="1:3">
      <c r="B25" s="43"/>
      <c r="C25" s="35"/>
    </row>
    <row r="26" spans="1:3">
      <c r="A26" s="2" t="s">
        <v>23</v>
      </c>
      <c r="B26" s="48">
        <f ca="1">B18+B23</f>
        <v>11765375.707693938</v>
      </c>
      <c r="C26" s="45" t="s">
        <v>20</v>
      </c>
    </row>
    <row r="27" spans="1:3">
      <c r="C27" s="35"/>
    </row>
    <row r="29" spans="1:3" ht="17.399999999999999">
      <c r="B29" s="61"/>
    </row>
  </sheetData>
  <printOptions horizontalCentered="1"/>
  <pageMargins left="0" right="0" top="1" bottom="1" header="0.5" footer="0.5"/>
  <pageSetup orientation="portrait" r:id="rId1"/>
  <headerFooter alignWithMargins="0"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22"/>
  <sheetViews>
    <sheetView workbookViewId="0">
      <selection activeCell="H27" sqref="H27"/>
    </sheetView>
  </sheetViews>
  <sheetFormatPr defaultColWidth="9.109375" defaultRowHeight="14.4"/>
  <cols>
    <col min="1" max="1" width="32.44140625" style="1" customWidth="1"/>
    <col min="2" max="2" width="42.6640625" style="2" customWidth="1"/>
    <col min="3" max="3" width="2.6640625" style="51" customWidth="1"/>
    <col min="4" max="4" width="13.88671875" style="1" bestFit="1" customWidth="1"/>
    <col min="5" max="8" width="9.109375" style="1"/>
    <col min="9" max="9" width="14" style="58" bestFit="1" customWidth="1"/>
    <col min="10" max="16384" width="9.109375" style="1"/>
  </cols>
  <sheetData>
    <row r="1" spans="1:4">
      <c r="A1" s="147" t="s">
        <v>0</v>
      </c>
    </row>
    <row r="2" spans="1:4">
      <c r="A2" s="148" t="s">
        <v>104</v>
      </c>
    </row>
    <row r="3" spans="1:4">
      <c r="A3" s="54"/>
      <c r="B3" s="52"/>
    </row>
    <row r="4" spans="1:4">
      <c r="A4" s="116" t="s">
        <v>15</v>
      </c>
      <c r="B4" s="55" t="s">
        <v>27</v>
      </c>
      <c r="C4" s="56"/>
      <c r="D4" s="2"/>
    </row>
    <row r="5" spans="1:4">
      <c r="A5" s="60" t="s">
        <v>51</v>
      </c>
      <c r="B5" s="138">
        <f>'Cash Contrib'!B9</f>
        <v>21000000</v>
      </c>
      <c r="C5" s="56"/>
      <c r="D5" s="2"/>
    </row>
    <row r="6" spans="1:4">
      <c r="A6" s="60" t="s">
        <v>52</v>
      </c>
      <c r="B6" s="138">
        <f>'Cash Contrib'!B15</f>
        <v>14100000</v>
      </c>
      <c r="C6" s="56"/>
      <c r="D6" s="2"/>
    </row>
    <row r="7" spans="1:4">
      <c r="A7" s="60" t="s">
        <v>50</v>
      </c>
      <c r="B7" s="138">
        <f>'Cash Contrib'!B21</f>
        <v>22500000</v>
      </c>
      <c r="C7" s="56"/>
      <c r="D7" s="2"/>
    </row>
    <row r="8" spans="1:4">
      <c r="A8" s="60" t="s">
        <v>77</v>
      </c>
      <c r="B8" s="139">
        <f>'Cash Contrib'!B29</f>
        <v>28500000</v>
      </c>
      <c r="C8" s="56"/>
      <c r="D8" s="2"/>
    </row>
    <row r="9" spans="1:4">
      <c r="A9" s="2" t="s">
        <v>17</v>
      </c>
      <c r="B9" s="140">
        <f>SUM(B5:B8)</f>
        <v>86100000</v>
      </c>
      <c r="C9" s="56"/>
      <c r="D9" s="2"/>
    </row>
    <row r="10" spans="1:4">
      <c r="A10" s="2"/>
      <c r="B10" s="136"/>
      <c r="C10" s="56"/>
      <c r="D10" s="2"/>
    </row>
    <row r="11" spans="1:4">
      <c r="A11" s="2"/>
      <c r="B11" s="136"/>
      <c r="C11" s="56"/>
      <c r="D11" s="2"/>
    </row>
    <row r="12" spans="1:4" ht="15" thickBot="1">
      <c r="A12" s="57" t="s">
        <v>28</v>
      </c>
      <c r="B12" s="141">
        <f>B9/4</f>
        <v>21525000</v>
      </c>
      <c r="C12" s="56"/>
      <c r="D12" s="2"/>
    </row>
    <row r="13" spans="1:4" ht="15" thickTop="1">
      <c r="A13" s="2"/>
      <c r="B13" s="137"/>
      <c r="C13" s="56"/>
      <c r="D13" s="2"/>
    </row>
    <row r="14" spans="1:4">
      <c r="A14" s="2"/>
      <c r="B14" s="137"/>
      <c r="C14" s="56"/>
      <c r="D14" s="2"/>
    </row>
    <row r="15" spans="1:4">
      <c r="A15" s="2"/>
      <c r="B15" s="137"/>
      <c r="C15" s="56"/>
      <c r="D15" s="2"/>
    </row>
    <row r="16" spans="1:4">
      <c r="A16" s="2"/>
      <c r="B16" s="137"/>
      <c r="C16" s="56"/>
      <c r="D16" s="2"/>
    </row>
    <row r="17" spans="1:4">
      <c r="A17" s="2"/>
      <c r="B17" s="137"/>
      <c r="C17" s="56"/>
      <c r="D17" s="2"/>
    </row>
    <row r="18" spans="1:4">
      <c r="A18" s="2"/>
      <c r="C18" s="56"/>
      <c r="D18" s="2"/>
    </row>
    <row r="19" spans="1:4">
      <c r="A19" s="2"/>
      <c r="C19" s="56"/>
      <c r="D19" s="2"/>
    </row>
    <row r="20" spans="1:4">
      <c r="A20" s="2"/>
      <c r="C20" s="56"/>
      <c r="D20" s="2"/>
    </row>
    <row r="21" spans="1:4">
      <c r="A21" s="2"/>
      <c r="C21" s="56"/>
      <c r="D21" s="2"/>
    </row>
    <row r="22" spans="1:4">
      <c r="A22" s="2"/>
      <c r="C22" s="56"/>
      <c r="D22" s="2"/>
    </row>
  </sheetData>
  <printOptions horizontalCentered="1"/>
  <pageMargins left="0" right="0" top="1" bottom="1" header="0.5" footer="0.5"/>
  <pageSetup orientation="portrait" r:id="rId1"/>
  <headerFooter alignWithMargins="0"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1"/>
  <sheetViews>
    <sheetView zoomScaleNormal="100" workbookViewId="0">
      <selection activeCell="B37" sqref="B37"/>
    </sheetView>
  </sheetViews>
  <sheetFormatPr defaultRowHeight="14.4"/>
  <cols>
    <col min="1" max="1" width="14.5546875" customWidth="1"/>
    <col min="2" max="2" width="15.109375" bestFit="1" customWidth="1"/>
    <col min="3" max="3" width="12.44140625" customWidth="1"/>
    <col min="4" max="4" width="8.88671875" customWidth="1"/>
  </cols>
  <sheetData>
    <row r="1" spans="1:4">
      <c r="A1" s="79" t="s">
        <v>30</v>
      </c>
    </row>
    <row r="3" spans="1:4">
      <c r="A3" s="70" t="s">
        <v>31</v>
      </c>
      <c r="B3" s="70" t="s">
        <v>32</v>
      </c>
      <c r="C3" s="143" t="s">
        <v>33</v>
      </c>
      <c r="D3" s="72"/>
    </row>
    <row r="4" spans="1:4">
      <c r="A4" s="108"/>
      <c r="B4" s="108"/>
      <c r="C4" s="108"/>
      <c r="D4" s="108"/>
    </row>
    <row r="5" spans="1:4">
      <c r="A5" s="117">
        <v>41246</v>
      </c>
      <c r="B5" s="125">
        <v>5700000</v>
      </c>
      <c r="C5" s="119">
        <v>22830023</v>
      </c>
      <c r="D5" s="108"/>
    </row>
    <row r="6" spans="1:4">
      <c r="A6" s="117">
        <v>41360</v>
      </c>
      <c r="B6" s="118">
        <v>5100000</v>
      </c>
      <c r="C6" s="119">
        <v>22830023</v>
      </c>
      <c r="D6" s="108"/>
    </row>
    <row r="7" spans="1:4">
      <c r="A7" s="117">
        <v>41452</v>
      </c>
      <c r="B7" s="118">
        <v>5100000</v>
      </c>
      <c r="C7" s="119">
        <v>22830023</v>
      </c>
      <c r="D7" s="108"/>
    </row>
    <row r="8" spans="1:4">
      <c r="A8" s="117">
        <v>41543</v>
      </c>
      <c r="B8" s="118">
        <v>5100000</v>
      </c>
      <c r="C8" s="119">
        <v>22830023</v>
      </c>
      <c r="D8" s="108"/>
    </row>
    <row r="9" spans="1:4" ht="15" thickBot="1">
      <c r="A9" s="121"/>
      <c r="B9" s="65">
        <f>SUM(B5:B8)</f>
        <v>21000000</v>
      </c>
      <c r="C9" s="119"/>
      <c r="D9" s="108"/>
    </row>
    <row r="10" spans="1:4" ht="15" thickTop="1">
      <c r="A10" s="108"/>
      <c r="B10" s="122"/>
      <c r="C10" s="119"/>
      <c r="D10" s="108"/>
    </row>
    <row r="11" spans="1:4">
      <c r="A11" s="117">
        <v>41635</v>
      </c>
      <c r="B11" s="118">
        <v>5100000</v>
      </c>
      <c r="C11" s="119">
        <v>22830023</v>
      </c>
      <c r="D11" s="108"/>
    </row>
    <row r="12" spans="1:4">
      <c r="A12" s="117">
        <v>41732</v>
      </c>
      <c r="B12" s="118">
        <v>3000000</v>
      </c>
      <c r="C12" s="119">
        <v>12800003</v>
      </c>
      <c r="D12" s="108"/>
    </row>
    <row r="13" spans="1:4">
      <c r="A13" s="120">
        <v>41820</v>
      </c>
      <c r="B13" s="118">
        <v>3000000</v>
      </c>
      <c r="C13" s="119">
        <v>12800003</v>
      </c>
      <c r="D13" s="108"/>
    </row>
    <row r="14" spans="1:4">
      <c r="A14" s="120">
        <v>41912</v>
      </c>
      <c r="B14" s="118">
        <v>3000000</v>
      </c>
      <c r="C14" s="119">
        <v>12800003</v>
      </c>
      <c r="D14" s="108"/>
    </row>
    <row r="15" spans="1:4" ht="15" thickBot="1">
      <c r="A15" s="121"/>
      <c r="B15" s="65">
        <f>SUM(B11:B14)</f>
        <v>14100000</v>
      </c>
      <c r="C15" s="119"/>
      <c r="D15" s="108"/>
    </row>
    <row r="16" spans="1:4" ht="15" thickTop="1">
      <c r="A16" s="108"/>
      <c r="B16" s="122"/>
      <c r="C16" s="119"/>
      <c r="D16" s="108"/>
    </row>
    <row r="17" spans="1:4">
      <c r="A17" s="120">
        <v>42003</v>
      </c>
      <c r="B17" s="118">
        <v>9000000</v>
      </c>
      <c r="C17" s="119">
        <v>12800003</v>
      </c>
      <c r="D17" s="108"/>
    </row>
    <row r="18" spans="1:4">
      <c r="A18" s="123">
        <v>42089</v>
      </c>
      <c r="B18" s="124">
        <v>4500000</v>
      </c>
      <c r="C18" s="119">
        <v>22830023</v>
      </c>
      <c r="D18" s="108"/>
    </row>
    <row r="19" spans="1:4">
      <c r="A19" s="123">
        <v>42181</v>
      </c>
      <c r="B19" s="124">
        <v>4500000</v>
      </c>
      <c r="C19" s="119">
        <v>22830023</v>
      </c>
      <c r="D19" s="108"/>
    </row>
    <row r="20" spans="1:4">
      <c r="A20" s="123">
        <v>42276</v>
      </c>
      <c r="B20" s="124">
        <v>4500000</v>
      </c>
      <c r="C20" s="119">
        <v>22830023</v>
      </c>
      <c r="D20" s="108"/>
    </row>
    <row r="21" spans="1:4" ht="15" thickBot="1">
      <c r="A21" s="121"/>
      <c r="B21" s="65">
        <f>SUM(B17:B20)</f>
        <v>22500000</v>
      </c>
      <c r="C21" s="119"/>
      <c r="D21" s="108"/>
    </row>
    <row r="22" spans="1:4" ht="15" thickTop="1">
      <c r="A22" s="108"/>
      <c r="B22" s="122"/>
      <c r="C22" s="119"/>
      <c r="D22" s="108"/>
    </row>
    <row r="23" spans="1:4">
      <c r="A23" s="123">
        <v>42366</v>
      </c>
      <c r="B23" s="124">
        <v>4500000</v>
      </c>
      <c r="C23" s="119">
        <v>22830023</v>
      </c>
      <c r="D23" s="108"/>
    </row>
    <row r="24" spans="1:4">
      <c r="A24" s="123">
        <v>42459</v>
      </c>
      <c r="B24" s="124">
        <v>4500000</v>
      </c>
      <c r="C24" s="119">
        <v>22830023</v>
      </c>
      <c r="D24" s="108"/>
    </row>
    <row r="25" spans="1:4">
      <c r="A25" s="123">
        <v>42550</v>
      </c>
      <c r="B25" s="124">
        <v>4500000</v>
      </c>
      <c r="C25" s="119">
        <v>22830023</v>
      </c>
      <c r="D25" s="108"/>
    </row>
    <row r="26" spans="1:4">
      <c r="A26" s="123">
        <v>42566</v>
      </c>
      <c r="B26" s="124">
        <v>5000000</v>
      </c>
      <c r="C26" s="119">
        <v>22830023</v>
      </c>
      <c r="D26" s="108"/>
    </row>
    <row r="27" spans="1:4">
      <c r="A27" s="123">
        <v>42597</v>
      </c>
      <c r="B27" s="124">
        <v>5000000</v>
      </c>
      <c r="C27" s="119">
        <v>22830023</v>
      </c>
      <c r="D27" s="108"/>
    </row>
    <row r="28" spans="1:4">
      <c r="A28" s="123">
        <v>42625</v>
      </c>
      <c r="B28" s="124">
        <v>5000000</v>
      </c>
      <c r="C28" s="119">
        <v>22830023</v>
      </c>
      <c r="D28" s="108"/>
    </row>
    <row r="29" spans="1:4" ht="15" thickBot="1">
      <c r="A29" s="108"/>
      <c r="B29" s="65">
        <f>SUM(B23:B28)</f>
        <v>28500000</v>
      </c>
      <c r="C29" s="108"/>
      <c r="D29" s="108"/>
    </row>
    <row r="30" spans="1:4" ht="15" thickTop="1">
      <c r="A30" s="108"/>
      <c r="B30" s="108"/>
      <c r="C30" s="108"/>
      <c r="D30" s="108"/>
    </row>
    <row r="31" spans="1:4" ht="15" thickBot="1">
      <c r="A31" s="134" t="s">
        <v>53</v>
      </c>
      <c r="B31" s="65">
        <f>B9+B15+B21+B29</f>
        <v>86100000</v>
      </c>
      <c r="C31" s="108"/>
      <c r="D31" s="108"/>
    </row>
    <row r="32" spans="1:4" ht="15" thickTop="1">
      <c r="A32" s="108"/>
      <c r="B32" s="108"/>
      <c r="C32" s="108"/>
      <c r="D32" s="108"/>
    </row>
    <row r="33" spans="1:4">
      <c r="A33" s="108"/>
      <c r="B33" s="108"/>
      <c r="C33" s="108"/>
      <c r="D33" s="108"/>
    </row>
    <row r="34" spans="1:4">
      <c r="A34" s="108"/>
      <c r="B34" s="108"/>
      <c r="C34" s="108"/>
      <c r="D34" s="108"/>
    </row>
    <row r="35" spans="1:4">
      <c r="A35" s="108"/>
      <c r="B35" s="108"/>
      <c r="C35" s="108"/>
      <c r="D35" s="108"/>
    </row>
    <row r="36" spans="1:4">
      <c r="A36" s="108"/>
      <c r="B36" s="108"/>
      <c r="C36" s="108"/>
      <c r="D36" s="108"/>
    </row>
    <row r="37" spans="1:4">
      <c r="A37" s="108"/>
      <c r="B37" s="108"/>
      <c r="C37" s="108"/>
      <c r="D37" s="108"/>
    </row>
    <row r="38" spans="1:4">
      <c r="A38" s="108"/>
      <c r="B38" s="108"/>
      <c r="C38" s="108"/>
      <c r="D38" s="108"/>
    </row>
    <row r="39" spans="1:4">
      <c r="A39" s="108"/>
      <c r="B39" s="108"/>
      <c r="C39" s="108"/>
      <c r="D39" s="108"/>
    </row>
    <row r="40" spans="1:4">
      <c r="A40" s="108"/>
      <c r="B40" s="108"/>
      <c r="C40" s="108"/>
      <c r="D40" s="108"/>
    </row>
    <row r="41" spans="1:4">
      <c r="A41" s="108"/>
      <c r="B41" s="108"/>
      <c r="C41" s="108"/>
      <c r="D41" s="108"/>
    </row>
    <row r="42" spans="1:4">
      <c r="A42" s="108"/>
      <c r="B42" s="108"/>
      <c r="C42" s="108"/>
      <c r="D42" s="108"/>
    </row>
    <row r="43" spans="1:4">
      <c r="A43" s="108"/>
      <c r="B43" s="108"/>
      <c r="C43" s="108"/>
      <c r="D43" s="108"/>
    </row>
    <row r="44" spans="1:4">
      <c r="A44" s="108"/>
      <c r="B44" s="108"/>
      <c r="C44" s="108"/>
      <c r="D44" s="108"/>
    </row>
    <row r="45" spans="1:4">
      <c r="A45" s="108"/>
      <c r="B45" s="108"/>
      <c r="C45" s="108"/>
      <c r="D45" s="108"/>
    </row>
    <row r="46" spans="1:4">
      <c r="A46" s="108"/>
      <c r="B46" s="108"/>
      <c r="C46" s="108"/>
      <c r="D46" s="108"/>
    </row>
    <row r="47" spans="1:4">
      <c r="A47" s="108"/>
      <c r="B47" s="108"/>
      <c r="C47" s="108"/>
      <c r="D47" s="108"/>
    </row>
    <row r="48" spans="1:4">
      <c r="A48" s="108"/>
      <c r="B48" s="108"/>
      <c r="C48" s="108"/>
      <c r="D48" s="108"/>
    </row>
    <row r="49" spans="1:4">
      <c r="A49" s="108"/>
      <c r="B49" s="108"/>
      <c r="C49" s="108"/>
      <c r="D49" s="108"/>
    </row>
    <row r="50" spans="1:4">
      <c r="A50" s="108"/>
      <c r="B50" s="108"/>
      <c r="C50" s="108"/>
      <c r="D50" s="108"/>
    </row>
    <row r="51" spans="1:4">
      <c r="A51" s="108"/>
      <c r="B51" s="108"/>
      <c r="C51" s="108"/>
      <c r="D51" s="108"/>
    </row>
  </sheetData>
  <pageMargins left="0.7" right="0.7" top="0.75" bottom="0.75" header="0.3" footer="0.3"/>
  <pageSetup orientation="portrait" r:id="rId1"/>
  <headerFooter>
    <oddFooter>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O8"/>
  <sheetViews>
    <sheetView workbookViewId="0">
      <selection activeCell="A5" sqref="A5"/>
    </sheetView>
  </sheetViews>
  <sheetFormatPr defaultRowHeight="14.4"/>
  <cols>
    <col min="1" max="1" width="28.44140625" bestFit="1" customWidth="1"/>
    <col min="2" max="2" width="5" bestFit="1" customWidth="1"/>
    <col min="3" max="6" width="10.5546875" bestFit="1" customWidth="1"/>
    <col min="7" max="15" width="5" bestFit="1" customWidth="1"/>
    <col min="16" max="16" width="10.5546875" bestFit="1" customWidth="1"/>
    <col min="17" max="27" width="5" bestFit="1" customWidth="1"/>
    <col min="28" max="28" width="10.5546875" bestFit="1" customWidth="1"/>
    <col min="29" max="30" width="5" bestFit="1" customWidth="1"/>
    <col min="31" max="31" width="10.5546875" bestFit="1" customWidth="1"/>
    <col min="32" max="33" width="5" bestFit="1" customWidth="1"/>
    <col min="34" max="34" width="10.5546875" bestFit="1" customWidth="1"/>
    <col min="35" max="36" width="5" bestFit="1" customWidth="1"/>
    <col min="37" max="37" width="10.5546875" bestFit="1" customWidth="1"/>
    <col min="38" max="39" width="5" bestFit="1" customWidth="1"/>
    <col min="40" max="40" width="10.5546875" bestFit="1" customWidth="1"/>
    <col min="41" max="42" width="5" bestFit="1" customWidth="1"/>
    <col min="43" max="43" width="10.5546875" bestFit="1" customWidth="1"/>
    <col min="44" max="45" width="5" bestFit="1" customWidth="1"/>
    <col min="46" max="46" width="10.5546875" bestFit="1" customWidth="1"/>
    <col min="47" max="48" width="5" bestFit="1" customWidth="1"/>
    <col min="49" max="49" width="10.5546875" bestFit="1" customWidth="1"/>
    <col min="50" max="51" width="5" bestFit="1" customWidth="1"/>
    <col min="52" max="52" width="10.5546875" bestFit="1" customWidth="1"/>
    <col min="53" max="54" width="5" bestFit="1" customWidth="1"/>
    <col min="55" max="55" width="10.5546875" bestFit="1" customWidth="1"/>
    <col min="56" max="57" width="5" bestFit="1" customWidth="1"/>
    <col min="58" max="58" width="10.5546875" bestFit="1" customWidth="1"/>
    <col min="59" max="60" width="5" bestFit="1" customWidth="1"/>
    <col min="61" max="61" width="10.5546875" bestFit="1" customWidth="1"/>
    <col min="62" max="63" width="5" bestFit="1" customWidth="1"/>
    <col min="64" max="64" width="10.5546875" bestFit="1" customWidth="1"/>
    <col min="65" max="66" width="5" bestFit="1" customWidth="1"/>
    <col min="67" max="67" width="10.5546875" bestFit="1" customWidth="1"/>
    <col min="68" max="69" width="5" bestFit="1" customWidth="1"/>
    <col min="70" max="70" width="10.5546875" bestFit="1" customWidth="1"/>
    <col min="71" max="72" width="5" bestFit="1" customWidth="1"/>
    <col min="73" max="73" width="10.5546875" bestFit="1" customWidth="1"/>
    <col min="74" max="75" width="5" bestFit="1" customWidth="1"/>
    <col min="76" max="76" width="10.5546875" bestFit="1" customWidth="1"/>
    <col min="77" max="78" width="5" bestFit="1" customWidth="1"/>
    <col min="79" max="79" width="10.5546875" bestFit="1" customWidth="1"/>
    <col min="80" max="81" width="5" bestFit="1" customWidth="1"/>
    <col min="82" max="82" width="10.5546875" bestFit="1" customWidth="1"/>
    <col min="83" max="84" width="5" bestFit="1" customWidth="1"/>
    <col min="85" max="85" width="10.5546875" bestFit="1" customWidth="1"/>
    <col min="86" max="87" width="5" bestFit="1" customWidth="1"/>
    <col min="88" max="88" width="10.5546875" bestFit="1" customWidth="1"/>
    <col min="89" max="90" width="5" bestFit="1" customWidth="1"/>
    <col min="91" max="91" width="10.5546875" bestFit="1" customWidth="1"/>
    <col min="92" max="93" width="5" bestFit="1" customWidth="1"/>
    <col min="94" max="94" width="10.5546875" bestFit="1" customWidth="1"/>
    <col min="95" max="96" width="5" bestFit="1" customWidth="1"/>
    <col min="97" max="97" width="10.5546875" bestFit="1" customWidth="1"/>
    <col min="98" max="99" width="5" bestFit="1" customWidth="1"/>
    <col min="100" max="100" width="10.5546875" bestFit="1" customWidth="1"/>
    <col min="101" max="102" width="5" bestFit="1" customWidth="1"/>
    <col min="103" max="103" width="10.5546875" bestFit="1" customWidth="1"/>
    <col min="104" max="105" width="5" bestFit="1" customWidth="1"/>
    <col min="106" max="106" width="10.5546875" bestFit="1" customWidth="1"/>
    <col min="107" max="108" width="5" bestFit="1" customWidth="1"/>
    <col min="109" max="109" width="10.5546875" bestFit="1" customWidth="1"/>
    <col min="110" max="111" width="5" bestFit="1" customWidth="1"/>
    <col min="112" max="112" width="10.5546875" bestFit="1" customWidth="1"/>
    <col min="113" max="114" width="5" bestFit="1" customWidth="1"/>
    <col min="115" max="115" width="10.5546875" bestFit="1" customWidth="1"/>
    <col min="116" max="117" width="5" bestFit="1" customWidth="1"/>
    <col min="118" max="118" width="10.5546875" bestFit="1" customWidth="1"/>
    <col min="119" max="120" width="5" bestFit="1" customWidth="1"/>
    <col min="121" max="121" width="10.5546875" bestFit="1" customWidth="1"/>
    <col min="122" max="123" width="5" bestFit="1" customWidth="1"/>
    <col min="124" max="124" width="10.5546875" bestFit="1" customWidth="1"/>
    <col min="125" max="126" width="5" bestFit="1" customWidth="1"/>
    <col min="127" max="127" width="10.5546875" bestFit="1" customWidth="1"/>
    <col min="128" max="129" width="5" bestFit="1" customWidth="1"/>
    <col min="130" max="130" width="10.5546875" bestFit="1" customWidth="1"/>
    <col min="131" max="132" width="5" bestFit="1" customWidth="1"/>
    <col min="133" max="133" width="10.5546875" bestFit="1" customWidth="1"/>
    <col min="134" max="135" width="5" bestFit="1" customWidth="1"/>
    <col min="136" max="136" width="10.5546875" bestFit="1" customWidth="1"/>
    <col min="137" max="138" width="5" bestFit="1" customWidth="1"/>
    <col min="139" max="139" width="10.5546875" bestFit="1" customWidth="1"/>
    <col min="140" max="141" width="5" bestFit="1" customWidth="1"/>
    <col min="142" max="142" width="10.5546875" bestFit="1" customWidth="1"/>
    <col min="143" max="144" width="5" bestFit="1" customWidth="1"/>
    <col min="145" max="145" width="10.5546875" bestFit="1" customWidth="1"/>
  </cols>
  <sheetData>
    <row r="1" spans="1:145">
      <c r="A1" s="62" t="s">
        <v>34</v>
      </c>
      <c r="B1" s="63" t="s">
        <v>35</v>
      </c>
      <c r="C1" s="63" t="s">
        <v>36</v>
      </c>
      <c r="D1" s="63" t="s">
        <v>37</v>
      </c>
      <c r="E1" s="63" t="s">
        <v>38</v>
      </c>
      <c r="F1" s="63" t="s">
        <v>39</v>
      </c>
      <c r="G1" s="63" t="s">
        <v>40</v>
      </c>
      <c r="H1" s="63" t="s">
        <v>41</v>
      </c>
      <c r="I1" s="63" t="s">
        <v>42</v>
      </c>
      <c r="J1" s="63" t="s">
        <v>43</v>
      </c>
      <c r="K1" s="63" t="s">
        <v>44</v>
      </c>
      <c r="L1" s="63" t="s">
        <v>45</v>
      </c>
      <c r="M1" s="66" t="s">
        <v>46</v>
      </c>
      <c r="N1" s="63" t="s">
        <v>35</v>
      </c>
      <c r="O1" s="63" t="s">
        <v>36</v>
      </c>
      <c r="P1" s="63" t="s">
        <v>37</v>
      </c>
      <c r="Q1" s="63" t="s">
        <v>38</v>
      </c>
      <c r="R1" s="63" t="s">
        <v>39</v>
      </c>
      <c r="S1" s="63" t="s">
        <v>40</v>
      </c>
      <c r="T1" s="63" t="s">
        <v>41</v>
      </c>
      <c r="U1" s="63" t="s">
        <v>42</v>
      </c>
      <c r="V1" s="63" t="s">
        <v>43</v>
      </c>
      <c r="W1" s="63" t="s">
        <v>44</v>
      </c>
      <c r="X1" s="63" t="s">
        <v>45</v>
      </c>
      <c r="Y1" s="66" t="s">
        <v>46</v>
      </c>
      <c r="Z1" s="63" t="s">
        <v>35</v>
      </c>
      <c r="AA1" s="63" t="s">
        <v>36</v>
      </c>
      <c r="AB1" s="63" t="s">
        <v>37</v>
      </c>
      <c r="AC1" s="63" t="s">
        <v>38</v>
      </c>
      <c r="AD1" s="63" t="s">
        <v>39</v>
      </c>
      <c r="AE1" s="63" t="s">
        <v>40</v>
      </c>
      <c r="AF1" s="63" t="s">
        <v>41</v>
      </c>
      <c r="AG1" s="63" t="s">
        <v>42</v>
      </c>
      <c r="AH1" s="63" t="s">
        <v>43</v>
      </c>
      <c r="AI1" s="63" t="s">
        <v>44</v>
      </c>
      <c r="AJ1" s="63" t="s">
        <v>45</v>
      </c>
      <c r="AK1" s="66" t="s">
        <v>46</v>
      </c>
      <c r="AL1" s="63" t="s">
        <v>35</v>
      </c>
      <c r="AM1" s="63" t="s">
        <v>36</v>
      </c>
      <c r="AN1" s="63" t="s">
        <v>37</v>
      </c>
      <c r="AO1" s="63" t="s">
        <v>38</v>
      </c>
      <c r="AP1" s="63" t="s">
        <v>39</v>
      </c>
      <c r="AQ1" s="63" t="s">
        <v>40</v>
      </c>
      <c r="AR1" s="63" t="s">
        <v>41</v>
      </c>
      <c r="AS1" s="63" t="s">
        <v>42</v>
      </c>
      <c r="AT1" s="63" t="s">
        <v>43</v>
      </c>
      <c r="AU1" s="63" t="s">
        <v>44</v>
      </c>
      <c r="AV1" s="63" t="s">
        <v>45</v>
      </c>
      <c r="AW1" s="66" t="s">
        <v>46</v>
      </c>
      <c r="AX1" s="63" t="s">
        <v>35</v>
      </c>
      <c r="AY1" s="63" t="s">
        <v>36</v>
      </c>
      <c r="AZ1" s="63" t="s">
        <v>37</v>
      </c>
      <c r="BA1" s="63" t="s">
        <v>38</v>
      </c>
      <c r="BB1" s="63" t="s">
        <v>39</v>
      </c>
      <c r="BC1" s="63" t="s">
        <v>40</v>
      </c>
      <c r="BD1" s="63" t="s">
        <v>41</v>
      </c>
      <c r="BE1" s="63" t="s">
        <v>42</v>
      </c>
      <c r="BF1" s="63" t="s">
        <v>43</v>
      </c>
      <c r="BG1" s="63" t="s">
        <v>44</v>
      </c>
      <c r="BH1" s="63" t="s">
        <v>45</v>
      </c>
      <c r="BI1" s="66" t="s">
        <v>46</v>
      </c>
      <c r="BJ1" s="63" t="s">
        <v>35</v>
      </c>
      <c r="BK1" s="63" t="s">
        <v>36</v>
      </c>
      <c r="BL1" s="63" t="s">
        <v>37</v>
      </c>
      <c r="BM1" s="63" t="s">
        <v>38</v>
      </c>
      <c r="BN1" s="63" t="s">
        <v>39</v>
      </c>
      <c r="BO1" s="63" t="s">
        <v>40</v>
      </c>
      <c r="BP1" s="63" t="s">
        <v>41</v>
      </c>
      <c r="BQ1" s="63" t="s">
        <v>42</v>
      </c>
      <c r="BR1" s="63" t="s">
        <v>43</v>
      </c>
      <c r="BS1" s="63" t="s">
        <v>44</v>
      </c>
      <c r="BT1" s="63" t="s">
        <v>45</v>
      </c>
      <c r="BU1" s="66" t="s">
        <v>46</v>
      </c>
      <c r="BV1" s="63" t="s">
        <v>35</v>
      </c>
      <c r="BW1" s="63" t="s">
        <v>36</v>
      </c>
      <c r="BX1" s="63" t="s">
        <v>37</v>
      </c>
      <c r="BY1" s="63" t="s">
        <v>38</v>
      </c>
      <c r="BZ1" s="63" t="s">
        <v>39</v>
      </c>
      <c r="CA1" s="63" t="s">
        <v>40</v>
      </c>
      <c r="CB1" s="63" t="s">
        <v>41</v>
      </c>
      <c r="CC1" s="63" t="s">
        <v>42</v>
      </c>
      <c r="CD1" s="63" t="s">
        <v>43</v>
      </c>
      <c r="CE1" s="63" t="s">
        <v>44</v>
      </c>
      <c r="CF1" s="63" t="s">
        <v>45</v>
      </c>
      <c r="CG1" s="66" t="s">
        <v>46</v>
      </c>
      <c r="CH1" s="63" t="s">
        <v>35</v>
      </c>
      <c r="CI1" s="63" t="s">
        <v>36</v>
      </c>
      <c r="CJ1" s="63" t="s">
        <v>37</v>
      </c>
      <c r="CK1" s="63" t="s">
        <v>38</v>
      </c>
      <c r="CL1" s="63" t="s">
        <v>39</v>
      </c>
      <c r="CM1" s="63" t="s">
        <v>40</v>
      </c>
      <c r="CN1" s="63" t="s">
        <v>41</v>
      </c>
      <c r="CO1" s="63" t="s">
        <v>42</v>
      </c>
      <c r="CP1" s="63" t="s">
        <v>43</v>
      </c>
      <c r="CQ1" s="63" t="s">
        <v>44</v>
      </c>
      <c r="CR1" s="63" t="s">
        <v>45</v>
      </c>
      <c r="CS1" s="66" t="s">
        <v>46</v>
      </c>
      <c r="CT1" s="63" t="s">
        <v>35</v>
      </c>
      <c r="CU1" s="63" t="s">
        <v>36</v>
      </c>
      <c r="CV1" s="63" t="s">
        <v>37</v>
      </c>
      <c r="CW1" s="63" t="s">
        <v>38</v>
      </c>
      <c r="CX1" s="63" t="s">
        <v>39</v>
      </c>
      <c r="CY1" s="63" t="s">
        <v>40</v>
      </c>
      <c r="CZ1" s="63" t="s">
        <v>41</v>
      </c>
      <c r="DA1" s="63" t="s">
        <v>42</v>
      </c>
      <c r="DB1" s="63" t="s">
        <v>43</v>
      </c>
      <c r="DC1" s="63" t="s">
        <v>44</v>
      </c>
      <c r="DD1" s="63" t="s">
        <v>45</v>
      </c>
      <c r="DE1" s="66" t="s">
        <v>46</v>
      </c>
      <c r="DF1" s="63" t="s">
        <v>35</v>
      </c>
      <c r="DG1" s="63" t="s">
        <v>36</v>
      </c>
      <c r="DH1" s="63" t="s">
        <v>37</v>
      </c>
      <c r="DI1" s="63" t="s">
        <v>38</v>
      </c>
      <c r="DJ1" s="63" t="s">
        <v>39</v>
      </c>
      <c r="DK1" s="63" t="s">
        <v>40</v>
      </c>
      <c r="DL1" s="63" t="s">
        <v>41</v>
      </c>
      <c r="DM1" s="63" t="s">
        <v>42</v>
      </c>
      <c r="DN1" s="63" t="s">
        <v>43</v>
      </c>
      <c r="DO1" s="63" t="s">
        <v>44</v>
      </c>
      <c r="DP1" s="63" t="s">
        <v>45</v>
      </c>
      <c r="DQ1" s="66" t="s">
        <v>46</v>
      </c>
      <c r="DR1" s="63" t="s">
        <v>35</v>
      </c>
      <c r="DS1" s="63" t="s">
        <v>36</v>
      </c>
      <c r="DT1" s="63" t="s">
        <v>37</v>
      </c>
      <c r="DU1" s="63" t="s">
        <v>38</v>
      </c>
      <c r="DV1" s="63" t="s">
        <v>39</v>
      </c>
      <c r="DW1" s="63" t="s">
        <v>40</v>
      </c>
      <c r="DX1" s="63" t="s">
        <v>41</v>
      </c>
      <c r="DY1" s="63" t="s">
        <v>42</v>
      </c>
      <c r="DZ1" s="63" t="s">
        <v>43</v>
      </c>
      <c r="EA1" s="63" t="s">
        <v>44</v>
      </c>
      <c r="EB1" s="63" t="s">
        <v>45</v>
      </c>
      <c r="EC1" s="66" t="s">
        <v>46</v>
      </c>
      <c r="ED1" s="63" t="s">
        <v>35</v>
      </c>
      <c r="EE1" s="63" t="s">
        <v>36</v>
      </c>
      <c r="EF1" s="63" t="s">
        <v>37</v>
      </c>
      <c r="EG1" s="63" t="s">
        <v>38</v>
      </c>
      <c r="EH1" s="63" t="s">
        <v>39</v>
      </c>
      <c r="EI1" s="63" t="s">
        <v>40</v>
      </c>
      <c r="EJ1" s="63" t="s">
        <v>41</v>
      </c>
      <c r="EK1" s="63" t="s">
        <v>42</v>
      </c>
      <c r="EL1" s="63" t="s">
        <v>43</v>
      </c>
      <c r="EM1" s="63" t="s">
        <v>44</v>
      </c>
      <c r="EN1" s="63" t="s">
        <v>45</v>
      </c>
      <c r="EO1" s="66" t="s">
        <v>46</v>
      </c>
    </row>
    <row r="2" spans="1:145" ht="15" thickBot="1">
      <c r="A2" s="62"/>
      <c r="B2" s="63">
        <v>2010</v>
      </c>
      <c r="C2" s="63">
        <v>2010</v>
      </c>
      <c r="D2" s="63">
        <v>2010</v>
      </c>
      <c r="E2" s="63">
        <v>2010</v>
      </c>
      <c r="F2" s="63">
        <v>2010</v>
      </c>
      <c r="G2" s="63">
        <v>2010</v>
      </c>
      <c r="H2" s="63">
        <v>2010</v>
      </c>
      <c r="I2" s="63">
        <v>2010</v>
      </c>
      <c r="J2" s="63">
        <v>2010</v>
      </c>
      <c r="K2" s="63">
        <v>2010</v>
      </c>
      <c r="L2" s="63">
        <v>2010</v>
      </c>
      <c r="M2" s="66">
        <v>2010</v>
      </c>
      <c r="N2" s="63">
        <v>2011</v>
      </c>
      <c r="O2" s="63">
        <v>2011</v>
      </c>
      <c r="P2" s="63">
        <v>2011</v>
      </c>
      <c r="Q2" s="63">
        <v>2011</v>
      </c>
      <c r="R2" s="63">
        <v>2011</v>
      </c>
      <c r="S2" s="63">
        <v>2011</v>
      </c>
      <c r="T2" s="63">
        <v>2011</v>
      </c>
      <c r="U2" s="63">
        <v>2011</v>
      </c>
      <c r="V2" s="63">
        <v>2011</v>
      </c>
      <c r="W2" s="63">
        <v>2011</v>
      </c>
      <c r="X2" s="63">
        <v>2011</v>
      </c>
      <c r="Y2" s="66">
        <v>2011</v>
      </c>
      <c r="Z2" s="63">
        <v>2012</v>
      </c>
      <c r="AA2" s="63">
        <v>2012</v>
      </c>
      <c r="AB2" s="63">
        <v>2012</v>
      </c>
      <c r="AC2" s="63">
        <v>2012</v>
      </c>
      <c r="AD2" s="63">
        <v>2012</v>
      </c>
      <c r="AE2" s="63">
        <v>2012</v>
      </c>
      <c r="AF2" s="63">
        <v>2012</v>
      </c>
      <c r="AG2" s="63">
        <v>2012</v>
      </c>
      <c r="AH2" s="63">
        <v>2012</v>
      </c>
      <c r="AI2" s="63">
        <v>2012</v>
      </c>
      <c r="AJ2" s="63">
        <v>2012</v>
      </c>
      <c r="AK2" s="66">
        <v>2012</v>
      </c>
      <c r="AL2" s="63">
        <v>2013</v>
      </c>
      <c r="AM2" s="63">
        <v>2013</v>
      </c>
      <c r="AN2" s="63">
        <v>2013</v>
      </c>
      <c r="AO2" s="63">
        <v>2013</v>
      </c>
      <c r="AP2" s="63">
        <v>2013</v>
      </c>
      <c r="AQ2" s="63">
        <v>2013</v>
      </c>
      <c r="AR2" s="63">
        <v>2013</v>
      </c>
      <c r="AS2" s="63">
        <v>2013</v>
      </c>
      <c r="AT2" s="63">
        <v>2013</v>
      </c>
      <c r="AU2" s="63">
        <v>2013</v>
      </c>
      <c r="AV2" s="63">
        <v>2013</v>
      </c>
      <c r="AW2" s="66">
        <v>2013</v>
      </c>
      <c r="AX2" s="63">
        <v>2014</v>
      </c>
      <c r="AY2" s="63">
        <v>2014</v>
      </c>
      <c r="AZ2" s="63">
        <v>2014</v>
      </c>
      <c r="BA2" s="63">
        <v>2014</v>
      </c>
      <c r="BB2" s="63">
        <v>2014</v>
      </c>
      <c r="BC2" s="63">
        <v>2014</v>
      </c>
      <c r="BD2" s="63">
        <v>2014</v>
      </c>
      <c r="BE2" s="63">
        <v>2014</v>
      </c>
      <c r="BF2" s="63">
        <v>2014</v>
      </c>
      <c r="BG2" s="63">
        <v>2014</v>
      </c>
      <c r="BH2" s="63">
        <v>2014</v>
      </c>
      <c r="BI2" s="66">
        <v>2014</v>
      </c>
      <c r="BJ2" s="63">
        <v>2015</v>
      </c>
      <c r="BK2" s="63">
        <v>2015</v>
      </c>
      <c r="BL2" s="63">
        <v>2015</v>
      </c>
      <c r="BM2" s="63">
        <v>2015</v>
      </c>
      <c r="BN2" s="63">
        <v>2015</v>
      </c>
      <c r="BO2" s="63">
        <v>2015</v>
      </c>
      <c r="BP2" s="63">
        <v>2015</v>
      </c>
      <c r="BQ2" s="63">
        <v>2015</v>
      </c>
      <c r="BR2" s="63">
        <v>2015</v>
      </c>
      <c r="BS2" s="63">
        <v>2015</v>
      </c>
      <c r="BT2" s="63">
        <v>2015</v>
      </c>
      <c r="BU2" s="66">
        <v>2015</v>
      </c>
      <c r="BV2" s="63">
        <v>2016</v>
      </c>
      <c r="BW2" s="63">
        <v>2016</v>
      </c>
      <c r="BX2" s="63">
        <v>2016</v>
      </c>
      <c r="BY2" s="63">
        <v>2016</v>
      </c>
      <c r="BZ2" s="63">
        <v>2016</v>
      </c>
      <c r="CA2" s="63">
        <v>2016</v>
      </c>
      <c r="CB2" s="63">
        <v>2016</v>
      </c>
      <c r="CC2" s="63">
        <v>2016</v>
      </c>
      <c r="CD2" s="63">
        <v>2016</v>
      </c>
      <c r="CE2" s="63">
        <v>2016</v>
      </c>
      <c r="CF2" s="63">
        <v>2016</v>
      </c>
      <c r="CG2" s="66">
        <v>2016</v>
      </c>
      <c r="CH2" s="63">
        <v>2017</v>
      </c>
      <c r="CI2" s="63">
        <v>2017</v>
      </c>
      <c r="CJ2" s="63">
        <v>2017</v>
      </c>
      <c r="CK2" s="63">
        <v>2017</v>
      </c>
      <c r="CL2" s="63">
        <v>2017</v>
      </c>
      <c r="CM2" s="63">
        <v>2017</v>
      </c>
      <c r="CN2" s="63">
        <v>2017</v>
      </c>
      <c r="CO2" s="63">
        <v>2017</v>
      </c>
      <c r="CP2" s="63">
        <v>2017</v>
      </c>
      <c r="CQ2" s="63">
        <v>2017</v>
      </c>
      <c r="CR2" s="63">
        <v>2017</v>
      </c>
      <c r="CS2" s="66">
        <v>2017</v>
      </c>
      <c r="CT2" s="63">
        <v>2018</v>
      </c>
      <c r="CU2" s="63">
        <v>2018</v>
      </c>
      <c r="CV2" s="63">
        <v>2018</v>
      </c>
      <c r="CW2" s="63">
        <v>2018</v>
      </c>
      <c r="CX2" s="63">
        <v>2018</v>
      </c>
      <c r="CY2" s="63">
        <v>2018</v>
      </c>
      <c r="CZ2" s="63">
        <v>2018</v>
      </c>
      <c r="DA2" s="63">
        <v>2018</v>
      </c>
      <c r="DB2" s="63">
        <v>2018</v>
      </c>
      <c r="DC2" s="63">
        <v>2018</v>
      </c>
      <c r="DD2" s="63">
        <v>2018</v>
      </c>
      <c r="DE2" s="66">
        <v>2018</v>
      </c>
      <c r="DF2" s="63">
        <v>2019</v>
      </c>
      <c r="DG2" s="63">
        <v>2019</v>
      </c>
      <c r="DH2" s="63">
        <v>2019</v>
      </c>
      <c r="DI2" s="63">
        <v>2019</v>
      </c>
      <c r="DJ2" s="63">
        <v>2019</v>
      </c>
      <c r="DK2" s="63">
        <v>2019</v>
      </c>
      <c r="DL2" s="63">
        <v>2019</v>
      </c>
      <c r="DM2" s="63">
        <v>2019</v>
      </c>
      <c r="DN2" s="63">
        <v>2019</v>
      </c>
      <c r="DO2" s="63">
        <v>2019</v>
      </c>
      <c r="DP2" s="63">
        <v>2019</v>
      </c>
      <c r="DQ2" s="66">
        <v>2019</v>
      </c>
      <c r="DR2" s="63">
        <v>2020</v>
      </c>
      <c r="DS2" s="63">
        <v>2020</v>
      </c>
      <c r="DT2" s="63">
        <v>2020</v>
      </c>
      <c r="DU2" s="63">
        <v>2020</v>
      </c>
      <c r="DV2" s="63">
        <v>2020</v>
      </c>
      <c r="DW2" s="63">
        <v>2020</v>
      </c>
      <c r="DX2" s="63">
        <v>2020</v>
      </c>
      <c r="DY2" s="63">
        <v>2020</v>
      </c>
      <c r="DZ2" s="63">
        <v>2020</v>
      </c>
      <c r="EA2" s="63">
        <v>2020</v>
      </c>
      <c r="EB2" s="63">
        <v>2020</v>
      </c>
      <c r="EC2" s="66">
        <v>2020</v>
      </c>
      <c r="ED2" s="63">
        <v>2021</v>
      </c>
      <c r="EE2" s="63">
        <v>2021</v>
      </c>
      <c r="EF2" s="63">
        <v>2021</v>
      </c>
      <c r="EG2" s="63">
        <v>2021</v>
      </c>
      <c r="EH2" s="63">
        <v>2021</v>
      </c>
      <c r="EI2" s="63">
        <v>2021</v>
      </c>
      <c r="EJ2" s="63">
        <v>2021</v>
      </c>
      <c r="EK2" s="63">
        <v>2021</v>
      </c>
      <c r="EL2" s="63">
        <v>2021</v>
      </c>
      <c r="EM2" s="63">
        <v>2021</v>
      </c>
      <c r="EN2" s="63">
        <v>2021</v>
      </c>
      <c r="EO2" s="66">
        <v>2021</v>
      </c>
    </row>
    <row r="3" spans="1:145" ht="15" thickBot="1">
      <c r="A3" s="71" t="s">
        <v>47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8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8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8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8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8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8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8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8"/>
      <c r="CT3" s="69"/>
      <c r="CU3" s="69"/>
      <c r="CV3" s="69"/>
      <c r="CW3" s="69"/>
      <c r="CX3" s="69"/>
      <c r="CY3" s="69"/>
      <c r="CZ3" s="69"/>
      <c r="DA3" s="69"/>
      <c r="DB3" s="69"/>
      <c r="DC3" s="69"/>
      <c r="DD3" s="69"/>
      <c r="DE3" s="68"/>
      <c r="DF3" s="69"/>
      <c r="DG3" s="69"/>
      <c r="DH3" s="69"/>
      <c r="DI3" s="69"/>
      <c r="DJ3" s="69"/>
      <c r="DK3" s="69"/>
      <c r="DL3" s="69"/>
      <c r="DM3" s="69"/>
      <c r="DN3" s="69"/>
      <c r="DO3" s="69"/>
      <c r="DP3" s="69"/>
      <c r="DQ3" s="68"/>
      <c r="DR3" s="69"/>
      <c r="DS3" s="69"/>
      <c r="DT3" s="69"/>
      <c r="DU3" s="69"/>
      <c r="DV3" s="69"/>
      <c r="DW3" s="69"/>
      <c r="DX3" s="69"/>
      <c r="DY3" s="69"/>
      <c r="DZ3" s="69"/>
      <c r="EA3" s="69"/>
      <c r="EB3" s="69"/>
      <c r="EC3" s="68"/>
      <c r="ED3" s="69"/>
      <c r="EE3" s="69"/>
      <c r="EF3" s="69"/>
      <c r="EG3" s="69"/>
      <c r="EH3" s="69"/>
      <c r="EI3" s="69"/>
      <c r="EJ3" s="69"/>
      <c r="EK3" s="69"/>
      <c r="EL3" s="69"/>
      <c r="EM3" s="69"/>
      <c r="EN3" s="69"/>
      <c r="EO3" s="68"/>
    </row>
    <row r="4" spans="1:145">
      <c r="A4" s="67" t="s">
        <v>48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66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66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66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66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66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66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66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66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66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66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66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66"/>
    </row>
    <row r="5" spans="1:145">
      <c r="A5" s="77" t="s">
        <v>49</v>
      </c>
      <c r="B5" s="64"/>
      <c r="C5" s="64">
        <v>3500000</v>
      </c>
      <c r="D5" s="64">
        <v>3000000</v>
      </c>
      <c r="E5" s="64">
        <v>3000000</v>
      </c>
      <c r="F5" s="64">
        <v>2500000</v>
      </c>
      <c r="G5" s="64"/>
      <c r="H5" s="64"/>
      <c r="I5" s="64"/>
      <c r="J5" s="64"/>
      <c r="K5" s="64"/>
      <c r="L5" s="64"/>
      <c r="M5" s="76"/>
      <c r="N5" s="64"/>
      <c r="O5" s="64"/>
      <c r="P5" s="64">
        <v>5000000</v>
      </c>
      <c r="Q5" s="64"/>
      <c r="R5" s="64"/>
      <c r="S5" s="64"/>
      <c r="T5" s="64"/>
      <c r="U5" s="64"/>
      <c r="V5" s="64"/>
      <c r="W5" s="64"/>
      <c r="X5" s="64"/>
      <c r="Y5" s="76"/>
      <c r="Z5" s="64"/>
      <c r="AA5" s="64"/>
      <c r="AB5" s="64">
        <v>5700000</v>
      </c>
      <c r="AC5" s="64"/>
      <c r="AD5" s="64"/>
      <c r="AE5" s="64">
        <v>5700000</v>
      </c>
      <c r="AF5" s="64"/>
      <c r="AG5" s="64"/>
      <c r="AH5" s="64">
        <v>5700000</v>
      </c>
      <c r="AI5" s="64"/>
      <c r="AJ5" s="64"/>
      <c r="AK5" s="76">
        <v>5700000</v>
      </c>
      <c r="AL5" s="64"/>
      <c r="AM5" s="64"/>
      <c r="AN5" s="64">
        <v>5100000</v>
      </c>
      <c r="AO5" s="64"/>
      <c r="AP5" s="64"/>
      <c r="AQ5" s="64">
        <v>5100000</v>
      </c>
      <c r="AR5" s="64"/>
      <c r="AS5" s="64"/>
      <c r="AT5" s="64">
        <v>5100000</v>
      </c>
      <c r="AU5" s="64"/>
      <c r="AV5" s="64"/>
      <c r="AW5" s="76">
        <v>5100000</v>
      </c>
      <c r="AX5" s="64"/>
      <c r="AY5" s="64"/>
      <c r="AZ5" s="64">
        <v>4500000</v>
      </c>
      <c r="BA5" s="64"/>
      <c r="BB5" s="64"/>
      <c r="BC5" s="64">
        <v>4500000</v>
      </c>
      <c r="BD5" s="64"/>
      <c r="BE5" s="64"/>
      <c r="BF5" s="64">
        <v>4500000</v>
      </c>
      <c r="BG5" s="64"/>
      <c r="BH5" s="64"/>
      <c r="BI5" s="76">
        <v>4500000</v>
      </c>
      <c r="BJ5" s="64"/>
      <c r="BK5" s="64"/>
      <c r="BL5" s="64">
        <v>4500000</v>
      </c>
      <c r="BM5" s="64"/>
      <c r="BN5" s="64"/>
      <c r="BO5" s="64">
        <v>4500000</v>
      </c>
      <c r="BP5" s="64"/>
      <c r="BQ5" s="64"/>
      <c r="BR5" s="64">
        <v>4500000</v>
      </c>
      <c r="BS5" s="64"/>
      <c r="BT5" s="64"/>
      <c r="BU5" s="76">
        <v>4500000</v>
      </c>
      <c r="BV5" s="64"/>
      <c r="BW5" s="64"/>
      <c r="BX5" s="64">
        <v>4500000</v>
      </c>
      <c r="BY5" s="64"/>
      <c r="BZ5" s="64"/>
      <c r="CA5" s="64">
        <v>4500000</v>
      </c>
      <c r="CB5" s="64"/>
      <c r="CC5" s="64"/>
      <c r="CD5" s="64">
        <v>4500000</v>
      </c>
      <c r="CE5" s="64"/>
      <c r="CF5" s="64"/>
      <c r="CG5" s="76">
        <v>4500000</v>
      </c>
      <c r="CH5" s="64"/>
      <c r="CI5" s="64"/>
      <c r="CJ5" s="64">
        <v>4500000</v>
      </c>
      <c r="CK5" s="64"/>
      <c r="CL5" s="64"/>
      <c r="CM5" s="64">
        <v>4500000</v>
      </c>
      <c r="CN5" s="64"/>
      <c r="CO5" s="64"/>
      <c r="CP5" s="64">
        <v>4500000</v>
      </c>
      <c r="CQ5" s="64"/>
      <c r="CR5" s="64"/>
      <c r="CS5" s="76">
        <v>4500000</v>
      </c>
      <c r="CT5" s="64"/>
      <c r="CU5" s="64"/>
      <c r="CV5" s="64">
        <v>4500000</v>
      </c>
      <c r="CW5" s="64"/>
      <c r="CX5" s="64"/>
      <c r="CY5" s="64">
        <v>4500000</v>
      </c>
      <c r="CZ5" s="64"/>
      <c r="DA5" s="64"/>
      <c r="DB5" s="64">
        <v>4500000</v>
      </c>
      <c r="DC5" s="64"/>
      <c r="DD5" s="64"/>
      <c r="DE5" s="76">
        <v>4500000</v>
      </c>
      <c r="DF5" s="64"/>
      <c r="DG5" s="64"/>
      <c r="DH5" s="64">
        <v>4500000</v>
      </c>
      <c r="DI5" s="64"/>
      <c r="DJ5" s="64"/>
      <c r="DK5" s="64">
        <v>4500000</v>
      </c>
      <c r="DL5" s="64"/>
      <c r="DM5" s="64"/>
      <c r="DN5" s="64">
        <v>4500000</v>
      </c>
      <c r="DO5" s="64"/>
      <c r="DP5" s="64"/>
      <c r="DQ5" s="76">
        <v>4500000</v>
      </c>
      <c r="DR5" s="64"/>
      <c r="DS5" s="64"/>
      <c r="DT5" s="64">
        <v>4500000</v>
      </c>
      <c r="DU5" s="64"/>
      <c r="DV5" s="64"/>
      <c r="DW5" s="64">
        <v>4500000</v>
      </c>
      <c r="DX5" s="64"/>
      <c r="DY5" s="64"/>
      <c r="DZ5" s="64">
        <v>4500000</v>
      </c>
      <c r="EA5" s="64"/>
      <c r="EB5" s="64"/>
      <c r="EC5" s="76">
        <v>4500000</v>
      </c>
      <c r="ED5" s="64"/>
      <c r="EE5" s="64"/>
      <c r="EF5" s="64">
        <v>4500000</v>
      </c>
      <c r="EG5" s="64"/>
      <c r="EH5" s="64"/>
      <c r="EI5" s="64">
        <v>4500000</v>
      </c>
      <c r="EJ5" s="64"/>
      <c r="EK5" s="64"/>
      <c r="EL5" s="64">
        <v>4500000</v>
      </c>
      <c r="EM5" s="64"/>
      <c r="EN5" s="64"/>
      <c r="EO5" s="76">
        <v>4500000</v>
      </c>
    </row>
    <row r="6" spans="1:145">
      <c r="A6" s="75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6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6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6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6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6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6"/>
      <c r="BV6" s="63"/>
      <c r="BW6" s="63"/>
      <c r="BX6" s="63"/>
      <c r="BY6" s="63"/>
      <c r="BZ6" s="63"/>
      <c r="CA6" s="63"/>
      <c r="CB6" s="63"/>
      <c r="CC6" s="63"/>
      <c r="CD6" s="63"/>
      <c r="CE6" s="63"/>
      <c r="CF6" s="63"/>
      <c r="CG6" s="66"/>
      <c r="CH6" s="63"/>
      <c r="CI6" s="63"/>
      <c r="CJ6" s="63"/>
      <c r="CK6" s="63"/>
      <c r="CL6" s="63"/>
      <c r="CM6" s="63"/>
      <c r="CN6" s="63"/>
      <c r="CO6" s="63"/>
      <c r="CP6" s="63"/>
      <c r="CQ6" s="63"/>
      <c r="CR6" s="63"/>
      <c r="CS6" s="66"/>
      <c r="CT6" s="63"/>
      <c r="CU6" s="63"/>
      <c r="CV6" s="63"/>
      <c r="CW6" s="63"/>
      <c r="CX6" s="63"/>
      <c r="CY6" s="63"/>
      <c r="CZ6" s="63"/>
      <c r="DA6" s="63"/>
      <c r="DB6" s="63"/>
      <c r="DC6" s="63"/>
      <c r="DD6" s="63"/>
      <c r="DE6" s="66"/>
      <c r="DF6" s="63"/>
      <c r="DG6" s="63"/>
      <c r="DH6" s="63"/>
      <c r="DI6" s="63"/>
      <c r="DJ6" s="63"/>
      <c r="DK6" s="63"/>
      <c r="DL6" s="63"/>
      <c r="DM6" s="63"/>
      <c r="DN6" s="63"/>
      <c r="DO6" s="63"/>
      <c r="DP6" s="63"/>
      <c r="DQ6" s="66"/>
      <c r="DR6" s="63"/>
      <c r="DS6" s="63"/>
      <c r="DT6" s="63"/>
      <c r="DU6" s="63"/>
      <c r="DV6" s="63"/>
      <c r="DW6" s="63"/>
      <c r="DX6" s="63"/>
      <c r="DY6" s="63"/>
      <c r="DZ6" s="63"/>
      <c r="EA6" s="63"/>
      <c r="EB6" s="63"/>
      <c r="EC6" s="66"/>
      <c r="ED6" s="74"/>
      <c r="EE6" s="74"/>
      <c r="EF6" s="74"/>
      <c r="EG6" s="74"/>
      <c r="EH6" s="74"/>
      <c r="EI6" s="74"/>
      <c r="EJ6" s="74"/>
      <c r="EK6" s="74"/>
      <c r="EL6" s="74"/>
      <c r="EM6" s="74"/>
      <c r="EN6" s="74"/>
      <c r="EO6" s="73"/>
    </row>
    <row r="7" spans="1:145">
      <c r="A7" s="67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66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66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66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66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66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66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66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66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66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66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66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66"/>
    </row>
    <row r="8" spans="1:145">
      <c r="A8" s="67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66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66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66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66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66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66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66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66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66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66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66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66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0"/>
  <sheetViews>
    <sheetView workbookViewId="0">
      <selection activeCell="G24" sqref="G24"/>
    </sheetView>
  </sheetViews>
  <sheetFormatPr defaultColWidth="8" defaultRowHeight="14.4"/>
  <cols>
    <col min="1" max="1" width="4.6640625" style="81" customWidth="1"/>
    <col min="2" max="2" width="1.6640625" style="81" customWidth="1"/>
    <col min="3" max="3" width="49.5546875" style="81" bestFit="1" customWidth="1"/>
    <col min="4" max="4" width="10" style="82" customWidth="1"/>
    <col min="5" max="5" width="15.44140625" style="81" bestFit="1" customWidth="1"/>
    <col min="6" max="6" width="14.44140625" style="81" bestFit="1" customWidth="1"/>
    <col min="7" max="7" width="14.44140625" style="81" customWidth="1"/>
    <col min="8" max="8" width="1.88671875" style="108" customWidth="1"/>
    <col min="9" max="9" width="6.88671875" style="108" bestFit="1" customWidth="1"/>
    <col min="10" max="10" width="7.6640625" bestFit="1" customWidth="1"/>
    <col min="11" max="11" width="7.88671875" bestFit="1" customWidth="1"/>
    <col min="13" max="15" width="14.44140625" bestFit="1" customWidth="1"/>
    <col min="16" max="16" width="14.44140625" customWidth="1"/>
    <col min="17" max="17" width="9.88671875" bestFit="1" customWidth="1"/>
    <col min="18" max="18" width="12" bestFit="1" customWidth="1"/>
    <col min="19" max="21" width="14.44140625" bestFit="1" customWidth="1"/>
    <col min="22" max="22" width="10.88671875" bestFit="1" customWidth="1"/>
    <col min="23" max="16384" width="8" style="81"/>
  </cols>
  <sheetData>
    <row r="1" spans="1:22" ht="15" customHeight="1">
      <c r="G1" s="83"/>
    </row>
    <row r="2" spans="1:22" ht="14.25" customHeight="1">
      <c r="A2" s="84" t="s">
        <v>58</v>
      </c>
      <c r="B2" s="84"/>
      <c r="C2" s="84"/>
      <c r="D2" s="84"/>
      <c r="E2" s="84"/>
      <c r="F2" s="84"/>
      <c r="G2" s="84"/>
    </row>
    <row r="3" spans="1:22" ht="15" customHeight="1">
      <c r="A3" s="84" t="s">
        <v>95</v>
      </c>
      <c r="B3" s="84"/>
      <c r="C3" s="84"/>
      <c r="D3" s="84"/>
      <c r="E3" s="84"/>
      <c r="F3" s="84"/>
      <c r="G3" s="84"/>
    </row>
    <row r="4" spans="1:22" ht="15" customHeight="1">
      <c r="A4" s="84" t="s">
        <v>59</v>
      </c>
      <c r="B4" s="84"/>
      <c r="C4" s="84"/>
      <c r="D4" s="84"/>
      <c r="E4" s="84"/>
      <c r="F4" s="84"/>
      <c r="G4" s="84"/>
    </row>
    <row r="5" spans="1:22" s="85" customFormat="1" ht="15" customHeight="1">
      <c r="C5" s="86"/>
      <c r="D5" s="86"/>
      <c r="E5" s="159"/>
      <c r="F5" s="159"/>
      <c r="G5" s="159"/>
      <c r="H5" s="108"/>
      <c r="I5" s="108"/>
      <c r="J5"/>
      <c r="K5"/>
      <c r="L5"/>
      <c r="M5"/>
      <c r="N5"/>
      <c r="O5"/>
      <c r="P5"/>
      <c r="Q5"/>
      <c r="R5"/>
      <c r="S5"/>
      <c r="T5"/>
      <c r="U5"/>
      <c r="V5"/>
    </row>
    <row r="6" spans="1:22" s="85" customFormat="1" ht="15" customHeight="1">
      <c r="A6" s="87" t="s">
        <v>60</v>
      </c>
      <c r="B6" s="87"/>
      <c r="C6" s="87" t="s">
        <v>56</v>
      </c>
      <c r="D6" s="87"/>
      <c r="E6" s="87" t="s">
        <v>54</v>
      </c>
      <c r="F6" s="87" t="s">
        <v>55</v>
      </c>
      <c r="G6" s="87" t="s">
        <v>17</v>
      </c>
      <c r="H6" s="108"/>
      <c r="I6" s="108"/>
      <c r="J6"/>
      <c r="K6"/>
      <c r="L6"/>
      <c r="M6"/>
      <c r="N6"/>
      <c r="O6"/>
      <c r="P6"/>
      <c r="Q6"/>
      <c r="R6"/>
      <c r="S6"/>
      <c r="T6"/>
      <c r="U6"/>
      <c r="V6"/>
    </row>
    <row r="7" spans="1:22" s="85" customFormat="1" ht="29.25" customHeight="1">
      <c r="D7" s="86"/>
      <c r="H7" s="108"/>
      <c r="I7" s="108"/>
      <c r="J7"/>
      <c r="K7"/>
      <c r="L7"/>
      <c r="M7"/>
      <c r="N7"/>
      <c r="O7"/>
      <c r="P7"/>
      <c r="Q7"/>
      <c r="R7"/>
      <c r="S7"/>
      <c r="T7"/>
      <c r="U7"/>
      <c r="V7"/>
    </row>
    <row r="8" spans="1:22" s="85" customFormat="1" ht="15" customHeight="1">
      <c r="A8" s="88">
        <v>1</v>
      </c>
      <c r="B8" s="88" t="s">
        <v>61</v>
      </c>
      <c r="C8" s="89" t="s">
        <v>62</v>
      </c>
      <c r="D8" s="90">
        <v>42643</v>
      </c>
      <c r="E8" s="91">
        <f ca="1">'[2]3.04 &amp; 4.04 Lead'!E8</f>
        <v>1115041</v>
      </c>
      <c r="F8" s="91">
        <f ca="1">'[2]3.04 &amp; 4.04 Lead'!F8</f>
        <v>803909</v>
      </c>
      <c r="G8" s="91">
        <f ca="1">SUM(E8:F8)</f>
        <v>1918950</v>
      </c>
      <c r="H8" s="108"/>
      <c r="I8" s="108"/>
      <c r="J8"/>
      <c r="K8"/>
      <c r="L8"/>
      <c r="M8"/>
      <c r="N8"/>
      <c r="O8"/>
      <c r="P8"/>
      <c r="Q8"/>
      <c r="R8"/>
      <c r="S8"/>
      <c r="T8"/>
      <c r="U8"/>
      <c r="V8"/>
    </row>
    <row r="9" spans="1:22" s="85" customFormat="1" ht="18.899999999999999" customHeight="1" thickBot="1">
      <c r="B9" s="86"/>
      <c r="C9" s="92" t="s">
        <v>63</v>
      </c>
      <c r="D9" s="86"/>
      <c r="E9" s="93">
        <f ca="1">ROUND(+E8/G8,4)</f>
        <v>0.58109999999999995</v>
      </c>
      <c r="F9" s="93">
        <f ca="1">ROUND(+F8/G8,4)</f>
        <v>0.41889999999999999</v>
      </c>
      <c r="G9" s="94">
        <f ca="1">SUM(E9:F9)</f>
        <v>1</v>
      </c>
      <c r="H9" s="108"/>
      <c r="I9" s="108"/>
      <c r="J9"/>
      <c r="K9"/>
      <c r="L9"/>
      <c r="M9"/>
      <c r="N9"/>
      <c r="O9"/>
      <c r="P9"/>
      <c r="Q9"/>
      <c r="R9"/>
      <c r="S9"/>
      <c r="T9"/>
      <c r="U9"/>
      <c r="V9"/>
    </row>
    <row r="10" spans="1:22" s="85" customFormat="1" ht="15" customHeight="1" thickTop="1">
      <c r="A10" s="86"/>
      <c r="B10" s="86"/>
      <c r="D10" s="90"/>
      <c r="H10" s="108"/>
      <c r="I10" s="108"/>
      <c r="J10"/>
      <c r="K10"/>
      <c r="L10"/>
      <c r="M10"/>
      <c r="N10"/>
      <c r="O10"/>
      <c r="P10"/>
      <c r="Q10"/>
      <c r="R10"/>
      <c r="S10"/>
      <c r="T10"/>
      <c r="U10"/>
      <c r="V10"/>
    </row>
    <row r="11" spans="1:22" s="85" customFormat="1" ht="15" customHeight="1">
      <c r="A11" s="88">
        <v>2</v>
      </c>
      <c r="B11" s="88" t="s">
        <v>61</v>
      </c>
      <c r="C11" s="89" t="s">
        <v>64</v>
      </c>
      <c r="D11" s="90">
        <v>42643</v>
      </c>
      <c r="E11" s="95">
        <f ca="1">'[2]3.04 &amp; 4.04 Lead'!E11</f>
        <v>755880</v>
      </c>
      <c r="F11" s="95">
        <f ca="1">'[2]3.04 &amp; 4.04 Lead'!F11</f>
        <v>449176</v>
      </c>
      <c r="G11" s="95">
        <f ca="1">SUM(E11:F11)</f>
        <v>1205056</v>
      </c>
      <c r="H11" s="108"/>
      <c r="I11" s="108"/>
      <c r="J11"/>
      <c r="K11"/>
      <c r="L11"/>
      <c r="M11"/>
      <c r="N11"/>
      <c r="O11"/>
      <c r="P11"/>
      <c r="Q11"/>
      <c r="R11"/>
      <c r="S11"/>
      <c r="T11"/>
      <c r="U11"/>
      <c r="V11"/>
    </row>
    <row r="12" spans="1:22" s="85" customFormat="1" ht="18.899999999999999" customHeight="1" thickBot="1">
      <c r="B12" s="86"/>
      <c r="C12" s="92" t="s">
        <v>63</v>
      </c>
      <c r="D12" s="86"/>
      <c r="E12" s="93">
        <f ca="1">ROUND(+E11/G11,4)</f>
        <v>0.62729999999999997</v>
      </c>
      <c r="F12" s="93">
        <f ca="1">ROUND(+F11/G11,4)</f>
        <v>0.37269999999999998</v>
      </c>
      <c r="G12" s="94">
        <f ca="1">SUM(E12:F12)</f>
        <v>1</v>
      </c>
      <c r="H12" s="108"/>
      <c r="I12" s="108"/>
      <c r="J12"/>
      <c r="K12"/>
      <c r="L12"/>
      <c r="M12"/>
      <c r="N12"/>
      <c r="O12"/>
      <c r="P12"/>
      <c r="Q12"/>
      <c r="R12"/>
      <c r="S12"/>
      <c r="T12"/>
      <c r="U12"/>
      <c r="V12"/>
    </row>
    <row r="13" spans="1:22" s="85" customFormat="1" ht="15" customHeight="1" thickTop="1">
      <c r="A13" s="86"/>
      <c r="B13" s="86"/>
      <c r="D13" s="86"/>
      <c r="H13" s="108"/>
      <c r="I13" s="108"/>
      <c r="J13"/>
      <c r="K13"/>
      <c r="L13"/>
      <c r="M13"/>
      <c r="N13"/>
      <c r="O13"/>
      <c r="P13"/>
      <c r="Q13"/>
      <c r="R13"/>
      <c r="S13"/>
      <c r="T13"/>
      <c r="U13"/>
      <c r="V13"/>
    </row>
    <row r="14" spans="1:22" s="85" customFormat="1" ht="15" customHeight="1">
      <c r="A14" s="88">
        <v>3</v>
      </c>
      <c r="B14" s="88" t="s">
        <v>61</v>
      </c>
      <c r="C14" s="89" t="s">
        <v>65</v>
      </c>
      <c r="D14" s="86"/>
      <c r="H14" s="108"/>
      <c r="I14" s="108"/>
      <c r="J14"/>
      <c r="K14"/>
      <c r="L14"/>
      <c r="M14"/>
      <c r="N14"/>
      <c r="O14"/>
      <c r="P14"/>
      <c r="Q14"/>
      <c r="R14"/>
      <c r="S14"/>
      <c r="T14"/>
      <c r="U14"/>
      <c r="V14"/>
    </row>
    <row r="15" spans="1:22" s="85" customFormat="1" ht="15" customHeight="1">
      <c r="A15" s="86"/>
      <c r="B15" s="86"/>
      <c r="C15" s="96" t="s">
        <v>57</v>
      </c>
      <c r="D15" s="90">
        <v>42643</v>
      </c>
      <c r="E15" s="97">
        <f ca="1">'[2]3.04 &amp; 4.04 Lead'!E15</f>
        <v>3525057125</v>
      </c>
      <c r="F15" s="97">
        <f ca="1">'[2]3.04 &amp; 4.04 Lead'!F15</f>
        <v>3276390620</v>
      </c>
      <c r="G15" s="97">
        <f ca="1">SUM(E15:F15)</f>
        <v>6801447745</v>
      </c>
      <c r="H15" s="108"/>
      <c r="I15" s="108"/>
      <c r="J15"/>
      <c r="K15"/>
      <c r="L15"/>
      <c r="M15"/>
      <c r="N15"/>
      <c r="O15"/>
      <c r="P15"/>
      <c r="Q15"/>
      <c r="R15"/>
      <c r="S15"/>
      <c r="T15"/>
      <c r="U15"/>
      <c r="V15"/>
    </row>
    <row r="16" spans="1:22" s="85" customFormat="1" ht="15" customHeight="1">
      <c r="A16" s="86"/>
      <c r="B16" s="86"/>
      <c r="C16" s="96" t="s">
        <v>66</v>
      </c>
      <c r="D16" s="90">
        <v>42643</v>
      </c>
      <c r="E16" s="97">
        <f ca="1">'[2]3.04 &amp; 4.04 Lead'!E16</f>
        <v>1389050214</v>
      </c>
      <c r="F16" s="97">
        <f ca="1">'[2]3.04 &amp; 4.04 Lead'!F16</f>
        <v>0</v>
      </c>
      <c r="G16" s="97">
        <f ca="1">SUM(E16:F16)</f>
        <v>1389050214</v>
      </c>
      <c r="H16" s="108"/>
      <c r="I16" s="108"/>
      <c r="J16"/>
      <c r="K16"/>
      <c r="L16"/>
      <c r="M16"/>
      <c r="N16"/>
      <c r="O16"/>
      <c r="P16"/>
      <c r="Q16"/>
      <c r="R16"/>
      <c r="S16"/>
      <c r="T16"/>
      <c r="U16"/>
      <c r="V16"/>
    </row>
    <row r="17" spans="1:22" s="85" customFormat="1" ht="15" customHeight="1">
      <c r="A17" s="86"/>
      <c r="B17" s="86"/>
      <c r="C17" s="96" t="s">
        <v>67</v>
      </c>
      <c r="D17" s="90">
        <v>42643</v>
      </c>
      <c r="E17" s="97">
        <f ca="1">'[2]3.04 &amp; 4.04 Lead'!E17</f>
        <v>219791580</v>
      </c>
      <c r="F17" s="97">
        <f ca="1">'[2]3.04 &amp; 4.04 Lead'!F17</f>
        <v>32844304</v>
      </c>
      <c r="G17" s="97">
        <f ca="1">SUM(E17:F17)</f>
        <v>252635884</v>
      </c>
      <c r="H17" s="108"/>
      <c r="I17" s="108"/>
      <c r="J17"/>
      <c r="K17"/>
      <c r="L17"/>
      <c r="M17"/>
      <c r="N17"/>
      <c r="O17"/>
      <c r="P17"/>
      <c r="Q17"/>
      <c r="R17"/>
      <c r="S17"/>
      <c r="T17"/>
      <c r="U17"/>
      <c r="V17"/>
    </row>
    <row r="18" spans="1:22" s="85" customFormat="1" ht="15" customHeight="1">
      <c r="A18" s="86"/>
      <c r="B18" s="86"/>
      <c r="C18" s="96" t="s">
        <v>17</v>
      </c>
      <c r="D18" s="98"/>
      <c r="E18" s="115">
        <f ca="1">SUM(E15:E17)</f>
        <v>5133898919</v>
      </c>
      <c r="F18" s="115">
        <f ca="1">SUM(F15:F17)</f>
        <v>3309234924</v>
      </c>
      <c r="G18" s="115">
        <f ca="1">SUM(E18:F18)</f>
        <v>8443133843</v>
      </c>
      <c r="H18" s="108"/>
      <c r="I18" s="108"/>
      <c r="J18"/>
      <c r="K18"/>
      <c r="L18"/>
      <c r="M18"/>
      <c r="N18"/>
      <c r="O18"/>
      <c r="P18"/>
      <c r="Q18"/>
      <c r="R18"/>
      <c r="S18"/>
      <c r="T18"/>
      <c r="U18"/>
      <c r="V18"/>
    </row>
    <row r="19" spans="1:22" s="85" customFormat="1" ht="18.899999999999999" customHeight="1" thickBot="1">
      <c r="B19" s="86"/>
      <c r="C19" s="92" t="s">
        <v>63</v>
      </c>
      <c r="D19" s="86"/>
      <c r="E19" s="93">
        <f ca="1">ROUND(+E18/G18,4)</f>
        <v>0.60809999999999997</v>
      </c>
      <c r="F19" s="93">
        <f ca="1">ROUND(+F18/G18,4)</f>
        <v>0.39190000000000003</v>
      </c>
      <c r="G19" s="94">
        <f ca="1">SUM(E19:F19)</f>
        <v>1</v>
      </c>
      <c r="H19" s="108"/>
      <c r="I19" s="108"/>
      <c r="J19"/>
      <c r="K19"/>
      <c r="L19"/>
      <c r="M19"/>
      <c r="N19"/>
      <c r="O19"/>
      <c r="P19"/>
      <c r="Q19"/>
      <c r="R19"/>
      <c r="S19"/>
      <c r="T19"/>
      <c r="U19"/>
      <c r="V19"/>
    </row>
    <row r="20" spans="1:22" s="85" customFormat="1" ht="15" customHeight="1" thickTop="1">
      <c r="A20" s="86"/>
      <c r="B20" s="86"/>
      <c r="D20" s="86"/>
      <c r="H20" s="108"/>
      <c r="I20" s="108"/>
      <c r="J20"/>
      <c r="K20"/>
      <c r="L20"/>
      <c r="M20"/>
      <c r="N20"/>
      <c r="O20"/>
      <c r="P20"/>
      <c r="Q20"/>
      <c r="R20"/>
      <c r="S20"/>
      <c r="T20"/>
      <c r="U20"/>
      <c r="V20"/>
    </row>
    <row r="21" spans="1:22" s="85" customFormat="1" ht="15" customHeight="1">
      <c r="A21" s="88">
        <v>4</v>
      </c>
      <c r="B21" s="88" t="s">
        <v>61</v>
      </c>
      <c r="C21" s="89" t="s">
        <v>68</v>
      </c>
      <c r="D21" s="86" t="s">
        <v>69</v>
      </c>
      <c r="H21" s="108"/>
      <c r="I21" s="108"/>
      <c r="J21"/>
      <c r="K21"/>
      <c r="L21"/>
      <c r="M21"/>
      <c r="N21"/>
      <c r="O21"/>
      <c r="P21"/>
      <c r="Q21"/>
      <c r="R21"/>
      <c r="S21"/>
      <c r="T21"/>
      <c r="U21"/>
      <c r="V21"/>
    </row>
    <row r="22" spans="1:22" s="85" customFormat="1" ht="15" customHeight="1">
      <c r="A22" s="86"/>
      <c r="B22" s="86"/>
      <c r="C22" s="96" t="s">
        <v>70</v>
      </c>
      <c r="D22" s="90">
        <v>42643</v>
      </c>
      <c r="E22" s="91">
        <f ca="1">'[2]3.04 &amp; 4.04 Lead'!E22</f>
        <v>1115041</v>
      </c>
      <c r="F22" s="91">
        <f ca="1">'[2]3.04 &amp; 4.04 Lead'!F22</f>
        <v>803909</v>
      </c>
      <c r="G22" s="91">
        <f ca="1">SUM(E22:F22)</f>
        <v>1918950</v>
      </c>
      <c r="H22" s="108"/>
      <c r="I22" s="108"/>
      <c r="J22"/>
      <c r="K22"/>
      <c r="L22"/>
      <c r="M22"/>
      <c r="N22"/>
      <c r="O22"/>
      <c r="P22"/>
      <c r="Q22"/>
      <c r="R22"/>
      <c r="S22"/>
      <c r="T22"/>
      <c r="U22"/>
      <c r="V22"/>
    </row>
    <row r="23" spans="1:22" s="85" customFormat="1" ht="15" customHeight="1">
      <c r="A23" s="86"/>
      <c r="B23" s="86"/>
      <c r="C23" s="92" t="s">
        <v>71</v>
      </c>
      <c r="D23" s="86"/>
      <c r="E23" s="99">
        <f ca="1">+E22/G22</f>
        <v>0.58106829255582482</v>
      </c>
      <c r="F23" s="99">
        <f ca="1">+F22/G22</f>
        <v>0.41893170744417518</v>
      </c>
      <c r="G23" s="100">
        <f ca="1">SUM(E23:F23)</f>
        <v>1</v>
      </c>
      <c r="H23" s="108"/>
      <c r="I23" s="108"/>
      <c r="J23"/>
      <c r="K23"/>
      <c r="L23"/>
      <c r="M23"/>
      <c r="N23"/>
      <c r="O23"/>
      <c r="P23"/>
      <c r="Q23"/>
      <c r="R23"/>
      <c r="S23"/>
      <c r="T23"/>
      <c r="U23"/>
      <c r="V23"/>
    </row>
    <row r="24" spans="1:22" s="85" customFormat="1" ht="15" customHeight="1">
      <c r="A24" s="86"/>
      <c r="B24" s="86"/>
      <c r="D24" s="86"/>
      <c r="H24" s="108"/>
      <c r="I24" s="108"/>
      <c r="J24"/>
      <c r="K24"/>
      <c r="L24"/>
      <c r="M24"/>
      <c r="N24"/>
      <c r="O24"/>
      <c r="P24"/>
      <c r="Q24"/>
      <c r="R24"/>
      <c r="S24"/>
      <c r="T24"/>
      <c r="U24"/>
      <c r="V24"/>
    </row>
    <row r="25" spans="1:22" s="85" customFormat="1" ht="15" customHeight="1">
      <c r="A25" s="86"/>
      <c r="B25" s="86"/>
      <c r="C25" s="85" t="s">
        <v>72</v>
      </c>
      <c r="D25" s="90">
        <v>42643</v>
      </c>
      <c r="E25" s="91">
        <f ca="1">'[2]3.04 &amp; 4.04 Lead'!E25</f>
        <v>50692855.399999999</v>
      </c>
      <c r="F25" s="91">
        <f ca="1">'[2]3.04 &amp; 4.04 Lead'!F25</f>
        <v>24077925.619999997</v>
      </c>
      <c r="G25" s="101">
        <f ca="1">SUM(E25:F25)</f>
        <v>74770781.019999996</v>
      </c>
      <c r="H25" s="108"/>
      <c r="I25" s="108"/>
      <c r="J25"/>
      <c r="K25"/>
      <c r="L25"/>
      <c r="M25"/>
      <c r="N25"/>
      <c r="O25"/>
      <c r="P25"/>
      <c r="Q25"/>
      <c r="R25"/>
      <c r="S25"/>
      <c r="T25"/>
      <c r="U25"/>
      <c r="V25"/>
    </row>
    <row r="26" spans="1:22" s="85" customFormat="1" ht="15" customHeight="1">
      <c r="A26" s="86"/>
      <c r="B26" s="86"/>
      <c r="C26" s="92" t="s">
        <v>71</v>
      </c>
      <c r="D26" s="86"/>
      <c r="E26" s="99">
        <f ca="1">+E25/G25</f>
        <v>0.67797680736329968</v>
      </c>
      <c r="F26" s="99">
        <f ca="1">+F25/G25</f>
        <v>0.32202319263670037</v>
      </c>
      <c r="G26" s="100">
        <f ca="1">SUM(E26:F26)</f>
        <v>1</v>
      </c>
      <c r="H26" s="108"/>
      <c r="I26" s="108"/>
      <c r="J26"/>
      <c r="K26"/>
      <c r="L26"/>
      <c r="M26"/>
      <c r="N26"/>
      <c r="O26"/>
      <c r="P26"/>
      <c r="Q26"/>
      <c r="R26"/>
      <c r="S26"/>
      <c r="T26"/>
      <c r="U26"/>
      <c r="V26"/>
    </row>
    <row r="27" spans="1:22" s="85" customFormat="1" ht="15" customHeight="1">
      <c r="A27" s="86"/>
      <c r="B27" s="86"/>
      <c r="D27" s="86"/>
      <c r="H27" s="108"/>
      <c r="I27" s="108"/>
      <c r="J27"/>
      <c r="K27"/>
      <c r="L27"/>
      <c r="M27"/>
      <c r="N27"/>
      <c r="O27"/>
      <c r="P27"/>
      <c r="Q27"/>
      <c r="R27"/>
      <c r="S27"/>
      <c r="T27"/>
      <c r="U27"/>
      <c r="V27"/>
    </row>
    <row r="28" spans="1:22" s="85" customFormat="1" ht="15" customHeight="1">
      <c r="A28" s="86"/>
      <c r="B28" s="86"/>
      <c r="C28" s="85" t="s">
        <v>73</v>
      </c>
      <c r="D28" s="90">
        <v>42643</v>
      </c>
      <c r="E28" s="91">
        <f ca="1">'[2]3.04 &amp; 4.04 Lead'!E28</f>
        <v>74663501.429999799</v>
      </c>
      <c r="F28" s="91">
        <f ca="1">'[2]3.04 &amp; 4.04 Lead'!F28</f>
        <v>32511062.219999999</v>
      </c>
      <c r="G28" s="102">
        <f ca="1">SUM(E28:F28)</f>
        <v>107174563.6499998</v>
      </c>
      <c r="H28" s="108"/>
      <c r="I28" s="108"/>
      <c r="J28"/>
      <c r="K28"/>
      <c r="L28"/>
      <c r="M28"/>
      <c r="N28"/>
      <c r="O28"/>
      <c r="P28"/>
      <c r="Q28"/>
      <c r="R28"/>
      <c r="S28"/>
      <c r="T28"/>
      <c r="U28"/>
      <c r="V28"/>
    </row>
    <row r="29" spans="1:22" s="85" customFormat="1" ht="15" customHeight="1">
      <c r="A29" s="86"/>
      <c r="B29" s="86"/>
      <c r="C29" s="92" t="s">
        <v>71</v>
      </c>
      <c r="D29" s="90"/>
      <c r="E29" s="99">
        <f ca="1">+E28/G28</f>
        <v>0.69665318791339848</v>
      </c>
      <c r="F29" s="99">
        <f ca="1">+F28/G28</f>
        <v>0.30334681208660147</v>
      </c>
      <c r="G29" s="100">
        <f ca="1">SUM(E29:F29)</f>
        <v>1</v>
      </c>
      <c r="H29" s="108"/>
      <c r="I29" s="108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 s="85" customFormat="1" ht="15" customHeight="1">
      <c r="A30" s="86"/>
      <c r="B30" s="86"/>
      <c r="D30" s="86"/>
      <c r="H30" s="108"/>
      <c r="I30" s="108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 s="85" customFormat="1" ht="15" customHeight="1">
      <c r="A31" s="86"/>
      <c r="B31" s="86"/>
      <c r="C31" s="85" t="s">
        <v>74</v>
      </c>
      <c r="D31" s="90">
        <v>42643</v>
      </c>
      <c r="E31" s="91">
        <f ca="1">'[2]3.04 &amp; 4.04 Lead'!E31</f>
        <v>5574577973.7149992</v>
      </c>
      <c r="F31" s="91">
        <f ca="1">'[2]3.04 &amp; 4.04 Lead'!F31</f>
        <v>2044228678.2845836</v>
      </c>
      <c r="G31" s="91">
        <f ca="1">SUM(E31:F31)</f>
        <v>7618806651.9995823</v>
      </c>
      <c r="H31" s="108"/>
      <c r="I31" s="108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 s="85" customFormat="1" ht="15" customHeight="1">
      <c r="A32" s="86"/>
      <c r="B32" s="86"/>
      <c r="C32" s="92" t="s">
        <v>71</v>
      </c>
      <c r="D32" s="86"/>
      <c r="E32" s="99">
        <f ca="1">+E31/G31</f>
        <v>0.73168650004419422</v>
      </c>
      <c r="F32" s="99">
        <f ca="1">+F31/G31</f>
        <v>0.26831349995580589</v>
      </c>
      <c r="G32" s="100">
        <f ca="1">SUM(E32:F32)</f>
        <v>1</v>
      </c>
      <c r="H32" s="108"/>
      <c r="I32" s="108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 s="85" customFormat="1" ht="15" customHeight="1">
      <c r="A33" s="86"/>
      <c r="D33" s="86"/>
      <c r="E33" s="103"/>
      <c r="F33" s="103"/>
      <c r="G33" s="103"/>
      <c r="H33" s="108"/>
      <c r="I33" s="108"/>
      <c r="J33"/>
      <c r="K33"/>
      <c r="L33"/>
      <c r="M33"/>
      <c r="N33"/>
      <c r="O33"/>
      <c r="P33"/>
      <c r="Q33"/>
      <c r="R33"/>
      <c r="S33"/>
      <c r="T33"/>
      <c r="U33"/>
      <c r="V33"/>
    </row>
    <row r="34" spans="1:22" s="85" customFormat="1" ht="15" customHeight="1">
      <c r="A34" s="86"/>
      <c r="C34" s="85" t="s">
        <v>75</v>
      </c>
      <c r="D34" s="86"/>
      <c r="E34" s="104">
        <f ca="1">+E32+E29+E26+E23</f>
        <v>2.6873847878767174</v>
      </c>
      <c r="F34" s="104">
        <f ca="1">+F32+F29+F26+F23</f>
        <v>1.3126152121232828</v>
      </c>
      <c r="G34" s="104">
        <f ca="1">+G32+G29+G26+G23</f>
        <v>4</v>
      </c>
      <c r="H34" s="108"/>
      <c r="I34" s="108"/>
      <c r="J34"/>
      <c r="K34"/>
      <c r="L34"/>
      <c r="M34"/>
      <c r="N34"/>
      <c r="O34"/>
      <c r="P34"/>
      <c r="Q34"/>
      <c r="R34"/>
      <c r="S34"/>
      <c r="T34"/>
      <c r="U34"/>
      <c r="V34"/>
    </row>
    <row r="35" spans="1:22" s="85" customFormat="1" ht="18.899999999999999" customHeight="1" thickBot="1">
      <c r="C35" s="85" t="s">
        <v>63</v>
      </c>
      <c r="D35" s="86"/>
      <c r="E35" s="93">
        <f ca="1">ROUND(+E34/4,4)</f>
        <v>0.67179999999999995</v>
      </c>
      <c r="F35" s="93">
        <f ca="1">ROUND(+F34/4,4)</f>
        <v>0.32819999999999999</v>
      </c>
      <c r="G35" s="94">
        <f ca="1">+G34/4</f>
        <v>1</v>
      </c>
      <c r="H35" s="108"/>
      <c r="I35" s="108"/>
      <c r="J35"/>
      <c r="K35"/>
      <c r="L35"/>
      <c r="M35"/>
      <c r="N35"/>
      <c r="O35"/>
      <c r="P35"/>
      <c r="Q35"/>
      <c r="R35"/>
      <c r="S35"/>
      <c r="T35"/>
      <c r="U35"/>
      <c r="V35"/>
    </row>
    <row r="36" spans="1:22" s="85" customFormat="1" ht="15" customHeight="1" thickTop="1">
      <c r="D36" s="86"/>
      <c r="H36" s="108"/>
      <c r="I36" s="108"/>
      <c r="J36"/>
      <c r="K36"/>
      <c r="L36"/>
      <c r="M36"/>
      <c r="N36"/>
      <c r="O36"/>
      <c r="P36"/>
      <c r="Q36"/>
      <c r="R36"/>
      <c r="S36"/>
      <c r="T36"/>
      <c r="U36"/>
      <c r="V36"/>
    </row>
    <row r="37" spans="1:22" s="85" customFormat="1" ht="15" customHeight="1">
      <c r="A37" s="88">
        <v>5</v>
      </c>
      <c r="B37" s="88" t="s">
        <v>61</v>
      </c>
      <c r="C37" s="89" t="s">
        <v>105</v>
      </c>
      <c r="D37" s="86"/>
      <c r="H37" s="108"/>
      <c r="I37" s="108"/>
      <c r="J37"/>
      <c r="K37"/>
      <c r="L37"/>
      <c r="M37"/>
      <c r="N37"/>
      <c r="O37"/>
      <c r="P37"/>
      <c r="Q37"/>
      <c r="R37"/>
      <c r="S37"/>
      <c r="T37"/>
      <c r="U37"/>
      <c r="V37"/>
    </row>
    <row r="38" spans="1:22" s="85" customFormat="1" ht="15" customHeight="1">
      <c r="C38" s="92" t="s">
        <v>76</v>
      </c>
      <c r="D38" s="90">
        <v>42643</v>
      </c>
      <c r="E38" s="91">
        <f ca="1">'[2]3.04 &amp; 4.04 Lead'!E38</f>
        <v>56256422.469999999</v>
      </c>
      <c r="F38" s="91">
        <f ca="1">'[2]3.04 &amp; 4.04 Lead'!F38</f>
        <v>27160090.619999997</v>
      </c>
      <c r="G38" s="91">
        <f ca="1">SUM(E38:F38)</f>
        <v>83416513.090000004</v>
      </c>
      <c r="H38" s="108"/>
      <c r="I38" s="108"/>
      <c r="J38"/>
      <c r="K38"/>
      <c r="L38"/>
      <c r="M38"/>
      <c r="N38"/>
      <c r="O38"/>
      <c r="P38"/>
      <c r="Q38"/>
      <c r="R38"/>
      <c r="S38"/>
      <c r="T38"/>
      <c r="U38"/>
      <c r="V38"/>
    </row>
    <row r="39" spans="1:22" s="85" customFormat="1" ht="15" customHeight="1">
      <c r="C39" s="85" t="s">
        <v>17</v>
      </c>
      <c r="D39" s="86"/>
      <c r="E39" s="105">
        <f ca="1">SUM(E38:E38)</f>
        <v>56256422.469999999</v>
      </c>
      <c r="F39" s="105">
        <f ca="1">SUM(F38:F38)</f>
        <v>27160090.619999997</v>
      </c>
      <c r="G39" s="105">
        <f ca="1">SUM(G38:G38)</f>
        <v>83416513.090000004</v>
      </c>
      <c r="H39" s="108"/>
      <c r="I39" s="108"/>
      <c r="J39"/>
      <c r="K39"/>
      <c r="L39"/>
      <c r="M39"/>
      <c r="N39"/>
      <c r="O39"/>
      <c r="P39"/>
      <c r="Q39"/>
      <c r="R39"/>
      <c r="S39"/>
      <c r="T39"/>
      <c r="U39"/>
      <c r="V39"/>
    </row>
    <row r="40" spans="1:22" s="85" customFormat="1" ht="18.899999999999999" customHeight="1" thickBot="1">
      <c r="C40" s="85" t="s">
        <v>63</v>
      </c>
      <c r="D40" s="86"/>
      <c r="E40" s="93">
        <f ca="1">ROUND(+E39/G39,4)</f>
        <v>0.6744</v>
      </c>
      <c r="F40" s="93">
        <f ca="1">ROUND(+F39/G39,4)</f>
        <v>0.3256</v>
      </c>
      <c r="G40" s="106">
        <f ca="1">SUM(E40:F40)</f>
        <v>1</v>
      </c>
      <c r="H40" s="108"/>
      <c r="I40" s="108"/>
      <c r="J40"/>
      <c r="K40"/>
      <c r="L40"/>
      <c r="M40"/>
      <c r="N40"/>
      <c r="O40"/>
      <c r="P40"/>
      <c r="Q40"/>
      <c r="R40"/>
      <c r="S40"/>
      <c r="T40"/>
      <c r="U40"/>
      <c r="V40"/>
    </row>
    <row r="41" spans="1:22" s="85" customFormat="1" ht="15" customHeight="1" thickTop="1">
      <c r="D41" s="86"/>
      <c r="G41" s="81"/>
      <c r="H41" s="108"/>
      <c r="I41" s="108"/>
      <c r="J41"/>
      <c r="K41"/>
      <c r="L41"/>
      <c r="M41"/>
      <c r="N41"/>
      <c r="O41"/>
      <c r="P41"/>
      <c r="Q41"/>
      <c r="R41"/>
      <c r="S41"/>
      <c r="T41"/>
      <c r="U41"/>
      <c r="V41"/>
    </row>
    <row r="42" spans="1:22" s="85" customFormat="1" ht="15" customHeight="1">
      <c r="D42" s="86"/>
      <c r="E42" s="81"/>
      <c r="F42" s="81"/>
      <c r="G42" s="81"/>
      <c r="H42" s="108"/>
      <c r="I42" s="108"/>
      <c r="J42"/>
      <c r="K42"/>
      <c r="L42"/>
      <c r="M42"/>
      <c r="N42"/>
      <c r="O42"/>
      <c r="P42"/>
      <c r="Q42"/>
      <c r="R42"/>
      <c r="S42"/>
      <c r="T42"/>
      <c r="U42"/>
      <c r="V42"/>
    </row>
    <row r="47" spans="1:22">
      <c r="C47"/>
      <c r="D47" s="108"/>
      <c r="E47" s="108"/>
      <c r="F47" s="108"/>
      <c r="G47" s="108"/>
    </row>
    <row r="48" spans="1:22" ht="15" customHeight="1">
      <c r="C48"/>
      <c r="D48" s="108"/>
      <c r="E48" s="108"/>
      <c r="F48" s="108"/>
      <c r="G48" s="108"/>
    </row>
    <row r="49" spans="3:7" ht="15" customHeight="1">
      <c r="C49"/>
      <c r="D49" s="108"/>
      <c r="E49" s="108"/>
      <c r="F49" s="108"/>
      <c r="G49" s="108"/>
    </row>
    <row r="50" spans="3:7" ht="15" customHeight="1">
      <c r="C50"/>
      <c r="D50" s="108"/>
      <c r="E50" s="108"/>
      <c r="F50" s="108"/>
      <c r="G50" s="108"/>
    </row>
    <row r="51" spans="3:7" ht="15" customHeight="1">
      <c r="C51"/>
      <c r="D51" s="108"/>
      <c r="E51" s="108"/>
      <c r="F51" s="108"/>
      <c r="G51" s="108"/>
    </row>
    <row r="52" spans="3:7" ht="15" customHeight="1">
      <c r="C52"/>
      <c r="D52" s="108"/>
      <c r="E52" s="108"/>
      <c r="F52" s="108"/>
      <c r="G52" s="108"/>
    </row>
    <row r="53" spans="3:7" ht="15" customHeight="1">
      <c r="C53"/>
      <c r="D53" s="108"/>
      <c r="E53" s="108"/>
      <c r="F53" s="108"/>
      <c r="G53" s="108"/>
    </row>
    <row r="54" spans="3:7" ht="15" customHeight="1">
      <c r="C54"/>
      <c r="D54" s="108"/>
      <c r="E54" s="108"/>
      <c r="F54" s="108"/>
      <c r="G54" s="108"/>
    </row>
    <row r="55" spans="3:7" ht="15" customHeight="1">
      <c r="C55"/>
      <c r="D55" s="108"/>
      <c r="E55" s="108"/>
      <c r="F55" s="108"/>
      <c r="G55" s="108"/>
    </row>
    <row r="56" spans="3:7" ht="15" customHeight="1">
      <c r="C56"/>
      <c r="D56" s="108"/>
      <c r="E56" s="108"/>
      <c r="F56" s="108"/>
      <c r="G56" s="108"/>
    </row>
    <row r="57" spans="3:7">
      <c r="C57"/>
      <c r="D57" s="108"/>
      <c r="E57" s="108"/>
      <c r="F57" s="108"/>
      <c r="G57" s="108"/>
    </row>
    <row r="58" spans="3:7">
      <c r="C58"/>
      <c r="D58" s="108"/>
      <c r="E58" s="108"/>
      <c r="F58" s="108"/>
      <c r="G58" s="108"/>
    </row>
    <row r="59" spans="3:7">
      <c r="C59"/>
      <c r="D59" s="108"/>
      <c r="E59" s="108"/>
      <c r="F59" s="108"/>
      <c r="G59" s="108"/>
    </row>
    <row r="60" spans="3:7">
      <c r="C60"/>
      <c r="D60" s="108"/>
      <c r="E60" s="108"/>
      <c r="F60" s="108"/>
      <c r="G60" s="108"/>
    </row>
  </sheetData>
  <mergeCells count="1">
    <mergeCell ref="E5:G5"/>
  </mergeCells>
  <pageMargins left="0.7" right="0.7" top="0.75" bottom="0.75" header="0.3" footer="0.3"/>
  <pageSetup scale="82" fitToHeight="0" orientation="portrait" r:id="rId1"/>
  <headerFooter>
    <oddFooter>&amp;L&amp;A&amp;R&amp;P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3C679FACBF767418D4D2AF9C5803E0B" ma:contentTypeVersion="76" ma:contentTypeDescription="" ma:contentTypeScope="" ma:versionID="f058cda35981f7a69f184a1697251f0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2018-03-30T07:00:00+00:00</OpenedDate>
    <SignificantOrder xmlns="dc463f71-b30c-4ab2-9473-d307f9d35888">false</SignificantOrder>
    <Date1 xmlns="dc463f71-b30c-4ab2-9473-d307f9d35888">2018-04-05T07:00:00+00:00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180283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16C8F05-2C44-467F-92D9-C424B72BBD85}"/>
</file>

<file path=customXml/itemProps2.xml><?xml version="1.0" encoding="utf-8"?>
<ds:datastoreItem xmlns:ds="http://schemas.openxmlformats.org/officeDocument/2006/customXml" ds:itemID="{8874A925-EB11-4A2D-92AE-139E2B8C4118}"/>
</file>

<file path=customXml/itemProps3.xml><?xml version="1.0" encoding="utf-8"?>
<ds:datastoreItem xmlns:ds="http://schemas.openxmlformats.org/officeDocument/2006/customXml" ds:itemID="{D120D9F7-DFE4-48A3-A6B0-822DF8A7A01D}"/>
</file>

<file path=customXml/itemProps4.xml><?xml version="1.0" encoding="utf-8"?>
<ds:datastoreItem xmlns:ds="http://schemas.openxmlformats.org/officeDocument/2006/customXml" ds:itemID="{122346F1-A250-4943-9EF1-1D189398EF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Lead E</vt:lpstr>
      <vt:lpstr>Lead G</vt:lpstr>
      <vt:lpstr>Qualified - Actual</vt:lpstr>
      <vt:lpstr>Qual TY SAP </vt:lpstr>
      <vt:lpstr>Qualified - Restated</vt:lpstr>
      <vt:lpstr>Restated 4Y Average</vt:lpstr>
      <vt:lpstr>Cash Contrib</vt:lpstr>
      <vt:lpstr>Sheet1</vt:lpstr>
      <vt:lpstr>Alloc. Method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 Edward Pedersen</dc:creator>
  <cp:lastModifiedBy>kbarnard</cp:lastModifiedBy>
  <cp:lastPrinted>2017-07-20T20:32:17Z</cp:lastPrinted>
  <dcterms:created xsi:type="dcterms:W3CDTF">2010-08-27T16:27:22Z</dcterms:created>
  <dcterms:modified xsi:type="dcterms:W3CDTF">2018-04-05T16:03:33Z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0x0101006E56B4D1795A2E4DB2F0B01679ED314A00A3C679FACBF767418D4D2AF9C5803E0B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