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9_0.bin" ContentType="application/vnd.openxmlformats-officedocument.oleObject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45" windowWidth="9630" windowHeight="12045" tabRatio="948" firstSheet="6" activeTab="18"/>
  </bookViews>
  <sheets>
    <sheet name="Res 176 Auburn" sheetId="1" r:id="rId1"/>
    <sheet name="Res 176 Auburn Info" sheetId="2" r:id="rId2"/>
    <sheet name="Res 176 Maple Valley" sheetId="3" r:id="rId3"/>
    <sheet name="Res 176 Maple Valley Info" sheetId="4" r:id="rId4"/>
    <sheet name="Res 176 Black Diamond" sheetId="5" r:id="rId5"/>
    <sheet name="Res 176 Black Diamond Info" sheetId="6" r:id="rId6"/>
    <sheet name="Res 176 Covington" sheetId="7" r:id="rId7"/>
    <sheet name="Res 176 Covington Info" sheetId="8" r:id="rId8"/>
    <sheet name="90 (31) NO LONGER USING" sheetId="9" state="hidden" r:id="rId9"/>
    <sheet name="90I (31) NO LONGER USING" sheetId="10" state="hidden" r:id="rId10"/>
    <sheet name="Res 176 Meridian RTA" sheetId="11" r:id="rId11"/>
    <sheet name="Res 176 Meridian RTA Info" sheetId="12" r:id="rId12"/>
    <sheet name="42 - DO NOT USE" sheetId="13" state="hidden" r:id="rId13"/>
    <sheet name="42I - DO NOT USE" sheetId="14" state="hidden" r:id="rId14"/>
    <sheet name="Res 176 City of Renton Annex" sheetId="15" r:id="rId15"/>
    <sheet name="Res 176 City of Renton Anx Info" sheetId="16" r:id="rId16"/>
    <sheet name="Res 176 City of Kent" sheetId="17" r:id="rId17"/>
    <sheet name="Res 176 City of Kent Senior" sheetId="18" r:id="rId18"/>
    <sheet name="Res 176 City of Kent Info" sheetId="19" r:id="rId19"/>
    <sheet name="00 (11)" sheetId="20" state="hidden" r:id="rId20"/>
  </sheets>
  <externalReferences>
    <externalReference r:id="rId23"/>
    <externalReference r:id="rId24"/>
  </externalReferences>
  <definedNames>
    <definedName name="_xlnm.Print_Area" localSheetId="19">'00 (11)'!$A$1:$K$69</definedName>
    <definedName name="_xlnm.Print_Area" localSheetId="12">'42 - DO NOT USE'!$A$1:$K$59</definedName>
    <definedName name="_xlnm.Print_Area" localSheetId="8">'90 (31) NO LONGER USING'!$A$1:$K$64</definedName>
    <definedName name="_xlnm.Print_Area" localSheetId="0">'Res 176 Auburn'!$A$1:$H$77</definedName>
    <definedName name="_xlnm.Print_Area" localSheetId="4">'Res 176 Black Diamond'!$A$1:$H$75</definedName>
    <definedName name="_xlnm.Print_Area" localSheetId="16">'Res 176 City of Kent'!$A$1:$H$72</definedName>
    <definedName name="_xlnm.Print_Area" localSheetId="17">'Res 176 City of Kent Senior'!$A$1:$H$72</definedName>
    <definedName name="_xlnm.Print_Area" localSheetId="14">'Res 176 City of Renton Annex'!$A$1:$H$78</definedName>
    <definedName name="_xlnm.Print_Area" localSheetId="6">'Res 176 Covington'!$A$1:$H$66</definedName>
    <definedName name="_xlnm.Print_Area" localSheetId="2">'Res 176 Maple Valley'!$A$1:$H$74</definedName>
    <definedName name="_xlnm.Print_Area" localSheetId="10">'Res 176 Meridian RTA'!$A$1:$H$76</definedName>
    <definedName name="table2" localSheetId="4">'[1]RO PRICING 175'!#REF!</definedName>
    <definedName name="table2" localSheetId="5">'[1]RO PRICING 175'!#REF!</definedName>
    <definedName name="table2" localSheetId="16">'[1]RO PRICING 175'!#REF!</definedName>
    <definedName name="table2" localSheetId="18">'[1]RO PRICING 175'!#REF!</definedName>
    <definedName name="table2" localSheetId="17">'[1]RO PRICING 175'!#REF!</definedName>
    <definedName name="table2" localSheetId="14">'[1]RO PRICING 175'!#REF!</definedName>
    <definedName name="table2" localSheetId="15">'[1]RO PRICING 175'!#REF!</definedName>
    <definedName name="table2" localSheetId="6">'[1]RO PRICING 175'!#REF!</definedName>
    <definedName name="table2" localSheetId="7">'[1]RO PRICING 175'!#REF!</definedName>
    <definedName name="table2" localSheetId="2">'[1]RO PRICING 175'!#REF!</definedName>
    <definedName name="table2" localSheetId="3">'[1]RO PRICING 175'!#REF!</definedName>
    <definedName name="table2" localSheetId="10">'[1]RO PRICING 175'!#REF!</definedName>
    <definedName name="table2" localSheetId="11">'[1]RO PRICING 175'!#REF!</definedName>
    <definedName name="table2">'[1]RO PRICING 175'!#REF!</definedName>
    <definedName name="table3" localSheetId="4">'[1]RO PRICING 175'!#REF!</definedName>
    <definedName name="table3" localSheetId="5">'[1]RO PRICING 175'!#REF!</definedName>
    <definedName name="table3" localSheetId="16">'[1]RO PRICING 175'!#REF!</definedName>
    <definedName name="table3" localSheetId="18">'[1]RO PRICING 175'!#REF!</definedName>
    <definedName name="table3" localSheetId="17">'[1]RO PRICING 175'!#REF!</definedName>
    <definedName name="table3" localSheetId="14">'[1]RO PRICING 175'!#REF!</definedName>
    <definedName name="table3" localSheetId="15">'[1]RO PRICING 175'!#REF!</definedName>
    <definedName name="table3" localSheetId="6">'[1]RO PRICING 175'!#REF!</definedName>
    <definedName name="table3" localSheetId="7">'[1]RO PRICING 175'!#REF!</definedName>
    <definedName name="table3" localSheetId="2">'[1]RO PRICING 175'!#REF!</definedName>
    <definedName name="table3" localSheetId="3">'[1]RO PRICING 175'!#REF!</definedName>
    <definedName name="table3" localSheetId="10">'[1]RO PRICING 175'!#REF!</definedName>
    <definedName name="table3" localSheetId="11">'[1]RO PRICING 175'!#REF!</definedName>
    <definedName name="table3">'[1]RO PRICING 175'!#REF!</definedName>
    <definedName name="Table5" localSheetId="4">'[1]RO Pricing 172'!#REF!</definedName>
    <definedName name="Table5" localSheetId="5">'[1]RO Pricing 172'!#REF!</definedName>
    <definedName name="Table5" localSheetId="16">'[1]RO Pricing 172'!#REF!</definedName>
    <definedName name="Table5" localSheetId="18">'[1]RO Pricing 172'!#REF!</definedName>
    <definedName name="Table5" localSheetId="17">'[1]RO Pricing 172'!#REF!</definedName>
    <definedName name="Table5" localSheetId="14">'[1]RO Pricing 172'!#REF!</definedName>
    <definedName name="Table5" localSheetId="15">'[1]RO Pricing 172'!#REF!</definedName>
    <definedName name="Table5" localSheetId="6">'[1]RO Pricing 172'!#REF!</definedName>
    <definedName name="Table5" localSheetId="7">'[1]RO Pricing 172'!#REF!</definedName>
    <definedName name="Table5" localSheetId="2">'[1]RO Pricing 172'!#REF!</definedName>
    <definedName name="Table5" localSheetId="3">'[1]RO Pricing 172'!#REF!</definedName>
    <definedName name="Table5" localSheetId="10">'[1]RO Pricing 172'!#REF!</definedName>
    <definedName name="Table5" localSheetId="11">'[1]RO Pricing 172'!#REF!</definedName>
    <definedName name="Table5">'[1]RO Pricing 172'!#REF!</definedName>
    <definedName name="table7" localSheetId="4">'[1]RO Pricing 197'!#REF!</definedName>
    <definedName name="table7" localSheetId="5">'[1]RO Pricing 197'!#REF!</definedName>
    <definedName name="table7" localSheetId="16">'[1]RO Pricing 197'!#REF!</definedName>
    <definedName name="table7" localSheetId="18">'[1]RO Pricing 197'!#REF!</definedName>
    <definedName name="table7" localSheetId="17">'[1]RO Pricing 197'!#REF!</definedName>
    <definedName name="table7" localSheetId="14">'[1]RO Pricing 197'!#REF!</definedName>
    <definedName name="table7" localSheetId="15">'[1]RO Pricing 197'!#REF!</definedName>
    <definedName name="table7" localSheetId="6">'[1]RO Pricing 197'!#REF!</definedName>
    <definedName name="table7" localSheetId="7">'[1]RO Pricing 197'!#REF!</definedName>
    <definedName name="table7" localSheetId="2">'[1]RO Pricing 197'!#REF!</definedName>
    <definedName name="table7" localSheetId="3">'[1]RO Pricing 197'!#REF!</definedName>
    <definedName name="table7" localSheetId="10">'[1]RO Pricing 197'!#REF!</definedName>
    <definedName name="table7" localSheetId="11">'[1]RO Pricing 197'!#REF!</definedName>
    <definedName name="table7">'[1]RO Pricing 197'!#REF!</definedName>
    <definedName name="table8">'[2]RO Pricing 183,176'!$B$6:$C$57</definedName>
    <definedName name="table9" localSheetId="4">'[2]RO Pricing 183,176'!#REF!</definedName>
    <definedName name="table9" localSheetId="5">'[2]RO Pricing 183,176'!#REF!</definedName>
    <definedName name="table9" localSheetId="16">'[2]RO Pricing 183,176'!#REF!</definedName>
    <definedName name="table9" localSheetId="18">'[2]RO Pricing 183,176'!#REF!</definedName>
    <definedName name="table9" localSheetId="17">'[2]RO Pricing 183,176'!#REF!</definedName>
    <definedName name="table9" localSheetId="14">'[2]RO Pricing 183,176'!#REF!</definedName>
    <definedName name="table9" localSheetId="15">'[2]RO Pricing 183,176'!#REF!</definedName>
    <definedName name="table9" localSheetId="6">'[2]RO Pricing 183,176'!#REF!</definedName>
    <definedName name="table9" localSheetId="7">'[2]RO Pricing 183,176'!#REF!</definedName>
    <definedName name="table9" localSheetId="2">'[2]RO Pricing 183,176'!#REF!</definedName>
    <definedName name="table9" localSheetId="3">'[2]RO Pricing 183,176'!#REF!</definedName>
    <definedName name="table9" localSheetId="10">'[2]RO Pricing 183,176'!#REF!</definedName>
    <definedName name="table9" localSheetId="11">'[2]RO Pricing 183,176'!#REF!</definedName>
    <definedName name="table9">'[2]RO Pricing 183,176'!#REF!</definedName>
  </definedNames>
  <calcPr fullCalcOnLoad="1"/>
</workbook>
</file>

<file path=xl/comments1.xml><?xml version="1.0" encoding="utf-8"?>
<comments xmlns="http://schemas.openxmlformats.org/spreadsheetml/2006/main">
  <authors>
    <author>Tmclaugh</author>
  </authors>
  <commentList>
    <comment ref="B18" authorId="0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no 10 gal can on this contract (WUTC) </t>
        </r>
      </text>
    </comment>
  </commentList>
</comments>
</file>

<file path=xl/comments11.xml><?xml version="1.0" encoding="utf-8"?>
<comments xmlns="http://schemas.openxmlformats.org/spreadsheetml/2006/main">
  <authors>
    <author>Tmclaugh</author>
  </authors>
  <commentList>
    <comment ref="B19" authorId="0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no 10 gal can on this contract (WUTC) </t>
        </r>
      </text>
    </comment>
  </commentList>
</comments>
</file>

<file path=xl/comments15.xml><?xml version="1.0" encoding="utf-8"?>
<comments xmlns="http://schemas.openxmlformats.org/spreadsheetml/2006/main">
  <authors>
    <author>Tmclaugh</author>
    <author>McLaughlin, Tammy</author>
  </authors>
  <commentList>
    <comment ref="B19" authorId="0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The 176 WUTC tariff does not inc
lude 10 gal </t>
        </r>
      </text>
    </comment>
    <comment ref="A2" authorId="1">
      <text>
        <r>
          <rPr>
            <b/>
            <sz val="9"/>
            <rFont val="Tahoma"/>
            <family val="2"/>
          </rPr>
          <t>McLaughlin, Tammy:</t>
        </r>
        <r>
          <rPr>
            <sz val="9"/>
            <rFont val="Tahoma"/>
            <family val="2"/>
          </rPr>
          <t xml:space="preserve">
city of renton not includes in 10/1/13 wutc rate case</t>
        </r>
      </text>
    </comment>
  </commentList>
</comments>
</file>

<file path=xl/comments17.xml><?xml version="1.0" encoding="utf-8"?>
<comments xmlns="http://schemas.openxmlformats.org/spreadsheetml/2006/main">
  <authors>
    <author>McLaughlin, Tammy</author>
  </authors>
  <commentList>
    <comment ref="D60" authorId="0">
      <text>
        <r>
          <rPr>
            <b/>
            <sz val="9"/>
            <rFont val="Tahoma"/>
            <family val="2"/>
          </rPr>
          <t>McLaughlin, Tammy:</t>
        </r>
        <r>
          <rPr>
            <sz val="9"/>
            <rFont val="Tahoma"/>
            <family val="2"/>
          </rPr>
          <t xml:space="preserve">
no change</t>
        </r>
      </text>
    </comment>
  </commentList>
</comments>
</file>

<file path=xl/comments18.xml><?xml version="1.0" encoding="utf-8"?>
<comments xmlns="http://schemas.openxmlformats.org/spreadsheetml/2006/main">
  <authors>
    <author>McLaughlin, Tammy</author>
  </authors>
  <commentList>
    <comment ref="D60" authorId="0">
      <text>
        <r>
          <rPr>
            <b/>
            <sz val="9"/>
            <rFont val="Tahoma"/>
            <family val="2"/>
          </rPr>
          <t>McLaughlin, Tammy:</t>
        </r>
        <r>
          <rPr>
            <sz val="9"/>
            <rFont val="Tahoma"/>
            <family val="2"/>
          </rPr>
          <t xml:space="preserve">
did not change</t>
        </r>
      </text>
    </comment>
  </commentList>
</comments>
</file>

<file path=xl/comments20.xml><?xml version="1.0" encoding="utf-8"?>
<comments xmlns="http://schemas.openxmlformats.org/spreadsheetml/2006/main">
  <authors>
    <author>tmclaugh</author>
    <author>McLaughlin, Tammy</author>
    <author>Tmclaugh</author>
  </authors>
  <commentList>
    <comment ref="G65" authorId="0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changed 4/1/09</t>
        </r>
      </text>
    </comment>
    <comment ref="B8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did not change</t>
        </r>
      </text>
    </comment>
    <comment ref="C8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did not change</t>
        </r>
      </text>
    </comment>
    <comment ref="D8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did not change</t>
        </r>
      </text>
    </comment>
    <comment ref="B13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3.19 per p/u</t>
        </r>
      </text>
    </comment>
    <comment ref="C13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4.63 per p/u
</t>
        </r>
      </text>
    </comment>
    <comment ref="D13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6.31 per p/u
</t>
        </r>
      </text>
    </comment>
    <comment ref="E13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13.17 per p/u
</t>
        </r>
      </text>
    </comment>
    <comment ref="F13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17.59 per p/u</t>
        </r>
      </text>
    </comment>
    <comment ref="G13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22.94 per p/u</t>
        </r>
      </text>
    </comment>
    <comment ref="H13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31.97 per p/u
</t>
        </r>
      </text>
    </comment>
    <comment ref="I13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42.79 per p/u</t>
        </r>
      </text>
    </comment>
    <comment ref="J13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62.03 per p/u</t>
        </r>
      </text>
    </comment>
    <comment ref="K13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84.08 per p/u</t>
        </r>
      </text>
    </comment>
    <comment ref="I34" authorId="2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not on contract 
calculate 90gal toter rate
x 1.5 USING 2007 RATES2008 ONLY DISP WILL INCREASE 4/1/08 DURING CPI RATE INCREASE
 </t>
        </r>
      </text>
    </comment>
    <comment ref="A35" authorId="1">
      <text>
        <r>
          <rPr>
            <b/>
            <sz val="8"/>
            <rFont val="Tahoma"/>
            <family val="2"/>
          </rPr>
          <t>McLaughlin, Tammy:</t>
        </r>
        <r>
          <rPr>
            <sz val="8"/>
            <rFont val="Tahoma"/>
            <family val="2"/>
          </rPr>
          <t xml:space="preserve">
no change</t>
        </r>
      </text>
    </comment>
  </commentList>
</comments>
</file>

<file path=xl/comments3.xml><?xml version="1.0" encoding="utf-8"?>
<comments xmlns="http://schemas.openxmlformats.org/spreadsheetml/2006/main">
  <authors>
    <author>Tmclaugh</author>
  </authors>
  <commentList>
    <comment ref="B18" authorId="0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no 10 gal can on this contract (WUTC) </t>
        </r>
      </text>
    </comment>
  </commentList>
</comments>
</file>

<file path=xl/comments5.xml><?xml version="1.0" encoding="utf-8"?>
<comments xmlns="http://schemas.openxmlformats.org/spreadsheetml/2006/main">
  <authors>
    <author>Tmclaugh</author>
  </authors>
  <commentList>
    <comment ref="B19" authorId="0">
      <text>
        <r>
          <rPr>
            <b/>
            <sz val="8"/>
            <rFont val="Tahoma"/>
            <family val="2"/>
          </rPr>
          <t>Tmclaugh:</t>
        </r>
        <r>
          <rPr>
            <sz val="8"/>
            <rFont val="Tahoma"/>
            <family val="2"/>
          </rPr>
          <t xml:space="preserve">
no 10 gal can on this contract (WUTC) </t>
        </r>
      </text>
    </comment>
  </commentList>
</comments>
</file>

<file path=xl/sharedStrings.xml><?xml version="1.0" encoding="utf-8"?>
<sst xmlns="http://schemas.openxmlformats.org/spreadsheetml/2006/main" count="1997" uniqueCount="394">
  <si>
    <t>Territory - 40</t>
  </si>
  <si>
    <t>CONTRACT #</t>
  </si>
  <si>
    <t>Garbage</t>
  </si>
  <si>
    <t xml:space="preserve">Cont  </t>
  </si>
  <si>
    <t>Monthly</t>
  </si>
  <si>
    <t>3 Month</t>
  </si>
  <si>
    <t>Per P/U</t>
  </si>
  <si>
    <t>Rental</t>
  </si>
  <si>
    <t>Type/Size</t>
  </si>
  <si>
    <t>Rate</t>
  </si>
  <si>
    <t>Mo Rate</t>
  </si>
  <si>
    <t>1 can wk</t>
  </si>
  <si>
    <t>CN.16</t>
  </si>
  <si>
    <t>N/A</t>
  </si>
  <si>
    <t>2 cans wk</t>
  </si>
  <si>
    <t>3 cans wk</t>
  </si>
  <si>
    <t>4 cans wk</t>
  </si>
  <si>
    <t>5 cans wk</t>
  </si>
  <si>
    <t>6 cans wk</t>
  </si>
  <si>
    <t>1 can mo- Last M,T,W,TH,F</t>
  </si>
  <si>
    <t>20 gal wk</t>
  </si>
  <si>
    <t>CN.10</t>
  </si>
  <si>
    <t>32 gal toter</t>
  </si>
  <si>
    <t>CA.16</t>
  </si>
  <si>
    <t>60 gal toter</t>
  </si>
  <si>
    <t>CA.30</t>
  </si>
  <si>
    <t>90 gal toter</t>
  </si>
  <si>
    <t>CA.45</t>
  </si>
  <si>
    <t>Fee/Taxes/Credit</t>
  </si>
  <si>
    <t>Hazardous Waste Fee</t>
  </si>
  <si>
    <t>Per Month</t>
  </si>
  <si>
    <t>City Tax</t>
  </si>
  <si>
    <t>%</t>
  </si>
  <si>
    <t>State Refuse Tax</t>
  </si>
  <si>
    <t>State Sales Tax on Rent</t>
  </si>
  <si>
    <t>Recycle</t>
  </si>
  <si>
    <t>34 gal blue</t>
  </si>
  <si>
    <t>BB.17</t>
  </si>
  <si>
    <t>RC.45</t>
  </si>
  <si>
    <t>Recycle Only</t>
  </si>
  <si>
    <t xml:space="preserve"> </t>
  </si>
  <si>
    <t>Value of Recyclables Sold</t>
  </si>
  <si>
    <t>Yardwaste</t>
  </si>
  <si>
    <t>Own 32 gal can</t>
  </si>
  <si>
    <t>YC.16</t>
  </si>
  <si>
    <t>90 gal Toter</t>
  </si>
  <si>
    <t>YC.45</t>
  </si>
  <si>
    <t>Yardwaste Only</t>
  </si>
  <si>
    <t>Occasional Yardwaste P/U:</t>
  </si>
  <si>
    <t>$8.00 1st Item</t>
  </si>
  <si>
    <t>$1.25 per Additional Units</t>
  </si>
  <si>
    <t>EXTRA CHARGES (did not change)</t>
  </si>
  <si>
    <t>Distance</t>
  </si>
  <si>
    <t>Per Can Per 25 ft</t>
  </si>
  <si>
    <t>Drive in Over 125 ft</t>
  </si>
  <si>
    <t>Extra Bag/Box/Can</t>
  </si>
  <si>
    <t>Per Item</t>
  </si>
  <si>
    <t>Overhead</t>
  </si>
  <si>
    <t>Per Can</t>
  </si>
  <si>
    <t>Oversize Can</t>
  </si>
  <si>
    <t>Per unit per pick up</t>
  </si>
  <si>
    <t>Redeliver Charge</t>
  </si>
  <si>
    <t>Per Change/Redeliver</t>
  </si>
  <si>
    <t>Return Trip Garbage</t>
  </si>
  <si>
    <t>Each</t>
  </si>
  <si>
    <t>Return Trip Recycle</t>
  </si>
  <si>
    <t>Sunken</t>
  </si>
  <si>
    <t>Stairs</t>
  </si>
  <si>
    <t>Per Step Per Can</t>
  </si>
  <si>
    <t>KC Admin Fee</t>
  </si>
  <si>
    <t>34 gal Blue</t>
  </si>
  <si>
    <t>MANDATORY</t>
  </si>
  <si>
    <t>ACQ - KT</t>
  </si>
  <si>
    <t>Territory - 42</t>
  </si>
  <si>
    <t>Revenue Distribution- 31</t>
  </si>
  <si>
    <t>10 gal wk</t>
  </si>
  <si>
    <t>CN.05</t>
  </si>
  <si>
    <t>No Recycle Only</t>
  </si>
  <si>
    <t>No Yardwaste Only</t>
  </si>
  <si>
    <t>EXTRA CHARGES</t>
  </si>
  <si>
    <t>Per Month Per Can</t>
  </si>
  <si>
    <t>Return Trip</t>
  </si>
  <si>
    <t xml:space="preserve">176- CITY OF KENT         </t>
  </si>
  <si>
    <t xml:space="preserve"> MANDATORY</t>
  </si>
  <si>
    <t>10042- INV GRP 2</t>
  </si>
  <si>
    <t>Tax Code- 0042</t>
  </si>
  <si>
    <t>2 Month</t>
  </si>
  <si>
    <t>Stop/Rate/Dist: G/S/42</t>
  </si>
  <si>
    <t>Stop/Rate/Dist: R/S/42</t>
  </si>
  <si>
    <t>Stop/Rate/Dist: Y/S/42</t>
  </si>
  <si>
    <t>Westhill</t>
  </si>
  <si>
    <t>YC.30</t>
  </si>
  <si>
    <t>M10</t>
  </si>
  <si>
    <t>M19</t>
  </si>
  <si>
    <t>per month</t>
  </si>
  <si>
    <t>Sales Rep - Kent</t>
  </si>
  <si>
    <t>CONTRACT 7000000</t>
  </si>
  <si>
    <t>**Permanent**</t>
  </si>
  <si>
    <t>SERVICE:</t>
  </si>
  <si>
    <t>32 GAL</t>
  </si>
  <si>
    <t>60 GAL</t>
  </si>
  <si>
    <t>90 GAL</t>
  </si>
  <si>
    <t>1 YD</t>
  </si>
  <si>
    <t>1.5 YD</t>
  </si>
  <si>
    <t>2 YD</t>
  </si>
  <si>
    <t>3 YD</t>
  </si>
  <si>
    <t>4 YD</t>
  </si>
  <si>
    <t xml:space="preserve">6 YD </t>
  </si>
  <si>
    <t>8 YD</t>
  </si>
  <si>
    <t>FL  RL CN CA</t>
  </si>
  <si>
    <t>monthly rent:</t>
  </si>
  <si>
    <t>special p/u (EXT):</t>
  </si>
  <si>
    <t>on call</t>
  </si>
  <si>
    <t>monthly</t>
  </si>
  <si>
    <t>every other week</t>
  </si>
  <si>
    <t>1 X WEEK</t>
  </si>
  <si>
    <t>2 X WEEK</t>
  </si>
  <si>
    <t>3 X WEEK</t>
  </si>
  <si>
    <t>4 X WEEK</t>
  </si>
  <si>
    <t>5 X WEEK</t>
  </si>
  <si>
    <t>6 X WEEK</t>
  </si>
  <si>
    <t>5 YD</t>
  </si>
  <si>
    <t>6 YD</t>
  </si>
  <si>
    <t>FL COMPACTORS</t>
  </si>
  <si>
    <t>**TEMPORARY**</t>
  </si>
  <si>
    <t>Yard</t>
  </si>
  <si>
    <t>Waste</t>
  </si>
  <si>
    <t>Debris</t>
  </si>
  <si>
    <t>everyother week</t>
  </si>
  <si>
    <t>Service</t>
  </si>
  <si>
    <t>90 Gal</t>
  </si>
  <si>
    <t>Delivery</t>
  </si>
  <si>
    <t>CBB</t>
  </si>
  <si>
    <t>EXT</t>
  </si>
  <si>
    <t>Account Info</t>
  </si>
  <si>
    <t>EXY</t>
  </si>
  <si>
    <t>acquisition</t>
  </si>
  <si>
    <t>special handling</t>
  </si>
  <si>
    <t>inv group</t>
  </si>
  <si>
    <t>disposal code</t>
  </si>
  <si>
    <t>acct class</t>
  </si>
  <si>
    <t>F4</t>
  </si>
  <si>
    <t>disposal tax ap</t>
  </si>
  <si>
    <t>customer category</t>
  </si>
  <si>
    <t>COMM</t>
  </si>
  <si>
    <t>rev dist</t>
  </si>
  <si>
    <t>SI elig</t>
  </si>
  <si>
    <t>Y</t>
  </si>
  <si>
    <t>chg frequency</t>
  </si>
  <si>
    <t>credit analy</t>
  </si>
  <si>
    <t>contract/grp</t>
  </si>
  <si>
    <t>late fee policy</t>
  </si>
  <si>
    <t>sales rep</t>
  </si>
  <si>
    <t>AUB</t>
  </si>
  <si>
    <t>Site Info</t>
  </si>
  <si>
    <t>Required Charge Codes</t>
  </si>
  <si>
    <t>YW CODES</t>
  </si>
  <si>
    <t>CPI</t>
  </si>
  <si>
    <t>y</t>
  </si>
  <si>
    <t>code</t>
  </si>
  <si>
    <t>scheduled</t>
  </si>
  <si>
    <t>tax ap</t>
  </si>
  <si>
    <t>rate</t>
  </si>
  <si>
    <t>YAR</t>
  </si>
  <si>
    <t>RF</t>
  </si>
  <si>
    <t>SQ</t>
  </si>
  <si>
    <t>term</t>
  </si>
  <si>
    <t>REN</t>
  </si>
  <si>
    <t>RQ</t>
  </si>
  <si>
    <t>contact status</t>
  </si>
  <si>
    <t>size</t>
  </si>
  <si>
    <t>SIC</t>
  </si>
  <si>
    <t>HWF</t>
  </si>
  <si>
    <t>NF</t>
  </si>
  <si>
    <t>territory</t>
  </si>
  <si>
    <t>REG</t>
  </si>
  <si>
    <t>DEL</t>
  </si>
  <si>
    <t>**temps only</t>
  </si>
  <si>
    <t>RTN</t>
  </si>
  <si>
    <t>container</t>
  </si>
  <si>
    <t>Taxes</t>
  </si>
  <si>
    <t>All</t>
  </si>
  <si>
    <t>State Refuse</t>
  </si>
  <si>
    <t>Excluding Rental</t>
  </si>
  <si>
    <t>State Sales Tax</t>
  </si>
  <si>
    <t>Rental Only</t>
  </si>
  <si>
    <t>Gate</t>
  </si>
  <si>
    <t>per p/u per can</t>
  </si>
  <si>
    <t>Redelivery fee</t>
  </si>
  <si>
    <t>Wash</t>
  </si>
  <si>
    <t>Return trip</t>
  </si>
  <si>
    <t>Time</t>
  </si>
  <si>
    <t>per hour</t>
  </si>
  <si>
    <t>per item</t>
  </si>
  <si>
    <t>per yd</t>
  </si>
  <si>
    <t>Container Info</t>
  </si>
  <si>
    <t>tax codes</t>
  </si>
  <si>
    <t>Steps</t>
  </si>
  <si>
    <t>Drive in</t>
  </si>
  <si>
    <t>City of Auburn-Annex A2</t>
  </si>
  <si>
    <t>DIV 183</t>
  </si>
  <si>
    <t>3.5 to1/5 to 1</t>
  </si>
  <si>
    <t>up to 3.5 to 1</t>
  </si>
  <si>
    <t>Rental (monthly)</t>
  </si>
  <si>
    <t>Daily Rental</t>
  </si>
  <si>
    <t>per each</t>
  </si>
  <si>
    <t>BW GA</t>
  </si>
  <si>
    <t>WB00035</t>
  </si>
  <si>
    <t>183lf30a</t>
  </si>
  <si>
    <t>can/toters</t>
  </si>
  <si>
    <t>1/2 HR MIN</t>
  </si>
  <si>
    <t>Roll out charge</t>
  </si>
  <si>
    <t>Extra Person</t>
  </si>
  <si>
    <t>per step</t>
  </si>
  <si>
    <t>EACH TIME</t>
  </si>
  <si>
    <t>per each 25ft</t>
  </si>
  <si>
    <t>from bad debt</t>
  </si>
  <si>
    <t>from washing</t>
  </si>
  <si>
    <t>Oversized can</t>
  </si>
  <si>
    <t>per unit per p/u</t>
  </si>
  <si>
    <t>ST</t>
  </si>
  <si>
    <r>
      <t xml:space="preserve">7000000/06       </t>
    </r>
    <r>
      <rPr>
        <b/>
        <sz val="10"/>
        <rFont val="Arial"/>
        <family val="2"/>
      </rPr>
      <t xml:space="preserve"> 4/6</t>
    </r>
  </si>
  <si>
    <t>COMMERCIAL TRASH</t>
  </si>
  <si>
    <t>N</t>
  </si>
  <si>
    <t>EFFECTIVE- 4-1-10</t>
  </si>
  <si>
    <t>Revised 3/11/10 CPI Rate Increase</t>
  </si>
  <si>
    <t>Late fee policy-176DIVLF60</t>
  </si>
  <si>
    <t>Tax Code- 9000</t>
  </si>
  <si>
    <t>Revenue Distribution- 39</t>
  </si>
  <si>
    <t xml:space="preserve">Revised 5/19/10 </t>
  </si>
  <si>
    <t>PANTHER LAKE ANNEX</t>
  </si>
  <si>
    <t>Stop/Rate/Dist: G/S/19</t>
  </si>
  <si>
    <t>Stop/Rate/Dist: R/S/19</t>
  </si>
  <si>
    <t>Stop/Rate/Dist: R/O/19</t>
  </si>
  <si>
    <t>Stop/Rate/Dist: Y/S/19</t>
  </si>
  <si>
    <t>Stop/Rate/Dist: Y/O/19</t>
  </si>
  <si>
    <t>ACQ - PL</t>
  </si>
  <si>
    <t>176- KING COUNTY- MERIDIAN- RTA-PANTHER LAKE ANNEX</t>
  </si>
  <si>
    <t>2900000- INV GRP 4</t>
  </si>
  <si>
    <t>1900000- INV GRP 3</t>
  </si>
  <si>
    <t>3900000- INV GRP 5</t>
  </si>
  <si>
    <t>EFFECTIVE- 8-1-10</t>
  </si>
  <si>
    <t>Revised 8/1/10 commodity credit</t>
  </si>
  <si>
    <t>NO LONGER USE</t>
  </si>
  <si>
    <t>13 gal wk</t>
  </si>
  <si>
    <t>32G</t>
  </si>
  <si>
    <t>R33</t>
  </si>
  <si>
    <t>45 gal toter</t>
  </si>
  <si>
    <t>45G</t>
  </si>
  <si>
    <t>CA.24</t>
  </si>
  <si>
    <t>R46</t>
  </si>
  <si>
    <t>60G</t>
  </si>
  <si>
    <t>90G</t>
  </si>
  <si>
    <t>CA.07</t>
  </si>
  <si>
    <t>CA.10</t>
  </si>
  <si>
    <t>2-32 gal toters</t>
  </si>
  <si>
    <t>2-45gal toters</t>
  </si>
  <si>
    <t>REC</t>
  </si>
  <si>
    <t>RC.16,RC.30,RC.45</t>
  </si>
  <si>
    <t>1-16/.30/.45</t>
  </si>
  <si>
    <t>RC2</t>
  </si>
  <si>
    <t>2-16/.30/.45</t>
  </si>
  <si>
    <t>YA1</t>
  </si>
  <si>
    <t>YA2</t>
  </si>
  <si>
    <t>YA3</t>
  </si>
  <si>
    <t>Cart Cleaning</t>
  </si>
  <si>
    <t>Per cart per event</t>
  </si>
  <si>
    <t>Per Account</t>
  </si>
  <si>
    <t>YC .07/YC.16/YC.30/YC.45</t>
  </si>
  <si>
    <t>YC .16</t>
  </si>
  <si>
    <t>2-32 Gal</t>
  </si>
  <si>
    <t>NO LONGER USING 4/1/11</t>
  </si>
  <si>
    <t>1CN</t>
  </si>
  <si>
    <t>2CN</t>
  </si>
  <si>
    <t>3CN</t>
  </si>
  <si>
    <t>4CN</t>
  </si>
  <si>
    <t>5CN</t>
  </si>
  <si>
    <t>6CN</t>
  </si>
  <si>
    <t>1XM</t>
  </si>
  <si>
    <t>64 gal toter</t>
  </si>
  <si>
    <t>96 gal toter</t>
  </si>
  <si>
    <t>WUTC-RATES EFFECTIVE 1/1/2012</t>
  </si>
  <si>
    <t xml:space="preserve">Last revision 1/09/2012- Disposal/HWF rate increase </t>
  </si>
  <si>
    <t>1-32-64-96 Gal</t>
  </si>
  <si>
    <t>2-32-64-96 Gal</t>
  </si>
  <si>
    <t>1-13-32-64-96 Gal</t>
  </si>
  <si>
    <t>2-64 Gal</t>
  </si>
  <si>
    <t>2-96 Gal</t>
  </si>
  <si>
    <r>
      <t xml:space="preserve">Tax Code:  </t>
    </r>
    <r>
      <rPr>
        <b/>
        <sz val="14"/>
        <rFont val="Arial"/>
        <family val="2"/>
      </rPr>
      <t>1000</t>
    </r>
    <r>
      <rPr>
        <sz val="14"/>
        <rFont val="Arial"/>
        <family val="2"/>
      </rPr>
      <t xml:space="preserve">         Revenue Dist Code:  </t>
    </r>
    <r>
      <rPr>
        <b/>
        <sz val="14"/>
        <rFont val="Arial"/>
        <family val="2"/>
      </rPr>
      <t>38</t>
    </r>
  </si>
  <si>
    <r>
      <t xml:space="preserve">Acquisition Code:  </t>
    </r>
    <r>
      <rPr>
        <b/>
        <sz val="14"/>
        <rFont val="Arial"/>
        <family val="2"/>
      </rPr>
      <t xml:space="preserve">MV             </t>
    </r>
    <r>
      <rPr>
        <sz val="14"/>
        <rFont val="Arial"/>
        <family val="2"/>
      </rPr>
      <t xml:space="preserve">Territory Code:  </t>
    </r>
    <r>
      <rPr>
        <b/>
        <sz val="14"/>
        <rFont val="Arial"/>
        <family val="2"/>
      </rPr>
      <t>40</t>
    </r>
  </si>
  <si>
    <r>
      <t xml:space="preserve">Late Fee Policy - </t>
    </r>
    <r>
      <rPr>
        <b/>
        <sz val="14"/>
        <rFont val="Arial"/>
        <family val="2"/>
      </rPr>
      <t>176DIVLF60</t>
    </r>
  </si>
  <si>
    <r>
      <t xml:space="preserve">Sales Rep:  </t>
    </r>
    <r>
      <rPr>
        <b/>
        <sz val="14"/>
        <rFont val="Arial"/>
        <family val="2"/>
      </rPr>
      <t>AUB</t>
    </r>
  </si>
  <si>
    <t>S/R/D</t>
  </si>
  <si>
    <t>G/S/8</t>
  </si>
  <si>
    <t>Service Level</t>
  </si>
  <si>
    <t>20 gal mini wk</t>
  </si>
  <si>
    <t>Charge Code</t>
  </si>
  <si>
    <t>Cont
Type/Size</t>
  </si>
  <si>
    <t>Monthly Rate</t>
  </si>
  <si>
    <t>3 Month
Rate</t>
  </si>
  <si>
    <t>Per P/U
Rate</t>
  </si>
  <si>
    <t>Monthly
Rental Rate</t>
  </si>
  <si>
    <t>R/S/8</t>
  </si>
  <si>
    <t>R/O/8</t>
  </si>
  <si>
    <t>Y/S/8</t>
  </si>
  <si>
    <t>Y/O/8</t>
  </si>
  <si>
    <t>Occasional Yardwaste P/U:                                   $8.00 1st item                                    $1.25 per Additional Units</t>
  </si>
  <si>
    <t>Type</t>
  </si>
  <si>
    <t>Description</t>
  </si>
  <si>
    <t>176 - City of Maple Valley</t>
  </si>
  <si>
    <r>
      <t xml:space="preserve">Acquisition Code:  </t>
    </r>
    <r>
      <rPr>
        <b/>
        <sz val="14"/>
        <rFont val="Arial"/>
        <family val="2"/>
      </rPr>
      <t xml:space="preserve">MA             </t>
    </r>
    <r>
      <rPr>
        <sz val="14"/>
        <rFont val="Arial"/>
        <family val="2"/>
      </rPr>
      <t xml:space="preserve">Territory Code:  </t>
    </r>
    <r>
      <rPr>
        <b/>
        <sz val="14"/>
        <rFont val="Arial"/>
        <family val="2"/>
      </rPr>
      <t>40</t>
    </r>
  </si>
  <si>
    <r>
      <t xml:space="preserve">Tax Code:  </t>
    </r>
    <r>
      <rPr>
        <b/>
        <sz val="14"/>
        <rFont val="Arial"/>
        <family val="2"/>
      </rPr>
      <t>0037</t>
    </r>
    <r>
      <rPr>
        <sz val="14"/>
        <rFont val="Arial"/>
        <family val="2"/>
      </rPr>
      <t xml:space="preserve">         Revenue Dist Code:  </t>
    </r>
    <r>
      <rPr>
        <b/>
        <sz val="14"/>
        <rFont val="Arial"/>
        <family val="2"/>
      </rPr>
      <t>30</t>
    </r>
  </si>
  <si>
    <r>
      <t xml:space="preserve">Sales Rep:  </t>
    </r>
    <r>
      <rPr>
        <b/>
        <sz val="14"/>
        <rFont val="Arial"/>
        <family val="2"/>
      </rPr>
      <t>1761111</t>
    </r>
  </si>
  <si>
    <t>176 - City of Black Diamond</t>
  </si>
  <si>
    <r>
      <t xml:space="preserve">Tax Code:  </t>
    </r>
    <r>
      <rPr>
        <b/>
        <sz val="14"/>
        <rFont val="Arial"/>
        <family val="2"/>
      </rPr>
      <t>0010</t>
    </r>
    <r>
      <rPr>
        <sz val="14"/>
        <rFont val="Arial"/>
        <family val="2"/>
      </rPr>
      <t xml:space="preserve">         Revenue Dist Code:  </t>
    </r>
    <r>
      <rPr>
        <b/>
        <sz val="14"/>
        <rFont val="Arial"/>
        <family val="2"/>
      </rPr>
      <t>30</t>
    </r>
  </si>
  <si>
    <t>176 - City of Covington</t>
  </si>
  <si>
    <t>G/S/29</t>
  </si>
  <si>
    <t>R/S/29</t>
  </si>
  <si>
    <t>Y/S/29</t>
  </si>
  <si>
    <r>
      <t xml:space="preserve">Tax Code:  </t>
    </r>
    <r>
      <rPr>
        <b/>
        <sz val="14"/>
        <rFont val="Arial"/>
        <family val="2"/>
      </rPr>
      <t>0031</t>
    </r>
    <r>
      <rPr>
        <sz val="14"/>
        <rFont val="Arial"/>
        <family val="2"/>
      </rPr>
      <t xml:space="preserve">         Revenue Dist Code:  </t>
    </r>
    <r>
      <rPr>
        <b/>
        <sz val="14"/>
        <rFont val="Arial"/>
        <family val="2"/>
      </rPr>
      <t>30</t>
    </r>
  </si>
  <si>
    <t>176 - City of Kent - Senior Rates (50%)</t>
  </si>
  <si>
    <r>
      <t xml:space="preserve">Tax Code:  </t>
    </r>
    <r>
      <rPr>
        <b/>
        <sz val="14"/>
        <rFont val="Arial"/>
        <family val="2"/>
      </rPr>
      <t>0035</t>
    </r>
    <r>
      <rPr>
        <sz val="14"/>
        <rFont val="Arial"/>
        <family val="2"/>
      </rPr>
      <t xml:space="preserve">         Revenue Dist Code:  </t>
    </r>
    <r>
      <rPr>
        <b/>
        <sz val="14"/>
        <rFont val="Arial"/>
        <family val="2"/>
      </rPr>
      <t>31</t>
    </r>
  </si>
  <si>
    <r>
      <t xml:space="preserve">Acquisition Code:  </t>
    </r>
    <r>
      <rPr>
        <b/>
        <sz val="14"/>
        <rFont val="Arial"/>
        <family val="2"/>
      </rPr>
      <t xml:space="preserve">KT             </t>
    </r>
    <r>
      <rPr>
        <sz val="14"/>
        <rFont val="Arial"/>
        <family val="2"/>
      </rPr>
      <t xml:space="preserve">Territory Code:  </t>
    </r>
    <r>
      <rPr>
        <b/>
        <sz val="14"/>
        <rFont val="Arial"/>
        <family val="2"/>
      </rPr>
      <t>42</t>
    </r>
  </si>
  <si>
    <r>
      <t xml:space="preserve">Sales Rep:  </t>
    </r>
    <r>
      <rPr>
        <b/>
        <sz val="14"/>
        <rFont val="Arial"/>
        <family val="2"/>
      </rPr>
      <t>Kent</t>
    </r>
  </si>
  <si>
    <t>G/S/95</t>
  </si>
  <si>
    <t>R/S/95</t>
  </si>
  <si>
    <t>NO Recycle Only</t>
  </si>
  <si>
    <t>NO Yardwaste Only</t>
  </si>
  <si>
    <t>Y/S/95</t>
  </si>
  <si>
    <t>Extra Bag/Box/Can Yardwaste</t>
  </si>
  <si>
    <t>Overweight/Oversized Container</t>
  </si>
  <si>
    <t>Per container/per pick up</t>
  </si>
  <si>
    <t>Suspension of service, container retrieval</t>
  </si>
  <si>
    <t>G/S/35</t>
  </si>
  <si>
    <t>R/S/35</t>
  </si>
  <si>
    <t>176 - City of Renton Annex</t>
  </si>
  <si>
    <r>
      <t xml:space="preserve">Acquisition Code:  </t>
    </r>
    <r>
      <rPr>
        <b/>
        <sz val="14"/>
        <rFont val="Arial"/>
        <family val="2"/>
      </rPr>
      <t xml:space="preserve">RA             </t>
    </r>
    <r>
      <rPr>
        <sz val="14"/>
        <rFont val="Arial"/>
        <family val="2"/>
      </rPr>
      <t xml:space="preserve">Territory Code:  </t>
    </r>
    <r>
      <rPr>
        <b/>
        <sz val="14"/>
        <rFont val="Arial"/>
        <family val="2"/>
      </rPr>
      <t>40</t>
    </r>
  </si>
  <si>
    <t>G/S/55</t>
  </si>
  <si>
    <t>R/S/55</t>
  </si>
  <si>
    <t>R/O/55</t>
  </si>
  <si>
    <t>Y/S/55</t>
  </si>
  <si>
    <t>Y/O/55</t>
  </si>
  <si>
    <t xml:space="preserve">176 - City of Kent </t>
  </si>
  <si>
    <r>
      <t xml:space="preserve">Invoice Group </t>
    </r>
    <r>
      <rPr>
        <b/>
        <sz val="14"/>
        <rFont val="Arial"/>
        <family val="2"/>
      </rPr>
      <t>K</t>
    </r>
  </si>
  <si>
    <r>
      <t xml:space="preserve">         Invoice Group </t>
    </r>
    <r>
      <rPr>
        <b/>
        <sz val="14"/>
        <rFont val="Arial"/>
        <family val="2"/>
      </rPr>
      <t>K</t>
    </r>
  </si>
  <si>
    <r>
      <t xml:space="preserve">Contract#:  </t>
    </r>
    <r>
      <rPr>
        <b/>
        <sz val="14"/>
        <rFont val="Arial"/>
        <family val="2"/>
      </rPr>
      <t>1000000/3 -  2000000/4 -  3000000/5</t>
    </r>
  </si>
  <si>
    <r>
      <t xml:space="preserve">         Invoice Group </t>
    </r>
    <r>
      <rPr>
        <b/>
        <sz val="14"/>
        <rFont val="Arial"/>
        <family val="2"/>
      </rPr>
      <t>A</t>
    </r>
  </si>
  <si>
    <r>
      <t xml:space="preserve">Contract#:  </t>
    </r>
    <r>
      <rPr>
        <b/>
        <sz val="14"/>
        <rFont val="Arial"/>
        <family val="2"/>
      </rPr>
      <t>20038/</t>
    </r>
    <r>
      <rPr>
        <b/>
        <sz val="14"/>
        <rFont val="Arial"/>
        <family val="2"/>
      </rPr>
      <t>4</t>
    </r>
  </si>
  <si>
    <r>
      <t xml:space="preserve">         Invoice Group </t>
    </r>
    <r>
      <rPr>
        <b/>
        <sz val="14"/>
        <rFont val="Arial"/>
        <family val="2"/>
      </rPr>
      <t>4</t>
    </r>
  </si>
  <si>
    <r>
      <t xml:space="preserve">               Invoice Group </t>
    </r>
    <r>
      <rPr>
        <b/>
        <sz val="14"/>
        <rFont val="Arial"/>
        <family val="2"/>
      </rPr>
      <t>4</t>
    </r>
  </si>
  <si>
    <r>
      <t xml:space="preserve">Contract#:  </t>
    </r>
    <r>
      <rPr>
        <b/>
        <sz val="14"/>
        <rFont val="Arial"/>
        <family val="2"/>
      </rPr>
      <t xml:space="preserve">10010/3  </t>
    </r>
    <r>
      <rPr>
        <sz val="14"/>
        <rFont val="Arial"/>
        <family val="2"/>
      </rPr>
      <t>Invoice Group</t>
    </r>
    <r>
      <rPr>
        <b/>
        <sz val="14"/>
        <rFont val="Arial"/>
        <family val="2"/>
      </rPr>
      <t xml:space="preserve"> 3</t>
    </r>
  </si>
  <si>
    <r>
      <t>Contract#:  2</t>
    </r>
    <r>
      <rPr>
        <b/>
        <sz val="14"/>
        <rFont val="Arial"/>
        <family val="2"/>
      </rPr>
      <t xml:space="preserve">0010/4  </t>
    </r>
    <r>
      <rPr>
        <sz val="14"/>
        <rFont val="Arial"/>
        <family val="2"/>
      </rPr>
      <t>Invoice Group</t>
    </r>
    <r>
      <rPr>
        <b/>
        <sz val="14"/>
        <rFont val="Arial"/>
        <family val="2"/>
      </rPr>
      <t xml:space="preserve"> 4</t>
    </r>
  </si>
  <si>
    <r>
      <t>Contract#:  3</t>
    </r>
    <r>
      <rPr>
        <b/>
        <sz val="14"/>
        <rFont val="Arial"/>
        <family val="2"/>
      </rPr>
      <t xml:space="preserve">0010/5  </t>
    </r>
    <r>
      <rPr>
        <sz val="14"/>
        <rFont val="Arial"/>
        <family val="2"/>
      </rPr>
      <t>Invoice Group</t>
    </r>
    <r>
      <rPr>
        <b/>
        <sz val="14"/>
        <rFont val="Arial"/>
        <family val="2"/>
      </rPr>
      <t xml:space="preserve"> 5</t>
    </r>
  </si>
  <si>
    <r>
      <t xml:space="preserve">Contract#:  </t>
    </r>
    <r>
      <rPr>
        <b/>
        <sz val="14"/>
        <rFont val="Arial"/>
        <family val="2"/>
      </rPr>
      <t xml:space="preserve">10031/3  </t>
    </r>
    <r>
      <rPr>
        <sz val="14"/>
        <rFont val="Arial"/>
        <family val="2"/>
      </rPr>
      <t>Invoice Group</t>
    </r>
    <r>
      <rPr>
        <b/>
        <sz val="14"/>
        <rFont val="Arial"/>
        <family val="2"/>
      </rPr>
      <t xml:space="preserve"> 3</t>
    </r>
  </si>
  <si>
    <r>
      <t>Contract#:  2</t>
    </r>
    <r>
      <rPr>
        <b/>
        <sz val="14"/>
        <rFont val="Arial"/>
        <family val="2"/>
      </rPr>
      <t xml:space="preserve">0031/4  </t>
    </r>
    <r>
      <rPr>
        <sz val="14"/>
        <rFont val="Arial"/>
        <family val="2"/>
      </rPr>
      <t>Invoice Group</t>
    </r>
    <r>
      <rPr>
        <b/>
        <sz val="14"/>
        <rFont val="Arial"/>
        <family val="2"/>
      </rPr>
      <t xml:space="preserve"> 4</t>
    </r>
  </si>
  <si>
    <r>
      <t>Contract#:  3</t>
    </r>
    <r>
      <rPr>
        <b/>
        <sz val="14"/>
        <rFont val="Arial"/>
        <family val="2"/>
      </rPr>
      <t xml:space="preserve">0031/5  </t>
    </r>
    <r>
      <rPr>
        <sz val="14"/>
        <rFont val="Arial"/>
        <family val="2"/>
      </rPr>
      <t>Invoice Group</t>
    </r>
    <r>
      <rPr>
        <b/>
        <sz val="14"/>
        <rFont val="Arial"/>
        <family val="2"/>
      </rPr>
      <t xml:space="preserve"> 5</t>
    </r>
  </si>
  <si>
    <r>
      <t xml:space="preserve">Contract#:  </t>
    </r>
    <r>
      <rPr>
        <b/>
        <sz val="14"/>
        <rFont val="Arial"/>
        <family val="2"/>
      </rPr>
      <t xml:space="preserve">10055/3  </t>
    </r>
    <r>
      <rPr>
        <sz val="14"/>
        <rFont val="Arial"/>
        <family val="2"/>
      </rPr>
      <t>Invoice Group</t>
    </r>
    <r>
      <rPr>
        <b/>
        <sz val="14"/>
        <rFont val="Arial"/>
        <family val="2"/>
      </rPr>
      <t xml:space="preserve"> 3</t>
    </r>
  </si>
  <si>
    <r>
      <t>Contract#:  2</t>
    </r>
    <r>
      <rPr>
        <b/>
        <sz val="14"/>
        <rFont val="Arial"/>
        <family val="2"/>
      </rPr>
      <t xml:space="preserve">00055/4  </t>
    </r>
    <r>
      <rPr>
        <sz val="14"/>
        <rFont val="Arial"/>
        <family val="2"/>
      </rPr>
      <t>Invoice Group</t>
    </r>
    <r>
      <rPr>
        <b/>
        <sz val="14"/>
        <rFont val="Arial"/>
        <family val="2"/>
      </rPr>
      <t xml:space="preserve"> 4</t>
    </r>
  </si>
  <si>
    <r>
      <t>Contract#:  3</t>
    </r>
    <r>
      <rPr>
        <b/>
        <sz val="14"/>
        <rFont val="Arial"/>
        <family val="2"/>
      </rPr>
      <t xml:space="preserve">00055/5  </t>
    </r>
    <r>
      <rPr>
        <sz val="14"/>
        <rFont val="Arial"/>
        <family val="2"/>
      </rPr>
      <t>Invoice Group</t>
    </r>
    <r>
      <rPr>
        <b/>
        <sz val="14"/>
        <rFont val="Arial"/>
        <family val="2"/>
      </rPr>
      <t xml:space="preserve"> 5</t>
    </r>
  </si>
  <si>
    <r>
      <t xml:space="preserve">Contract#:  </t>
    </r>
    <r>
      <rPr>
        <b/>
        <sz val="14"/>
        <rFont val="Arial"/>
        <family val="2"/>
      </rPr>
      <t xml:space="preserve">10035/3 </t>
    </r>
    <r>
      <rPr>
        <sz val="14"/>
        <rFont val="Arial"/>
        <family val="2"/>
      </rPr>
      <t xml:space="preserve">- </t>
    </r>
    <r>
      <rPr>
        <b/>
        <sz val="14"/>
        <rFont val="Arial"/>
        <family val="2"/>
      </rPr>
      <t>30035/</t>
    </r>
    <r>
      <rPr>
        <b/>
        <sz val="14"/>
        <rFont val="Arial"/>
        <family val="2"/>
      </rPr>
      <t>5</t>
    </r>
  </si>
  <si>
    <r>
      <t xml:space="preserve">    Contract#:  </t>
    </r>
    <r>
      <rPr>
        <b/>
        <sz val="14"/>
        <rFont val="Arial"/>
        <family val="2"/>
      </rPr>
      <t xml:space="preserve">10035/3 </t>
    </r>
    <r>
      <rPr>
        <sz val="14"/>
        <rFont val="Arial"/>
        <family val="2"/>
      </rPr>
      <t xml:space="preserve">- </t>
    </r>
    <r>
      <rPr>
        <b/>
        <sz val="14"/>
        <rFont val="Arial"/>
        <family val="2"/>
      </rPr>
      <t>30035/5</t>
    </r>
  </si>
  <si>
    <t>176 - King County - City of Auburn-Annex</t>
  </si>
  <si>
    <t>176 - King County - Meridian - RTA-8.6%</t>
  </si>
  <si>
    <r>
      <t xml:space="preserve">Contract#:  </t>
    </r>
    <r>
      <rPr>
        <b/>
        <sz val="14"/>
        <rFont val="Arial"/>
        <family val="2"/>
      </rPr>
      <t xml:space="preserve">10029/3  </t>
    </r>
    <r>
      <rPr>
        <sz val="14"/>
        <rFont val="Arial"/>
        <family val="2"/>
      </rPr>
      <t>Invoice Group</t>
    </r>
    <r>
      <rPr>
        <b/>
        <sz val="14"/>
        <rFont val="Arial"/>
        <family val="2"/>
      </rPr>
      <t xml:space="preserve"> C</t>
    </r>
  </si>
  <si>
    <r>
      <t>Contract#:  2</t>
    </r>
    <r>
      <rPr>
        <b/>
        <sz val="14"/>
        <rFont val="Arial"/>
        <family val="2"/>
      </rPr>
      <t xml:space="preserve">0029/4  </t>
    </r>
    <r>
      <rPr>
        <sz val="14"/>
        <rFont val="Arial"/>
        <family val="2"/>
      </rPr>
      <t>Invoice Group</t>
    </r>
    <r>
      <rPr>
        <b/>
        <sz val="14"/>
        <rFont val="Arial"/>
        <family val="2"/>
      </rPr>
      <t xml:space="preserve"> C</t>
    </r>
  </si>
  <si>
    <r>
      <t>Contract#:  3</t>
    </r>
    <r>
      <rPr>
        <b/>
        <sz val="14"/>
        <rFont val="Arial"/>
        <family val="2"/>
      </rPr>
      <t xml:space="preserve">0029/5  </t>
    </r>
    <r>
      <rPr>
        <sz val="14"/>
        <rFont val="Arial"/>
        <family val="2"/>
      </rPr>
      <t>Invoice Group</t>
    </r>
    <r>
      <rPr>
        <b/>
        <sz val="14"/>
        <rFont val="Arial"/>
        <family val="2"/>
      </rPr>
      <t xml:space="preserve"> C</t>
    </r>
  </si>
  <si>
    <r>
      <t xml:space="preserve">Sales Rep:  </t>
    </r>
    <r>
      <rPr>
        <b/>
        <sz val="14"/>
        <rFont val="Arial"/>
        <family val="2"/>
      </rPr>
      <t>COV</t>
    </r>
  </si>
  <si>
    <r>
      <t xml:space="preserve">Tax Code:  </t>
    </r>
    <r>
      <rPr>
        <b/>
        <sz val="14"/>
        <rFont val="Arial"/>
        <family val="2"/>
      </rPr>
      <t>0029</t>
    </r>
    <r>
      <rPr>
        <sz val="14"/>
        <rFont val="Arial"/>
        <family val="2"/>
      </rPr>
      <t xml:space="preserve">         Revenue Dist Code:  </t>
    </r>
    <r>
      <rPr>
        <b/>
        <sz val="14"/>
        <rFont val="Arial"/>
        <family val="2"/>
      </rPr>
      <t>34</t>
    </r>
  </si>
  <si>
    <t>1-96 Gal</t>
  </si>
  <si>
    <t>3-96 Gal</t>
  </si>
  <si>
    <t>RC3</t>
  </si>
  <si>
    <t>1-32-64 Gal</t>
  </si>
  <si>
    <t>RC.16,RC.30</t>
  </si>
  <si>
    <t>*ONLY UPON REQUEST</t>
  </si>
  <si>
    <t>90Y</t>
  </si>
  <si>
    <t>YC.16,YC.30</t>
  </si>
  <si>
    <r>
      <t xml:space="preserve">Tax Code:  </t>
    </r>
    <r>
      <rPr>
        <b/>
        <sz val="14"/>
        <rFont val="Arial"/>
        <family val="2"/>
      </rPr>
      <t>0055</t>
    </r>
    <r>
      <rPr>
        <sz val="14"/>
        <rFont val="Arial"/>
        <family val="2"/>
      </rPr>
      <t xml:space="preserve">         Revenue Dist Code:  </t>
    </r>
    <r>
      <rPr>
        <b/>
        <sz val="14"/>
        <rFont val="Arial"/>
        <family val="2"/>
      </rPr>
      <t>35</t>
    </r>
  </si>
  <si>
    <t>Effective:  April 1, 2014</t>
  </si>
  <si>
    <t>Yardwaste  (RATES DID NOT CHANGE)</t>
  </si>
  <si>
    <t>Yardwaste (RATES DID NOT CHANGE)</t>
  </si>
  <si>
    <t>Effective:  August 1, 2014</t>
  </si>
  <si>
    <t>Revised 8/1/14 VMF Increase</t>
  </si>
  <si>
    <t>Effective:  January 1, 2015</t>
  </si>
  <si>
    <t>City of Covington contract effective 7/1/13</t>
  </si>
  <si>
    <t>Revised 11/07/14 City of Covington CPI effective 1/1/15</t>
  </si>
  <si>
    <t>R/O/29</t>
  </si>
  <si>
    <t>Y/O/29</t>
  </si>
  <si>
    <t>R/S/36</t>
  </si>
  <si>
    <t>RC.16,RC.30,RC.46</t>
  </si>
  <si>
    <t>R/S/96</t>
  </si>
  <si>
    <t>2-16/.30/.46</t>
  </si>
  <si>
    <t>Revised 01/1/15 City tax increase</t>
  </si>
  <si>
    <t>City Tax                                                                                                     Effective 1/1/2015</t>
  </si>
  <si>
    <t>Revised 4/1/15 HWF decrease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</si>
</sst>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.000"/>
    <numFmt numFmtId="168" formatCode="&quot;$&quot;#,##0.00"/>
    <numFmt numFmtId="169" formatCode="&quot;$&quot;#,##0.00;[Red]&quot;$&quot;#,##0.00"/>
    <numFmt numFmtId="170" formatCode="mm/dd/yy"/>
    <numFmt numFmtId="171" formatCode="0#"/>
    <numFmt numFmtId="172" formatCode="###"/>
    <numFmt numFmtId="173" formatCode="00#"/>
    <numFmt numFmtId="174" formatCode="000###"/>
    <numFmt numFmtId="175" formatCode="m/d"/>
    <numFmt numFmtId="176" formatCode="#,##0.00;[Red]#,##0.00"/>
    <numFmt numFmtId="177" formatCode="0;[Red]0"/>
    <numFmt numFmtId="178" formatCode="0.00_);\(0.00\)"/>
    <numFmt numFmtId="179" formatCode="mmmm\-yy"/>
    <numFmt numFmtId="180" formatCode="&quot;$&quot;#,##0"/>
    <numFmt numFmtId="181" formatCode="&quot;$&quot;#,##0.0"/>
    <numFmt numFmtId="182" formatCode="&quot;$&quot;#,##0.0_);\(&quot;$&quot;#,##0.0\)"/>
    <numFmt numFmtId="183" formatCode="_(* #,##0.0_);_(* \(#,##0.0\);_(* &quot;-&quot;??_);_(@_)"/>
    <numFmt numFmtId="184" formatCode="_(* #,##0.000_);_(* \(#,##0.000\);_(* &quot;-&quot;??_);_(@_)"/>
    <numFmt numFmtId="185" formatCode="&quot;$&quot;#,##0.000_);\(&quot;$&quot;#,##0.000\)"/>
    <numFmt numFmtId="186" formatCode="&quot;$&quot;#,##0.000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"/>
    <numFmt numFmtId="191" formatCode="0.00000"/>
    <numFmt numFmtId="192" formatCode="_(&quot;$&quot;* #,##0.000_);_(&quot;$&quot;* \(#,##0.000\);_(&quot;$&quot;* &quot;-&quot;??_);_(@_)"/>
    <numFmt numFmtId="193" formatCode="_(&quot;$&quot;* #,##0.0000_);_(&quot;$&quot;* \(#,##0.0000\);_(&quot;$&quot;* &quot;-&quot;??_);_(@_)"/>
    <numFmt numFmtId="194" formatCode="[$-409]dddd\,\ mmmm\ dd\,\ yyyy"/>
    <numFmt numFmtId="195" formatCode="0.000;[Red]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mmm\-yyyy"/>
    <numFmt numFmtId="201" formatCode="[$-409]h:mm:ss\ AM/PM"/>
  </numFmts>
  <fonts count="46">
    <font>
      <sz val="10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1"/>
      <color indexed="63"/>
      <name val="Century Gothic"/>
      <family val="2"/>
    </font>
    <font>
      <sz val="11"/>
      <color indexed="9"/>
      <name val="Century Gothic"/>
      <family val="2"/>
    </font>
    <font>
      <sz val="11"/>
      <color indexed="36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b/>
      <sz val="15"/>
      <color indexed="63"/>
      <name val="Century Gothic"/>
      <family val="2"/>
    </font>
    <font>
      <b/>
      <sz val="13"/>
      <color indexed="63"/>
      <name val="Century Gothic"/>
      <family val="2"/>
    </font>
    <font>
      <b/>
      <sz val="11"/>
      <color indexed="63"/>
      <name val="Century Gothic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8"/>
      <color indexed="63"/>
      <name val="Century Gothic"/>
      <family val="2"/>
    </font>
    <font>
      <sz val="11"/>
      <color indexed="10"/>
      <name val="Century Gothic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u val="single"/>
      <sz val="12"/>
      <color indexed="8"/>
      <name val="Arial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vertAlign val="superscript"/>
      <sz val="12"/>
      <color indexed="8"/>
      <name val="Arial"/>
      <family val="0"/>
    </font>
    <font>
      <sz val="11"/>
      <color theme="1"/>
      <name val="Calibri"/>
      <family val="2"/>
    </font>
    <font>
      <b/>
      <sz val="14"/>
      <color rgb="FFFF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14" borderId="1" applyNumberFormat="0" applyAlignment="0" applyProtection="0"/>
    <xf numFmtId="0" fontId="14" fillId="14" borderId="1" applyNumberFormat="0" applyAlignment="0" applyProtection="0"/>
    <xf numFmtId="0" fontId="14" fillId="14" borderId="1" applyNumberFormat="0" applyAlignment="0" applyProtection="0"/>
    <xf numFmtId="0" fontId="15" fillId="11" borderId="2" applyNumberFormat="0" applyAlignment="0" applyProtection="0"/>
    <xf numFmtId="0" fontId="15" fillId="11" borderId="2" applyNumberFormat="0" applyAlignment="0" applyProtection="0"/>
    <xf numFmtId="0" fontId="15" fillId="1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8" borderId="1" applyNumberFormat="0" applyAlignment="0" applyProtection="0"/>
    <xf numFmtId="0" fontId="21" fillId="8" borderId="1" applyNumberFormat="0" applyAlignment="0" applyProtection="0"/>
    <xf numFmtId="0" fontId="21" fillId="8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2" fillId="6" borderId="10" xfId="0" applyFont="1" applyFill="1" applyBorder="1" applyAlignment="1">
      <alignment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" fillId="6" borderId="0" xfId="0" applyFont="1" applyFill="1" applyBorder="1" applyAlignment="1">
      <alignment/>
    </xf>
    <xf numFmtId="2" fontId="2" fillId="6" borderId="0" xfId="0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2" fontId="2" fillId="6" borderId="12" xfId="0" applyNumberFormat="1" applyFont="1" applyFill="1" applyBorder="1" applyAlignment="1">
      <alignment horizontal="center"/>
    </xf>
    <xf numFmtId="0" fontId="2" fillId="6" borderId="12" xfId="0" applyFont="1" applyFill="1" applyBorder="1" applyAlignment="1">
      <alignment/>
    </xf>
    <xf numFmtId="0" fontId="2" fillId="6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/>
    </xf>
    <xf numFmtId="0" fontId="4" fillId="6" borderId="15" xfId="0" applyFont="1" applyFill="1" applyBorder="1" applyAlignment="1">
      <alignment/>
    </xf>
    <xf numFmtId="0" fontId="4" fillId="6" borderId="16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left"/>
    </xf>
    <xf numFmtId="2" fontId="5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5" fillId="0" borderId="17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0" fontId="29" fillId="0" borderId="17" xfId="0" applyFont="1" applyBorder="1" applyAlignment="1">
      <alignment/>
    </xf>
    <xf numFmtId="2" fontId="29" fillId="0" borderId="17" xfId="0" applyNumberFormat="1" applyFont="1" applyBorder="1" applyAlignment="1">
      <alignment/>
    </xf>
    <xf numFmtId="2" fontId="5" fillId="0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71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2" fontId="0" fillId="0" borderId="0" xfId="0" applyNumberForma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1" fontId="0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71" fontId="0" fillId="0" borderId="0" xfId="0" applyNumberForma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5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175" fontId="0" fillId="0" borderId="0" xfId="0" applyNumberFormat="1" applyFill="1" applyBorder="1" applyAlignment="1">
      <alignment horizontal="left"/>
    </xf>
    <xf numFmtId="0" fontId="0" fillId="0" borderId="18" xfId="0" applyBorder="1" applyAlignment="1">
      <alignment/>
    </xf>
    <xf numFmtId="20" fontId="10" fillId="0" borderId="0" xfId="0" applyNumberFormat="1" applyFont="1" applyAlignment="1">
      <alignment horizontal="center" wrapText="1"/>
    </xf>
    <xf numFmtId="20" fontId="10" fillId="0" borderId="13" xfId="0" applyNumberFormat="1" applyFont="1" applyBorder="1" applyAlignment="1">
      <alignment horizontal="center" wrapText="1"/>
    </xf>
    <xf numFmtId="2" fontId="5" fillId="0" borderId="16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0" xfId="0" applyNumberFormat="1" applyFont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/>
    </xf>
    <xf numFmtId="0" fontId="0" fillId="0" borderId="19" xfId="0" applyBorder="1" applyAlignment="1">
      <alignment horizontal="left"/>
    </xf>
    <xf numFmtId="0" fontId="3" fillId="6" borderId="0" xfId="0" applyFont="1" applyFill="1" applyAlignment="1">
      <alignment horizontal="center"/>
    </xf>
    <xf numFmtId="0" fontId="4" fillId="6" borderId="2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2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1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3" fillId="6" borderId="0" xfId="0" applyFont="1" applyFill="1" applyAlignment="1">
      <alignment/>
    </xf>
    <xf numFmtId="2" fontId="2" fillId="6" borderId="14" xfId="0" applyNumberFormat="1" applyFont="1" applyFill="1" applyBorder="1" applyAlignment="1">
      <alignment horizontal="center"/>
    </xf>
    <xf numFmtId="2" fontId="2" fillId="6" borderId="13" xfId="0" applyNumberFormat="1" applyFont="1" applyFill="1" applyBorder="1" applyAlignment="1">
      <alignment horizontal="center"/>
    </xf>
    <xf numFmtId="0" fontId="0" fillId="6" borderId="0" xfId="0" applyFont="1" applyFill="1" applyAlignment="1">
      <alignment/>
    </xf>
    <xf numFmtId="2" fontId="0" fillId="6" borderId="0" xfId="0" applyNumberFormat="1" applyFont="1" applyFill="1" applyAlignment="1">
      <alignment/>
    </xf>
    <xf numFmtId="14" fontId="0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3" fillId="6" borderId="19" xfId="0" applyFont="1" applyFill="1" applyBorder="1" applyAlignment="1">
      <alignment/>
    </xf>
    <xf numFmtId="0" fontId="3" fillId="6" borderId="12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14" fontId="0" fillId="6" borderId="0" xfId="0" applyNumberFormat="1" applyFont="1" applyFill="1" applyAlignment="1">
      <alignment horizontal="center"/>
    </xf>
    <xf numFmtId="168" fontId="4" fillId="6" borderId="10" xfId="0" applyNumberFormat="1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4" fillId="6" borderId="11" xfId="0" applyFont="1" applyFill="1" applyBorder="1" applyAlignment="1">
      <alignment/>
    </xf>
    <xf numFmtId="168" fontId="4" fillId="6" borderId="0" xfId="0" applyNumberFormat="1" applyFont="1" applyFill="1" applyBorder="1" applyAlignment="1">
      <alignment/>
    </xf>
    <xf numFmtId="0" fontId="4" fillId="6" borderId="14" xfId="0" applyFont="1" applyFill="1" applyBorder="1" applyAlignment="1">
      <alignment/>
    </xf>
    <xf numFmtId="0" fontId="4" fillId="6" borderId="20" xfId="0" applyFont="1" applyFill="1" applyBorder="1" applyAlignment="1">
      <alignment/>
    </xf>
    <xf numFmtId="0" fontId="4" fillId="6" borderId="12" xfId="0" applyFont="1" applyFill="1" applyBorder="1" applyAlignment="1">
      <alignment/>
    </xf>
    <xf numFmtId="168" fontId="4" fillId="6" borderId="12" xfId="0" applyNumberFormat="1" applyFont="1" applyFill="1" applyBorder="1" applyAlignment="1">
      <alignment/>
    </xf>
    <xf numFmtId="0" fontId="4" fillId="6" borderId="13" xfId="0" applyFont="1" applyFill="1" applyBorder="1" applyAlignment="1">
      <alignment/>
    </xf>
    <xf numFmtId="0" fontId="30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2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1" fillId="6" borderId="0" xfId="0" applyFont="1" applyFill="1" applyAlignment="1">
      <alignment/>
    </xf>
    <xf numFmtId="166" fontId="0" fillId="6" borderId="0" xfId="0" applyNumberFormat="1" applyFont="1" applyFill="1" applyAlignment="1">
      <alignment/>
    </xf>
    <xf numFmtId="4" fontId="5" fillId="6" borderId="0" xfId="0" applyNumberFormat="1" applyFont="1" applyFill="1" applyAlignment="1">
      <alignment/>
    </xf>
    <xf numFmtId="14" fontId="5" fillId="6" borderId="0" xfId="0" applyNumberFormat="1" applyFont="1" applyFill="1" applyAlignment="1">
      <alignment/>
    </xf>
    <xf numFmtId="44" fontId="4" fillId="6" borderId="10" xfId="100" applyFont="1" applyFill="1" applyBorder="1" applyAlignment="1">
      <alignment/>
    </xf>
    <xf numFmtId="44" fontId="4" fillId="6" borderId="0" xfId="100" applyFont="1" applyFill="1" applyBorder="1" applyAlignment="1">
      <alignment/>
    </xf>
    <xf numFmtId="44" fontId="4" fillId="6" borderId="12" xfId="100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4" fillId="16" borderId="0" xfId="0" applyFont="1" applyFill="1" applyAlignment="1">
      <alignment/>
    </xf>
    <xf numFmtId="0" fontId="0" fillId="16" borderId="0" xfId="0" applyFont="1" applyFill="1" applyAlignment="1">
      <alignment/>
    </xf>
    <xf numFmtId="14" fontId="0" fillId="16" borderId="0" xfId="0" applyNumberFormat="1" applyFont="1" applyFill="1" applyAlignment="1">
      <alignment/>
    </xf>
    <xf numFmtId="164" fontId="0" fillId="16" borderId="0" xfId="0" applyNumberFormat="1" applyFont="1" applyFill="1" applyAlignment="1">
      <alignment/>
    </xf>
    <xf numFmtId="0" fontId="0" fillId="16" borderId="0" xfId="0" applyFont="1" applyFill="1" applyAlignment="1">
      <alignment horizontal="left"/>
    </xf>
    <xf numFmtId="0" fontId="31" fillId="16" borderId="0" xfId="0" applyFont="1" applyFill="1" applyBorder="1" applyAlignment="1">
      <alignment/>
    </xf>
    <xf numFmtId="2" fontId="31" fillId="16" borderId="0" xfId="0" applyNumberFormat="1" applyFont="1" applyFill="1" applyBorder="1" applyAlignment="1">
      <alignment horizontal="center"/>
    </xf>
    <xf numFmtId="0" fontId="31" fillId="16" borderId="0" xfId="0" applyFont="1" applyFill="1" applyBorder="1" applyAlignment="1">
      <alignment horizontal="center"/>
    </xf>
    <xf numFmtId="0" fontId="28" fillId="16" borderId="0" xfId="0" applyFont="1" applyFill="1" applyAlignment="1">
      <alignment/>
    </xf>
    <xf numFmtId="0" fontId="31" fillId="16" borderId="0" xfId="0" applyFont="1" applyFill="1" applyAlignment="1">
      <alignment/>
    </xf>
    <xf numFmtId="0" fontId="31" fillId="16" borderId="0" xfId="0" applyFont="1" applyFill="1" applyAlignment="1">
      <alignment/>
    </xf>
    <xf numFmtId="0" fontId="31" fillId="16" borderId="0" xfId="0" applyFont="1" applyFill="1" applyBorder="1" applyAlignment="1">
      <alignment/>
    </xf>
    <xf numFmtId="0" fontId="31" fillId="16" borderId="17" xfId="0" applyFont="1" applyFill="1" applyBorder="1" applyAlignment="1">
      <alignment/>
    </xf>
    <xf numFmtId="0" fontId="31" fillId="16" borderId="17" xfId="0" applyFont="1" applyFill="1" applyBorder="1" applyAlignment="1">
      <alignment horizontal="center"/>
    </xf>
    <xf numFmtId="0" fontId="31" fillId="16" borderId="17" xfId="0" applyFont="1" applyFill="1" applyBorder="1" applyAlignment="1">
      <alignment horizontal="center" wrapText="1"/>
    </xf>
    <xf numFmtId="2" fontId="31" fillId="16" borderId="17" xfId="0" applyNumberFormat="1" applyFont="1" applyFill="1" applyBorder="1" applyAlignment="1">
      <alignment horizontal="center"/>
    </xf>
    <xf numFmtId="0" fontId="32" fillId="16" borderId="0" xfId="0" applyFont="1" applyFill="1" applyAlignment="1">
      <alignment/>
    </xf>
    <xf numFmtId="0" fontId="31" fillId="16" borderId="17" xfId="0" applyFont="1" applyFill="1" applyBorder="1" applyAlignment="1">
      <alignment/>
    </xf>
    <xf numFmtId="4" fontId="32" fillId="16" borderId="0" xfId="0" applyNumberFormat="1" applyFont="1" applyFill="1" applyAlignment="1">
      <alignment/>
    </xf>
    <xf numFmtId="14" fontId="32" fillId="16" borderId="0" xfId="0" applyNumberFormat="1" applyFont="1" applyFill="1" applyAlignment="1">
      <alignment/>
    </xf>
    <xf numFmtId="0" fontId="32" fillId="16" borderId="0" xfId="0" applyFont="1" applyFill="1" applyAlignment="1">
      <alignment horizontal="left"/>
    </xf>
    <xf numFmtId="0" fontId="31" fillId="16" borderId="0" xfId="0" applyFont="1" applyFill="1" applyAlignment="1">
      <alignment horizontal="left"/>
    </xf>
    <xf numFmtId="0" fontId="31" fillId="16" borderId="17" xfId="0" applyFont="1" applyFill="1" applyBorder="1" applyAlignment="1">
      <alignment/>
    </xf>
    <xf numFmtId="2" fontId="31" fillId="16" borderId="17" xfId="100" applyNumberFormat="1" applyFont="1" applyFill="1" applyBorder="1" applyAlignment="1">
      <alignment horizontal="center"/>
    </xf>
    <xf numFmtId="0" fontId="31" fillId="16" borderId="21" xfId="0" applyFont="1" applyFill="1" applyBorder="1" applyAlignment="1">
      <alignment/>
    </xf>
    <xf numFmtId="0" fontId="31" fillId="16" borderId="15" xfId="0" applyFont="1" applyFill="1" applyBorder="1" applyAlignment="1">
      <alignment/>
    </xf>
    <xf numFmtId="0" fontId="0" fillId="16" borderId="0" xfId="0" applyFill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 wrapText="1"/>
    </xf>
    <xf numFmtId="0" fontId="31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 wrapText="1"/>
    </xf>
    <xf numFmtId="2" fontId="31" fillId="0" borderId="17" xfId="0" applyNumberFormat="1" applyFont="1" applyBorder="1" applyAlignment="1">
      <alignment horizontal="center"/>
    </xf>
    <xf numFmtId="0" fontId="31" fillId="0" borderId="17" xfId="0" applyFont="1" applyBorder="1" applyAlignment="1">
      <alignment horizontal="left"/>
    </xf>
    <xf numFmtId="0" fontId="31" fillId="0" borderId="20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2" fontId="31" fillId="0" borderId="17" xfId="0" applyNumberFormat="1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2" fontId="31" fillId="16" borderId="17" xfId="0" applyNumberFormat="1" applyFont="1" applyFill="1" applyBorder="1" applyAlignment="1">
      <alignment/>
    </xf>
    <xf numFmtId="14" fontId="31" fillId="16" borderId="22" xfId="0" applyNumberFormat="1" applyFont="1" applyFill="1" applyBorder="1" applyAlignment="1">
      <alignment/>
    </xf>
    <xf numFmtId="164" fontId="31" fillId="16" borderId="17" xfId="0" applyNumberFormat="1" applyFont="1" applyFill="1" applyBorder="1" applyAlignment="1">
      <alignment/>
    </xf>
    <xf numFmtId="0" fontId="31" fillId="16" borderId="22" xfId="0" applyFont="1" applyFill="1" applyBorder="1" applyAlignment="1">
      <alignment/>
    </xf>
    <xf numFmtId="164" fontId="31" fillId="16" borderId="23" xfId="0" applyNumberFormat="1" applyFont="1" applyFill="1" applyBorder="1" applyAlignment="1">
      <alignment/>
    </xf>
    <xf numFmtId="14" fontId="31" fillId="16" borderId="24" xfId="0" applyNumberFormat="1" applyFont="1" applyFill="1" applyBorder="1" applyAlignment="1">
      <alignment/>
    </xf>
    <xf numFmtId="0" fontId="31" fillId="16" borderId="25" xfId="0" applyFont="1" applyFill="1" applyBorder="1" applyAlignment="1">
      <alignment horizontal="center"/>
    </xf>
    <xf numFmtId="0" fontId="31" fillId="16" borderId="22" xfId="0" applyFont="1" applyFill="1" applyBorder="1" applyAlignment="1">
      <alignment horizontal="center"/>
    </xf>
    <xf numFmtId="2" fontId="31" fillId="16" borderId="22" xfId="0" applyNumberFormat="1" applyFont="1" applyFill="1" applyBorder="1" applyAlignment="1">
      <alignment horizontal="center"/>
    </xf>
    <xf numFmtId="0" fontId="31" fillId="16" borderId="26" xfId="0" applyFont="1" applyFill="1" applyBorder="1" applyAlignment="1">
      <alignment horizontal="center"/>
    </xf>
    <xf numFmtId="0" fontId="31" fillId="16" borderId="23" xfId="0" applyFont="1" applyFill="1" applyBorder="1" applyAlignment="1">
      <alignment horizontal="center"/>
    </xf>
    <xf numFmtId="2" fontId="31" fillId="16" borderId="23" xfId="0" applyNumberFormat="1" applyFont="1" applyFill="1" applyBorder="1" applyAlignment="1">
      <alignment horizontal="center"/>
    </xf>
    <xf numFmtId="2" fontId="31" fillId="16" borderId="24" xfId="0" applyNumberFormat="1" applyFont="1" applyFill="1" applyBorder="1" applyAlignment="1">
      <alignment horizontal="center"/>
    </xf>
    <xf numFmtId="0" fontId="28" fillId="17" borderId="27" xfId="0" applyFont="1" applyFill="1" applyBorder="1" applyAlignment="1">
      <alignment horizontal="center" wrapText="1"/>
    </xf>
    <xf numFmtId="0" fontId="28" fillId="17" borderId="28" xfId="0" applyFont="1" applyFill="1" applyBorder="1" applyAlignment="1">
      <alignment horizontal="center" wrapText="1"/>
    </xf>
    <xf numFmtId="0" fontId="28" fillId="17" borderId="29" xfId="0" applyFont="1" applyFill="1" applyBorder="1" applyAlignment="1">
      <alignment horizontal="center" wrapText="1"/>
    </xf>
    <xf numFmtId="0" fontId="31" fillId="16" borderId="27" xfId="0" applyFont="1" applyFill="1" applyBorder="1" applyAlignment="1">
      <alignment horizontal="center"/>
    </xf>
    <xf numFmtId="0" fontId="31" fillId="16" borderId="28" xfId="0" applyFont="1" applyFill="1" applyBorder="1" applyAlignment="1">
      <alignment horizontal="center"/>
    </xf>
    <xf numFmtId="2" fontId="31" fillId="16" borderId="28" xfId="0" applyNumberFormat="1" applyFont="1" applyFill="1" applyBorder="1" applyAlignment="1">
      <alignment horizontal="center"/>
    </xf>
    <xf numFmtId="0" fontId="31" fillId="16" borderId="29" xfId="0" applyFont="1" applyFill="1" applyBorder="1" applyAlignment="1">
      <alignment horizontal="center"/>
    </xf>
    <xf numFmtId="0" fontId="28" fillId="17" borderId="30" xfId="0" applyFont="1" applyFill="1" applyBorder="1" applyAlignment="1">
      <alignment horizontal="center" wrapText="1"/>
    </xf>
    <xf numFmtId="0" fontId="28" fillId="17" borderId="31" xfId="0" applyFont="1" applyFill="1" applyBorder="1" applyAlignment="1">
      <alignment horizontal="center" wrapText="1"/>
    </xf>
    <xf numFmtId="0" fontId="28" fillId="17" borderId="32" xfId="0" applyFont="1" applyFill="1" applyBorder="1" applyAlignment="1">
      <alignment horizontal="center" wrapText="1"/>
    </xf>
    <xf numFmtId="0" fontId="31" fillId="16" borderId="23" xfId="0" applyFont="1" applyFill="1" applyBorder="1" applyAlignment="1">
      <alignment/>
    </xf>
    <xf numFmtId="0" fontId="31" fillId="16" borderId="24" xfId="0" applyFont="1" applyFill="1" applyBorder="1" applyAlignment="1">
      <alignment horizontal="center"/>
    </xf>
    <xf numFmtId="2" fontId="31" fillId="16" borderId="24" xfId="96" applyNumberFormat="1" applyFont="1" applyFill="1" applyBorder="1" applyAlignment="1">
      <alignment horizontal="center"/>
    </xf>
    <xf numFmtId="2" fontId="31" fillId="16" borderId="22" xfId="96" applyNumberFormat="1" applyFont="1" applyFill="1" applyBorder="1" applyAlignment="1">
      <alignment horizontal="center"/>
    </xf>
    <xf numFmtId="0" fontId="31" fillId="16" borderId="33" xfId="0" applyFont="1" applyFill="1" applyBorder="1" applyAlignment="1">
      <alignment/>
    </xf>
    <xf numFmtId="0" fontId="31" fillId="16" borderId="23" xfId="0" applyFont="1" applyFill="1" applyBorder="1" applyAlignment="1">
      <alignment/>
    </xf>
    <xf numFmtId="2" fontId="31" fillId="16" borderId="23" xfId="100" applyNumberFormat="1" applyFont="1" applyFill="1" applyBorder="1" applyAlignment="1">
      <alignment horizontal="center"/>
    </xf>
    <xf numFmtId="0" fontId="31" fillId="16" borderId="28" xfId="0" applyFont="1" applyFill="1" applyBorder="1" applyAlignment="1">
      <alignment/>
    </xf>
    <xf numFmtId="2" fontId="31" fillId="16" borderId="28" xfId="100" applyNumberFormat="1" applyFont="1" applyFill="1" applyBorder="1" applyAlignment="1">
      <alignment horizontal="center"/>
    </xf>
    <xf numFmtId="0" fontId="28" fillId="16" borderId="31" xfId="0" applyFont="1" applyFill="1" applyBorder="1" applyAlignment="1">
      <alignment horizontal="center"/>
    </xf>
    <xf numFmtId="0" fontId="28" fillId="17" borderId="31" xfId="0" applyFont="1" applyFill="1" applyBorder="1" applyAlignment="1">
      <alignment horizontal="center"/>
    </xf>
    <xf numFmtId="4" fontId="31" fillId="16" borderId="23" xfId="0" applyNumberFormat="1" applyFont="1" applyFill="1" applyBorder="1" applyAlignment="1">
      <alignment/>
    </xf>
    <xf numFmtId="14" fontId="31" fillId="16" borderId="24" xfId="0" applyNumberFormat="1" applyFont="1" applyFill="1" applyBorder="1" applyAlignment="1">
      <alignment/>
    </xf>
    <xf numFmtId="0" fontId="31" fillId="0" borderId="23" xfId="0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16" borderId="28" xfId="0" applyNumberFormat="1" applyFont="1" applyFill="1" applyBorder="1" applyAlignment="1">
      <alignment/>
    </xf>
    <xf numFmtId="14" fontId="31" fillId="16" borderId="29" xfId="0" applyNumberFormat="1" applyFont="1" applyFill="1" applyBorder="1" applyAlignment="1">
      <alignment/>
    </xf>
    <xf numFmtId="0" fontId="28" fillId="17" borderId="28" xfId="0" applyFont="1" applyFill="1" applyBorder="1" applyAlignment="1">
      <alignment horizontal="center"/>
    </xf>
    <xf numFmtId="164" fontId="31" fillId="16" borderId="34" xfId="0" applyNumberFormat="1" applyFont="1" applyFill="1" applyBorder="1" applyAlignment="1">
      <alignment/>
    </xf>
    <xf numFmtId="14" fontId="31" fillId="16" borderId="35" xfId="0" applyNumberFormat="1" applyFont="1" applyFill="1" applyBorder="1" applyAlignment="1">
      <alignment/>
    </xf>
    <xf numFmtId="4" fontId="31" fillId="16" borderId="34" xfId="0" applyNumberFormat="1" applyFont="1" applyFill="1" applyBorder="1" applyAlignment="1">
      <alignment/>
    </xf>
    <xf numFmtId="14" fontId="31" fillId="16" borderId="35" xfId="0" applyNumberFormat="1" applyFont="1" applyFill="1" applyBorder="1" applyAlignment="1">
      <alignment/>
    </xf>
    <xf numFmtId="0" fontId="31" fillId="0" borderId="28" xfId="0" applyFont="1" applyBorder="1" applyAlignment="1">
      <alignment horizontal="center"/>
    </xf>
    <xf numFmtId="2" fontId="31" fillId="0" borderId="28" xfId="0" applyNumberFormat="1" applyFont="1" applyBorder="1" applyAlignment="1">
      <alignment horizontal="center"/>
    </xf>
    <xf numFmtId="0" fontId="31" fillId="16" borderId="28" xfId="0" applyFont="1" applyFill="1" applyBorder="1" applyAlignment="1">
      <alignment/>
    </xf>
    <xf numFmtId="0" fontId="31" fillId="0" borderId="23" xfId="0" applyFont="1" applyBorder="1" applyAlignment="1">
      <alignment/>
    </xf>
    <xf numFmtId="0" fontId="31" fillId="0" borderId="28" xfId="0" applyFont="1" applyBorder="1" applyAlignment="1">
      <alignment/>
    </xf>
    <xf numFmtId="4" fontId="31" fillId="16" borderId="17" xfId="0" applyNumberFormat="1" applyFont="1" applyFill="1" applyBorder="1" applyAlignment="1">
      <alignment/>
    </xf>
    <xf numFmtId="14" fontId="31" fillId="16" borderId="22" xfId="0" applyNumberFormat="1" applyFont="1" applyFill="1" applyBorder="1" applyAlignment="1">
      <alignment/>
    </xf>
    <xf numFmtId="4" fontId="31" fillId="16" borderId="28" xfId="0" applyNumberFormat="1" applyFont="1" applyFill="1" applyBorder="1" applyAlignment="1">
      <alignment/>
    </xf>
    <xf numFmtId="14" fontId="31" fillId="16" borderId="29" xfId="0" applyNumberFormat="1" applyFont="1" applyFill="1" applyBorder="1" applyAlignment="1">
      <alignment/>
    </xf>
    <xf numFmtId="0" fontId="31" fillId="0" borderId="22" xfId="0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28" xfId="0" applyFont="1" applyFill="1" applyBorder="1" applyAlignment="1">
      <alignment horizontal="center"/>
    </xf>
    <xf numFmtId="2" fontId="31" fillId="0" borderId="28" xfId="0" applyNumberFormat="1" applyFont="1" applyFill="1" applyBorder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2" fontId="31" fillId="0" borderId="23" xfId="0" applyNumberFormat="1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28" xfId="0" applyFont="1" applyFill="1" applyBorder="1" applyAlignment="1">
      <alignment/>
    </xf>
    <xf numFmtId="0" fontId="31" fillId="0" borderId="22" xfId="0" applyFont="1" applyFill="1" applyBorder="1" applyAlignment="1">
      <alignment horizontal="center"/>
    </xf>
    <xf numFmtId="0" fontId="31" fillId="0" borderId="23" xfId="0" applyFont="1" applyFill="1" applyBorder="1" applyAlignment="1">
      <alignment/>
    </xf>
    <xf numFmtId="0" fontId="31" fillId="0" borderId="28" xfId="0" applyFont="1" applyBorder="1" applyAlignment="1">
      <alignment horizontal="left"/>
    </xf>
    <xf numFmtId="165" fontId="31" fillId="0" borderId="28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left"/>
    </xf>
    <xf numFmtId="0" fontId="31" fillId="16" borderId="36" xfId="0" applyFont="1" applyFill="1" applyBorder="1" applyAlignment="1">
      <alignment horizontal="center"/>
    </xf>
    <xf numFmtId="0" fontId="31" fillId="0" borderId="37" xfId="0" applyFont="1" applyFill="1" applyBorder="1" applyAlignment="1">
      <alignment/>
    </xf>
    <xf numFmtId="0" fontId="31" fillId="0" borderId="37" xfId="0" applyFont="1" applyFill="1" applyBorder="1" applyAlignment="1">
      <alignment horizontal="center"/>
    </xf>
    <xf numFmtId="2" fontId="31" fillId="0" borderId="37" xfId="0" applyNumberFormat="1" applyFont="1" applyFill="1" applyBorder="1" applyAlignment="1">
      <alignment horizontal="center"/>
    </xf>
    <xf numFmtId="0" fontId="31" fillId="0" borderId="38" xfId="0" applyFont="1" applyFill="1" applyBorder="1" applyAlignment="1">
      <alignment horizontal="center"/>
    </xf>
    <xf numFmtId="0" fontId="31" fillId="16" borderId="37" xfId="0" applyFont="1" applyFill="1" applyBorder="1" applyAlignment="1">
      <alignment horizontal="center"/>
    </xf>
    <xf numFmtId="0" fontId="31" fillId="16" borderId="38" xfId="0" applyFont="1" applyFill="1" applyBorder="1" applyAlignment="1">
      <alignment horizontal="center"/>
    </xf>
    <xf numFmtId="2" fontId="31" fillId="16" borderId="23" xfId="96" applyNumberFormat="1" applyFont="1" applyFill="1" applyBorder="1" applyAlignment="1">
      <alignment/>
    </xf>
    <xf numFmtId="0" fontId="4" fillId="16" borderId="0" xfId="0" applyFont="1" applyFill="1" applyAlignment="1">
      <alignment horizontal="center"/>
    </xf>
    <xf numFmtId="0" fontId="4" fillId="16" borderId="0" xfId="0" applyFont="1" applyFill="1" applyAlignment="1">
      <alignment/>
    </xf>
    <xf numFmtId="2" fontId="31" fillId="0" borderId="22" xfId="0" applyNumberFormat="1" applyFont="1" applyFill="1" applyBorder="1" applyAlignment="1">
      <alignment horizontal="center"/>
    </xf>
    <xf numFmtId="2" fontId="31" fillId="0" borderId="24" xfId="0" applyNumberFormat="1" applyFont="1" applyFill="1" applyBorder="1" applyAlignment="1">
      <alignment horizontal="center"/>
    </xf>
    <xf numFmtId="2" fontId="31" fillId="0" borderId="17" xfId="100" applyNumberFormat="1" applyFont="1" applyFill="1" applyBorder="1" applyAlignment="1">
      <alignment horizontal="center"/>
    </xf>
    <xf numFmtId="0" fontId="4" fillId="18" borderId="0" xfId="0" applyFont="1" applyFill="1" applyAlignment="1">
      <alignment/>
    </xf>
    <xf numFmtId="2" fontId="31" fillId="16" borderId="37" xfId="0" applyNumberFormat="1" applyFont="1" applyFill="1" applyBorder="1" applyAlignment="1">
      <alignment horizontal="center"/>
    </xf>
    <xf numFmtId="0" fontId="31" fillId="16" borderId="17" xfId="0" applyFont="1" applyFill="1" applyBorder="1" applyAlignment="1">
      <alignment/>
    </xf>
    <xf numFmtId="0" fontId="31" fillId="16" borderId="23" xfId="0" applyFont="1" applyFill="1" applyBorder="1" applyAlignment="1">
      <alignment/>
    </xf>
    <xf numFmtId="0" fontId="31" fillId="16" borderId="28" xfId="0" applyFont="1" applyFill="1" applyBorder="1" applyAlignment="1">
      <alignment/>
    </xf>
    <xf numFmtId="0" fontId="31" fillId="16" borderId="17" xfId="0" applyFont="1" applyFill="1" applyBorder="1" applyAlignment="1">
      <alignment/>
    </xf>
    <xf numFmtId="44" fontId="0" fillId="16" borderId="0" xfId="0" applyNumberFormat="1" applyFill="1" applyAlignment="1">
      <alignment/>
    </xf>
    <xf numFmtId="0" fontId="31" fillId="16" borderId="21" xfId="0" applyFont="1" applyFill="1" applyBorder="1" applyAlignment="1">
      <alignment/>
    </xf>
    <xf numFmtId="0" fontId="31" fillId="16" borderId="15" xfId="0" applyFont="1" applyFill="1" applyBorder="1" applyAlignment="1">
      <alignment/>
    </xf>
    <xf numFmtId="0" fontId="31" fillId="16" borderId="33" xfId="0" applyFont="1" applyFill="1" applyBorder="1" applyAlignment="1">
      <alignment/>
    </xf>
    <xf numFmtId="0" fontId="31" fillId="16" borderId="17" xfId="0" applyFont="1" applyFill="1" applyBorder="1" applyAlignment="1">
      <alignment/>
    </xf>
    <xf numFmtId="0" fontId="31" fillId="16" borderId="28" xfId="0" applyFont="1" applyFill="1" applyBorder="1" applyAlignment="1">
      <alignment/>
    </xf>
    <xf numFmtId="0" fontId="31" fillId="16" borderId="23" xfId="0" applyFont="1" applyFill="1" applyBorder="1" applyAlignment="1">
      <alignment horizontal="left"/>
    </xf>
    <xf numFmtId="0" fontId="31" fillId="16" borderId="17" xfId="0" applyFont="1" applyFill="1" applyBorder="1" applyAlignment="1">
      <alignment horizontal="left"/>
    </xf>
    <xf numFmtId="0" fontId="28" fillId="16" borderId="31" xfId="0" applyFont="1" applyFill="1" applyBorder="1" applyAlignment="1">
      <alignment horizontal="center"/>
    </xf>
    <xf numFmtId="0" fontId="31" fillId="16" borderId="23" xfId="0" applyFont="1" applyFill="1" applyBorder="1" applyAlignment="1">
      <alignment/>
    </xf>
    <xf numFmtId="0" fontId="31" fillId="16" borderId="17" xfId="0" applyFont="1" applyFill="1" applyBorder="1" applyAlignment="1">
      <alignment/>
    </xf>
    <xf numFmtId="0" fontId="28" fillId="16" borderId="30" xfId="0" applyFont="1" applyFill="1" applyBorder="1" applyAlignment="1">
      <alignment horizontal="center" wrapText="1"/>
    </xf>
    <xf numFmtId="0" fontId="28" fillId="16" borderId="31" xfId="0" applyFont="1" applyFill="1" applyBorder="1" applyAlignment="1">
      <alignment horizontal="center" wrapText="1"/>
    </xf>
    <xf numFmtId="0" fontId="28" fillId="16" borderId="32" xfId="0" applyFont="1" applyFill="1" applyBorder="1" applyAlignment="1">
      <alignment horizontal="center" wrapText="1"/>
    </xf>
    <xf numFmtId="0" fontId="28" fillId="16" borderId="39" xfId="0" applyFont="1" applyFill="1" applyBorder="1" applyAlignment="1">
      <alignment horizontal="center" wrapText="1"/>
    </xf>
    <xf numFmtId="0" fontId="28" fillId="16" borderId="40" xfId="0" applyFont="1" applyFill="1" applyBorder="1" applyAlignment="1">
      <alignment horizontal="center" wrapText="1"/>
    </xf>
    <xf numFmtId="0" fontId="28" fillId="16" borderId="41" xfId="0" applyFont="1" applyFill="1" applyBorder="1" applyAlignment="1">
      <alignment horizontal="center" wrapText="1"/>
    </xf>
    <xf numFmtId="0" fontId="31" fillId="16" borderId="37" xfId="0" applyFont="1" applyFill="1" applyBorder="1" applyAlignment="1">
      <alignment horizontal="center" wrapText="1"/>
    </xf>
    <xf numFmtId="0" fontId="31" fillId="16" borderId="37" xfId="0" applyFont="1" applyFill="1" applyBorder="1" applyAlignment="1">
      <alignment/>
    </xf>
    <xf numFmtId="0" fontId="28" fillId="16" borderId="42" xfId="0" applyFont="1" applyFill="1" applyBorder="1" applyAlignment="1">
      <alignment horizontal="center" wrapText="1"/>
    </xf>
    <xf numFmtId="0" fontId="28" fillId="16" borderId="43" xfId="0" applyFont="1" applyFill="1" applyBorder="1" applyAlignment="1">
      <alignment horizontal="center" wrapText="1"/>
    </xf>
    <xf numFmtId="0" fontId="28" fillId="16" borderId="44" xfId="0" applyFont="1" applyFill="1" applyBorder="1" applyAlignment="1">
      <alignment horizontal="center" wrapText="1"/>
    </xf>
    <xf numFmtId="0" fontId="31" fillId="16" borderId="45" xfId="0" applyFont="1" applyFill="1" applyBorder="1" applyAlignment="1">
      <alignment horizontal="center"/>
    </xf>
    <xf numFmtId="0" fontId="31" fillId="0" borderId="34" xfId="0" applyFont="1" applyFill="1" applyBorder="1" applyAlignment="1">
      <alignment/>
    </xf>
    <xf numFmtId="0" fontId="31" fillId="0" borderId="34" xfId="0" applyFont="1" applyFill="1" applyBorder="1" applyAlignment="1">
      <alignment horizontal="center"/>
    </xf>
    <xf numFmtId="2" fontId="31" fillId="0" borderId="34" xfId="0" applyNumberFormat="1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0" fontId="31" fillId="0" borderId="46" xfId="0" applyFont="1" applyFill="1" applyBorder="1" applyAlignment="1">
      <alignment/>
    </xf>
    <xf numFmtId="165" fontId="31" fillId="16" borderId="17" xfId="0" applyNumberFormat="1" applyFont="1" applyFill="1" applyBorder="1" applyAlignment="1">
      <alignment/>
    </xf>
    <xf numFmtId="165" fontId="31" fillId="16" borderId="23" xfId="0" applyNumberFormat="1" applyFont="1" applyFill="1" applyBorder="1" applyAlignment="1">
      <alignment/>
    </xf>
    <xf numFmtId="165" fontId="31" fillId="16" borderId="34" xfId="0" applyNumberFormat="1" applyFont="1" applyFill="1" applyBorder="1" applyAlignment="1">
      <alignment/>
    </xf>
    <xf numFmtId="0" fontId="31" fillId="16" borderId="47" xfId="0" applyFont="1" applyFill="1" applyBorder="1" applyAlignment="1">
      <alignment/>
    </xf>
    <xf numFmtId="0" fontId="31" fillId="16" borderId="16" xfId="0" applyFont="1" applyFill="1" applyBorder="1" applyAlignment="1">
      <alignment/>
    </xf>
    <xf numFmtId="0" fontId="31" fillId="16" borderId="28" xfId="0" applyFont="1" applyFill="1" applyBorder="1" applyAlignment="1">
      <alignment horizontal="left"/>
    </xf>
    <xf numFmtId="0" fontId="31" fillId="16" borderId="23" xfId="0" applyFont="1" applyFill="1" applyBorder="1" applyAlignment="1">
      <alignment horizontal="left"/>
    </xf>
    <xf numFmtId="0" fontId="31" fillId="16" borderId="21" xfId="0" applyFont="1" applyFill="1" applyBorder="1" applyAlignment="1">
      <alignment/>
    </xf>
    <xf numFmtId="0" fontId="31" fillId="16" borderId="15" xfId="0" applyFont="1" applyFill="1" applyBorder="1" applyAlignment="1">
      <alignment/>
    </xf>
    <xf numFmtId="0" fontId="31" fillId="16" borderId="33" xfId="0" applyFont="1" applyFill="1" applyBorder="1" applyAlignment="1">
      <alignment/>
    </xf>
    <xf numFmtId="0" fontId="31" fillId="16" borderId="26" xfId="0" applyFont="1" applyFill="1" applyBorder="1" applyAlignment="1">
      <alignment horizontal="left"/>
    </xf>
    <xf numFmtId="0" fontId="31" fillId="16" borderId="17" xfId="0" applyFont="1" applyFill="1" applyBorder="1" applyAlignment="1">
      <alignment horizontal="left"/>
    </xf>
    <xf numFmtId="0" fontId="31" fillId="16" borderId="19" xfId="0" applyFont="1" applyFill="1" applyBorder="1" applyAlignment="1">
      <alignment horizontal="left"/>
    </xf>
    <xf numFmtId="0" fontId="31" fillId="16" borderId="13" xfId="0" applyFont="1" applyFill="1" applyBorder="1" applyAlignment="1">
      <alignment horizontal="left"/>
    </xf>
    <xf numFmtId="0" fontId="31" fillId="16" borderId="26" xfId="0" applyFont="1" applyFill="1" applyBorder="1" applyAlignment="1">
      <alignment/>
    </xf>
    <xf numFmtId="0" fontId="31" fillId="16" borderId="23" xfId="0" applyFont="1" applyFill="1" applyBorder="1" applyAlignment="1">
      <alignment/>
    </xf>
    <xf numFmtId="0" fontId="1" fillId="16" borderId="0" xfId="0" applyFont="1" applyFill="1" applyAlignment="1">
      <alignment horizontal="center"/>
    </xf>
    <xf numFmtId="0" fontId="4" fillId="16" borderId="0" xfId="0" applyFont="1" applyFill="1" applyAlignment="1">
      <alignment horizontal="center"/>
    </xf>
    <xf numFmtId="0" fontId="3" fillId="19" borderId="30" xfId="0" applyFont="1" applyFill="1" applyBorder="1" applyAlignment="1">
      <alignment horizontal="center"/>
    </xf>
    <xf numFmtId="0" fontId="3" fillId="19" borderId="31" xfId="0" applyFont="1" applyFill="1" applyBorder="1" applyAlignment="1">
      <alignment horizontal="center"/>
    </xf>
    <xf numFmtId="0" fontId="3" fillId="19" borderId="32" xfId="0" applyFont="1" applyFill="1" applyBorder="1" applyAlignment="1">
      <alignment horizontal="center"/>
    </xf>
    <xf numFmtId="0" fontId="31" fillId="16" borderId="24" xfId="0" applyFont="1" applyFill="1" applyBorder="1" applyAlignment="1">
      <alignment/>
    </xf>
    <xf numFmtId="0" fontId="31" fillId="16" borderId="48" xfId="0" applyFont="1" applyFill="1" applyBorder="1" applyAlignment="1">
      <alignment/>
    </xf>
    <xf numFmtId="0" fontId="31" fillId="16" borderId="13" xfId="0" applyFont="1" applyFill="1" applyBorder="1" applyAlignment="1">
      <alignment/>
    </xf>
    <xf numFmtId="0" fontId="28" fillId="17" borderId="49" xfId="0" applyFont="1" applyFill="1" applyBorder="1" applyAlignment="1">
      <alignment horizontal="center"/>
    </xf>
    <xf numFmtId="0" fontId="28" fillId="17" borderId="50" xfId="0" applyFont="1" applyFill="1" applyBorder="1" applyAlignment="1">
      <alignment horizontal="center"/>
    </xf>
    <xf numFmtId="0" fontId="31" fillId="16" borderId="27" xfId="0" applyFont="1" applyFill="1" applyBorder="1" applyAlignment="1">
      <alignment/>
    </xf>
    <xf numFmtId="0" fontId="31" fillId="16" borderId="28" xfId="0" applyFont="1" applyFill="1" applyBorder="1" applyAlignment="1">
      <alignment/>
    </xf>
    <xf numFmtId="0" fontId="28" fillId="19" borderId="30" xfId="0" applyFont="1" applyFill="1" applyBorder="1" applyAlignment="1">
      <alignment horizontal="center"/>
    </xf>
    <xf numFmtId="0" fontId="28" fillId="19" borderId="31" xfId="0" applyFont="1" applyFill="1" applyBorder="1" applyAlignment="1">
      <alignment horizontal="center"/>
    </xf>
    <xf numFmtId="0" fontId="28" fillId="19" borderId="32" xfId="0" applyFont="1" applyFill="1" applyBorder="1" applyAlignment="1">
      <alignment horizontal="center"/>
    </xf>
    <xf numFmtId="0" fontId="31" fillId="16" borderId="12" xfId="0" applyFont="1" applyFill="1" applyBorder="1" applyAlignment="1">
      <alignment/>
    </xf>
    <xf numFmtId="0" fontId="31" fillId="16" borderId="51" xfId="0" applyFont="1" applyFill="1" applyBorder="1" applyAlignment="1">
      <alignment/>
    </xf>
    <xf numFmtId="0" fontId="31" fillId="16" borderId="52" xfId="0" applyFont="1" applyFill="1" applyBorder="1" applyAlignment="1">
      <alignment/>
    </xf>
    <xf numFmtId="0" fontId="31" fillId="16" borderId="19" xfId="0" applyFont="1" applyFill="1" applyBorder="1" applyAlignment="1">
      <alignment/>
    </xf>
    <xf numFmtId="0" fontId="31" fillId="16" borderId="53" xfId="0" applyFont="1" applyFill="1" applyBorder="1" applyAlignment="1">
      <alignment/>
    </xf>
    <xf numFmtId="0" fontId="31" fillId="16" borderId="54" xfId="0" applyFont="1" applyFill="1" applyBorder="1" applyAlignment="1">
      <alignment/>
    </xf>
    <xf numFmtId="0" fontId="31" fillId="16" borderId="55" xfId="0" applyFont="1" applyFill="1" applyBorder="1" applyAlignment="1">
      <alignment/>
    </xf>
    <xf numFmtId="0" fontId="31" fillId="16" borderId="56" xfId="0" applyFont="1" applyFill="1" applyBorder="1" applyAlignment="1">
      <alignment/>
    </xf>
    <xf numFmtId="0" fontId="28" fillId="17" borderId="57" xfId="0" applyFont="1" applyFill="1" applyBorder="1" applyAlignment="1">
      <alignment horizontal="center"/>
    </xf>
    <xf numFmtId="0" fontId="28" fillId="17" borderId="58" xfId="0" applyFont="1" applyFill="1" applyBorder="1" applyAlignment="1">
      <alignment horizontal="center"/>
    </xf>
    <xf numFmtId="0" fontId="28" fillId="17" borderId="59" xfId="0" applyFont="1" applyFill="1" applyBorder="1" applyAlignment="1">
      <alignment horizontal="center"/>
    </xf>
    <xf numFmtId="0" fontId="31" fillId="16" borderId="25" xfId="0" applyFont="1" applyFill="1" applyBorder="1" applyAlignment="1">
      <alignment/>
    </xf>
    <xf numFmtId="0" fontId="31" fillId="16" borderId="17" xfId="0" applyFont="1" applyFill="1" applyBorder="1" applyAlignment="1">
      <alignment/>
    </xf>
    <xf numFmtId="0" fontId="31" fillId="16" borderId="45" xfId="0" applyFont="1" applyFill="1" applyBorder="1" applyAlignment="1">
      <alignment horizontal="left"/>
    </xf>
    <xf numFmtId="0" fontId="31" fillId="16" borderId="34" xfId="0" applyFont="1" applyFill="1" applyBorder="1" applyAlignment="1">
      <alignment horizontal="left"/>
    </xf>
    <xf numFmtId="0" fontId="31" fillId="16" borderId="45" xfId="0" applyFont="1" applyFill="1" applyBorder="1" applyAlignment="1">
      <alignment/>
    </xf>
    <xf numFmtId="0" fontId="31" fillId="16" borderId="34" xfId="0" applyFont="1" applyFill="1" applyBorder="1" applyAlignment="1">
      <alignment/>
    </xf>
    <xf numFmtId="0" fontId="28" fillId="19" borderId="49" xfId="0" applyFont="1" applyFill="1" applyBorder="1" applyAlignment="1">
      <alignment horizontal="center"/>
    </xf>
    <xf numFmtId="0" fontId="28" fillId="19" borderId="58" xfId="0" applyFont="1" applyFill="1" applyBorder="1" applyAlignment="1">
      <alignment horizontal="center"/>
    </xf>
    <xf numFmtId="0" fontId="28" fillId="19" borderId="59" xfId="0" applyFont="1" applyFill="1" applyBorder="1" applyAlignment="1">
      <alignment horizontal="center"/>
    </xf>
    <xf numFmtId="0" fontId="31" fillId="16" borderId="60" xfId="0" applyFont="1" applyFill="1" applyBorder="1" applyAlignment="1">
      <alignment/>
    </xf>
    <xf numFmtId="0" fontId="31" fillId="16" borderId="18" xfId="0" applyFont="1" applyFill="1" applyBorder="1" applyAlignment="1">
      <alignment/>
    </xf>
    <xf numFmtId="0" fontId="31" fillId="16" borderId="61" xfId="0" applyFont="1" applyFill="1" applyBorder="1" applyAlignment="1">
      <alignment/>
    </xf>
    <xf numFmtId="0" fontId="31" fillId="16" borderId="46" xfId="0" applyFont="1" applyFill="1" applyBorder="1" applyAlignment="1">
      <alignment/>
    </xf>
    <xf numFmtId="0" fontId="28" fillId="16" borderId="49" xfId="0" applyFont="1" applyFill="1" applyBorder="1" applyAlignment="1">
      <alignment horizontal="center"/>
    </xf>
    <xf numFmtId="0" fontId="28" fillId="16" borderId="50" xfId="0" applyFont="1" applyFill="1" applyBorder="1" applyAlignment="1">
      <alignment horizontal="center"/>
    </xf>
    <xf numFmtId="0" fontId="28" fillId="16" borderId="57" xfId="0" applyFont="1" applyFill="1" applyBorder="1" applyAlignment="1">
      <alignment horizontal="center"/>
    </xf>
    <xf numFmtId="0" fontId="28" fillId="16" borderId="58" xfId="0" applyFont="1" applyFill="1" applyBorder="1" applyAlignment="1">
      <alignment horizontal="center"/>
    </xf>
    <xf numFmtId="0" fontId="28" fillId="16" borderId="59" xfId="0" applyFont="1" applyFill="1" applyBorder="1" applyAlignment="1">
      <alignment horizontal="center"/>
    </xf>
    <xf numFmtId="0" fontId="28" fillId="16" borderId="30" xfId="0" applyFont="1" applyFill="1" applyBorder="1" applyAlignment="1">
      <alignment horizontal="center"/>
    </xf>
    <xf numFmtId="0" fontId="28" fillId="16" borderId="31" xfId="0" applyFont="1" applyFill="1" applyBorder="1" applyAlignment="1">
      <alignment horizontal="center"/>
    </xf>
    <xf numFmtId="0" fontId="28" fillId="16" borderId="32" xfId="0" applyFont="1" applyFill="1" applyBorder="1" applyAlignment="1">
      <alignment horizontal="center"/>
    </xf>
    <xf numFmtId="0" fontId="3" fillId="16" borderId="30" xfId="0" applyFont="1" applyFill="1" applyBorder="1" applyAlignment="1">
      <alignment horizontal="center"/>
    </xf>
    <xf numFmtId="0" fontId="3" fillId="16" borderId="31" xfId="0" applyFont="1" applyFill="1" applyBorder="1" applyAlignment="1">
      <alignment horizontal="center"/>
    </xf>
    <xf numFmtId="0" fontId="3" fillId="16" borderId="32" xfId="0" applyFont="1" applyFill="1" applyBorder="1" applyAlignment="1">
      <alignment horizontal="center"/>
    </xf>
    <xf numFmtId="0" fontId="28" fillId="16" borderId="62" xfId="0" applyFont="1" applyFill="1" applyBorder="1" applyAlignment="1">
      <alignment horizontal="center"/>
    </xf>
    <xf numFmtId="0" fontId="28" fillId="16" borderId="63" xfId="0" applyFont="1" applyFill="1" applyBorder="1" applyAlignment="1">
      <alignment horizontal="center"/>
    </xf>
    <xf numFmtId="0" fontId="28" fillId="16" borderId="64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10" xfId="0" applyFont="1" applyFill="1" applyBorder="1" applyAlignment="1">
      <alignment horizontal="center" wrapText="1"/>
    </xf>
    <xf numFmtId="0" fontId="4" fillId="20" borderId="20" xfId="0" applyFont="1" applyFill="1" applyBorder="1" applyAlignment="1">
      <alignment horizontal="left"/>
    </xf>
    <xf numFmtId="0" fontId="4" fillId="20" borderId="0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0" fillId="20" borderId="0" xfId="0" applyFill="1" applyAlignment="1">
      <alignment/>
    </xf>
    <xf numFmtId="0" fontId="3" fillId="6" borderId="19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left"/>
    </xf>
    <xf numFmtId="0" fontId="1" fillId="6" borderId="15" xfId="0" applyFont="1" applyFill="1" applyBorder="1" applyAlignment="1">
      <alignment horizontal="left"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3" fillId="20" borderId="12" xfId="0" applyFont="1" applyFill="1" applyBorder="1" applyAlignment="1">
      <alignment horizontal="center"/>
    </xf>
    <xf numFmtId="0" fontId="3" fillId="6" borderId="65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5" fillId="20" borderId="0" xfId="0" applyFont="1" applyFill="1" applyAlignment="1">
      <alignment horizontal="left"/>
    </xf>
    <xf numFmtId="0" fontId="3" fillId="6" borderId="0" xfId="0" applyFont="1" applyFill="1" applyAlignment="1">
      <alignment horizontal="left"/>
    </xf>
    <xf numFmtId="0" fontId="0" fillId="20" borderId="0" xfId="0" applyFont="1" applyFill="1" applyAlignment="1">
      <alignment horizontal="left"/>
    </xf>
    <xf numFmtId="0" fontId="2" fillId="6" borderId="10" xfId="0" applyFont="1" applyFill="1" applyBorder="1" applyAlignment="1">
      <alignment horizontal="center"/>
    </xf>
    <xf numFmtId="2" fontId="2" fillId="20" borderId="12" xfId="0" applyNumberFormat="1" applyFont="1" applyFill="1" applyBorder="1" applyAlignment="1">
      <alignment horizontal="center"/>
    </xf>
    <xf numFmtId="2" fontId="2" fillId="20" borderId="13" xfId="0" applyNumberFormat="1" applyFont="1" applyFill="1" applyBorder="1" applyAlignment="1">
      <alignment horizontal="center"/>
    </xf>
    <xf numFmtId="0" fontId="4" fillId="6" borderId="19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65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28" fillId="16" borderId="36" xfId="0" applyFont="1" applyFill="1" applyBorder="1" applyAlignment="1">
      <alignment horizontal="center"/>
    </xf>
    <xf numFmtId="0" fontId="28" fillId="16" borderId="37" xfId="0" applyFont="1" applyFill="1" applyBorder="1" applyAlignment="1">
      <alignment horizontal="center"/>
    </xf>
    <xf numFmtId="0" fontId="28" fillId="16" borderId="38" xfId="0" applyFont="1" applyFill="1" applyBorder="1" applyAlignment="1">
      <alignment horizontal="center"/>
    </xf>
    <xf numFmtId="0" fontId="8" fillId="6" borderId="49" xfId="0" applyFont="1" applyFill="1" applyBorder="1" applyAlignment="1">
      <alignment horizontal="center"/>
    </xf>
    <xf numFmtId="0" fontId="9" fillId="6" borderId="58" xfId="0" applyFont="1" applyFill="1" applyBorder="1" applyAlignment="1">
      <alignment horizontal="center"/>
    </xf>
    <xf numFmtId="0" fontId="9" fillId="6" borderId="59" xfId="0" applyFont="1" applyFill="1" applyBorder="1" applyAlignment="1">
      <alignment horizontal="center"/>
    </xf>
    <xf numFmtId="0" fontId="3" fillId="6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0" fontId="1" fillId="6" borderId="12" xfId="0" applyFont="1" applyFill="1" applyBorder="1" applyAlignment="1">
      <alignment/>
    </xf>
    <xf numFmtId="0" fontId="0" fillId="6" borderId="12" xfId="0" applyFill="1" applyBorder="1" applyAlignment="1">
      <alignment/>
    </xf>
    <xf numFmtId="0" fontId="3" fillId="6" borderId="0" xfId="0" applyFont="1" applyFill="1" applyAlignment="1">
      <alignment/>
    </xf>
    <xf numFmtId="0" fontId="1" fillId="6" borderId="0" xfId="0" applyFont="1" applyFill="1" applyBorder="1" applyAlignment="1">
      <alignment/>
    </xf>
    <xf numFmtId="0" fontId="45" fillId="16" borderId="0" xfId="0" applyFont="1" applyFill="1" applyAlignment="1">
      <alignment horizontal="center"/>
    </xf>
    <xf numFmtId="0" fontId="28" fillId="17" borderId="19" xfId="0" applyFont="1" applyFill="1" applyBorder="1" applyAlignment="1">
      <alignment horizontal="center"/>
    </xf>
    <xf numFmtId="0" fontId="28" fillId="17" borderId="13" xfId="0" applyFont="1" applyFill="1" applyBorder="1" applyAlignment="1">
      <alignment horizontal="center"/>
    </xf>
    <xf numFmtId="0" fontId="28" fillId="17" borderId="12" xfId="0" applyFont="1" applyFill="1" applyBorder="1" applyAlignment="1">
      <alignment horizontal="center"/>
    </xf>
    <xf numFmtId="0" fontId="31" fillId="16" borderId="0" xfId="0" applyFon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</cellXfs>
  <cellStyles count="14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Currency 2" xfId="102"/>
    <cellStyle name="Currency 3" xfId="103"/>
    <cellStyle name="Currency 4" xfId="104"/>
    <cellStyle name="Explanatory Text" xfId="105"/>
    <cellStyle name="Explanatory Text 2" xfId="106"/>
    <cellStyle name="Explanatory Text 3" xfId="107"/>
    <cellStyle name="Followed Hyperlink" xfId="108"/>
    <cellStyle name="Good" xfId="109"/>
    <cellStyle name="Good 2" xfId="110"/>
    <cellStyle name="Good 3" xfId="111"/>
    <cellStyle name="Heading 1" xfId="112"/>
    <cellStyle name="Heading 1 2" xfId="113"/>
    <cellStyle name="Heading 1 3" xfId="114"/>
    <cellStyle name="Heading 2" xfId="115"/>
    <cellStyle name="Heading 2 2" xfId="116"/>
    <cellStyle name="Heading 2 3" xfId="117"/>
    <cellStyle name="Heading 3" xfId="118"/>
    <cellStyle name="Heading 3 2" xfId="119"/>
    <cellStyle name="Heading 3 3" xfId="120"/>
    <cellStyle name="Heading 4" xfId="121"/>
    <cellStyle name="Heading 4 2" xfId="122"/>
    <cellStyle name="Heading 4 3" xfId="123"/>
    <cellStyle name="Hyperlink" xfId="124"/>
    <cellStyle name="Input" xfId="125"/>
    <cellStyle name="Input 2" xfId="126"/>
    <cellStyle name="Input 3" xfId="127"/>
    <cellStyle name="Linked Cell" xfId="128"/>
    <cellStyle name="Linked Cell 2" xfId="129"/>
    <cellStyle name="Linked Cell 3" xfId="130"/>
    <cellStyle name="Neutral" xfId="131"/>
    <cellStyle name="Neutral 2" xfId="132"/>
    <cellStyle name="Neutral 3" xfId="133"/>
    <cellStyle name="Normal 2" xfId="134"/>
    <cellStyle name="Normal 3" xfId="135"/>
    <cellStyle name="Normal 4" xfId="136"/>
    <cellStyle name="Normal 5" xfId="137"/>
    <cellStyle name="Normal 6" xfId="138"/>
    <cellStyle name="Note" xfId="139"/>
    <cellStyle name="Note 2" xfId="140"/>
    <cellStyle name="Note 3" xfId="141"/>
    <cellStyle name="Output" xfId="142"/>
    <cellStyle name="Output 2" xfId="143"/>
    <cellStyle name="Output 3" xfId="144"/>
    <cellStyle name="Percent" xfId="145"/>
    <cellStyle name="Title" xfId="146"/>
    <cellStyle name="Title 2" xfId="147"/>
    <cellStyle name="Title 3" xfId="148"/>
    <cellStyle name="Total" xfId="149"/>
    <cellStyle name="Total 2" xfId="150"/>
    <cellStyle name="Total 3" xfId="151"/>
    <cellStyle name="Warning Text" xfId="152"/>
    <cellStyle name="Warning Text 2" xfId="153"/>
    <cellStyle name="Warning Text 3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11</xdr:row>
      <xdr:rowOff>66675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600075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9</xdr:row>
      <xdr:rowOff>76200</xdr:rowOff>
    </xdr:from>
    <xdr:to>
      <xdr:col>7</xdr:col>
      <xdr:colOff>809625</xdr:colOff>
      <xdr:row>46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050" y="2066925"/>
          <a:ext cx="7658100" cy="5915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Garbage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yardwaste allowed in trash.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Customers who have multiple company owned containers are charged double the service rate except on 32 gallon toters where additional are charged the same as can service.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Yardwaste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Customer-owned containers or our 90 gallon toter.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lifts total with extras charged per unit after.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 and rent billed year round.  Service is every other week January through December.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One-time yardwaste pickup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shall be charged $8.00 for the first unit and $1.25 each additional unit with a limit of 10 items. Write up a special slip, send to dispatch and they will return slip to you.  Charge customer accordingly.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Recycle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 for recycle is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mandatory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garbage customers, service is optional.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blue 34 gallon or one blue 90 gallon for mixed recyclables. Customer can have additional recycle containers at no charge.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Picked up every other week.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Mandatory recycle fee, no service- Grid #- 4****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Every customer (except yardwaste only) is given a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$.87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month recycle value credit with or without recycle service. The credit reflects the recent recycle market.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Re-delivery Fee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is charged the fee when containers are pulled for B/D, restarting yardwaste svc and changing garbage container size.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tax of 7.52% is charged on all services.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Refuse tax of 3.6% is charged on garbage svc, hazardous waste fees and on city tax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Sales tax of 9.5% is charged on all rentals and on city tax.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None available.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10</xdr:row>
      <xdr:rowOff>66675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0075" y="221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8</xdr:row>
      <xdr:rowOff>76200</xdr:rowOff>
    </xdr:from>
    <xdr:to>
      <xdr:col>7</xdr:col>
      <xdr:colOff>809625</xdr:colOff>
      <xdr:row>45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1905000"/>
          <a:ext cx="7658100" cy="5915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Garbage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yardwaste allowed in trash.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Customers who have multiple company owned containers are charged double the service rate except on 32 gallon toters where additionals are charged the same as can service.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Yardwaste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Customer-owned containers or our 90 gallon toter.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Lifts Total with extras charged per unit after.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 and rent billed year round.  Service is every other week January through December.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One-time yardwaste pickup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shall be charged $8.00 for the first unit and $1.25 each additional unit with a limit of 10 items. Write up a special slip, send to dispatch and they will return slip to you.  Charge customer accordingly.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Recycle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 for recycle is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mandatory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garbage customers, service is optional.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blue 34 gallon or one blue 90 gallon for mixed recyclables. Customer can have additional recycle containers at no charge.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Picked up every other week.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Mandatory recycle fee, no service- Grid #- 4*****.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Every customer (except yardwaste only) is given a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$.87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month recycle value credit with or without recycle service. The credit reflects the recent recycle market.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Re-delivery Fee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is charged the fee when containers are pulled for B/D, restarting yardwaste svc and changing garbage container size.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Refuse tax of 3.6% is charged on garbage svc and hazardous waste fees.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Sales tax of 8.6% is charged on all rentals.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taxes on KC Admin Fee or any recycle charges.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None available.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11</xdr:row>
      <xdr:rowOff>66675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0075" y="2447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9</xdr:row>
      <xdr:rowOff>76200</xdr:rowOff>
    </xdr:from>
    <xdr:to>
      <xdr:col>7</xdr:col>
      <xdr:colOff>809625</xdr:colOff>
      <xdr:row>46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2133600"/>
          <a:ext cx="7658100" cy="5915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Garbage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yardwaste allowed in trash.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Customers who have multiple company owned containers are charged double the service rate except on 32 gallon toters where additionals are charged the same as can service.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Yardwaste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Customer-owned containers or our 90 gallon toter.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Lifts Total with extras charged per unit after.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 and rent billed year round.  Service is every other week January through December.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One-time yardwaste pickup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shall be charged $8.00 for the first unit and $1.25 each additional unit with a limit of 10 items. Write up a special slip, send to dispatch and they will return slip to you.  Charge customer accordingly.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Recycle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 for recycle is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mandatory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garbage customers, service is optional.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blue 34 gallon or blue 90 gallon for mixed recyclables. Customer can have additional recycle containers at no charge.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Picked up every other week.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Mandatory recycle fee, no service- Grid #- 4****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Every customer (except yardwaste only) is given a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$.87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month recycle value credit with or without recycle service. The credit reflects the recent recycle market.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Re-delivery Fee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is charged the fee when containers are pulled for B/D, restarting yardwaste svc and changing garbage container size.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Refuse tax of 3.6% is charged on garbage svc and hazardous waste fees.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Sales tax of 8.6% is charged on all rentals.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taxes on any recycle charges.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None available.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11</xdr:row>
      <xdr:rowOff>66675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0075" y="2447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9</xdr:row>
      <xdr:rowOff>76200</xdr:rowOff>
    </xdr:from>
    <xdr:to>
      <xdr:col>7</xdr:col>
      <xdr:colOff>809625</xdr:colOff>
      <xdr:row>47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2133600"/>
          <a:ext cx="7658100" cy="6134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Garbage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yardwaste allowed in trash.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Backout- 4.51 per month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a portion of the garbage service rate, which is a built-in charge for recycle and is not subject to Refuse Tax.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 CODE  F   (ALL SERVICES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Yardwaste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Our 96 gallon toter.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 gallon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 64 gallon available upon request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 billed year round.  Service is every other week January through December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Yardwaste only service available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Recycle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charge for 1-96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gallon service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Our 32 gallon or 64 gallon available upon request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There will be a charge for a 2nd and or 3rd toter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Picked up every other week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Recycle only service is available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Re-delivery Fee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is charged the fee when containers are pulled for B/D, restarting yardwaste svc and changing garbage container size.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Refuse tax of 3.6% is charged on garbage svc and hazardous waste fees.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Tax 6.38% On all services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Sales tax of 8.6% is charged on all rentals.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tax on any recycle charges.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11</xdr:row>
      <xdr:rowOff>66675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0075" y="2447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9</xdr:row>
      <xdr:rowOff>76200</xdr:rowOff>
    </xdr:from>
    <xdr:to>
      <xdr:col>7</xdr:col>
      <xdr:colOff>809625</xdr:colOff>
      <xdr:row>47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2133600"/>
          <a:ext cx="7658100" cy="6134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Garbage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yardwaste allowed in trash.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Customers who have multiple company owned containers are charged double the service rate except on 32 gallon toters where additionals are charged the same as can service.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Yardwaste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Customer-owned containers or our 90 gallon toter.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Lifts total with extras charged per unit after.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 and rent billed year round.  Service is every other week January through December.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One-time yardwaste pickup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shall be charged $8.00 for the first unit and $1.25 each additional unit with a limit of 10 items. Write up a special slip, send to dispatch and they will return slip to you.  Charge customer accordingly.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Recycle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 for recycle is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mandatory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garbage customers, service is optional.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blue 34 gallon or 90 gallon for mixed recyclables.  Customer can have additional recycle containers at no charge.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Picked up every other week.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Mandatory recycle fee, no service- Grid #- 4****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Every customer (except yardwaste only) is given a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$.87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month recycle value credit with or without recycle service. The credit reflects the recent recycle market.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Re-delivery Fee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is charged the fee when containers are pulled for B/D, restarting yardwaste svc and changing garbage container size.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Refuse tax of 3.6% is charged on garbage svc and hazardous waste fees.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Sales tax of 9.5% is charged on all rentals.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taxes on KC Admin Fee or any recycle charges.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Rates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None available.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11</xdr:row>
      <xdr:rowOff>66675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0075" y="2447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9</xdr:row>
      <xdr:rowOff>76200</xdr:rowOff>
    </xdr:from>
    <xdr:to>
      <xdr:col>7</xdr:col>
      <xdr:colOff>809625</xdr:colOff>
      <xdr:row>49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2133600"/>
          <a:ext cx="7658100" cy="6543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Garbage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yardwaste allowed in trash.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Customers who have multiple company owned containers are charged double the service rate except on 32 gallon toters where additionals are charged the same as can service.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Yardwaste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Customer-owned containers or our 90 gallon toter.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Lifts Total with extras charged per unit after.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 and rent billed year round.  Service is every other week January through December.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One-time yardwaste pickup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shall be charged $8.00 for the first unit and $1.25 each additional unit with a limit of 10 items. Write up a special slip, send to dispatch and they will return slip to you.  Charge customer accordingly.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Recycle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 for recycle is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mandatory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garbage customers, service is optional.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blue 34 gallon or 90 gallon for mixed recyclables. Customer can have additional recycle containers at no charge.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Picked up every other week.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Mandatory recycle fee, no service- Grid #- 4*****.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Every customer (except yardwaste only) is given a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$.87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month recycle value credit with or without recycle service. The credit reflects the recent recycle market.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Re-delivery Fee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is charged the fee when containers are pulled for B/D, restarting yardwaste svc and changing garbage container size.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Refuse tax of 3.6% is charged on garbage svc and hazardous waste fees.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Sales tax of 9.5% is charged on all rentals.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Tax 6.38% on all services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None available.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11</xdr:row>
      <xdr:rowOff>66675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0075" y="2447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9</xdr:row>
      <xdr:rowOff>76200</xdr:rowOff>
    </xdr:from>
    <xdr:to>
      <xdr:col>7</xdr:col>
      <xdr:colOff>809625</xdr:colOff>
      <xdr:row>49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2133600"/>
          <a:ext cx="7658100" cy="6543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Garbage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yardwaste allowed in trash.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Mandatory service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Backout- 4.56 per month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a portion of the garbage service rate, which is a built-in charge for recycle and is not subject to Refuse Tax.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 CODE  F   (ALL SERVICES)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backout-2.28 per month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Yardwaste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charge for 1-13-32-64-96 gallon service.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There will be a charge for a 2</a:t>
          </a: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nd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32-64-96 gallon service.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 billed year round.  Service is every other week.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yard waste only service.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Recycle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charge for 1-32-64-96 gallon service.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There will be a charge for a 2</a:t>
          </a: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nd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32-64-96 gallon service.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Picked up every other week.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recycle only service.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tax of 22.55% is charged on Garbage svc, Yard waste svc, Recycle svc and hazardous waste fee.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Refuse tax of 3.6% is charged on garbage svc, hazardous waste fees and on city tax on service.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Rates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must call Gina @ the City of Kent at 253-856-5549 to qualify for 50% discount.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rate will apply to all services.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On-Call Bulky Waste Collection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White goods, except refrigerators                             54.27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Refrigerators, Freezers and Console TVs                81.40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Sofas, Chairs                                                            54.27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Mattresses                                                                54.27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ision\A%20Customer%20Service\Co.%20176%20&amp;%20183%20Recycle%20Rates%20comm\11_01_08%20RollOffSeattleDistrictPric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ision\Cheryl\Rate%20Book\IR%20Recycle%20Pricing%20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 PRICING 175"/>
      <sheetName val="RO Pricing 172"/>
      <sheetName val="RO Pricing 197"/>
      <sheetName val="RO Pricing 183,176"/>
      <sheetName val="Disposal Fee's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t"/>
      <sheetName val="YW"/>
      <sheetName val="Masonry"/>
      <sheetName val="Wood"/>
      <sheetName val="CDL"/>
      <sheetName val="RO Pricing 183,176"/>
    </sheetNames>
    <sheetDataSet>
      <sheetData sheetId="5">
        <row r="6">
          <cell r="B6">
            <v>98001</v>
          </cell>
          <cell r="C6">
            <v>165</v>
          </cell>
        </row>
        <row r="7">
          <cell r="B7">
            <v>98002</v>
          </cell>
          <cell r="C7">
            <v>176</v>
          </cell>
        </row>
        <row r="8">
          <cell r="B8">
            <v>98003</v>
          </cell>
          <cell r="C8">
            <v>165</v>
          </cell>
        </row>
        <row r="9">
          <cell r="B9">
            <v>98005</v>
          </cell>
          <cell r="C9">
            <v>165</v>
          </cell>
        </row>
        <row r="10">
          <cell r="B10">
            <v>98023</v>
          </cell>
          <cell r="C10">
            <v>159.5</v>
          </cell>
        </row>
        <row r="11">
          <cell r="B11">
            <v>98042</v>
          </cell>
          <cell r="C11">
            <v>154</v>
          </cell>
        </row>
        <row r="12">
          <cell r="B12">
            <v>98047</v>
          </cell>
          <cell r="C12">
            <v>154</v>
          </cell>
        </row>
        <row r="13">
          <cell r="B13">
            <v>98063</v>
          </cell>
          <cell r="C13">
            <v>159.5</v>
          </cell>
        </row>
        <row r="14">
          <cell r="B14">
            <v>98071</v>
          </cell>
          <cell r="C14">
            <v>159.5</v>
          </cell>
        </row>
        <row r="15">
          <cell r="B15">
            <v>98092</v>
          </cell>
          <cell r="C15">
            <v>159.5</v>
          </cell>
        </row>
        <row r="16">
          <cell r="B16">
            <v>98093</v>
          </cell>
          <cell r="C16">
            <v>159.5</v>
          </cell>
        </row>
        <row r="17">
          <cell r="B17">
            <v>98010</v>
          </cell>
          <cell r="C17">
            <v>220</v>
          </cell>
        </row>
        <row r="18">
          <cell r="B18">
            <v>98146</v>
          </cell>
          <cell r="C18">
            <v>143</v>
          </cell>
        </row>
        <row r="19">
          <cell r="B19">
            <v>98148</v>
          </cell>
          <cell r="C19">
            <v>143</v>
          </cell>
        </row>
        <row r="20">
          <cell r="B20">
            <v>98166</v>
          </cell>
          <cell r="C20">
            <v>143</v>
          </cell>
        </row>
        <row r="21">
          <cell r="B21">
            <v>98168</v>
          </cell>
          <cell r="C21">
            <v>143</v>
          </cell>
        </row>
        <row r="22">
          <cell r="B22">
            <v>98042</v>
          </cell>
          <cell r="C22">
            <v>170.5</v>
          </cell>
        </row>
        <row r="23">
          <cell r="B23">
            <v>98148</v>
          </cell>
          <cell r="C23">
            <v>143</v>
          </cell>
        </row>
        <row r="24">
          <cell r="B24">
            <v>98198</v>
          </cell>
          <cell r="C24">
            <v>143</v>
          </cell>
        </row>
        <row r="25">
          <cell r="B25">
            <v>98024</v>
          </cell>
          <cell r="C25">
            <v>220</v>
          </cell>
        </row>
        <row r="26">
          <cell r="B26">
            <v>98001</v>
          </cell>
          <cell r="C26">
            <v>165</v>
          </cell>
        </row>
        <row r="27">
          <cell r="B27">
            <v>98003</v>
          </cell>
          <cell r="C27">
            <v>165</v>
          </cell>
        </row>
        <row r="28">
          <cell r="B28">
            <v>98030</v>
          </cell>
          <cell r="C28">
            <v>132</v>
          </cell>
        </row>
        <row r="29">
          <cell r="B29">
            <v>98031</v>
          </cell>
          <cell r="C29">
            <v>132</v>
          </cell>
        </row>
        <row r="30">
          <cell r="B30">
            <v>98032</v>
          </cell>
          <cell r="C30">
            <v>132</v>
          </cell>
        </row>
        <row r="31">
          <cell r="B31">
            <v>98035</v>
          </cell>
          <cell r="C31">
            <v>132</v>
          </cell>
        </row>
        <row r="32">
          <cell r="B32">
            <v>98042</v>
          </cell>
          <cell r="C32">
            <v>137.5</v>
          </cell>
        </row>
        <row r="33">
          <cell r="B33">
            <v>98064</v>
          </cell>
          <cell r="C33">
            <v>137.5</v>
          </cell>
        </row>
        <row r="34">
          <cell r="B34">
            <v>98089</v>
          </cell>
          <cell r="C34">
            <v>137.5</v>
          </cell>
        </row>
        <row r="35">
          <cell r="B35">
            <v>98038</v>
          </cell>
          <cell r="C35">
            <v>192.5</v>
          </cell>
        </row>
        <row r="36">
          <cell r="B36">
            <v>98045</v>
          </cell>
          <cell r="C36">
            <v>219.45</v>
          </cell>
        </row>
        <row r="37">
          <cell r="B37">
            <v>98027</v>
          </cell>
          <cell r="C37">
            <v>220</v>
          </cell>
        </row>
        <row r="38">
          <cell r="B38">
            <v>98050</v>
          </cell>
          <cell r="C38">
            <v>220</v>
          </cell>
        </row>
        <row r="39">
          <cell r="B39">
            <v>98051</v>
          </cell>
          <cell r="C39">
            <v>206.25</v>
          </cell>
        </row>
        <row r="40">
          <cell r="B40">
            <v>98055</v>
          </cell>
          <cell r="C40">
            <v>137.5</v>
          </cell>
        </row>
        <row r="41">
          <cell r="B41">
            <v>98056</v>
          </cell>
          <cell r="C41">
            <v>137.5</v>
          </cell>
        </row>
        <row r="42">
          <cell r="B42">
            <v>98057</v>
          </cell>
          <cell r="C42">
            <v>137.5</v>
          </cell>
        </row>
        <row r="43">
          <cell r="B43">
            <v>98058</v>
          </cell>
          <cell r="C43">
            <v>137.5</v>
          </cell>
        </row>
        <row r="44">
          <cell r="B44">
            <v>98059</v>
          </cell>
          <cell r="C44">
            <v>137.5</v>
          </cell>
        </row>
        <row r="45">
          <cell r="B45">
            <v>98148</v>
          </cell>
          <cell r="C45">
            <v>137.5</v>
          </cell>
        </row>
        <row r="46">
          <cell r="B46">
            <v>98158</v>
          </cell>
          <cell r="C46">
            <v>137.5</v>
          </cell>
        </row>
        <row r="47">
          <cell r="B47">
            <v>98168</v>
          </cell>
          <cell r="C47">
            <v>137.5</v>
          </cell>
        </row>
        <row r="48">
          <cell r="B48">
            <v>98188</v>
          </cell>
          <cell r="C48">
            <v>137.5</v>
          </cell>
        </row>
        <row r="49">
          <cell r="B49">
            <v>98198</v>
          </cell>
          <cell r="C49">
            <v>137.5</v>
          </cell>
        </row>
        <row r="50">
          <cell r="B50">
            <v>98065</v>
          </cell>
          <cell r="C50">
            <v>220</v>
          </cell>
        </row>
        <row r="51">
          <cell r="B51">
            <v>98108</v>
          </cell>
          <cell r="C51">
            <v>132</v>
          </cell>
        </row>
        <row r="52">
          <cell r="B52">
            <v>98138</v>
          </cell>
          <cell r="C52">
            <v>132</v>
          </cell>
        </row>
        <row r="53">
          <cell r="B53">
            <v>98168</v>
          </cell>
          <cell r="C53">
            <v>132</v>
          </cell>
        </row>
        <row r="54">
          <cell r="B54">
            <v>98178</v>
          </cell>
          <cell r="C54">
            <v>159.5</v>
          </cell>
        </row>
        <row r="55">
          <cell r="B55">
            <v>98188</v>
          </cell>
          <cell r="C55">
            <v>132</v>
          </cell>
        </row>
        <row r="56">
          <cell r="B56">
            <v>98106</v>
          </cell>
          <cell r="C56">
            <v>176</v>
          </cell>
        </row>
        <row r="57">
          <cell r="B57">
            <v>98146</v>
          </cell>
          <cell r="C57">
            <v>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77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1.7109375" style="136" customWidth="1"/>
    <col min="2" max="2" width="16.8515625" style="136" customWidth="1"/>
    <col min="3" max="3" width="18.8515625" style="136" bestFit="1" customWidth="1"/>
    <col min="4" max="5" width="11.7109375" style="136" customWidth="1"/>
    <col min="6" max="6" width="12.57421875" style="136" customWidth="1"/>
    <col min="7" max="7" width="11.7109375" style="136" customWidth="1"/>
    <col min="8" max="8" width="14.421875" style="136" customWidth="1"/>
    <col min="9" max="16384" width="9.140625" style="136" customWidth="1"/>
  </cols>
  <sheetData>
    <row r="1" spans="1:8" ht="18">
      <c r="A1" s="306" t="s">
        <v>361</v>
      </c>
      <c r="B1" s="306"/>
      <c r="C1" s="306"/>
      <c r="D1" s="306"/>
      <c r="E1" s="306"/>
      <c r="F1" s="306"/>
      <c r="G1" s="306"/>
      <c r="H1" s="306"/>
    </row>
    <row r="2" spans="1:8" ht="18">
      <c r="A2" s="306" t="s">
        <v>380</v>
      </c>
      <c r="B2" s="306"/>
      <c r="C2" s="306"/>
      <c r="D2" s="306"/>
      <c r="E2" s="306"/>
      <c r="F2" s="306"/>
      <c r="G2" s="306"/>
      <c r="H2" s="306"/>
    </row>
    <row r="3" spans="1:8" ht="18">
      <c r="A3" s="307" t="s">
        <v>345</v>
      </c>
      <c r="B3" s="307"/>
      <c r="C3" s="307"/>
      <c r="D3" s="307"/>
      <c r="E3" s="307"/>
      <c r="F3" s="307"/>
      <c r="G3" s="307"/>
      <c r="H3" s="307"/>
    </row>
    <row r="4" spans="1:8" s="162" customFormat="1" ht="18">
      <c r="A4" s="251"/>
      <c r="B4" s="251"/>
      <c r="C4" s="251"/>
      <c r="D4" s="251" t="s">
        <v>346</v>
      </c>
      <c r="E4" s="251"/>
      <c r="F4" s="251"/>
      <c r="G4" s="251"/>
      <c r="H4" s="251"/>
    </row>
    <row r="5" spans="1:8" ht="18">
      <c r="A5" s="307" t="s">
        <v>288</v>
      </c>
      <c r="B5" s="307"/>
      <c r="C5" s="307"/>
      <c r="D5" s="307"/>
      <c r="E5" s="307"/>
      <c r="F5" s="307"/>
      <c r="G5" s="307"/>
      <c r="H5" s="307"/>
    </row>
    <row r="6" spans="1:8" ht="18">
      <c r="A6" s="307" t="s">
        <v>289</v>
      </c>
      <c r="B6" s="307"/>
      <c r="C6" s="307"/>
      <c r="D6" s="307"/>
      <c r="E6" s="307"/>
      <c r="F6" s="307"/>
      <c r="G6" s="307"/>
      <c r="H6" s="307"/>
    </row>
    <row r="7" spans="1:8" ht="18">
      <c r="A7" s="307" t="s">
        <v>290</v>
      </c>
      <c r="B7" s="307"/>
      <c r="C7" s="307"/>
      <c r="D7" s="307"/>
      <c r="E7" s="307"/>
      <c r="F7" s="307"/>
      <c r="G7" s="307"/>
      <c r="H7" s="307"/>
    </row>
    <row r="8" spans="1:8" ht="18.75" thickBot="1">
      <c r="A8" s="307" t="s">
        <v>291</v>
      </c>
      <c r="B8" s="307"/>
      <c r="C8" s="307"/>
      <c r="D8" s="307"/>
      <c r="E8" s="307"/>
      <c r="F8" s="307"/>
      <c r="G8" s="307"/>
      <c r="H8" s="307"/>
    </row>
    <row r="9" spans="1:9" s="134" customFormat="1" ht="21" thickBot="1">
      <c r="A9" s="308" t="s">
        <v>2</v>
      </c>
      <c r="B9" s="309"/>
      <c r="C9" s="309"/>
      <c r="D9" s="309"/>
      <c r="E9" s="309"/>
      <c r="F9" s="309"/>
      <c r="G9" s="309"/>
      <c r="H9" s="310"/>
      <c r="I9" s="135"/>
    </row>
    <row r="10" spans="1:9" s="134" customFormat="1" ht="34.5" customHeight="1" thickBot="1">
      <c r="A10" s="193" t="s">
        <v>292</v>
      </c>
      <c r="B10" s="194" t="s">
        <v>294</v>
      </c>
      <c r="C10" s="194" t="s">
        <v>296</v>
      </c>
      <c r="D10" s="194" t="s">
        <v>297</v>
      </c>
      <c r="E10" s="194" t="s">
        <v>298</v>
      </c>
      <c r="F10" s="194" t="s">
        <v>299</v>
      </c>
      <c r="G10" s="194" t="s">
        <v>300</v>
      </c>
      <c r="H10" s="195" t="s">
        <v>301</v>
      </c>
      <c r="I10" s="135"/>
    </row>
    <row r="11" spans="1:9" s="134" customFormat="1" ht="20.25">
      <c r="A11" s="189" t="s">
        <v>293</v>
      </c>
      <c r="B11" s="190" t="s">
        <v>11</v>
      </c>
      <c r="C11" s="190" t="s">
        <v>272</v>
      </c>
      <c r="D11" s="190" t="s">
        <v>12</v>
      </c>
      <c r="E11" s="191">
        <v>14.94</v>
      </c>
      <c r="F11" s="191">
        <f aca="true" t="shared" si="0" ref="F11:F21">E11*3</f>
        <v>44.82</v>
      </c>
      <c r="G11" s="191">
        <f aca="true" t="shared" si="1" ref="G11:G16">SUM(E11/4.33)</f>
        <v>3.4503464203233256</v>
      </c>
      <c r="H11" s="192" t="s">
        <v>13</v>
      </c>
      <c r="I11" s="135"/>
    </row>
    <row r="12" spans="1:9" s="134" customFormat="1" ht="20.25">
      <c r="A12" s="179" t="s">
        <v>293</v>
      </c>
      <c r="B12" s="149" t="s">
        <v>14</v>
      </c>
      <c r="C12" s="149" t="s">
        <v>273</v>
      </c>
      <c r="D12" s="149" t="s">
        <v>12</v>
      </c>
      <c r="E12" s="151">
        <v>24.2</v>
      </c>
      <c r="F12" s="151">
        <f t="shared" si="0"/>
        <v>72.6</v>
      </c>
      <c r="G12" s="151">
        <f t="shared" si="1"/>
        <v>5.5889145496535795</v>
      </c>
      <c r="H12" s="180" t="s">
        <v>13</v>
      </c>
      <c r="I12" s="135"/>
    </row>
    <row r="13" spans="1:9" s="134" customFormat="1" ht="20.25">
      <c r="A13" s="179" t="s">
        <v>293</v>
      </c>
      <c r="B13" s="149" t="s">
        <v>15</v>
      </c>
      <c r="C13" s="149" t="s">
        <v>274</v>
      </c>
      <c r="D13" s="149" t="s">
        <v>12</v>
      </c>
      <c r="E13" s="151">
        <v>34.66</v>
      </c>
      <c r="F13" s="151">
        <f t="shared" si="0"/>
        <v>103.97999999999999</v>
      </c>
      <c r="G13" s="151">
        <f t="shared" si="1"/>
        <v>8.004618937644342</v>
      </c>
      <c r="H13" s="180" t="s">
        <v>13</v>
      </c>
      <c r="I13" s="135"/>
    </row>
    <row r="14" spans="1:9" s="134" customFormat="1" ht="20.25">
      <c r="A14" s="179" t="s">
        <v>293</v>
      </c>
      <c r="B14" s="149" t="s">
        <v>16</v>
      </c>
      <c r="C14" s="149" t="s">
        <v>275</v>
      </c>
      <c r="D14" s="149" t="s">
        <v>12</v>
      </c>
      <c r="E14" s="151">
        <v>46.32</v>
      </c>
      <c r="F14" s="151">
        <f t="shared" si="0"/>
        <v>138.96</v>
      </c>
      <c r="G14" s="151">
        <f t="shared" si="1"/>
        <v>10.697459584295611</v>
      </c>
      <c r="H14" s="180" t="s">
        <v>13</v>
      </c>
      <c r="I14" s="135"/>
    </row>
    <row r="15" spans="1:9" s="134" customFormat="1" ht="20.25">
      <c r="A15" s="179" t="s">
        <v>293</v>
      </c>
      <c r="B15" s="149" t="s">
        <v>17</v>
      </c>
      <c r="C15" s="149" t="s">
        <v>276</v>
      </c>
      <c r="D15" s="149" t="s">
        <v>12</v>
      </c>
      <c r="E15" s="151">
        <v>56.68</v>
      </c>
      <c r="F15" s="151">
        <f t="shared" si="0"/>
        <v>170.04</v>
      </c>
      <c r="G15" s="151">
        <f t="shared" si="1"/>
        <v>13.090069284064665</v>
      </c>
      <c r="H15" s="180" t="s">
        <v>13</v>
      </c>
      <c r="I15" s="135"/>
    </row>
    <row r="16" spans="1:9" s="134" customFormat="1" ht="20.25">
      <c r="A16" s="179" t="s">
        <v>293</v>
      </c>
      <c r="B16" s="149" t="s">
        <v>18</v>
      </c>
      <c r="C16" s="149" t="s">
        <v>277</v>
      </c>
      <c r="D16" s="149" t="s">
        <v>12</v>
      </c>
      <c r="E16" s="151">
        <v>71.24</v>
      </c>
      <c r="F16" s="151">
        <f t="shared" si="0"/>
        <v>213.71999999999997</v>
      </c>
      <c r="G16" s="151">
        <f t="shared" si="1"/>
        <v>16.452655889145497</v>
      </c>
      <c r="H16" s="180" t="s">
        <v>13</v>
      </c>
      <c r="I16" s="135"/>
    </row>
    <row r="17" spans="1:9" s="134" customFormat="1" ht="45">
      <c r="A17" s="179" t="s">
        <v>293</v>
      </c>
      <c r="B17" s="150" t="s">
        <v>19</v>
      </c>
      <c r="C17" s="150" t="s">
        <v>278</v>
      </c>
      <c r="D17" s="149" t="s">
        <v>12</v>
      </c>
      <c r="E17" s="151">
        <v>5.85</v>
      </c>
      <c r="F17" s="151">
        <f t="shared" si="0"/>
        <v>17.549999999999997</v>
      </c>
      <c r="G17" s="151">
        <v>5.7</v>
      </c>
      <c r="H17" s="180" t="s">
        <v>13</v>
      </c>
      <c r="I17" s="135"/>
    </row>
    <row r="18" spans="1:9" s="134" customFormat="1" ht="20.25">
      <c r="A18" s="179" t="s">
        <v>293</v>
      </c>
      <c r="B18" s="149" t="s">
        <v>295</v>
      </c>
      <c r="C18" s="149" t="s">
        <v>93</v>
      </c>
      <c r="D18" s="149" t="s">
        <v>21</v>
      </c>
      <c r="E18" s="151">
        <v>9.13</v>
      </c>
      <c r="F18" s="151">
        <f t="shared" si="0"/>
        <v>27.39</v>
      </c>
      <c r="G18" s="151">
        <f>SUM(E18/4.33)</f>
        <v>2.1085450346420327</v>
      </c>
      <c r="H18" s="181">
        <v>1</v>
      </c>
      <c r="I18" s="135"/>
    </row>
    <row r="19" spans="1:9" s="134" customFormat="1" ht="20.25">
      <c r="A19" s="179" t="s">
        <v>293</v>
      </c>
      <c r="B19" s="149" t="s">
        <v>22</v>
      </c>
      <c r="C19" s="149" t="s">
        <v>245</v>
      </c>
      <c r="D19" s="149" t="s">
        <v>23</v>
      </c>
      <c r="E19" s="151">
        <v>13.69</v>
      </c>
      <c r="F19" s="151">
        <f t="shared" si="0"/>
        <v>41.07</v>
      </c>
      <c r="G19" s="151">
        <f>SUM(E19/4.33)</f>
        <v>3.1616628175519628</v>
      </c>
      <c r="H19" s="181">
        <v>1.25</v>
      </c>
      <c r="I19" s="135"/>
    </row>
    <row r="20" spans="1:9" s="134" customFormat="1" ht="20.25">
      <c r="A20" s="179" t="s">
        <v>293</v>
      </c>
      <c r="B20" s="149" t="s">
        <v>24</v>
      </c>
      <c r="C20" s="149" t="s">
        <v>251</v>
      </c>
      <c r="D20" s="149" t="s">
        <v>25</v>
      </c>
      <c r="E20" s="151">
        <v>22.06</v>
      </c>
      <c r="F20" s="151">
        <f t="shared" si="0"/>
        <v>66.17999999999999</v>
      </c>
      <c r="G20" s="151">
        <f>SUM(E20/4.33)</f>
        <v>5.094688221709006</v>
      </c>
      <c r="H20" s="181">
        <v>1.25</v>
      </c>
      <c r="I20" s="135"/>
    </row>
    <row r="21" spans="1:9" s="134" customFormat="1" ht="21" thickBot="1">
      <c r="A21" s="182" t="s">
        <v>293</v>
      </c>
      <c r="B21" s="183" t="s">
        <v>26</v>
      </c>
      <c r="C21" s="183" t="s">
        <v>252</v>
      </c>
      <c r="D21" s="183" t="s">
        <v>27</v>
      </c>
      <c r="E21" s="184">
        <v>29.61</v>
      </c>
      <c r="F21" s="184">
        <f t="shared" si="0"/>
        <v>88.83</v>
      </c>
      <c r="G21" s="184">
        <f>SUM(E21/4.33)</f>
        <v>6.838337182448036</v>
      </c>
      <c r="H21" s="185">
        <v>1.25</v>
      </c>
      <c r="I21" s="135"/>
    </row>
    <row r="22" spans="1:9" s="134" customFormat="1" ht="21" thickBot="1">
      <c r="A22" s="144"/>
      <c r="B22" s="144"/>
      <c r="C22" s="144"/>
      <c r="D22" s="144"/>
      <c r="E22" s="144"/>
      <c r="F22" s="144"/>
      <c r="G22" s="144"/>
      <c r="H22" s="145"/>
      <c r="I22" s="135"/>
    </row>
    <row r="23" spans="1:8" s="137" customFormat="1" ht="16.5" thickBot="1">
      <c r="A23" s="318" t="s">
        <v>28</v>
      </c>
      <c r="B23" s="319"/>
      <c r="C23" s="319"/>
      <c r="D23" s="319"/>
      <c r="E23" s="319"/>
      <c r="F23" s="319"/>
      <c r="G23" s="319"/>
      <c r="H23" s="320"/>
    </row>
    <row r="24" spans="1:8" s="137" customFormat="1" ht="15">
      <c r="A24" s="316" t="s">
        <v>29</v>
      </c>
      <c r="B24" s="317"/>
      <c r="C24" s="317"/>
      <c r="D24" s="317"/>
      <c r="E24" s="211">
        <v>0.84</v>
      </c>
      <c r="F24" s="295" t="s">
        <v>30</v>
      </c>
      <c r="G24" s="295"/>
      <c r="H24" s="212">
        <v>42095</v>
      </c>
    </row>
    <row r="25" spans="1:8" s="137" customFormat="1" ht="15">
      <c r="A25" s="332" t="s">
        <v>31</v>
      </c>
      <c r="B25" s="333"/>
      <c r="C25" s="333"/>
      <c r="D25" s="333"/>
      <c r="E25" s="173">
        <v>7.52</v>
      </c>
      <c r="F25" s="301" t="s">
        <v>32</v>
      </c>
      <c r="G25" s="301"/>
      <c r="H25" s="174">
        <v>39630</v>
      </c>
    </row>
    <row r="26" spans="1:8" s="137" customFormat="1" ht="15">
      <c r="A26" s="332" t="s">
        <v>33</v>
      </c>
      <c r="B26" s="333"/>
      <c r="C26" s="333"/>
      <c r="D26" s="333"/>
      <c r="E26" s="175">
        <v>3.6</v>
      </c>
      <c r="F26" s="333" t="s">
        <v>32</v>
      </c>
      <c r="G26" s="333"/>
      <c r="H26" s="176"/>
    </row>
    <row r="27" spans="1:8" s="137" customFormat="1" ht="15.75" thickBot="1">
      <c r="A27" s="304" t="s">
        <v>34</v>
      </c>
      <c r="B27" s="305"/>
      <c r="C27" s="305"/>
      <c r="D27" s="305"/>
      <c r="E27" s="177">
        <v>9.5</v>
      </c>
      <c r="F27" s="305" t="s">
        <v>32</v>
      </c>
      <c r="G27" s="305"/>
      <c r="H27" s="178">
        <v>39904</v>
      </c>
    </row>
    <row r="28" ht="18.75" thickBot="1"/>
    <row r="29" spans="1:8" ht="21" thickBot="1">
      <c r="A29" s="308" t="s">
        <v>35</v>
      </c>
      <c r="B29" s="309"/>
      <c r="C29" s="309"/>
      <c r="D29" s="309"/>
      <c r="E29" s="309"/>
      <c r="F29" s="309"/>
      <c r="G29" s="309"/>
      <c r="H29" s="310"/>
    </row>
    <row r="30" spans="1:8" ht="48" thickBot="1">
      <c r="A30" s="193" t="s">
        <v>292</v>
      </c>
      <c r="B30" s="194" t="s">
        <v>294</v>
      </c>
      <c r="C30" s="194" t="s">
        <v>296</v>
      </c>
      <c r="D30" s="194" t="s">
        <v>297</v>
      </c>
      <c r="E30" s="194" t="s">
        <v>298</v>
      </c>
      <c r="F30" s="194" t="s">
        <v>299</v>
      </c>
      <c r="G30" s="194" t="s">
        <v>300</v>
      </c>
      <c r="H30" s="195" t="s">
        <v>301</v>
      </c>
    </row>
    <row r="31" spans="1:8" ht="18">
      <c r="A31" s="189" t="s">
        <v>302</v>
      </c>
      <c r="B31" s="203" t="s">
        <v>70</v>
      </c>
      <c r="C31" s="190"/>
      <c r="D31" s="190" t="s">
        <v>37</v>
      </c>
      <c r="E31" s="191">
        <v>6.81</v>
      </c>
      <c r="F31" s="191">
        <f>E31*3</f>
        <v>20.43</v>
      </c>
      <c r="G31" s="191">
        <f>SUM(E31/2)</f>
        <v>3.405</v>
      </c>
      <c r="H31" s="192" t="s">
        <v>13</v>
      </c>
    </row>
    <row r="32" spans="1:8" ht="18.75" thickBot="1">
      <c r="A32" s="182" t="s">
        <v>302</v>
      </c>
      <c r="B32" s="196" t="s">
        <v>26</v>
      </c>
      <c r="C32" s="183"/>
      <c r="D32" s="183" t="s">
        <v>38</v>
      </c>
      <c r="E32" s="184">
        <v>6.81</v>
      </c>
      <c r="F32" s="184">
        <f>E32*3</f>
        <v>20.43</v>
      </c>
      <c r="G32" s="184">
        <f>SUM(E32/2)</f>
        <v>3.405</v>
      </c>
      <c r="H32" s="197" t="s">
        <v>13</v>
      </c>
    </row>
    <row r="33" spans="1:8" ht="18.75" thickBot="1">
      <c r="A33" s="147"/>
      <c r="B33" s="141"/>
      <c r="C33" s="141"/>
      <c r="D33" s="147"/>
      <c r="E33" s="142"/>
      <c r="F33" s="142"/>
      <c r="G33" s="142"/>
      <c r="H33" s="143"/>
    </row>
    <row r="34" spans="1:8" ht="21" thickBot="1">
      <c r="A34" s="308" t="s">
        <v>39</v>
      </c>
      <c r="B34" s="309"/>
      <c r="C34" s="309"/>
      <c r="D34" s="309"/>
      <c r="E34" s="309"/>
      <c r="F34" s="309"/>
      <c r="G34" s="309"/>
      <c r="H34" s="310"/>
    </row>
    <row r="35" spans="1:8" ht="48" thickBot="1">
      <c r="A35" s="193" t="s">
        <v>292</v>
      </c>
      <c r="B35" s="194" t="s">
        <v>294</v>
      </c>
      <c r="C35" s="194" t="s">
        <v>296</v>
      </c>
      <c r="D35" s="194" t="s">
        <v>297</v>
      </c>
      <c r="E35" s="194" t="s">
        <v>298</v>
      </c>
      <c r="F35" s="194" t="s">
        <v>299</v>
      </c>
      <c r="G35" s="194" t="s">
        <v>300</v>
      </c>
      <c r="H35" s="195" t="s">
        <v>301</v>
      </c>
    </row>
    <row r="36" spans="1:8" ht="18">
      <c r="A36" s="189" t="s">
        <v>303</v>
      </c>
      <c r="B36" s="203" t="s">
        <v>70</v>
      </c>
      <c r="C36" s="190"/>
      <c r="D36" s="190" t="s">
        <v>37</v>
      </c>
      <c r="E36" s="191">
        <v>7.81</v>
      </c>
      <c r="F36" s="191">
        <f>E36*3</f>
        <v>23.43</v>
      </c>
      <c r="G36" s="191">
        <f>SUM(E36/2)</f>
        <v>3.905</v>
      </c>
      <c r="H36" s="192" t="s">
        <v>13</v>
      </c>
    </row>
    <row r="37" spans="1:8" ht="18.75" thickBot="1">
      <c r="A37" s="182" t="s">
        <v>303</v>
      </c>
      <c r="B37" s="196" t="s">
        <v>26</v>
      </c>
      <c r="C37" s="183"/>
      <c r="D37" s="183" t="s">
        <v>38</v>
      </c>
      <c r="E37" s="184">
        <v>7.81</v>
      </c>
      <c r="F37" s="184">
        <f>E37*3</f>
        <v>23.43</v>
      </c>
      <c r="G37" s="184">
        <f>SUM(E37/2)</f>
        <v>3.905</v>
      </c>
      <c r="H37" s="197" t="s">
        <v>13</v>
      </c>
    </row>
    <row r="38" ht="18.75" thickBot="1"/>
    <row r="39" spans="1:8" s="137" customFormat="1" ht="16.5" thickBot="1">
      <c r="A39" s="318" t="s">
        <v>28</v>
      </c>
      <c r="B39" s="319"/>
      <c r="C39" s="319"/>
      <c r="D39" s="319"/>
      <c r="E39" s="319"/>
      <c r="F39" s="319"/>
      <c r="G39" s="319"/>
      <c r="H39" s="320"/>
    </row>
    <row r="40" spans="1:8" s="137" customFormat="1" ht="15">
      <c r="A40" s="316" t="s">
        <v>31</v>
      </c>
      <c r="B40" s="317"/>
      <c r="C40" s="317"/>
      <c r="D40" s="317"/>
      <c r="E40" s="211">
        <v>7.52</v>
      </c>
      <c r="F40" s="295" t="s">
        <v>32</v>
      </c>
      <c r="G40" s="295"/>
      <c r="H40" s="212">
        <v>39630</v>
      </c>
    </row>
    <row r="41" spans="1:8" ht="18.75" thickBot="1">
      <c r="A41" s="304" t="s">
        <v>41</v>
      </c>
      <c r="B41" s="305"/>
      <c r="C41" s="305"/>
      <c r="D41" s="305"/>
      <c r="E41" s="207">
        <v>-0.87</v>
      </c>
      <c r="F41" s="296" t="s">
        <v>30</v>
      </c>
      <c r="G41" s="296"/>
      <c r="H41" s="208">
        <v>41852</v>
      </c>
    </row>
    <row r="42" spans="1:8" ht="18">
      <c r="A42" s="156"/>
      <c r="B42" s="156"/>
      <c r="C42" s="156"/>
      <c r="D42" s="152"/>
      <c r="E42" s="154"/>
      <c r="F42" s="156"/>
      <c r="G42" s="156"/>
      <c r="H42" s="155"/>
    </row>
    <row r="43" spans="1:8" ht="18.75" thickBot="1">
      <c r="A43" s="156"/>
      <c r="B43" s="156"/>
      <c r="C43" s="156"/>
      <c r="D43" s="152"/>
      <c r="E43" s="154"/>
      <c r="F43" s="156"/>
      <c r="G43" s="156"/>
      <c r="H43" s="155"/>
    </row>
    <row r="44" spans="1:8" ht="21" thickBot="1">
      <c r="A44" s="308" t="s">
        <v>42</v>
      </c>
      <c r="B44" s="309"/>
      <c r="C44" s="309"/>
      <c r="D44" s="309"/>
      <c r="E44" s="309"/>
      <c r="F44" s="309"/>
      <c r="G44" s="309"/>
      <c r="H44" s="310"/>
    </row>
    <row r="45" spans="1:8" ht="48" thickBot="1">
      <c r="A45" s="193" t="s">
        <v>292</v>
      </c>
      <c r="B45" s="194" t="s">
        <v>294</v>
      </c>
      <c r="C45" s="194" t="s">
        <v>296</v>
      </c>
      <c r="D45" s="194" t="s">
        <v>297</v>
      </c>
      <c r="E45" s="194" t="s">
        <v>298</v>
      </c>
      <c r="F45" s="194" t="s">
        <v>299</v>
      </c>
      <c r="G45" s="194" t="s">
        <v>300</v>
      </c>
      <c r="H45" s="195" t="s">
        <v>301</v>
      </c>
    </row>
    <row r="46" spans="1:8" ht="18">
      <c r="A46" s="189" t="s">
        <v>304</v>
      </c>
      <c r="B46" s="203" t="s">
        <v>43</v>
      </c>
      <c r="C46" s="190"/>
      <c r="D46" s="190" t="s">
        <v>44</v>
      </c>
      <c r="E46" s="191">
        <v>7.38</v>
      </c>
      <c r="F46" s="191">
        <f>E46*3</f>
        <v>22.14</v>
      </c>
      <c r="G46" s="191">
        <f>SUM(E46/2)</f>
        <v>3.69</v>
      </c>
      <c r="H46" s="192" t="s">
        <v>13</v>
      </c>
    </row>
    <row r="47" spans="1:8" ht="18.75" thickBot="1">
      <c r="A47" s="182" t="s">
        <v>304</v>
      </c>
      <c r="B47" s="196" t="s">
        <v>26</v>
      </c>
      <c r="C47" s="183"/>
      <c r="D47" s="183" t="s">
        <v>46</v>
      </c>
      <c r="E47" s="184">
        <v>7.38</v>
      </c>
      <c r="F47" s="184">
        <f>E47*3</f>
        <v>22.14</v>
      </c>
      <c r="G47" s="184">
        <f>SUM(E47/2)</f>
        <v>3.69</v>
      </c>
      <c r="H47" s="198">
        <v>1.5</v>
      </c>
    </row>
    <row r="48" spans="1:8" ht="18.75" thickBot="1">
      <c r="A48" s="147"/>
      <c r="B48" s="141"/>
      <c r="C48" s="141"/>
      <c r="D48" s="147"/>
      <c r="E48" s="142"/>
      <c r="F48" s="142"/>
      <c r="G48" s="142"/>
      <c r="H48" s="143"/>
    </row>
    <row r="49" spans="1:8" ht="21" thickBot="1">
      <c r="A49" s="308" t="s">
        <v>47</v>
      </c>
      <c r="B49" s="309"/>
      <c r="C49" s="309"/>
      <c r="D49" s="309"/>
      <c r="E49" s="309"/>
      <c r="F49" s="309"/>
      <c r="G49" s="309"/>
      <c r="H49" s="310"/>
    </row>
    <row r="50" spans="1:8" ht="48" thickBot="1">
      <c r="A50" s="193" t="s">
        <v>292</v>
      </c>
      <c r="B50" s="194" t="s">
        <v>294</v>
      </c>
      <c r="C50" s="194" t="s">
        <v>296</v>
      </c>
      <c r="D50" s="194" t="s">
        <v>297</v>
      </c>
      <c r="E50" s="194" t="s">
        <v>298</v>
      </c>
      <c r="F50" s="194" t="s">
        <v>299</v>
      </c>
      <c r="G50" s="194" t="s">
        <v>300</v>
      </c>
      <c r="H50" s="195" t="s">
        <v>301</v>
      </c>
    </row>
    <row r="51" spans="1:8" ht="18">
      <c r="A51" s="189" t="s">
        <v>305</v>
      </c>
      <c r="B51" s="203" t="s">
        <v>43</v>
      </c>
      <c r="C51" s="190"/>
      <c r="D51" s="190" t="s">
        <v>44</v>
      </c>
      <c r="E51" s="191">
        <v>8.38</v>
      </c>
      <c r="F51" s="191">
        <f>E51*3</f>
        <v>25.14</v>
      </c>
      <c r="G51" s="191">
        <f>SUM(E51/2)</f>
        <v>4.19</v>
      </c>
      <c r="H51" s="192" t="s">
        <v>13</v>
      </c>
    </row>
    <row r="52" spans="1:8" ht="18">
      <c r="A52" s="179" t="s">
        <v>305</v>
      </c>
      <c r="B52" s="158" t="s">
        <v>26</v>
      </c>
      <c r="C52" s="149"/>
      <c r="D52" s="149" t="s">
        <v>46</v>
      </c>
      <c r="E52" s="151">
        <v>8.38</v>
      </c>
      <c r="F52" s="151">
        <f>E52*3</f>
        <v>25.14</v>
      </c>
      <c r="G52" s="151">
        <f>SUM(E52/2)</f>
        <v>4.19</v>
      </c>
      <c r="H52" s="199">
        <v>1.5</v>
      </c>
    </row>
    <row r="53" spans="1:8" ht="18.75" thickBot="1">
      <c r="A53" s="304" t="s">
        <v>306</v>
      </c>
      <c r="B53" s="305"/>
      <c r="C53" s="305"/>
      <c r="D53" s="305"/>
      <c r="E53" s="305"/>
      <c r="F53" s="305"/>
      <c r="G53" s="305"/>
      <c r="H53" s="311"/>
    </row>
    <row r="54" spans="1:8" ht="18.75" thickBot="1">
      <c r="A54" s="156"/>
      <c r="B54" s="156"/>
      <c r="C54" s="156"/>
      <c r="D54" s="152"/>
      <c r="E54" s="154"/>
      <c r="F54" s="156"/>
      <c r="G54" s="156"/>
      <c r="H54" s="155"/>
    </row>
    <row r="55" spans="1:8" s="137" customFormat="1" ht="16.5" thickBot="1">
      <c r="A55" s="318" t="s">
        <v>28</v>
      </c>
      <c r="B55" s="319"/>
      <c r="C55" s="319"/>
      <c r="D55" s="319"/>
      <c r="E55" s="319"/>
      <c r="F55" s="319"/>
      <c r="G55" s="319"/>
      <c r="H55" s="320"/>
    </row>
    <row r="56" spans="1:8" s="137" customFormat="1" ht="15">
      <c r="A56" s="312" t="s">
        <v>31</v>
      </c>
      <c r="B56" s="321"/>
      <c r="C56" s="321"/>
      <c r="D56" s="313"/>
      <c r="E56" s="211">
        <v>7.52</v>
      </c>
      <c r="F56" s="302" t="s">
        <v>32</v>
      </c>
      <c r="G56" s="303"/>
      <c r="H56" s="212">
        <v>39630</v>
      </c>
    </row>
    <row r="57" spans="1:8" ht="18.75" thickBot="1">
      <c r="A57" s="300" t="s">
        <v>34</v>
      </c>
      <c r="B57" s="296"/>
      <c r="C57" s="296"/>
      <c r="D57" s="296"/>
      <c r="E57" s="177">
        <v>9.5</v>
      </c>
      <c r="F57" s="296" t="s">
        <v>32</v>
      </c>
      <c r="G57" s="296"/>
      <c r="H57" s="178">
        <v>39904</v>
      </c>
    </row>
    <row r="58" spans="1:8" ht="18.75" thickBot="1">
      <c r="A58" s="140"/>
      <c r="B58" s="140"/>
      <c r="C58" s="140"/>
      <c r="D58" s="140"/>
      <c r="E58" s="139"/>
      <c r="F58" s="137"/>
      <c r="G58" s="138"/>
      <c r="H58" s="137"/>
    </row>
    <row r="59" spans="1:8" ht="21" thickBot="1">
      <c r="A59" s="308" t="s">
        <v>79</v>
      </c>
      <c r="B59" s="309"/>
      <c r="C59" s="309"/>
      <c r="D59" s="309"/>
      <c r="E59" s="309"/>
      <c r="F59" s="309"/>
      <c r="G59" s="309"/>
      <c r="H59" s="310"/>
    </row>
    <row r="60" spans="1:8" ht="18.75" thickBot="1">
      <c r="A60" s="314" t="s">
        <v>307</v>
      </c>
      <c r="B60" s="315"/>
      <c r="C60" s="206" t="s">
        <v>296</v>
      </c>
      <c r="D60" s="206" t="s">
        <v>9</v>
      </c>
      <c r="E60" s="329" t="s">
        <v>308</v>
      </c>
      <c r="F60" s="330"/>
      <c r="G60" s="330"/>
      <c r="H60" s="331"/>
    </row>
    <row r="61" spans="1:8" ht="18">
      <c r="A61" s="312" t="s">
        <v>52</v>
      </c>
      <c r="B61" s="313"/>
      <c r="C61" s="203"/>
      <c r="D61" s="204">
        <v>0.92</v>
      </c>
      <c r="E61" s="324" t="s">
        <v>53</v>
      </c>
      <c r="F61" s="321"/>
      <c r="G61" s="321"/>
      <c r="H61" s="325"/>
    </row>
    <row r="62" spans="1:8" ht="18">
      <c r="A62" s="293" t="s">
        <v>54</v>
      </c>
      <c r="B62" s="294"/>
      <c r="C62" s="158"/>
      <c r="D62" s="159">
        <v>6</v>
      </c>
      <c r="E62" s="297" t="s">
        <v>30</v>
      </c>
      <c r="F62" s="298"/>
      <c r="G62" s="298"/>
      <c r="H62" s="299"/>
    </row>
    <row r="63" spans="1:8" ht="18">
      <c r="A63" s="293" t="s">
        <v>55</v>
      </c>
      <c r="B63" s="294"/>
      <c r="C63" s="158"/>
      <c r="D63" s="159">
        <v>2.5</v>
      </c>
      <c r="E63" s="297" t="s">
        <v>56</v>
      </c>
      <c r="F63" s="298"/>
      <c r="G63" s="298"/>
      <c r="H63" s="299"/>
    </row>
    <row r="64" spans="1:8" ht="18">
      <c r="A64" s="293" t="s">
        <v>57</v>
      </c>
      <c r="B64" s="294"/>
      <c r="C64" s="153"/>
      <c r="D64" s="159">
        <v>1.13</v>
      </c>
      <c r="E64" s="160" t="s">
        <v>58</v>
      </c>
      <c r="F64" s="161"/>
      <c r="G64" s="161"/>
      <c r="H64" s="200"/>
    </row>
    <row r="65" spans="1:8" ht="18">
      <c r="A65" s="293" t="s">
        <v>59</v>
      </c>
      <c r="B65" s="294"/>
      <c r="C65" s="153"/>
      <c r="D65" s="159">
        <v>3.23</v>
      </c>
      <c r="E65" s="297" t="s">
        <v>60</v>
      </c>
      <c r="F65" s="298"/>
      <c r="G65" s="298"/>
      <c r="H65" s="299"/>
    </row>
    <row r="66" spans="1:8" ht="18">
      <c r="A66" s="293" t="s">
        <v>61</v>
      </c>
      <c r="B66" s="294"/>
      <c r="C66" s="158"/>
      <c r="D66" s="159">
        <v>15</v>
      </c>
      <c r="E66" s="297" t="s">
        <v>62</v>
      </c>
      <c r="F66" s="298"/>
      <c r="G66" s="298"/>
      <c r="H66" s="299"/>
    </row>
    <row r="67" spans="1:8" ht="18">
      <c r="A67" s="293" t="s">
        <v>63</v>
      </c>
      <c r="B67" s="294"/>
      <c r="C67" s="153"/>
      <c r="D67" s="159">
        <v>8</v>
      </c>
      <c r="E67" s="160" t="s">
        <v>64</v>
      </c>
      <c r="F67" s="161"/>
      <c r="G67" s="161"/>
      <c r="H67" s="200"/>
    </row>
    <row r="68" spans="1:8" ht="18">
      <c r="A68" s="293" t="s">
        <v>65</v>
      </c>
      <c r="B68" s="294"/>
      <c r="C68" s="153"/>
      <c r="D68" s="159">
        <v>11</v>
      </c>
      <c r="E68" s="160" t="s">
        <v>64</v>
      </c>
      <c r="F68" s="161"/>
      <c r="G68" s="161"/>
      <c r="H68" s="200"/>
    </row>
    <row r="69" spans="1:8" ht="18">
      <c r="A69" s="293" t="s">
        <v>66</v>
      </c>
      <c r="B69" s="294"/>
      <c r="C69" s="153"/>
      <c r="D69" s="159">
        <v>1.13</v>
      </c>
      <c r="E69" s="297" t="s">
        <v>58</v>
      </c>
      <c r="F69" s="298"/>
      <c r="G69" s="298"/>
      <c r="H69" s="299"/>
    </row>
    <row r="70" spans="1:8" ht="18.75" thickBot="1">
      <c r="A70" s="322" t="s">
        <v>67</v>
      </c>
      <c r="B70" s="323"/>
      <c r="C70" s="201"/>
      <c r="D70" s="202">
        <v>0.1</v>
      </c>
      <c r="E70" s="326" t="s">
        <v>68</v>
      </c>
      <c r="F70" s="327"/>
      <c r="G70" s="327"/>
      <c r="H70" s="328"/>
    </row>
    <row r="72" spans="1:3" ht="18">
      <c r="A72" s="145" t="s">
        <v>381</v>
      </c>
      <c r="B72" s="145"/>
      <c r="C72" s="145"/>
    </row>
    <row r="73" spans="1:3" ht="18">
      <c r="A73" s="145" t="s">
        <v>393</v>
      </c>
      <c r="B73" s="145"/>
      <c r="C73" s="145"/>
    </row>
    <row r="74" spans="1:3" ht="18">
      <c r="A74" s="145"/>
      <c r="B74" s="145"/>
      <c r="C74" s="145"/>
    </row>
    <row r="75" spans="1:3" ht="18">
      <c r="A75" s="145"/>
      <c r="B75" s="145"/>
      <c r="C75" s="145"/>
    </row>
    <row r="76" spans="1:3" ht="18">
      <c r="A76" s="145"/>
      <c r="B76" s="145"/>
      <c r="C76" s="145"/>
    </row>
    <row r="77" spans="1:3" ht="18">
      <c r="A77" s="145"/>
      <c r="B77" s="145"/>
      <c r="C77" s="145"/>
    </row>
  </sheetData>
  <sheetProtection/>
  <mergeCells count="52">
    <mergeCell ref="E69:H69"/>
    <mergeCell ref="E70:H70"/>
    <mergeCell ref="E60:H60"/>
    <mergeCell ref="A23:H23"/>
    <mergeCell ref="A24:D24"/>
    <mergeCell ref="A25:D25"/>
    <mergeCell ref="A26:D26"/>
    <mergeCell ref="F26:G26"/>
    <mergeCell ref="F27:G27"/>
    <mergeCell ref="A39:H39"/>
    <mergeCell ref="A65:B65"/>
    <mergeCell ref="A66:B66"/>
    <mergeCell ref="A67:B67"/>
    <mergeCell ref="A69:B69"/>
    <mergeCell ref="A70:B70"/>
    <mergeCell ref="E61:H61"/>
    <mergeCell ref="E62:H62"/>
    <mergeCell ref="E63:H63"/>
    <mergeCell ref="E65:H65"/>
    <mergeCell ref="A64:B64"/>
    <mergeCell ref="A59:H59"/>
    <mergeCell ref="A61:B61"/>
    <mergeCell ref="A60:B60"/>
    <mergeCell ref="A62:B62"/>
    <mergeCell ref="A40:D40"/>
    <mergeCell ref="A41:D41"/>
    <mergeCell ref="A55:H55"/>
    <mergeCell ref="A56:D56"/>
    <mergeCell ref="F57:G57"/>
    <mergeCell ref="A44:H44"/>
    <mergeCell ref="A49:H49"/>
    <mergeCell ref="A53:H53"/>
    <mergeCell ref="A9:H9"/>
    <mergeCell ref="A29:H29"/>
    <mergeCell ref="A34:H34"/>
    <mergeCell ref="A8:H8"/>
    <mergeCell ref="A1:H1"/>
    <mergeCell ref="A2:H2"/>
    <mergeCell ref="A3:H3"/>
    <mergeCell ref="A5:H5"/>
    <mergeCell ref="A6:H6"/>
    <mergeCell ref="A7:H7"/>
    <mergeCell ref="A63:B63"/>
    <mergeCell ref="F24:G24"/>
    <mergeCell ref="F41:G41"/>
    <mergeCell ref="E66:H66"/>
    <mergeCell ref="A68:B68"/>
    <mergeCell ref="A57:D57"/>
    <mergeCell ref="F25:G25"/>
    <mergeCell ref="F40:G40"/>
    <mergeCell ref="F56:G56"/>
    <mergeCell ref="A27:D27"/>
  </mergeCells>
  <printOptions horizontalCentered="1"/>
  <pageMargins left="0.5" right="0.5" top="0.5" bottom="1" header="0.5" footer="0.25"/>
  <pageSetup fitToHeight="1" fitToWidth="1" horizontalDpi="600" verticalDpi="600" orientation="portrait" scale="45" r:id="rId3"/>
  <headerFooter alignWithMargins="0">
    <oddFooter>&amp;R&amp;F
&amp;D  &amp;T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L3:L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9.140625" style="123" customWidth="1"/>
    <col min="11" max="11" width="12.57421875" style="123" customWidth="1"/>
    <col min="12" max="16384" width="9.140625" style="123" customWidth="1"/>
  </cols>
  <sheetData>
    <row r="1" ht="12.75"/>
    <row r="2" ht="12.75"/>
    <row r="3" ht="12.75">
      <c r="L3" s="123" t="s">
        <v>271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printOptions/>
  <pageMargins left="0.25" right="0.49" top="0.53" bottom="0.52" header="0.51" footer="0.5"/>
  <pageSetup horizontalDpi="600" verticalDpi="600" orientation="portrait" scale="95" r:id="rId3"/>
  <legacyDrawing r:id="rId2"/>
  <oleObjects>
    <oleObject progId="Word.Document.8" shapeId="16312287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7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1.7109375" style="136" customWidth="1"/>
    <col min="2" max="2" width="16.8515625" style="136" customWidth="1"/>
    <col min="3" max="3" width="18.8515625" style="136" bestFit="1" customWidth="1"/>
    <col min="4" max="5" width="11.7109375" style="136" customWidth="1"/>
    <col min="6" max="6" width="12.57421875" style="136" customWidth="1"/>
    <col min="7" max="7" width="11.7109375" style="136" customWidth="1"/>
    <col min="8" max="8" width="14.421875" style="136" customWidth="1"/>
    <col min="9" max="16384" width="9.140625" style="136" customWidth="1"/>
  </cols>
  <sheetData>
    <row r="1" spans="1:8" ht="18">
      <c r="A1" s="306" t="s">
        <v>362</v>
      </c>
      <c r="B1" s="306"/>
      <c r="C1" s="306"/>
      <c r="D1" s="306"/>
      <c r="E1" s="306"/>
      <c r="F1" s="306"/>
      <c r="G1" s="306"/>
      <c r="H1" s="306"/>
    </row>
    <row r="2" spans="1:8" ht="18">
      <c r="A2" s="306" t="s">
        <v>380</v>
      </c>
      <c r="B2" s="306"/>
      <c r="C2" s="306"/>
      <c r="D2" s="306"/>
      <c r="E2" s="306"/>
      <c r="F2" s="306"/>
      <c r="G2" s="306"/>
      <c r="H2" s="306"/>
    </row>
    <row r="3" spans="1:8" s="162" customFormat="1" ht="18">
      <c r="A3" s="307" t="s">
        <v>353</v>
      </c>
      <c r="B3" s="307"/>
      <c r="C3" s="307"/>
      <c r="D3" s="307"/>
      <c r="E3" s="307"/>
      <c r="F3" s="307"/>
      <c r="G3" s="307"/>
      <c r="H3" s="307"/>
    </row>
    <row r="4" spans="1:8" s="162" customFormat="1" ht="18">
      <c r="A4" s="307" t="s">
        <v>354</v>
      </c>
      <c r="B4" s="307"/>
      <c r="C4" s="307"/>
      <c r="D4" s="307"/>
      <c r="E4" s="307"/>
      <c r="F4" s="307"/>
      <c r="G4" s="307"/>
      <c r="H4" s="307"/>
    </row>
    <row r="5" spans="1:8" s="162" customFormat="1" ht="18">
      <c r="A5" s="307" t="s">
        <v>355</v>
      </c>
      <c r="B5" s="307"/>
      <c r="C5" s="307"/>
      <c r="D5" s="307"/>
      <c r="E5" s="307"/>
      <c r="F5" s="307"/>
      <c r="G5" s="307"/>
      <c r="H5" s="307"/>
    </row>
    <row r="6" spans="1:8" ht="18">
      <c r="A6" s="307" t="s">
        <v>319</v>
      </c>
      <c r="B6" s="307"/>
      <c r="C6" s="307"/>
      <c r="D6" s="307"/>
      <c r="E6" s="307"/>
      <c r="F6" s="307"/>
      <c r="G6" s="307"/>
      <c r="H6" s="307"/>
    </row>
    <row r="7" spans="1:8" ht="18">
      <c r="A7" s="307" t="s">
        <v>289</v>
      </c>
      <c r="B7" s="307"/>
      <c r="C7" s="307"/>
      <c r="D7" s="307"/>
      <c r="E7" s="307"/>
      <c r="F7" s="307"/>
      <c r="G7" s="307"/>
      <c r="H7" s="307"/>
    </row>
    <row r="8" spans="1:8" ht="18">
      <c r="A8" s="307" t="s">
        <v>290</v>
      </c>
      <c r="B8" s="307"/>
      <c r="C8" s="307"/>
      <c r="D8" s="307"/>
      <c r="E8" s="307"/>
      <c r="F8" s="307"/>
      <c r="G8" s="307"/>
      <c r="H8" s="307"/>
    </row>
    <row r="9" spans="1:8" ht="18.75" thickBot="1">
      <c r="A9" s="307" t="s">
        <v>312</v>
      </c>
      <c r="B9" s="307"/>
      <c r="C9" s="307"/>
      <c r="D9" s="307"/>
      <c r="E9" s="307"/>
      <c r="F9" s="307"/>
      <c r="G9" s="307"/>
      <c r="H9" s="307"/>
    </row>
    <row r="10" spans="1:9" s="134" customFormat="1" ht="21" thickBot="1">
      <c r="A10" s="308" t="s">
        <v>2</v>
      </c>
      <c r="B10" s="309"/>
      <c r="C10" s="309"/>
      <c r="D10" s="309"/>
      <c r="E10" s="309"/>
      <c r="F10" s="309"/>
      <c r="G10" s="309"/>
      <c r="H10" s="310"/>
      <c r="I10" s="135"/>
    </row>
    <row r="11" spans="1:9" s="134" customFormat="1" ht="34.5" customHeight="1" thickBot="1">
      <c r="A11" s="193" t="s">
        <v>292</v>
      </c>
      <c r="B11" s="194" t="s">
        <v>294</v>
      </c>
      <c r="C11" s="194" t="s">
        <v>296</v>
      </c>
      <c r="D11" s="194" t="s">
        <v>297</v>
      </c>
      <c r="E11" s="194" t="s">
        <v>298</v>
      </c>
      <c r="F11" s="194" t="s">
        <v>299</v>
      </c>
      <c r="G11" s="194" t="s">
        <v>300</v>
      </c>
      <c r="H11" s="195" t="s">
        <v>301</v>
      </c>
      <c r="I11" s="135"/>
    </row>
    <row r="12" spans="1:9" s="134" customFormat="1" ht="20.25">
      <c r="A12" s="189" t="s">
        <v>293</v>
      </c>
      <c r="B12" s="190" t="s">
        <v>11</v>
      </c>
      <c r="C12" s="190" t="s">
        <v>272</v>
      </c>
      <c r="D12" s="190" t="s">
        <v>12</v>
      </c>
      <c r="E12" s="191">
        <v>14.94</v>
      </c>
      <c r="F12" s="191">
        <f aca="true" t="shared" si="0" ref="F12:F22">E12*3</f>
        <v>44.82</v>
      </c>
      <c r="G12" s="191">
        <f aca="true" t="shared" si="1" ref="G12:G17">SUM(E12/4.33)</f>
        <v>3.4503464203233256</v>
      </c>
      <c r="H12" s="192" t="s">
        <v>13</v>
      </c>
      <c r="I12" s="135"/>
    </row>
    <row r="13" spans="1:9" s="134" customFormat="1" ht="20.25">
      <c r="A13" s="179" t="s">
        <v>293</v>
      </c>
      <c r="B13" s="149" t="s">
        <v>14</v>
      </c>
      <c r="C13" s="149" t="s">
        <v>273</v>
      </c>
      <c r="D13" s="149" t="s">
        <v>12</v>
      </c>
      <c r="E13" s="151">
        <v>24.2</v>
      </c>
      <c r="F13" s="151">
        <f t="shared" si="0"/>
        <v>72.6</v>
      </c>
      <c r="G13" s="151">
        <f t="shared" si="1"/>
        <v>5.5889145496535795</v>
      </c>
      <c r="H13" s="180" t="s">
        <v>13</v>
      </c>
      <c r="I13" s="135"/>
    </row>
    <row r="14" spans="1:9" s="134" customFormat="1" ht="20.25">
      <c r="A14" s="179" t="s">
        <v>293</v>
      </c>
      <c r="B14" s="149" t="s">
        <v>15</v>
      </c>
      <c r="C14" s="149" t="s">
        <v>274</v>
      </c>
      <c r="D14" s="149" t="s">
        <v>12</v>
      </c>
      <c r="E14" s="151">
        <v>34.66</v>
      </c>
      <c r="F14" s="151">
        <f t="shared" si="0"/>
        <v>103.97999999999999</v>
      </c>
      <c r="G14" s="151">
        <f t="shared" si="1"/>
        <v>8.004618937644342</v>
      </c>
      <c r="H14" s="180" t="s">
        <v>13</v>
      </c>
      <c r="I14" s="135"/>
    </row>
    <row r="15" spans="1:9" s="134" customFormat="1" ht="20.25">
      <c r="A15" s="179" t="s">
        <v>293</v>
      </c>
      <c r="B15" s="149" t="s">
        <v>16</v>
      </c>
      <c r="C15" s="149" t="s">
        <v>275</v>
      </c>
      <c r="D15" s="149" t="s">
        <v>12</v>
      </c>
      <c r="E15" s="151">
        <v>46.32</v>
      </c>
      <c r="F15" s="151">
        <f t="shared" si="0"/>
        <v>138.96</v>
      </c>
      <c r="G15" s="151">
        <f t="shared" si="1"/>
        <v>10.697459584295611</v>
      </c>
      <c r="H15" s="180" t="s">
        <v>13</v>
      </c>
      <c r="I15" s="135"/>
    </row>
    <row r="16" spans="1:9" s="134" customFormat="1" ht="20.25">
      <c r="A16" s="179" t="s">
        <v>293</v>
      </c>
      <c r="B16" s="149" t="s">
        <v>17</v>
      </c>
      <c r="C16" s="149" t="s">
        <v>276</v>
      </c>
      <c r="D16" s="149" t="s">
        <v>12</v>
      </c>
      <c r="E16" s="151">
        <v>56.68</v>
      </c>
      <c r="F16" s="151">
        <f t="shared" si="0"/>
        <v>170.04</v>
      </c>
      <c r="G16" s="151">
        <f t="shared" si="1"/>
        <v>13.090069284064665</v>
      </c>
      <c r="H16" s="180" t="s">
        <v>13</v>
      </c>
      <c r="I16" s="135"/>
    </row>
    <row r="17" spans="1:9" s="134" customFormat="1" ht="20.25">
      <c r="A17" s="179" t="s">
        <v>293</v>
      </c>
      <c r="B17" s="149" t="s">
        <v>18</v>
      </c>
      <c r="C17" s="149" t="s">
        <v>277</v>
      </c>
      <c r="D17" s="149" t="s">
        <v>12</v>
      </c>
      <c r="E17" s="151">
        <v>71.24</v>
      </c>
      <c r="F17" s="151">
        <f t="shared" si="0"/>
        <v>213.71999999999997</v>
      </c>
      <c r="G17" s="151">
        <f t="shared" si="1"/>
        <v>16.452655889145497</v>
      </c>
      <c r="H17" s="180" t="s">
        <v>13</v>
      </c>
      <c r="I17" s="135"/>
    </row>
    <row r="18" spans="1:9" s="134" customFormat="1" ht="45">
      <c r="A18" s="179" t="s">
        <v>293</v>
      </c>
      <c r="B18" s="150" t="s">
        <v>19</v>
      </c>
      <c r="C18" s="150" t="s">
        <v>278</v>
      </c>
      <c r="D18" s="149" t="s">
        <v>12</v>
      </c>
      <c r="E18" s="151">
        <v>5.85</v>
      </c>
      <c r="F18" s="151">
        <f t="shared" si="0"/>
        <v>17.549999999999997</v>
      </c>
      <c r="G18" s="151">
        <v>5.7</v>
      </c>
      <c r="H18" s="180" t="s">
        <v>13</v>
      </c>
      <c r="I18" s="135"/>
    </row>
    <row r="19" spans="1:9" s="134" customFormat="1" ht="20.25">
      <c r="A19" s="179" t="s">
        <v>293</v>
      </c>
      <c r="B19" s="149" t="s">
        <v>295</v>
      </c>
      <c r="C19" s="149" t="s">
        <v>93</v>
      </c>
      <c r="D19" s="149" t="s">
        <v>21</v>
      </c>
      <c r="E19" s="151">
        <v>9.13</v>
      </c>
      <c r="F19" s="151">
        <f t="shared" si="0"/>
        <v>27.39</v>
      </c>
      <c r="G19" s="151">
        <f>SUM(E19/4.33)</f>
        <v>2.1085450346420327</v>
      </c>
      <c r="H19" s="181">
        <v>1</v>
      </c>
      <c r="I19" s="135"/>
    </row>
    <row r="20" spans="1:9" s="134" customFormat="1" ht="20.25">
      <c r="A20" s="179" t="s">
        <v>293</v>
      </c>
      <c r="B20" s="149" t="s">
        <v>22</v>
      </c>
      <c r="C20" s="149" t="s">
        <v>245</v>
      </c>
      <c r="D20" s="149" t="s">
        <v>23</v>
      </c>
      <c r="E20" s="151">
        <v>13.69</v>
      </c>
      <c r="F20" s="151">
        <f t="shared" si="0"/>
        <v>41.07</v>
      </c>
      <c r="G20" s="151">
        <f>SUM(E20/4.33)</f>
        <v>3.1616628175519628</v>
      </c>
      <c r="H20" s="181">
        <v>1.25</v>
      </c>
      <c r="I20" s="135"/>
    </row>
    <row r="21" spans="1:9" s="134" customFormat="1" ht="20.25">
      <c r="A21" s="179" t="s">
        <v>293</v>
      </c>
      <c r="B21" s="149" t="s">
        <v>24</v>
      </c>
      <c r="C21" s="149" t="s">
        <v>251</v>
      </c>
      <c r="D21" s="149" t="s">
        <v>25</v>
      </c>
      <c r="E21" s="151">
        <v>22.06</v>
      </c>
      <c r="F21" s="151">
        <f t="shared" si="0"/>
        <v>66.17999999999999</v>
      </c>
      <c r="G21" s="151">
        <f>SUM(E21/4.33)</f>
        <v>5.094688221709006</v>
      </c>
      <c r="H21" s="181">
        <v>1.25</v>
      </c>
      <c r="I21" s="135"/>
    </row>
    <row r="22" spans="1:9" s="134" customFormat="1" ht="21" thickBot="1">
      <c r="A22" s="182" t="s">
        <v>293</v>
      </c>
      <c r="B22" s="183" t="s">
        <v>26</v>
      </c>
      <c r="C22" s="183" t="s">
        <v>252</v>
      </c>
      <c r="D22" s="183" t="s">
        <v>27</v>
      </c>
      <c r="E22" s="184">
        <v>29.61</v>
      </c>
      <c r="F22" s="184">
        <f t="shared" si="0"/>
        <v>88.83</v>
      </c>
      <c r="G22" s="184">
        <f>SUM(E22/4.33)</f>
        <v>6.838337182448036</v>
      </c>
      <c r="H22" s="185">
        <v>1.25</v>
      </c>
      <c r="I22" s="135"/>
    </row>
    <row r="23" spans="1:9" s="134" customFormat="1" ht="21" thickBot="1">
      <c r="A23" s="144"/>
      <c r="B23" s="144"/>
      <c r="C23" s="144"/>
      <c r="D23" s="144"/>
      <c r="E23" s="144"/>
      <c r="F23" s="144"/>
      <c r="G23" s="144"/>
      <c r="H23" s="145"/>
      <c r="I23" s="135"/>
    </row>
    <row r="24" spans="1:8" s="137" customFormat="1" ht="16.5" thickBot="1">
      <c r="A24" s="345" t="s">
        <v>28</v>
      </c>
      <c r="B24" s="348"/>
      <c r="C24" s="348"/>
      <c r="D24" s="348"/>
      <c r="E24" s="348"/>
      <c r="F24" s="348"/>
      <c r="G24" s="348"/>
      <c r="H24" s="349"/>
    </row>
    <row r="25" spans="1:8" s="137" customFormat="1" ht="15">
      <c r="A25" s="312" t="s">
        <v>29</v>
      </c>
      <c r="B25" s="321"/>
      <c r="C25" s="321"/>
      <c r="D25" s="313"/>
      <c r="E25" s="211">
        <v>0.84</v>
      </c>
      <c r="F25" s="295" t="s">
        <v>30</v>
      </c>
      <c r="G25" s="295"/>
      <c r="H25" s="212">
        <v>42095</v>
      </c>
    </row>
    <row r="26" spans="1:8" s="137" customFormat="1" ht="15">
      <c r="A26" s="293" t="s">
        <v>69</v>
      </c>
      <c r="B26" s="298"/>
      <c r="C26" s="298"/>
      <c r="D26" s="294"/>
      <c r="E26" s="173">
        <v>0.22</v>
      </c>
      <c r="F26" s="301" t="s">
        <v>30</v>
      </c>
      <c r="G26" s="301"/>
      <c r="H26" s="174"/>
    </row>
    <row r="27" spans="1:8" s="137" customFormat="1" ht="15">
      <c r="A27" s="293" t="s">
        <v>33</v>
      </c>
      <c r="B27" s="298"/>
      <c r="C27" s="298"/>
      <c r="D27" s="294"/>
      <c r="E27" s="175">
        <v>3.6</v>
      </c>
      <c r="F27" s="297" t="s">
        <v>32</v>
      </c>
      <c r="G27" s="294"/>
      <c r="H27" s="176"/>
    </row>
    <row r="28" spans="1:8" s="137" customFormat="1" ht="15.75" thickBot="1">
      <c r="A28" s="322" t="s">
        <v>34</v>
      </c>
      <c r="B28" s="327"/>
      <c r="C28" s="327"/>
      <c r="D28" s="323"/>
      <c r="E28" s="177">
        <v>9.5</v>
      </c>
      <c r="F28" s="326" t="s">
        <v>32</v>
      </c>
      <c r="G28" s="323"/>
      <c r="H28" s="178">
        <v>39904</v>
      </c>
    </row>
    <row r="29" ht="18.75" thickBot="1"/>
    <row r="30" spans="1:8" ht="21" thickBot="1">
      <c r="A30" s="308" t="s">
        <v>35</v>
      </c>
      <c r="B30" s="309"/>
      <c r="C30" s="309"/>
      <c r="D30" s="309"/>
      <c r="E30" s="309"/>
      <c r="F30" s="309"/>
      <c r="G30" s="309"/>
      <c r="H30" s="310"/>
    </row>
    <row r="31" spans="1:8" ht="34.5" customHeight="1" thickBot="1">
      <c r="A31" s="193" t="s">
        <v>292</v>
      </c>
      <c r="B31" s="194" t="s">
        <v>294</v>
      </c>
      <c r="C31" s="194" t="s">
        <v>296</v>
      </c>
      <c r="D31" s="194" t="s">
        <v>297</v>
      </c>
      <c r="E31" s="194" t="s">
        <v>298</v>
      </c>
      <c r="F31" s="194" t="s">
        <v>299</v>
      </c>
      <c r="G31" s="194" t="s">
        <v>300</v>
      </c>
      <c r="H31" s="195" t="s">
        <v>301</v>
      </c>
    </row>
    <row r="32" spans="1:8" ht="18">
      <c r="A32" s="189" t="s">
        <v>302</v>
      </c>
      <c r="B32" s="260" t="s">
        <v>70</v>
      </c>
      <c r="C32" s="190"/>
      <c r="D32" s="190" t="s">
        <v>37</v>
      </c>
      <c r="E32" s="191">
        <v>6.81</v>
      </c>
      <c r="F32" s="191">
        <f>E32*3</f>
        <v>20.43</v>
      </c>
      <c r="G32" s="191">
        <f>SUM(E32/2)</f>
        <v>3.405</v>
      </c>
      <c r="H32" s="192" t="s">
        <v>13</v>
      </c>
    </row>
    <row r="33" spans="1:8" ht="18.75" thickBot="1">
      <c r="A33" s="182" t="s">
        <v>302</v>
      </c>
      <c r="B33" s="259" t="s">
        <v>26</v>
      </c>
      <c r="C33" s="183"/>
      <c r="D33" s="183" t="s">
        <v>38</v>
      </c>
      <c r="E33" s="184">
        <v>6.81</v>
      </c>
      <c r="F33" s="184">
        <f>E33*3</f>
        <v>20.43</v>
      </c>
      <c r="G33" s="184">
        <f>SUM(E33/2)</f>
        <v>3.405</v>
      </c>
      <c r="H33" s="197" t="s">
        <v>13</v>
      </c>
    </row>
    <row r="34" spans="1:8" ht="18.75" thickBot="1">
      <c r="A34" s="147"/>
      <c r="B34" s="141"/>
      <c r="C34" s="141"/>
      <c r="D34" s="147"/>
      <c r="E34" s="142"/>
      <c r="F34" s="142"/>
      <c r="G34" s="142"/>
      <c r="H34" s="143"/>
    </row>
    <row r="35" spans="1:8" ht="21" thickBot="1">
      <c r="A35" s="308" t="s">
        <v>39</v>
      </c>
      <c r="B35" s="309"/>
      <c r="C35" s="309"/>
      <c r="D35" s="309"/>
      <c r="E35" s="309"/>
      <c r="F35" s="309"/>
      <c r="G35" s="309"/>
      <c r="H35" s="310"/>
    </row>
    <row r="36" spans="1:8" ht="34.5" customHeight="1" thickBot="1">
      <c r="A36" s="193" t="s">
        <v>292</v>
      </c>
      <c r="B36" s="194" t="s">
        <v>294</v>
      </c>
      <c r="C36" s="194" t="s">
        <v>296</v>
      </c>
      <c r="D36" s="194" t="s">
        <v>297</v>
      </c>
      <c r="E36" s="194" t="s">
        <v>298</v>
      </c>
      <c r="F36" s="194" t="s">
        <v>299</v>
      </c>
      <c r="G36" s="194" t="s">
        <v>300</v>
      </c>
      <c r="H36" s="195" t="s">
        <v>301</v>
      </c>
    </row>
    <row r="37" spans="1:8" ht="18">
      <c r="A37" s="189" t="s">
        <v>303</v>
      </c>
      <c r="B37" s="260" t="s">
        <v>70</v>
      </c>
      <c r="C37" s="190"/>
      <c r="D37" s="190" t="s">
        <v>37</v>
      </c>
      <c r="E37" s="191">
        <v>7.81</v>
      </c>
      <c r="F37" s="191">
        <f>E37*3</f>
        <v>23.43</v>
      </c>
      <c r="G37" s="191">
        <f>SUM(E37/2)</f>
        <v>3.905</v>
      </c>
      <c r="H37" s="192" t="s">
        <v>13</v>
      </c>
    </row>
    <row r="38" spans="1:8" ht="18.75" thickBot="1">
      <c r="A38" s="182" t="s">
        <v>303</v>
      </c>
      <c r="B38" s="259" t="s">
        <v>26</v>
      </c>
      <c r="C38" s="183"/>
      <c r="D38" s="183" t="s">
        <v>38</v>
      </c>
      <c r="E38" s="184">
        <v>7.81</v>
      </c>
      <c r="F38" s="184">
        <f>E38*3</f>
        <v>23.43</v>
      </c>
      <c r="G38" s="184">
        <f>SUM(E38/2)</f>
        <v>3.905</v>
      </c>
      <c r="H38" s="197" t="s">
        <v>13</v>
      </c>
    </row>
    <row r="39" ht="18.75" thickBot="1"/>
    <row r="40" spans="1:8" s="137" customFormat="1" ht="15.75">
      <c r="A40" s="388" t="s">
        <v>28</v>
      </c>
      <c r="B40" s="389"/>
      <c r="C40" s="389"/>
      <c r="D40" s="389"/>
      <c r="E40" s="389"/>
      <c r="F40" s="389"/>
      <c r="G40" s="389"/>
      <c r="H40" s="390"/>
    </row>
    <row r="41" spans="1:8" ht="18.75" thickBot="1">
      <c r="A41" s="304" t="s">
        <v>41</v>
      </c>
      <c r="B41" s="305"/>
      <c r="C41" s="305"/>
      <c r="D41" s="305"/>
      <c r="E41" s="250">
        <v>-0.87</v>
      </c>
      <c r="F41" s="296" t="s">
        <v>30</v>
      </c>
      <c r="G41" s="296"/>
      <c r="H41" s="208">
        <v>41852</v>
      </c>
    </row>
    <row r="42" spans="1:8" ht="18">
      <c r="A42" s="156"/>
      <c r="B42" s="156"/>
      <c r="C42" s="156"/>
      <c r="D42" s="152"/>
      <c r="E42" s="154"/>
      <c r="F42" s="156"/>
      <c r="G42" s="156"/>
      <c r="H42" s="155"/>
    </row>
    <row r="43" spans="1:8" ht="18.75" thickBot="1">
      <c r="A43" s="156"/>
      <c r="B43" s="156"/>
      <c r="C43" s="156"/>
      <c r="D43" s="152"/>
      <c r="E43" s="154"/>
      <c r="F43" s="156"/>
      <c r="G43" s="156"/>
      <c r="H43" s="155"/>
    </row>
    <row r="44" spans="1:8" ht="21" thickBot="1">
      <c r="A44" s="308" t="s">
        <v>42</v>
      </c>
      <c r="B44" s="309"/>
      <c r="C44" s="309"/>
      <c r="D44" s="309"/>
      <c r="E44" s="309"/>
      <c r="F44" s="309"/>
      <c r="G44" s="309"/>
      <c r="H44" s="310"/>
    </row>
    <row r="45" spans="1:8" ht="34.5" customHeight="1" thickBot="1">
      <c r="A45" s="193" t="s">
        <v>292</v>
      </c>
      <c r="B45" s="194" t="s">
        <v>294</v>
      </c>
      <c r="C45" s="194" t="s">
        <v>296</v>
      </c>
      <c r="D45" s="194" t="s">
        <v>297</v>
      </c>
      <c r="E45" s="194" t="s">
        <v>298</v>
      </c>
      <c r="F45" s="194" t="s">
        <v>299</v>
      </c>
      <c r="G45" s="194" t="s">
        <v>300</v>
      </c>
      <c r="H45" s="195" t="s">
        <v>301</v>
      </c>
    </row>
    <row r="46" spans="1:8" ht="18">
      <c r="A46" s="189" t="s">
        <v>304</v>
      </c>
      <c r="B46" s="260" t="s">
        <v>43</v>
      </c>
      <c r="C46" s="190"/>
      <c r="D46" s="190" t="s">
        <v>44</v>
      </c>
      <c r="E46" s="191">
        <v>7.38</v>
      </c>
      <c r="F46" s="191">
        <f>E46*3</f>
        <v>22.14</v>
      </c>
      <c r="G46" s="191">
        <f>SUM(E46/2)</f>
        <v>3.69</v>
      </c>
      <c r="H46" s="192" t="s">
        <v>13</v>
      </c>
    </row>
    <row r="47" spans="1:8" ht="18.75" thickBot="1">
      <c r="A47" s="182" t="s">
        <v>304</v>
      </c>
      <c r="B47" s="259" t="s">
        <v>26</v>
      </c>
      <c r="C47" s="183"/>
      <c r="D47" s="183" t="s">
        <v>46</v>
      </c>
      <c r="E47" s="184">
        <v>7.38</v>
      </c>
      <c r="F47" s="184">
        <f>E47*3</f>
        <v>22.14</v>
      </c>
      <c r="G47" s="184">
        <f>SUM(E47/2)</f>
        <v>3.69</v>
      </c>
      <c r="H47" s="198">
        <v>1.5</v>
      </c>
    </row>
    <row r="48" spans="1:8" ht="18.75" thickBot="1">
      <c r="A48" s="147"/>
      <c r="B48" s="141"/>
      <c r="C48" s="141"/>
      <c r="D48" s="147"/>
      <c r="E48" s="142"/>
      <c r="F48" s="142"/>
      <c r="G48" s="142"/>
      <c r="H48" s="143"/>
    </row>
    <row r="49" spans="1:8" ht="21" thickBot="1">
      <c r="A49" s="308" t="s">
        <v>47</v>
      </c>
      <c r="B49" s="309"/>
      <c r="C49" s="309"/>
      <c r="D49" s="309"/>
      <c r="E49" s="309"/>
      <c r="F49" s="309"/>
      <c r="G49" s="309"/>
      <c r="H49" s="310"/>
    </row>
    <row r="50" spans="1:8" ht="34.5" customHeight="1" thickBot="1">
      <c r="A50" s="193" t="s">
        <v>292</v>
      </c>
      <c r="B50" s="194" t="s">
        <v>294</v>
      </c>
      <c r="C50" s="194" t="s">
        <v>296</v>
      </c>
      <c r="D50" s="194" t="s">
        <v>297</v>
      </c>
      <c r="E50" s="194" t="s">
        <v>298</v>
      </c>
      <c r="F50" s="194" t="s">
        <v>299</v>
      </c>
      <c r="G50" s="194" t="s">
        <v>300</v>
      </c>
      <c r="H50" s="195" t="s">
        <v>301</v>
      </c>
    </row>
    <row r="51" spans="1:8" ht="18">
      <c r="A51" s="189" t="s">
        <v>305</v>
      </c>
      <c r="B51" s="260" t="s">
        <v>43</v>
      </c>
      <c r="C51" s="190"/>
      <c r="D51" s="190" t="s">
        <v>44</v>
      </c>
      <c r="E51" s="191">
        <v>8.38</v>
      </c>
      <c r="F51" s="191">
        <f>E51*3</f>
        <v>25.14</v>
      </c>
      <c r="G51" s="191">
        <f>SUM(E51/2)</f>
        <v>4.19</v>
      </c>
      <c r="H51" s="192" t="s">
        <v>13</v>
      </c>
    </row>
    <row r="52" spans="1:8" ht="18">
      <c r="A52" s="179" t="s">
        <v>305</v>
      </c>
      <c r="B52" s="258" t="s">
        <v>26</v>
      </c>
      <c r="C52" s="149"/>
      <c r="D52" s="149" t="s">
        <v>46</v>
      </c>
      <c r="E52" s="151">
        <v>8.38</v>
      </c>
      <c r="F52" s="151">
        <f>E52*3</f>
        <v>25.14</v>
      </c>
      <c r="G52" s="151">
        <f>SUM(E52/2)</f>
        <v>4.19</v>
      </c>
      <c r="H52" s="199">
        <v>1.5</v>
      </c>
    </row>
    <row r="53" spans="1:8" ht="18.75" thickBot="1">
      <c r="A53" s="304" t="s">
        <v>306</v>
      </c>
      <c r="B53" s="305"/>
      <c r="C53" s="305"/>
      <c r="D53" s="305"/>
      <c r="E53" s="305"/>
      <c r="F53" s="305"/>
      <c r="G53" s="305"/>
      <c r="H53" s="311"/>
    </row>
    <row r="54" spans="1:8" ht="18.75" thickBot="1">
      <c r="A54" s="156"/>
      <c r="B54" s="156"/>
      <c r="C54" s="156"/>
      <c r="D54" s="152"/>
      <c r="E54" s="154"/>
      <c r="F54" s="156"/>
      <c r="G54" s="156"/>
      <c r="H54" s="155"/>
    </row>
    <row r="55" spans="1:8" s="137" customFormat="1" ht="15.75">
      <c r="A55" s="356" t="s">
        <v>28</v>
      </c>
      <c r="B55" s="357"/>
      <c r="C55" s="357"/>
      <c r="D55" s="357"/>
      <c r="E55" s="357"/>
      <c r="F55" s="357"/>
      <c r="G55" s="357"/>
      <c r="H55" s="358"/>
    </row>
    <row r="56" spans="1:8" ht="18.75" thickBot="1">
      <c r="A56" s="300" t="s">
        <v>34</v>
      </c>
      <c r="B56" s="296"/>
      <c r="C56" s="296"/>
      <c r="D56" s="296"/>
      <c r="E56" s="177">
        <v>9.5</v>
      </c>
      <c r="F56" s="326" t="s">
        <v>32</v>
      </c>
      <c r="G56" s="323"/>
      <c r="H56" s="178"/>
    </row>
    <row r="57" spans="1:8" ht="18.75" thickBot="1">
      <c r="A57" s="140"/>
      <c r="B57" s="140"/>
      <c r="C57" s="140"/>
      <c r="D57" s="140"/>
      <c r="E57" s="139"/>
      <c r="F57" s="137"/>
      <c r="G57" s="138"/>
      <c r="H57" s="137"/>
    </row>
    <row r="58" spans="1:8" ht="21" thickBot="1">
      <c r="A58" s="308" t="s">
        <v>79</v>
      </c>
      <c r="B58" s="309"/>
      <c r="C58" s="309"/>
      <c r="D58" s="309"/>
      <c r="E58" s="309"/>
      <c r="F58" s="309"/>
      <c r="G58" s="309"/>
      <c r="H58" s="310"/>
    </row>
    <row r="59" spans="1:8" ht="18.75" thickBot="1">
      <c r="A59" s="314" t="s">
        <v>307</v>
      </c>
      <c r="B59" s="315"/>
      <c r="C59" s="206" t="s">
        <v>296</v>
      </c>
      <c r="D59" s="206" t="s">
        <v>9</v>
      </c>
      <c r="E59" s="329" t="s">
        <v>308</v>
      </c>
      <c r="F59" s="330"/>
      <c r="G59" s="330"/>
      <c r="H59" s="331"/>
    </row>
    <row r="60" spans="1:8" ht="18">
      <c r="A60" s="312" t="s">
        <v>52</v>
      </c>
      <c r="B60" s="313"/>
      <c r="C60" s="203"/>
      <c r="D60" s="204">
        <v>0.92</v>
      </c>
      <c r="E60" s="324" t="s">
        <v>53</v>
      </c>
      <c r="F60" s="321"/>
      <c r="G60" s="321"/>
      <c r="H60" s="325"/>
    </row>
    <row r="61" spans="1:8" ht="18">
      <c r="A61" s="293" t="s">
        <v>54</v>
      </c>
      <c r="B61" s="294"/>
      <c r="C61" s="158"/>
      <c r="D61" s="159">
        <v>6</v>
      </c>
      <c r="E61" s="297" t="s">
        <v>30</v>
      </c>
      <c r="F61" s="298"/>
      <c r="G61" s="298"/>
      <c r="H61" s="299"/>
    </row>
    <row r="62" spans="1:8" ht="18">
      <c r="A62" s="293" t="s">
        <v>55</v>
      </c>
      <c r="B62" s="294"/>
      <c r="C62" s="158"/>
      <c r="D62" s="159">
        <v>2.5</v>
      </c>
      <c r="E62" s="297" t="s">
        <v>56</v>
      </c>
      <c r="F62" s="298"/>
      <c r="G62" s="298"/>
      <c r="H62" s="299"/>
    </row>
    <row r="63" spans="1:8" ht="18">
      <c r="A63" s="293" t="s">
        <v>57</v>
      </c>
      <c r="B63" s="294"/>
      <c r="C63" s="153"/>
      <c r="D63" s="159">
        <v>1.13</v>
      </c>
      <c r="E63" s="160" t="s">
        <v>58</v>
      </c>
      <c r="F63" s="161"/>
      <c r="G63" s="161"/>
      <c r="H63" s="200"/>
    </row>
    <row r="64" spans="1:8" ht="18">
      <c r="A64" s="293" t="s">
        <v>59</v>
      </c>
      <c r="B64" s="294"/>
      <c r="C64" s="153"/>
      <c r="D64" s="159">
        <v>3.23</v>
      </c>
      <c r="E64" s="297" t="s">
        <v>60</v>
      </c>
      <c r="F64" s="298"/>
      <c r="G64" s="298"/>
      <c r="H64" s="299"/>
    </row>
    <row r="65" spans="1:8" ht="18">
      <c r="A65" s="293" t="s">
        <v>61</v>
      </c>
      <c r="B65" s="294"/>
      <c r="C65" s="158"/>
      <c r="D65" s="159">
        <v>15</v>
      </c>
      <c r="E65" s="297" t="s">
        <v>62</v>
      </c>
      <c r="F65" s="298"/>
      <c r="G65" s="298"/>
      <c r="H65" s="299"/>
    </row>
    <row r="66" spans="1:8" ht="18">
      <c r="A66" s="293" t="s">
        <v>63</v>
      </c>
      <c r="B66" s="294"/>
      <c r="C66" s="153"/>
      <c r="D66" s="159">
        <v>8</v>
      </c>
      <c r="E66" s="160" t="s">
        <v>64</v>
      </c>
      <c r="F66" s="161"/>
      <c r="G66" s="161"/>
      <c r="H66" s="200"/>
    </row>
    <row r="67" spans="1:8" ht="18">
      <c r="A67" s="293" t="s">
        <v>65</v>
      </c>
      <c r="B67" s="294"/>
      <c r="C67" s="153"/>
      <c r="D67" s="159">
        <v>11</v>
      </c>
      <c r="E67" s="160" t="s">
        <v>64</v>
      </c>
      <c r="F67" s="161"/>
      <c r="G67" s="161"/>
      <c r="H67" s="200"/>
    </row>
    <row r="68" spans="1:8" ht="18">
      <c r="A68" s="293" t="s">
        <v>66</v>
      </c>
      <c r="B68" s="294"/>
      <c r="C68" s="153"/>
      <c r="D68" s="159">
        <v>1.13</v>
      </c>
      <c r="E68" s="297" t="s">
        <v>58</v>
      </c>
      <c r="F68" s="298"/>
      <c r="G68" s="298"/>
      <c r="H68" s="299"/>
    </row>
    <row r="69" spans="1:8" ht="18.75" thickBot="1">
      <c r="A69" s="322" t="s">
        <v>67</v>
      </c>
      <c r="B69" s="323"/>
      <c r="C69" s="201"/>
      <c r="D69" s="202">
        <v>0.1</v>
      </c>
      <c r="E69" s="326" t="s">
        <v>68</v>
      </c>
      <c r="F69" s="327"/>
      <c r="G69" s="327"/>
      <c r="H69" s="328"/>
    </row>
    <row r="71" spans="1:3" ht="18">
      <c r="A71" s="145" t="s">
        <v>381</v>
      </c>
      <c r="B71" s="145"/>
      <c r="C71" s="145"/>
    </row>
    <row r="72" spans="1:3" ht="18">
      <c r="A72" s="145" t="s">
        <v>393</v>
      </c>
      <c r="B72" s="145"/>
      <c r="C72" s="145"/>
    </row>
    <row r="73" spans="1:3" ht="18">
      <c r="A73" s="145"/>
      <c r="B73" s="145"/>
      <c r="C73" s="145"/>
    </row>
    <row r="74" spans="1:3" ht="18">
      <c r="A74" s="145"/>
      <c r="B74" s="145"/>
      <c r="C74" s="145"/>
    </row>
    <row r="75" spans="1:3" ht="18">
      <c r="A75" s="145"/>
      <c r="B75" s="145"/>
      <c r="C75" s="145"/>
    </row>
    <row r="76" spans="1:3" ht="18">
      <c r="A76" s="145"/>
      <c r="B76" s="145"/>
      <c r="C76" s="145"/>
    </row>
    <row r="77" ht="18">
      <c r="A77" s="145"/>
    </row>
  </sheetData>
  <sheetProtection/>
  <mergeCells count="50">
    <mergeCell ref="A66:B66"/>
    <mergeCell ref="A67:B67"/>
    <mergeCell ref="A68:B68"/>
    <mergeCell ref="E68:H68"/>
    <mergeCell ref="A69:B69"/>
    <mergeCell ref="E69:H69"/>
    <mergeCell ref="A62:B62"/>
    <mergeCell ref="E62:H62"/>
    <mergeCell ref="A63:B63"/>
    <mergeCell ref="A64:B64"/>
    <mergeCell ref="E64:H64"/>
    <mergeCell ref="A65:B65"/>
    <mergeCell ref="E65:H65"/>
    <mergeCell ref="A58:H58"/>
    <mergeCell ref="A59:B59"/>
    <mergeCell ref="E59:H59"/>
    <mergeCell ref="A60:B60"/>
    <mergeCell ref="E60:H60"/>
    <mergeCell ref="A61:B61"/>
    <mergeCell ref="E61:H61"/>
    <mergeCell ref="A49:H49"/>
    <mergeCell ref="A53:H53"/>
    <mergeCell ref="A55:H55"/>
    <mergeCell ref="A56:D56"/>
    <mergeCell ref="F56:G56"/>
    <mergeCell ref="A40:H40"/>
    <mergeCell ref="A41:D41"/>
    <mergeCell ref="F41:G41"/>
    <mergeCell ref="A44:H44"/>
    <mergeCell ref="A27:D27"/>
    <mergeCell ref="F27:G27"/>
    <mergeCell ref="A28:D28"/>
    <mergeCell ref="F28:G28"/>
    <mergeCell ref="A30:H30"/>
    <mergeCell ref="A35:H35"/>
    <mergeCell ref="A9:H9"/>
    <mergeCell ref="A10:H10"/>
    <mergeCell ref="A24:H24"/>
    <mergeCell ref="A25:D25"/>
    <mergeCell ref="F25:G25"/>
    <mergeCell ref="A26:D26"/>
    <mergeCell ref="F26:G26"/>
    <mergeCell ref="A1:H1"/>
    <mergeCell ref="A2:H2"/>
    <mergeCell ref="A3:H3"/>
    <mergeCell ref="A6:H6"/>
    <mergeCell ref="A7:H7"/>
    <mergeCell ref="A8:H8"/>
    <mergeCell ref="A4:H4"/>
    <mergeCell ref="A5:H5"/>
  </mergeCells>
  <printOptions horizontalCentered="1"/>
  <pageMargins left="0.5" right="0.5" top="0.5" bottom="1" header="0.5" footer="0.25"/>
  <pageSetup fitToHeight="1" fitToWidth="1" horizontalDpi="600" verticalDpi="600" orientation="portrait" scale="46" r:id="rId3"/>
  <headerFooter alignWithMargins="0">
    <oddFooter>&amp;R&amp;F
&amp;D  &amp;T
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8" width="14.7109375" style="162" customWidth="1"/>
    <col min="9" max="16384" width="9.140625" style="162" customWidth="1"/>
  </cols>
  <sheetData>
    <row r="1" spans="1:8" ht="18">
      <c r="A1" s="306" t="s">
        <v>362</v>
      </c>
      <c r="B1" s="306"/>
      <c r="C1" s="306"/>
      <c r="D1" s="306"/>
      <c r="E1" s="306"/>
      <c r="F1" s="306"/>
      <c r="G1" s="306"/>
      <c r="H1" s="306"/>
    </row>
    <row r="2" spans="1:8" s="136" customFormat="1" ht="18">
      <c r="A2" s="306" t="s">
        <v>380</v>
      </c>
      <c r="B2" s="306"/>
      <c r="C2" s="306"/>
      <c r="D2" s="306"/>
      <c r="E2" s="306"/>
      <c r="F2" s="306"/>
      <c r="G2" s="306"/>
      <c r="H2" s="306"/>
    </row>
    <row r="3" spans="1:8" ht="18">
      <c r="A3" s="307" t="s">
        <v>353</v>
      </c>
      <c r="B3" s="307"/>
      <c r="C3" s="307"/>
      <c r="D3" s="307"/>
      <c r="E3" s="307"/>
      <c r="F3" s="307"/>
      <c r="G3" s="307"/>
      <c r="H3" s="307"/>
    </row>
    <row r="4" spans="1:8" ht="18">
      <c r="A4" s="307" t="s">
        <v>354</v>
      </c>
      <c r="B4" s="307"/>
      <c r="C4" s="307"/>
      <c r="D4" s="307"/>
      <c r="E4" s="307"/>
      <c r="F4" s="307"/>
      <c r="G4" s="307"/>
      <c r="H4" s="307"/>
    </row>
    <row r="5" spans="1:8" ht="18">
      <c r="A5" s="307" t="s">
        <v>355</v>
      </c>
      <c r="B5" s="307"/>
      <c r="C5" s="307"/>
      <c r="D5" s="307"/>
      <c r="E5" s="307"/>
      <c r="F5" s="307"/>
      <c r="G5" s="307"/>
      <c r="H5" s="307"/>
    </row>
    <row r="6" spans="1:8" ht="18">
      <c r="A6" s="307" t="s">
        <v>319</v>
      </c>
      <c r="B6" s="307"/>
      <c r="C6" s="307"/>
      <c r="D6" s="307"/>
      <c r="E6" s="307"/>
      <c r="F6" s="307"/>
      <c r="G6" s="307"/>
      <c r="H6" s="307"/>
    </row>
    <row r="7" spans="1:8" ht="18">
      <c r="A7" s="307" t="s">
        <v>289</v>
      </c>
      <c r="B7" s="307"/>
      <c r="C7" s="307"/>
      <c r="D7" s="307"/>
      <c r="E7" s="307"/>
      <c r="F7" s="307"/>
      <c r="G7" s="307"/>
      <c r="H7" s="307"/>
    </row>
    <row r="8" spans="1:8" ht="18">
      <c r="A8" s="307" t="s">
        <v>290</v>
      </c>
      <c r="B8" s="307"/>
      <c r="C8" s="307"/>
      <c r="D8" s="307"/>
      <c r="E8" s="307"/>
      <c r="F8" s="307"/>
      <c r="G8" s="307"/>
      <c r="H8" s="307"/>
    </row>
    <row r="9" spans="1:8" ht="18">
      <c r="A9" s="307" t="s">
        <v>312</v>
      </c>
      <c r="B9" s="307"/>
      <c r="C9" s="307"/>
      <c r="D9" s="307"/>
      <c r="E9" s="307"/>
      <c r="F9" s="307"/>
      <c r="G9" s="307"/>
      <c r="H9" s="307"/>
    </row>
    <row r="13" ht="12.75"/>
  </sheetData>
  <sheetProtection/>
  <mergeCells count="9">
    <mergeCell ref="A9:H9"/>
    <mergeCell ref="A1:H1"/>
    <mergeCell ref="A2:H2"/>
    <mergeCell ref="A3:H3"/>
    <mergeCell ref="A6:H6"/>
    <mergeCell ref="A7:H7"/>
    <mergeCell ref="A8:H8"/>
    <mergeCell ref="A4:H4"/>
    <mergeCell ref="A5:H5"/>
  </mergeCells>
  <printOptions horizontalCentered="1"/>
  <pageMargins left="0.5" right="0.5" top="0.5" bottom="1" header="0.5" footer="0.25"/>
  <pageSetup fitToHeight="1" fitToWidth="1" horizontalDpi="600" verticalDpi="600" orientation="portrait" scale="82" r:id="rId2"/>
  <headerFooter alignWithMargins="0">
    <oddFooter>&amp;R&amp;F
&amp;D  &amp;T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59"/>
  <sheetViews>
    <sheetView zoomScale="75" zoomScaleNormal="75" zoomScalePageLayoutView="0" workbookViewId="0" topLeftCell="A1">
      <selection activeCell="A1" sqref="A1:G1"/>
    </sheetView>
  </sheetViews>
  <sheetFormatPr defaultColWidth="9.140625" defaultRowHeight="12.75"/>
  <cols>
    <col min="1" max="1" width="9.140625" style="99" customWidth="1"/>
    <col min="2" max="2" width="11.57421875" style="99" customWidth="1"/>
    <col min="3" max="3" width="12.7109375" style="99" customWidth="1"/>
    <col min="4" max="4" width="10.00390625" style="99" bestFit="1" customWidth="1"/>
    <col min="5" max="5" width="9.57421875" style="99" customWidth="1"/>
    <col min="6" max="6" width="5.7109375" style="99" customWidth="1"/>
    <col min="7" max="7" width="12.00390625" style="99" bestFit="1" customWidth="1"/>
    <col min="8" max="8" width="13.28125" style="99" bestFit="1" customWidth="1"/>
    <col min="9" max="9" width="11.421875" style="99" customWidth="1"/>
    <col min="10" max="10" width="12.7109375" style="99" customWidth="1"/>
    <col min="11" max="16384" width="9.140625" style="99" customWidth="1"/>
  </cols>
  <sheetData>
    <row r="1" spans="1:11" s="98" customFormat="1" ht="21" thickBot="1">
      <c r="A1" s="379" t="s">
        <v>82</v>
      </c>
      <c r="B1" s="379"/>
      <c r="C1" s="379"/>
      <c r="D1" s="379"/>
      <c r="E1" s="379"/>
      <c r="F1" s="379"/>
      <c r="G1" s="379"/>
      <c r="I1" s="360" t="s">
        <v>224</v>
      </c>
      <c r="J1" s="360"/>
      <c r="K1" s="360"/>
    </row>
    <row r="2" spans="4:16" ht="26.25" thickBot="1">
      <c r="D2" s="391" t="s">
        <v>83</v>
      </c>
      <c r="E2" s="392"/>
      <c r="F2" s="392"/>
      <c r="G2" s="392"/>
      <c r="H2" s="393"/>
      <c r="N2" s="122" t="s">
        <v>243</v>
      </c>
      <c r="O2" s="122"/>
      <c r="P2" s="122"/>
    </row>
    <row r="3" spans="4:7" ht="18">
      <c r="D3" s="100"/>
      <c r="E3" s="100"/>
      <c r="F3" s="100"/>
      <c r="G3" s="100"/>
    </row>
    <row r="4" spans="1:11" s="98" customFormat="1" ht="20.25">
      <c r="A4" s="398" t="s">
        <v>84</v>
      </c>
      <c r="B4" s="398"/>
      <c r="C4" s="398"/>
      <c r="H4" s="95"/>
      <c r="I4" s="360"/>
      <c r="J4" s="360"/>
      <c r="K4" s="360"/>
    </row>
    <row r="5" spans="1:10" s="98" customFormat="1" ht="20.25">
      <c r="A5" s="398" t="s">
        <v>85</v>
      </c>
      <c r="B5" s="398"/>
      <c r="C5" s="398"/>
      <c r="D5" s="398" t="s">
        <v>74</v>
      </c>
      <c r="E5" s="398"/>
      <c r="F5" s="398"/>
      <c r="G5" s="398"/>
      <c r="H5" s="399" t="s">
        <v>73</v>
      </c>
      <c r="I5" s="367"/>
      <c r="J5" s="101"/>
    </row>
    <row r="6" spans="1:11" s="98" customFormat="1" ht="20.25">
      <c r="A6" s="102" t="s">
        <v>95</v>
      </c>
      <c r="B6" s="102"/>
      <c r="C6" s="102"/>
      <c r="D6" s="396" t="s">
        <v>72</v>
      </c>
      <c r="E6" s="397"/>
      <c r="F6" s="397"/>
      <c r="G6" s="397"/>
      <c r="H6" s="394" t="s">
        <v>226</v>
      </c>
      <c r="I6" s="395"/>
      <c r="J6" s="395"/>
      <c r="K6" s="367"/>
    </row>
    <row r="7" spans="1:10" s="98" customFormat="1" ht="20.25">
      <c r="A7" s="376" t="s">
        <v>2</v>
      </c>
      <c r="B7" s="377"/>
      <c r="C7" s="1"/>
      <c r="D7" s="1"/>
      <c r="E7" s="361" t="s">
        <v>3</v>
      </c>
      <c r="F7" s="361"/>
      <c r="G7" s="2" t="s">
        <v>4</v>
      </c>
      <c r="H7" s="2" t="s">
        <v>86</v>
      </c>
      <c r="I7" s="2" t="s">
        <v>6</v>
      </c>
      <c r="J7" s="3" t="s">
        <v>7</v>
      </c>
    </row>
    <row r="8" spans="1:10" s="98" customFormat="1" ht="20.25">
      <c r="A8" s="368" t="s">
        <v>87</v>
      </c>
      <c r="B8" s="369"/>
      <c r="C8" s="369"/>
      <c r="D8" s="369"/>
      <c r="E8" s="375" t="s">
        <v>8</v>
      </c>
      <c r="F8" s="375"/>
      <c r="G8" s="4" t="s">
        <v>9</v>
      </c>
      <c r="H8" s="4" t="s">
        <v>9</v>
      </c>
      <c r="I8" s="4" t="s">
        <v>9</v>
      </c>
      <c r="J8" s="5" t="s">
        <v>10</v>
      </c>
    </row>
    <row r="9" spans="1:10" s="98" customFormat="1" ht="20.25">
      <c r="A9" s="364" t="s">
        <v>11</v>
      </c>
      <c r="B9" s="365"/>
      <c r="C9" s="7"/>
      <c r="D9" s="7"/>
      <c r="E9" s="359" t="s">
        <v>12</v>
      </c>
      <c r="F9" s="359"/>
      <c r="G9" s="8">
        <v>16.45</v>
      </c>
      <c r="H9" s="8">
        <f aca="true" t="shared" si="0" ref="H9:H20">G9*2</f>
        <v>32.9</v>
      </c>
      <c r="I9" s="8">
        <f aca="true" t="shared" si="1" ref="I9:I14">G9/4.333</f>
        <v>3.796445880452342</v>
      </c>
      <c r="J9" s="9" t="s">
        <v>13</v>
      </c>
    </row>
    <row r="10" spans="1:10" s="98" customFormat="1" ht="20.25">
      <c r="A10" s="364" t="s">
        <v>14</v>
      </c>
      <c r="B10" s="365"/>
      <c r="C10" s="7"/>
      <c r="D10" s="7"/>
      <c r="E10" s="359" t="s">
        <v>12</v>
      </c>
      <c r="F10" s="359"/>
      <c r="G10" s="8">
        <v>23.08</v>
      </c>
      <c r="H10" s="8">
        <f t="shared" si="0"/>
        <v>46.16</v>
      </c>
      <c r="I10" s="8">
        <f t="shared" si="1"/>
        <v>5.326563581813985</v>
      </c>
      <c r="J10" s="9" t="s">
        <v>13</v>
      </c>
    </row>
    <row r="11" spans="1:10" s="98" customFormat="1" ht="20.25">
      <c r="A11" s="364" t="s">
        <v>15</v>
      </c>
      <c r="B11" s="365"/>
      <c r="C11" s="7"/>
      <c r="D11" s="7"/>
      <c r="E11" s="359" t="s">
        <v>12</v>
      </c>
      <c r="F11" s="359"/>
      <c r="G11" s="8">
        <v>33.61</v>
      </c>
      <c r="H11" s="8">
        <f t="shared" si="0"/>
        <v>67.22</v>
      </c>
      <c r="I11" s="8">
        <f t="shared" si="1"/>
        <v>7.756750519270713</v>
      </c>
      <c r="J11" s="9" t="s">
        <v>13</v>
      </c>
    </row>
    <row r="12" spans="1:10" s="98" customFormat="1" ht="20.25">
      <c r="A12" s="364" t="s">
        <v>16</v>
      </c>
      <c r="B12" s="365"/>
      <c r="C12" s="7"/>
      <c r="D12" s="7"/>
      <c r="E12" s="359" t="s">
        <v>12</v>
      </c>
      <c r="F12" s="359"/>
      <c r="G12" s="8">
        <v>44.06</v>
      </c>
      <c r="H12" s="8">
        <f t="shared" si="0"/>
        <v>88.12</v>
      </c>
      <c r="I12" s="8">
        <f t="shared" si="1"/>
        <v>10.16847449803831</v>
      </c>
      <c r="J12" s="9" t="s">
        <v>13</v>
      </c>
    </row>
    <row r="13" spans="1:10" s="98" customFormat="1" ht="20.25">
      <c r="A13" s="364" t="s">
        <v>17</v>
      </c>
      <c r="B13" s="365"/>
      <c r="C13" s="7"/>
      <c r="D13" s="7"/>
      <c r="E13" s="359" t="s">
        <v>12</v>
      </c>
      <c r="F13" s="359"/>
      <c r="G13" s="8">
        <v>54.23</v>
      </c>
      <c r="H13" s="8">
        <f t="shared" si="0"/>
        <v>108.46</v>
      </c>
      <c r="I13" s="8">
        <f t="shared" si="1"/>
        <v>12.515578121393952</v>
      </c>
      <c r="J13" s="9" t="s">
        <v>13</v>
      </c>
    </row>
    <row r="14" spans="1:10" s="98" customFormat="1" ht="20.25">
      <c r="A14" s="364" t="s">
        <v>18</v>
      </c>
      <c r="B14" s="365"/>
      <c r="C14" s="7"/>
      <c r="D14" s="7"/>
      <c r="E14" s="359" t="s">
        <v>12</v>
      </c>
      <c r="F14" s="359"/>
      <c r="G14" s="8">
        <v>64.43</v>
      </c>
      <c r="H14" s="8">
        <f t="shared" si="0"/>
        <v>128.86</v>
      </c>
      <c r="I14" s="8">
        <f t="shared" si="1"/>
        <v>14.86960535425802</v>
      </c>
      <c r="J14" s="9" t="s">
        <v>13</v>
      </c>
    </row>
    <row r="15" spans="1:10" s="98" customFormat="1" ht="20.25">
      <c r="A15" s="364" t="s">
        <v>19</v>
      </c>
      <c r="B15" s="365"/>
      <c r="C15" s="365"/>
      <c r="D15" s="365"/>
      <c r="E15" s="359" t="s">
        <v>12</v>
      </c>
      <c r="F15" s="359"/>
      <c r="G15" s="8">
        <v>8.52</v>
      </c>
      <c r="H15" s="8">
        <f t="shared" si="0"/>
        <v>17.04</v>
      </c>
      <c r="I15" s="8">
        <f>G15</f>
        <v>8.52</v>
      </c>
      <c r="J15" s="9" t="s">
        <v>13</v>
      </c>
    </row>
    <row r="16" spans="1:10" s="98" customFormat="1" ht="20.25">
      <c r="A16" s="364" t="s">
        <v>75</v>
      </c>
      <c r="B16" s="365"/>
      <c r="C16" s="7"/>
      <c r="D16" s="7"/>
      <c r="E16" s="359" t="s">
        <v>76</v>
      </c>
      <c r="F16" s="359"/>
      <c r="G16" s="8">
        <v>10.39</v>
      </c>
      <c r="H16" s="8">
        <f t="shared" si="0"/>
        <v>20.78</v>
      </c>
      <c r="I16" s="8">
        <f>G16/4.333</f>
        <v>2.39787675975075</v>
      </c>
      <c r="J16" s="103" t="s">
        <v>13</v>
      </c>
    </row>
    <row r="17" spans="1:10" s="98" customFormat="1" ht="20.25">
      <c r="A17" s="364" t="s">
        <v>20</v>
      </c>
      <c r="B17" s="365"/>
      <c r="C17" s="7"/>
      <c r="D17" s="7"/>
      <c r="E17" s="359" t="s">
        <v>21</v>
      </c>
      <c r="F17" s="359"/>
      <c r="G17" s="8">
        <v>12.69</v>
      </c>
      <c r="H17" s="8">
        <f t="shared" si="0"/>
        <v>25.38</v>
      </c>
      <c r="I17" s="8">
        <f>G17/4.333</f>
        <v>2.9286868220632356</v>
      </c>
      <c r="J17" s="103">
        <v>0.52</v>
      </c>
    </row>
    <row r="18" spans="1:10" s="98" customFormat="1" ht="20.25">
      <c r="A18" s="364" t="s">
        <v>22</v>
      </c>
      <c r="B18" s="365"/>
      <c r="C18" s="7"/>
      <c r="D18" s="7"/>
      <c r="E18" s="359" t="s">
        <v>23</v>
      </c>
      <c r="F18" s="359"/>
      <c r="G18" s="8">
        <v>17.1</v>
      </c>
      <c r="H18" s="8">
        <f t="shared" si="0"/>
        <v>34.2</v>
      </c>
      <c r="I18" s="8">
        <f>G18/4.333</f>
        <v>3.9464574198015234</v>
      </c>
      <c r="J18" s="103">
        <v>0.64</v>
      </c>
    </row>
    <row r="19" spans="1:10" s="98" customFormat="1" ht="20.25">
      <c r="A19" s="364" t="s">
        <v>24</v>
      </c>
      <c r="B19" s="365"/>
      <c r="C19" s="7"/>
      <c r="D19" s="7"/>
      <c r="E19" s="359" t="s">
        <v>25</v>
      </c>
      <c r="F19" s="359"/>
      <c r="G19" s="8">
        <v>23.85</v>
      </c>
      <c r="H19" s="8">
        <f t="shared" si="0"/>
        <v>47.7</v>
      </c>
      <c r="I19" s="8">
        <f>G19/4.333</f>
        <v>5.504269559196861</v>
      </c>
      <c r="J19" s="103">
        <v>1.96</v>
      </c>
    </row>
    <row r="20" spans="1:10" s="98" customFormat="1" ht="20.25">
      <c r="A20" s="368" t="s">
        <v>26</v>
      </c>
      <c r="B20" s="369"/>
      <c r="C20" s="11"/>
      <c r="D20" s="11"/>
      <c r="E20" s="370" t="s">
        <v>27</v>
      </c>
      <c r="F20" s="370"/>
      <c r="G20" s="10">
        <v>33.91</v>
      </c>
      <c r="H20" s="10">
        <f t="shared" si="0"/>
        <v>67.82</v>
      </c>
      <c r="I20" s="10">
        <f>G20/4.333</f>
        <v>7.8259866143549495</v>
      </c>
      <c r="J20" s="104">
        <v>1.96</v>
      </c>
    </row>
    <row r="21" ht="12" customHeight="1"/>
    <row r="22" spans="1:3" s="105" customFormat="1" ht="12.75">
      <c r="A22" s="378" t="s">
        <v>28</v>
      </c>
      <c r="B22" s="378"/>
      <c r="C22" s="378"/>
    </row>
    <row r="23" spans="1:8" s="105" customFormat="1" ht="12.75">
      <c r="A23" s="380" t="s">
        <v>29</v>
      </c>
      <c r="B23" s="380"/>
      <c r="C23" s="380"/>
      <c r="E23" s="106">
        <v>0.8</v>
      </c>
      <c r="F23" s="380" t="s">
        <v>30</v>
      </c>
      <c r="G23" s="380"/>
      <c r="H23" s="107">
        <v>38718</v>
      </c>
    </row>
    <row r="24" spans="1:7" s="105" customFormat="1" ht="12.75">
      <c r="A24" s="380" t="s">
        <v>31</v>
      </c>
      <c r="B24" s="380"/>
      <c r="C24" s="380"/>
      <c r="E24" s="105">
        <v>8.5</v>
      </c>
      <c r="F24" s="380" t="s">
        <v>32</v>
      </c>
      <c r="G24" s="380"/>
    </row>
    <row r="25" spans="1:6" s="105" customFormat="1" ht="12.75">
      <c r="A25" s="380" t="s">
        <v>33</v>
      </c>
      <c r="B25" s="380"/>
      <c r="C25" s="380"/>
      <c r="E25" s="108">
        <v>3.6</v>
      </c>
      <c r="F25" s="105" t="s">
        <v>32</v>
      </c>
    </row>
    <row r="26" spans="1:8" s="105" customFormat="1" ht="12.75">
      <c r="A26" s="380" t="s">
        <v>34</v>
      </c>
      <c r="B26" s="380"/>
      <c r="C26" s="380"/>
      <c r="D26" s="380"/>
      <c r="E26" s="108">
        <v>9.5</v>
      </c>
      <c r="F26" s="105" t="s">
        <v>32</v>
      </c>
      <c r="H26" s="107">
        <v>39904</v>
      </c>
    </row>
    <row r="27" ht="12" customHeight="1"/>
    <row r="28" spans="1:10" s="98" customFormat="1" ht="20.25">
      <c r="A28" s="376" t="s">
        <v>35</v>
      </c>
      <c r="B28" s="377"/>
      <c r="C28" s="1"/>
      <c r="D28" s="1"/>
      <c r="E28" s="361" t="s">
        <v>3</v>
      </c>
      <c r="F28" s="361"/>
      <c r="G28" s="2" t="s">
        <v>4</v>
      </c>
      <c r="H28" s="2" t="s">
        <v>86</v>
      </c>
      <c r="I28" s="2" t="s">
        <v>6</v>
      </c>
      <c r="J28" s="3" t="s">
        <v>7</v>
      </c>
    </row>
    <row r="29" spans="1:10" s="98" customFormat="1" ht="20.25">
      <c r="A29" s="368" t="s">
        <v>88</v>
      </c>
      <c r="B29" s="369"/>
      <c r="C29" s="369"/>
      <c r="D29" s="369"/>
      <c r="E29" s="375" t="s">
        <v>8</v>
      </c>
      <c r="F29" s="375"/>
      <c r="G29" s="4" t="s">
        <v>9</v>
      </c>
      <c r="H29" s="4" t="s">
        <v>9</v>
      </c>
      <c r="I29" s="4" t="s">
        <v>9</v>
      </c>
      <c r="J29" s="5" t="s">
        <v>10</v>
      </c>
    </row>
    <row r="30" spans="1:10" s="98" customFormat="1" ht="20.25">
      <c r="A30" s="376" t="s">
        <v>70</v>
      </c>
      <c r="B30" s="377"/>
      <c r="C30" s="1"/>
      <c r="D30" s="1"/>
      <c r="E30" s="381" t="s">
        <v>37</v>
      </c>
      <c r="F30" s="381"/>
      <c r="G30" s="91">
        <f>SUM(H30/2)</f>
        <v>0</v>
      </c>
      <c r="H30" s="91">
        <v>0</v>
      </c>
      <c r="I30" s="91">
        <f>SUM(G30/2)</f>
        <v>0</v>
      </c>
      <c r="J30" s="92" t="s">
        <v>13</v>
      </c>
    </row>
    <row r="31" spans="1:10" s="98" customFormat="1" ht="20.25">
      <c r="A31" s="368" t="s">
        <v>26</v>
      </c>
      <c r="B31" s="369"/>
      <c r="C31" s="11"/>
      <c r="D31" s="11"/>
      <c r="E31" s="370" t="s">
        <v>38</v>
      </c>
      <c r="F31" s="370"/>
      <c r="G31" s="10">
        <f>SUM(H31/2)</f>
        <v>0</v>
      </c>
      <c r="H31" s="10">
        <v>0</v>
      </c>
      <c r="I31" s="10">
        <f>SUM(G31/2)</f>
        <v>0</v>
      </c>
      <c r="J31" s="12" t="s">
        <v>13</v>
      </c>
    </row>
    <row r="32" spans="1:10" s="98" customFormat="1" ht="20.25">
      <c r="A32" s="368" t="s">
        <v>77</v>
      </c>
      <c r="B32" s="369"/>
      <c r="C32" s="369"/>
      <c r="D32" s="11"/>
      <c r="E32" s="370" t="s">
        <v>40</v>
      </c>
      <c r="F32" s="370"/>
      <c r="G32" s="10" t="s">
        <v>40</v>
      </c>
      <c r="H32" s="10"/>
      <c r="I32" s="10" t="s">
        <v>40</v>
      </c>
      <c r="J32" s="12"/>
    </row>
    <row r="33" ht="12" customHeight="1"/>
    <row r="34" spans="1:3" s="105" customFormat="1" ht="12.75">
      <c r="A34" s="378" t="s">
        <v>28</v>
      </c>
      <c r="B34" s="378"/>
      <c r="C34" s="378"/>
    </row>
    <row r="35" spans="1:7" s="105" customFormat="1" ht="12.75">
      <c r="A35" s="378"/>
      <c r="B35" s="378"/>
      <c r="C35" s="378"/>
      <c r="F35" s="380"/>
      <c r="G35" s="380"/>
    </row>
    <row r="36" ht="12" customHeight="1"/>
    <row r="37" spans="1:10" s="98" customFormat="1" ht="20.25">
      <c r="A37" s="376" t="s">
        <v>42</v>
      </c>
      <c r="B37" s="377"/>
      <c r="C37" s="1"/>
      <c r="D37" s="1"/>
      <c r="E37" s="361" t="s">
        <v>3</v>
      </c>
      <c r="F37" s="361"/>
      <c r="G37" s="2" t="s">
        <v>4</v>
      </c>
      <c r="H37" s="2" t="s">
        <v>86</v>
      </c>
      <c r="I37" s="2" t="s">
        <v>6</v>
      </c>
      <c r="J37" s="3" t="s">
        <v>7</v>
      </c>
    </row>
    <row r="38" spans="1:10" s="98" customFormat="1" ht="20.25">
      <c r="A38" s="368" t="s">
        <v>89</v>
      </c>
      <c r="B38" s="369"/>
      <c r="C38" s="369"/>
      <c r="D38" s="369"/>
      <c r="E38" s="375" t="s">
        <v>8</v>
      </c>
      <c r="F38" s="375"/>
      <c r="G38" s="4" t="s">
        <v>9</v>
      </c>
      <c r="H38" s="4" t="s">
        <v>9</v>
      </c>
      <c r="I38" s="4" t="s">
        <v>9</v>
      </c>
      <c r="J38" s="5" t="s">
        <v>10</v>
      </c>
    </row>
    <row r="39" spans="1:10" s="98" customFormat="1" ht="20.25">
      <c r="A39" s="376" t="s">
        <v>43</v>
      </c>
      <c r="B39" s="377"/>
      <c r="C39" s="377"/>
      <c r="D39" s="1"/>
      <c r="E39" s="381" t="s">
        <v>44</v>
      </c>
      <c r="F39" s="381"/>
      <c r="G39" s="91">
        <v>7.92</v>
      </c>
      <c r="H39" s="91">
        <f>G39*2</f>
        <v>15.84</v>
      </c>
      <c r="I39" s="91">
        <f>SUM(G39/2)</f>
        <v>3.96</v>
      </c>
      <c r="J39" s="92" t="s">
        <v>13</v>
      </c>
    </row>
    <row r="40" spans="1:10" s="98" customFormat="1" ht="20.25">
      <c r="A40" s="109" t="s">
        <v>45</v>
      </c>
      <c r="B40" s="110"/>
      <c r="C40" s="110"/>
      <c r="D40" s="11"/>
      <c r="E40" s="370" t="s">
        <v>46</v>
      </c>
      <c r="F40" s="370"/>
      <c r="G40" s="10">
        <v>7.92</v>
      </c>
      <c r="H40" s="10">
        <f>G40*2</f>
        <v>15.84</v>
      </c>
      <c r="I40" s="10">
        <f>SUM(G40/2)</f>
        <v>3.96</v>
      </c>
      <c r="J40" s="104">
        <v>1.96</v>
      </c>
    </row>
    <row r="41" spans="1:10" s="98" customFormat="1" ht="20.25">
      <c r="A41" s="368" t="s">
        <v>78</v>
      </c>
      <c r="B41" s="369"/>
      <c r="C41" s="369"/>
      <c r="D41" s="11"/>
      <c r="E41" s="11"/>
      <c r="F41" s="11"/>
      <c r="G41" s="11"/>
      <c r="H41" s="11"/>
      <c r="I41" s="11"/>
      <c r="J41" s="13"/>
    </row>
    <row r="42" spans="1:10" ht="12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</row>
    <row r="43" spans="1:3" s="105" customFormat="1" ht="12.75">
      <c r="A43" s="378" t="s">
        <v>28</v>
      </c>
      <c r="B43" s="378"/>
      <c r="C43" s="378"/>
    </row>
    <row r="44" spans="1:7" s="105" customFormat="1" ht="12.75">
      <c r="A44" s="380" t="s">
        <v>31</v>
      </c>
      <c r="B44" s="380"/>
      <c r="C44" s="380"/>
      <c r="E44" s="105">
        <v>8.5</v>
      </c>
      <c r="F44" s="380" t="s">
        <v>32</v>
      </c>
      <c r="G44" s="380"/>
    </row>
    <row r="45" spans="1:7" s="105" customFormat="1" ht="12.75">
      <c r="A45" s="380" t="s">
        <v>34</v>
      </c>
      <c r="B45" s="380"/>
      <c r="C45" s="380"/>
      <c r="D45" s="380"/>
      <c r="E45" s="108">
        <v>9.5</v>
      </c>
      <c r="F45" s="105" t="s">
        <v>32</v>
      </c>
      <c r="G45" s="112">
        <v>39904</v>
      </c>
    </row>
    <row r="46" ht="12" customHeight="1"/>
    <row r="47" spans="1:10" ht="18">
      <c r="A47" s="371" t="s">
        <v>79</v>
      </c>
      <c r="B47" s="372"/>
      <c r="C47" s="372"/>
      <c r="D47" s="14"/>
      <c r="E47" s="14"/>
      <c r="F47" s="14"/>
      <c r="G47" s="14"/>
      <c r="H47" s="14"/>
      <c r="I47" s="14"/>
      <c r="J47" s="15"/>
    </row>
    <row r="48" spans="1:10" ht="18">
      <c r="A48" s="386" t="s">
        <v>52</v>
      </c>
      <c r="B48" s="387"/>
      <c r="C48" s="387"/>
      <c r="D48" s="113">
        <v>2.26</v>
      </c>
      <c r="E48" s="387" t="s">
        <v>53</v>
      </c>
      <c r="F48" s="387"/>
      <c r="G48" s="387"/>
      <c r="H48" s="114"/>
      <c r="I48" s="114"/>
      <c r="J48" s="115"/>
    </row>
    <row r="49" spans="1:10" ht="18">
      <c r="A49" s="362" t="s">
        <v>54</v>
      </c>
      <c r="B49" s="363"/>
      <c r="C49" s="363"/>
      <c r="D49" s="116">
        <v>9.56</v>
      </c>
      <c r="E49" s="363" t="s">
        <v>30</v>
      </c>
      <c r="F49" s="363"/>
      <c r="G49" s="363"/>
      <c r="H49" s="111"/>
      <c r="I49" s="111"/>
      <c r="J49" s="117"/>
    </row>
    <row r="50" spans="1:10" ht="18">
      <c r="A50" s="362" t="s">
        <v>55</v>
      </c>
      <c r="B50" s="363"/>
      <c r="C50" s="363"/>
      <c r="D50" s="116">
        <v>4.58</v>
      </c>
      <c r="E50" s="363" t="s">
        <v>56</v>
      </c>
      <c r="F50" s="363"/>
      <c r="G50" s="363"/>
      <c r="H50" s="111"/>
      <c r="I50" s="111"/>
      <c r="J50" s="117"/>
    </row>
    <row r="51" spans="1:10" ht="18">
      <c r="A51" s="362" t="s">
        <v>57</v>
      </c>
      <c r="B51" s="363"/>
      <c r="C51" s="111"/>
      <c r="D51" s="116">
        <v>1.57</v>
      </c>
      <c r="E51" s="363" t="s">
        <v>58</v>
      </c>
      <c r="F51" s="363"/>
      <c r="G51" s="97"/>
      <c r="H51" s="111"/>
      <c r="I51" s="111"/>
      <c r="J51" s="117"/>
    </row>
    <row r="52" spans="1:10" ht="18">
      <c r="A52" s="362" t="s">
        <v>59</v>
      </c>
      <c r="B52" s="363"/>
      <c r="C52" s="111"/>
      <c r="D52" s="116">
        <v>17.16</v>
      </c>
      <c r="E52" s="363" t="s">
        <v>80</v>
      </c>
      <c r="F52" s="363"/>
      <c r="G52" s="363"/>
      <c r="H52" s="111"/>
      <c r="I52" s="111"/>
      <c r="J52" s="117"/>
    </row>
    <row r="53" spans="1:10" ht="18">
      <c r="A53" s="362" t="s">
        <v>61</v>
      </c>
      <c r="B53" s="363"/>
      <c r="C53" s="363"/>
      <c r="D53" s="116">
        <v>16.01</v>
      </c>
      <c r="E53" s="363" t="s">
        <v>62</v>
      </c>
      <c r="F53" s="363"/>
      <c r="G53" s="363"/>
      <c r="H53" s="363"/>
      <c r="I53" s="111"/>
      <c r="J53" s="117"/>
    </row>
    <row r="54" spans="1:10" ht="18">
      <c r="A54" s="96" t="s">
        <v>81</v>
      </c>
      <c r="B54" s="97"/>
      <c r="C54" s="111"/>
      <c r="D54" s="116">
        <v>8.62</v>
      </c>
      <c r="E54" s="111" t="s">
        <v>64</v>
      </c>
      <c r="F54" s="111"/>
      <c r="G54" s="111"/>
      <c r="H54" s="111"/>
      <c r="I54" s="111"/>
      <c r="J54" s="117"/>
    </row>
    <row r="55" spans="1:10" ht="18">
      <c r="A55" s="118" t="s">
        <v>67</v>
      </c>
      <c r="B55" s="111"/>
      <c r="C55" s="111"/>
      <c r="D55" s="116">
        <v>0.21</v>
      </c>
      <c r="E55" s="363" t="s">
        <v>68</v>
      </c>
      <c r="F55" s="363"/>
      <c r="G55" s="363"/>
      <c r="H55" s="111"/>
      <c r="I55" s="111"/>
      <c r="J55" s="117"/>
    </row>
    <row r="56" spans="1:10" ht="18">
      <c r="A56" s="384" t="s">
        <v>66</v>
      </c>
      <c r="B56" s="385"/>
      <c r="C56" s="119"/>
      <c r="D56" s="120">
        <v>1.57</v>
      </c>
      <c r="E56" s="385" t="s">
        <v>58</v>
      </c>
      <c r="F56" s="385"/>
      <c r="G56" s="119"/>
      <c r="H56" s="119"/>
      <c r="I56" s="119"/>
      <c r="J56" s="121"/>
    </row>
    <row r="58" ht="18">
      <c r="A58" s="99" t="s">
        <v>225</v>
      </c>
    </row>
    <row r="59" ht="18">
      <c r="A59" s="99" t="s">
        <v>40</v>
      </c>
    </row>
  </sheetData>
  <sheetProtection/>
  <mergeCells count="86">
    <mergeCell ref="H6:K6"/>
    <mergeCell ref="D6:G6"/>
    <mergeCell ref="A5:C5"/>
    <mergeCell ref="A4:C4"/>
    <mergeCell ref="D5:G5"/>
    <mergeCell ref="H5:I5"/>
    <mergeCell ref="A1:G1"/>
    <mergeCell ref="A17:B17"/>
    <mergeCell ref="E7:F7"/>
    <mergeCell ref="E8:F8"/>
    <mergeCell ref="E9:F9"/>
    <mergeCell ref="E10:F10"/>
    <mergeCell ref="A7:B7"/>
    <mergeCell ref="A16:B16"/>
    <mergeCell ref="A13:B13"/>
    <mergeCell ref="A14:B14"/>
    <mergeCell ref="F24:G24"/>
    <mergeCell ref="A24:C24"/>
    <mergeCell ref="E14:F14"/>
    <mergeCell ref="E15:F15"/>
    <mergeCell ref="A15:D15"/>
    <mergeCell ref="E16:F16"/>
    <mergeCell ref="A19:B19"/>
    <mergeCell ref="A18:B18"/>
    <mergeCell ref="E17:F17"/>
    <mergeCell ref="E18:F18"/>
    <mergeCell ref="I1:K1"/>
    <mergeCell ref="A23:C23"/>
    <mergeCell ref="F23:G23"/>
    <mergeCell ref="E20:F20"/>
    <mergeCell ref="A22:C22"/>
    <mergeCell ref="I4:K4"/>
    <mergeCell ref="E19:F19"/>
    <mergeCell ref="A12:B12"/>
    <mergeCell ref="A8:D8"/>
    <mergeCell ref="A20:B20"/>
    <mergeCell ref="A9:B9"/>
    <mergeCell ref="A11:B11"/>
    <mergeCell ref="A10:B10"/>
    <mergeCell ref="E11:F11"/>
    <mergeCell ref="E12:F12"/>
    <mergeCell ref="E13:F13"/>
    <mergeCell ref="A25:C25"/>
    <mergeCell ref="A28:B28"/>
    <mergeCell ref="A26:D26"/>
    <mergeCell ref="E28:F28"/>
    <mergeCell ref="A34:C34"/>
    <mergeCell ref="A31:B31"/>
    <mergeCell ref="E32:F32"/>
    <mergeCell ref="A32:C32"/>
    <mergeCell ref="E29:F29"/>
    <mergeCell ref="A30:B30"/>
    <mergeCell ref="E39:F39"/>
    <mergeCell ref="E40:F40"/>
    <mergeCell ref="A41:C41"/>
    <mergeCell ref="E38:F38"/>
    <mergeCell ref="A35:C35"/>
    <mergeCell ref="A37:B37"/>
    <mergeCell ref="E37:F37"/>
    <mergeCell ref="A38:D38"/>
    <mergeCell ref="F35:G35"/>
    <mergeCell ref="E56:F56"/>
    <mergeCell ref="A56:B56"/>
    <mergeCell ref="E51:F51"/>
    <mergeCell ref="A51:B51"/>
    <mergeCell ref="A52:B52"/>
    <mergeCell ref="E52:G52"/>
    <mergeCell ref="E55:G55"/>
    <mergeCell ref="A53:C53"/>
    <mergeCell ref="E53:H53"/>
    <mergeCell ref="D2:H2"/>
    <mergeCell ref="E31:F31"/>
    <mergeCell ref="A43:C43"/>
    <mergeCell ref="A44:C44"/>
    <mergeCell ref="F44:G44"/>
    <mergeCell ref="A48:C48"/>
    <mergeCell ref="E30:F30"/>
    <mergeCell ref="A29:D29"/>
    <mergeCell ref="A47:C47"/>
    <mergeCell ref="A39:C39"/>
    <mergeCell ref="E48:G48"/>
    <mergeCell ref="A45:D45"/>
    <mergeCell ref="A50:C50"/>
    <mergeCell ref="E50:G50"/>
    <mergeCell ref="A49:C49"/>
    <mergeCell ref="E49:G49"/>
  </mergeCells>
  <printOptions horizontalCentered="1"/>
  <pageMargins left="0.5" right="0.5" top="0.5" bottom="1" header="0.5" footer="0.25"/>
  <pageSetup fitToHeight="1" fitToWidth="1" horizontalDpi="600" verticalDpi="600" orientation="portrait" scale="67" r:id="rId1"/>
  <headerFooter alignWithMargins="0">
    <oddFooter xml:space="preserve">&amp;LDivision 176 / 183 Master Rates
Effective 4/2010.v1&amp;RApproved By:            Date:  
CSM________  _________
DC________  _________
GM________  _________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64"/>
    </row>
  </sheetData>
  <sheetProtection/>
  <printOptions horizontalCentered="1"/>
  <pageMargins left="0.5" right="0.5" top="0.5" bottom="1" header="0.5" footer="0.25"/>
  <pageSetup fitToHeight="1" fitToWidth="1" horizontalDpi="600" verticalDpi="600" orientation="portrait" scale="88" r:id="rId3"/>
  <headerFooter alignWithMargins="0">
    <oddFooter>&amp;LDivision 176 / 183 Master Rates
Effective 4/2010.v1&amp;RApproved by:                 Date:                                                                 
CSM______          __________  
DC _______          __________
GM________         __________</oddFooter>
  </headerFooter>
  <legacyDrawing r:id="rId2"/>
  <oleObjects>
    <oleObject progId="Word.Document.8" shapeId="5340943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7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1.7109375" style="136" customWidth="1"/>
    <col min="2" max="2" width="16.8515625" style="136" customWidth="1"/>
    <col min="3" max="3" width="18.8515625" style="136" bestFit="1" customWidth="1"/>
    <col min="4" max="5" width="11.7109375" style="136" customWidth="1"/>
    <col min="6" max="6" width="12.57421875" style="136" customWidth="1"/>
    <col min="7" max="7" width="11.7109375" style="136" customWidth="1"/>
    <col min="8" max="8" width="14.421875" style="136" customWidth="1"/>
    <col min="9" max="16384" width="9.140625" style="136" customWidth="1"/>
  </cols>
  <sheetData>
    <row r="1" spans="1:8" ht="18">
      <c r="A1" s="306" t="s">
        <v>335</v>
      </c>
      <c r="B1" s="306"/>
      <c r="C1" s="306"/>
      <c r="D1" s="306"/>
      <c r="E1" s="306"/>
      <c r="F1" s="306"/>
      <c r="G1" s="306"/>
      <c r="H1" s="306"/>
    </row>
    <row r="2" spans="1:8" ht="18">
      <c r="A2" s="306" t="s">
        <v>380</v>
      </c>
      <c r="B2" s="306"/>
      <c r="C2" s="306"/>
      <c r="D2" s="306"/>
      <c r="E2" s="306"/>
      <c r="F2" s="306"/>
      <c r="G2" s="306"/>
      <c r="H2" s="306"/>
    </row>
    <row r="3" spans="1:8" s="162" customFormat="1" ht="18">
      <c r="A3" s="307" t="s">
        <v>356</v>
      </c>
      <c r="B3" s="307"/>
      <c r="C3" s="307"/>
      <c r="D3" s="307"/>
      <c r="E3" s="307"/>
      <c r="F3" s="307"/>
      <c r="G3" s="307"/>
      <c r="H3" s="307"/>
    </row>
    <row r="4" spans="1:8" s="162" customFormat="1" ht="18">
      <c r="A4" s="307" t="s">
        <v>357</v>
      </c>
      <c r="B4" s="307"/>
      <c r="C4" s="307"/>
      <c r="D4" s="307"/>
      <c r="E4" s="307"/>
      <c r="F4" s="307"/>
      <c r="G4" s="307"/>
      <c r="H4" s="307"/>
    </row>
    <row r="5" spans="1:8" s="162" customFormat="1" ht="18">
      <c r="A5" s="307" t="s">
        <v>358</v>
      </c>
      <c r="B5" s="307"/>
      <c r="C5" s="307"/>
      <c r="D5" s="307"/>
      <c r="E5" s="307"/>
      <c r="F5" s="307"/>
      <c r="G5" s="307"/>
      <c r="H5" s="307"/>
    </row>
    <row r="6" spans="1:8" ht="18">
      <c r="A6" s="307" t="s">
        <v>376</v>
      </c>
      <c r="B6" s="307"/>
      <c r="C6" s="307"/>
      <c r="D6" s="307"/>
      <c r="E6" s="307"/>
      <c r="F6" s="307"/>
      <c r="G6" s="307"/>
      <c r="H6" s="307"/>
    </row>
    <row r="7" spans="1:8" ht="18">
      <c r="A7" s="307" t="s">
        <v>336</v>
      </c>
      <c r="B7" s="307"/>
      <c r="C7" s="307"/>
      <c r="D7" s="307"/>
      <c r="E7" s="307"/>
      <c r="F7" s="307"/>
      <c r="G7" s="307"/>
      <c r="H7" s="307"/>
    </row>
    <row r="8" spans="1:8" ht="18">
      <c r="A8" s="307" t="s">
        <v>290</v>
      </c>
      <c r="B8" s="307"/>
      <c r="C8" s="307"/>
      <c r="D8" s="307"/>
      <c r="E8" s="307"/>
      <c r="F8" s="307"/>
      <c r="G8" s="307"/>
      <c r="H8" s="307"/>
    </row>
    <row r="9" spans="1:8" ht="18.75" thickBot="1">
      <c r="A9" s="307" t="s">
        <v>312</v>
      </c>
      <c r="B9" s="307"/>
      <c r="C9" s="307"/>
      <c r="D9" s="307"/>
      <c r="E9" s="307"/>
      <c r="F9" s="307"/>
      <c r="G9" s="307"/>
      <c r="H9" s="307"/>
    </row>
    <row r="10" spans="1:9" s="134" customFormat="1" ht="21" thickBot="1">
      <c r="A10" s="308" t="s">
        <v>2</v>
      </c>
      <c r="B10" s="309"/>
      <c r="C10" s="309"/>
      <c r="D10" s="309"/>
      <c r="E10" s="309"/>
      <c r="F10" s="309"/>
      <c r="G10" s="309"/>
      <c r="H10" s="310"/>
      <c r="I10" s="135"/>
    </row>
    <row r="11" spans="1:9" s="134" customFormat="1" ht="63.75" thickBot="1">
      <c r="A11" s="193" t="s">
        <v>292</v>
      </c>
      <c r="B11" s="194" t="s">
        <v>294</v>
      </c>
      <c r="C11" s="194" t="s">
        <v>296</v>
      </c>
      <c r="D11" s="194" t="s">
        <v>297</v>
      </c>
      <c r="E11" s="194" t="s">
        <v>298</v>
      </c>
      <c r="F11" s="194" t="s">
        <v>299</v>
      </c>
      <c r="G11" s="194" t="s">
        <v>300</v>
      </c>
      <c r="H11" s="195" t="s">
        <v>301</v>
      </c>
      <c r="I11" s="135"/>
    </row>
    <row r="12" spans="1:9" s="134" customFormat="1" ht="20.25">
      <c r="A12" s="189" t="s">
        <v>337</v>
      </c>
      <c r="B12" s="222" t="s">
        <v>11</v>
      </c>
      <c r="C12" s="218" t="s">
        <v>272</v>
      </c>
      <c r="D12" s="218" t="s">
        <v>12</v>
      </c>
      <c r="E12" s="191">
        <v>13.81</v>
      </c>
      <c r="F12" s="219">
        <f aca="true" t="shared" si="0" ref="F12:F22">E12*3</f>
        <v>41.43</v>
      </c>
      <c r="G12" s="219">
        <f aca="true" t="shared" si="1" ref="G12:G17">SUM(E12/4.33)</f>
        <v>3.189376443418014</v>
      </c>
      <c r="H12" s="230" t="s">
        <v>13</v>
      </c>
      <c r="I12" s="135"/>
    </row>
    <row r="13" spans="1:9" s="134" customFormat="1" ht="20.25">
      <c r="A13" s="179" t="s">
        <v>337</v>
      </c>
      <c r="B13" s="163" t="s">
        <v>14</v>
      </c>
      <c r="C13" s="165" t="s">
        <v>273</v>
      </c>
      <c r="D13" s="165" t="s">
        <v>12</v>
      </c>
      <c r="E13" s="151">
        <v>23.56</v>
      </c>
      <c r="F13" s="167">
        <f t="shared" si="0"/>
        <v>70.67999999999999</v>
      </c>
      <c r="G13" s="167">
        <f t="shared" si="1"/>
        <v>5.441108545034641</v>
      </c>
      <c r="H13" s="227" t="s">
        <v>13</v>
      </c>
      <c r="I13" s="135"/>
    </row>
    <row r="14" spans="1:9" s="134" customFormat="1" ht="20.25">
      <c r="A14" s="179" t="s">
        <v>337</v>
      </c>
      <c r="B14" s="163" t="s">
        <v>15</v>
      </c>
      <c r="C14" s="165" t="s">
        <v>274</v>
      </c>
      <c r="D14" s="165" t="s">
        <v>12</v>
      </c>
      <c r="E14" s="151">
        <v>33.74</v>
      </c>
      <c r="F14" s="167">
        <f t="shared" si="0"/>
        <v>101.22</v>
      </c>
      <c r="G14" s="167">
        <f t="shared" si="1"/>
        <v>7.792147806004619</v>
      </c>
      <c r="H14" s="227" t="s">
        <v>13</v>
      </c>
      <c r="I14" s="135"/>
    </row>
    <row r="15" spans="1:9" s="134" customFormat="1" ht="20.25">
      <c r="A15" s="179" t="s">
        <v>337</v>
      </c>
      <c r="B15" s="163" t="s">
        <v>16</v>
      </c>
      <c r="C15" s="165" t="s">
        <v>275</v>
      </c>
      <c r="D15" s="165" t="s">
        <v>12</v>
      </c>
      <c r="E15" s="151">
        <v>45.09</v>
      </c>
      <c r="F15" s="167">
        <f t="shared" si="0"/>
        <v>135.27</v>
      </c>
      <c r="G15" s="167">
        <f t="shared" si="1"/>
        <v>10.413394919168592</v>
      </c>
      <c r="H15" s="227" t="s">
        <v>13</v>
      </c>
      <c r="I15" s="135"/>
    </row>
    <row r="16" spans="1:9" s="134" customFormat="1" ht="20.25">
      <c r="A16" s="179" t="s">
        <v>337</v>
      </c>
      <c r="B16" s="163" t="s">
        <v>17</v>
      </c>
      <c r="C16" s="165" t="s">
        <v>276</v>
      </c>
      <c r="D16" s="165" t="s">
        <v>12</v>
      </c>
      <c r="E16" s="151">
        <v>55.18</v>
      </c>
      <c r="F16" s="167">
        <f t="shared" si="0"/>
        <v>165.54</v>
      </c>
      <c r="G16" s="167">
        <f t="shared" si="1"/>
        <v>12.74364896073903</v>
      </c>
      <c r="H16" s="227" t="s">
        <v>13</v>
      </c>
      <c r="I16" s="135"/>
    </row>
    <row r="17" spans="1:9" s="134" customFormat="1" ht="20.25">
      <c r="A17" s="179" t="s">
        <v>337</v>
      </c>
      <c r="B17" s="163" t="s">
        <v>18</v>
      </c>
      <c r="C17" s="165" t="s">
        <v>277</v>
      </c>
      <c r="D17" s="165" t="s">
        <v>12</v>
      </c>
      <c r="E17" s="151">
        <v>69.35</v>
      </c>
      <c r="F17" s="167">
        <f t="shared" si="0"/>
        <v>208.04999999999998</v>
      </c>
      <c r="G17" s="167">
        <f t="shared" si="1"/>
        <v>16.016166281755194</v>
      </c>
      <c r="H17" s="227" t="s">
        <v>13</v>
      </c>
      <c r="I17" s="135"/>
    </row>
    <row r="18" spans="1:9" s="134" customFormat="1" ht="45">
      <c r="A18" s="179" t="s">
        <v>337</v>
      </c>
      <c r="B18" s="164" t="s">
        <v>19</v>
      </c>
      <c r="C18" s="166" t="s">
        <v>278</v>
      </c>
      <c r="D18" s="165" t="s">
        <v>12</v>
      </c>
      <c r="E18" s="151">
        <v>5.7</v>
      </c>
      <c r="F18" s="167">
        <f t="shared" si="0"/>
        <v>17.1</v>
      </c>
      <c r="G18" s="167">
        <f>E18</f>
        <v>5.7</v>
      </c>
      <c r="H18" s="227" t="s">
        <v>13</v>
      </c>
      <c r="I18" s="135"/>
    </row>
    <row r="19" spans="1:9" s="134" customFormat="1" ht="20.25">
      <c r="A19" s="179" t="s">
        <v>337</v>
      </c>
      <c r="B19" s="163" t="s">
        <v>20</v>
      </c>
      <c r="C19" s="165" t="s">
        <v>93</v>
      </c>
      <c r="D19" s="165" t="s">
        <v>21</v>
      </c>
      <c r="E19" s="151">
        <v>8.89</v>
      </c>
      <c r="F19" s="167">
        <f t="shared" si="0"/>
        <v>26.67</v>
      </c>
      <c r="G19" s="167">
        <f>SUM(E19/4.33)</f>
        <v>2.053117782909931</v>
      </c>
      <c r="H19" s="228">
        <v>0.4</v>
      </c>
      <c r="I19" s="135"/>
    </row>
    <row r="20" spans="1:9" s="134" customFormat="1" ht="20.25">
      <c r="A20" s="179" t="s">
        <v>337</v>
      </c>
      <c r="B20" s="163" t="s">
        <v>22</v>
      </c>
      <c r="C20" s="165" t="s">
        <v>245</v>
      </c>
      <c r="D20" s="165" t="s">
        <v>23</v>
      </c>
      <c r="E20" s="151">
        <v>13.81</v>
      </c>
      <c r="F20" s="167">
        <f t="shared" si="0"/>
        <v>41.43</v>
      </c>
      <c r="G20" s="167">
        <f>SUM(E20/4.33)</f>
        <v>3.189376443418014</v>
      </c>
      <c r="H20" s="228">
        <v>1.25</v>
      </c>
      <c r="I20" s="135"/>
    </row>
    <row r="21" spans="1:9" s="134" customFormat="1" ht="20.25">
      <c r="A21" s="179" t="s">
        <v>337</v>
      </c>
      <c r="B21" s="163" t="s">
        <v>24</v>
      </c>
      <c r="C21" s="165" t="s">
        <v>251</v>
      </c>
      <c r="D21" s="165" t="s">
        <v>25</v>
      </c>
      <c r="E21" s="151">
        <v>22.21</v>
      </c>
      <c r="F21" s="167">
        <f t="shared" si="0"/>
        <v>66.63</v>
      </c>
      <c r="G21" s="167">
        <f>SUM(E21/4.33)</f>
        <v>5.12933025404157</v>
      </c>
      <c r="H21" s="228">
        <v>1.5</v>
      </c>
      <c r="I21" s="135"/>
    </row>
    <row r="22" spans="1:9" s="134" customFormat="1" ht="21" thickBot="1">
      <c r="A22" s="182" t="s">
        <v>337</v>
      </c>
      <c r="B22" s="221" t="s">
        <v>26</v>
      </c>
      <c r="C22" s="209" t="s">
        <v>252</v>
      </c>
      <c r="D22" s="209" t="s">
        <v>27</v>
      </c>
      <c r="E22" s="184">
        <v>29.56</v>
      </c>
      <c r="F22" s="210">
        <f t="shared" si="0"/>
        <v>88.67999999999999</v>
      </c>
      <c r="G22" s="210">
        <f>SUM(E22/4.33)</f>
        <v>6.826789838337182</v>
      </c>
      <c r="H22" s="229">
        <v>1.5</v>
      </c>
      <c r="I22" s="135"/>
    </row>
    <row r="23" spans="1:9" s="134" customFormat="1" ht="21" thickBot="1">
      <c r="A23" s="144"/>
      <c r="B23" s="144"/>
      <c r="C23" s="144"/>
      <c r="D23" s="144"/>
      <c r="E23" s="144"/>
      <c r="F23" s="144"/>
      <c r="G23" s="144"/>
      <c r="H23" s="145"/>
      <c r="I23" s="135"/>
    </row>
    <row r="24" spans="1:8" s="137" customFormat="1" ht="16.5" thickBot="1">
      <c r="A24" s="345" t="s">
        <v>28</v>
      </c>
      <c r="B24" s="348"/>
      <c r="C24" s="348"/>
      <c r="D24" s="348"/>
      <c r="E24" s="348"/>
      <c r="F24" s="348"/>
      <c r="G24" s="348"/>
      <c r="H24" s="349"/>
    </row>
    <row r="25" spans="1:8" s="137" customFormat="1" ht="15">
      <c r="A25" s="312" t="s">
        <v>29</v>
      </c>
      <c r="B25" s="321"/>
      <c r="C25" s="321"/>
      <c r="D25" s="313"/>
      <c r="E25" s="211">
        <v>0.84</v>
      </c>
      <c r="F25" s="295" t="s">
        <v>30</v>
      </c>
      <c r="G25" s="295"/>
      <c r="H25" s="212">
        <v>42095</v>
      </c>
    </row>
    <row r="26" spans="1:8" s="137" customFormat="1" ht="15">
      <c r="A26" s="293" t="s">
        <v>31</v>
      </c>
      <c r="B26" s="298"/>
      <c r="C26" s="298"/>
      <c r="D26" s="294"/>
      <c r="E26" s="173">
        <v>6.38</v>
      </c>
      <c r="F26" s="297" t="s">
        <v>32</v>
      </c>
      <c r="G26" s="294"/>
      <c r="H26" s="174"/>
    </row>
    <row r="27" spans="1:8" s="137" customFormat="1" ht="15">
      <c r="A27" s="293" t="s">
        <v>33</v>
      </c>
      <c r="B27" s="298"/>
      <c r="C27" s="298"/>
      <c r="D27" s="294"/>
      <c r="E27" s="175">
        <v>3.6</v>
      </c>
      <c r="F27" s="297" t="s">
        <v>32</v>
      </c>
      <c r="G27" s="294"/>
      <c r="H27" s="176"/>
    </row>
    <row r="28" spans="1:8" s="137" customFormat="1" ht="15.75" thickBot="1">
      <c r="A28" s="322" t="s">
        <v>34</v>
      </c>
      <c r="B28" s="327"/>
      <c r="C28" s="327"/>
      <c r="D28" s="323"/>
      <c r="E28" s="177">
        <v>9.5</v>
      </c>
      <c r="F28" s="326" t="s">
        <v>32</v>
      </c>
      <c r="G28" s="323"/>
      <c r="H28" s="178">
        <v>39904</v>
      </c>
    </row>
    <row r="29" ht="18.75" thickBot="1"/>
    <row r="30" spans="1:8" ht="21" thickBot="1">
      <c r="A30" s="308" t="s">
        <v>35</v>
      </c>
      <c r="B30" s="309"/>
      <c r="C30" s="309"/>
      <c r="D30" s="309"/>
      <c r="E30" s="309"/>
      <c r="F30" s="309"/>
      <c r="G30" s="309"/>
      <c r="H30" s="310"/>
    </row>
    <row r="31" spans="1:8" ht="48" thickBot="1">
      <c r="A31" s="193" t="s">
        <v>292</v>
      </c>
      <c r="B31" s="194" t="s">
        <v>294</v>
      </c>
      <c r="C31" s="194" t="s">
        <v>296</v>
      </c>
      <c r="D31" s="194" t="s">
        <v>297</v>
      </c>
      <c r="E31" s="194" t="s">
        <v>298</v>
      </c>
      <c r="F31" s="194" t="s">
        <v>299</v>
      </c>
      <c r="G31" s="194" t="s">
        <v>300</v>
      </c>
      <c r="H31" s="195" t="s">
        <v>301</v>
      </c>
    </row>
    <row r="32" spans="1:8" ht="18">
      <c r="A32" s="189" t="s">
        <v>338</v>
      </c>
      <c r="B32" s="203" t="s">
        <v>70</v>
      </c>
      <c r="C32" s="190"/>
      <c r="D32" s="190" t="s">
        <v>37</v>
      </c>
      <c r="E32" s="191">
        <v>6.58</v>
      </c>
      <c r="F32" s="191">
        <f>E32*3</f>
        <v>19.740000000000002</v>
      </c>
      <c r="G32" s="191">
        <f>SUM(E32/2)</f>
        <v>3.29</v>
      </c>
      <c r="H32" s="192" t="s">
        <v>13</v>
      </c>
    </row>
    <row r="33" spans="1:8" ht="18.75" thickBot="1">
      <c r="A33" s="182" t="s">
        <v>338</v>
      </c>
      <c r="B33" s="196" t="s">
        <v>26</v>
      </c>
      <c r="C33" s="183"/>
      <c r="D33" s="183" t="s">
        <v>38</v>
      </c>
      <c r="E33" s="184">
        <v>6.58</v>
      </c>
      <c r="F33" s="184">
        <f>E33*3</f>
        <v>19.740000000000002</v>
      </c>
      <c r="G33" s="184">
        <f>SUM(E33/2)</f>
        <v>3.29</v>
      </c>
      <c r="H33" s="197" t="s">
        <v>13</v>
      </c>
    </row>
    <row r="34" spans="1:8" ht="18.75" thickBot="1">
      <c r="A34" s="147"/>
      <c r="B34" s="141"/>
      <c r="C34" s="141"/>
      <c r="D34" s="147"/>
      <c r="E34" s="142"/>
      <c r="F34" s="142"/>
      <c r="G34" s="142"/>
      <c r="H34" s="143"/>
    </row>
    <row r="35" spans="1:8" ht="21" thickBot="1">
      <c r="A35" s="308" t="s">
        <v>39</v>
      </c>
      <c r="B35" s="309"/>
      <c r="C35" s="309"/>
      <c r="D35" s="309"/>
      <c r="E35" s="309"/>
      <c r="F35" s="309"/>
      <c r="G35" s="309"/>
      <c r="H35" s="310"/>
    </row>
    <row r="36" spans="1:8" ht="48" thickBot="1">
      <c r="A36" s="193" t="s">
        <v>292</v>
      </c>
      <c r="B36" s="194" t="s">
        <v>294</v>
      </c>
      <c r="C36" s="194" t="s">
        <v>296</v>
      </c>
      <c r="D36" s="194" t="s">
        <v>297</v>
      </c>
      <c r="E36" s="194" t="s">
        <v>298</v>
      </c>
      <c r="F36" s="194" t="s">
        <v>299</v>
      </c>
      <c r="G36" s="194" t="s">
        <v>300</v>
      </c>
      <c r="H36" s="195" t="s">
        <v>301</v>
      </c>
    </row>
    <row r="37" spans="1:8" ht="18">
      <c r="A37" s="189" t="s">
        <v>339</v>
      </c>
      <c r="B37" s="220" t="s">
        <v>70</v>
      </c>
      <c r="C37" s="220"/>
      <c r="D37" s="190" t="s">
        <v>37</v>
      </c>
      <c r="E37" s="191">
        <v>7.58</v>
      </c>
      <c r="F37" s="191">
        <f>E37*3</f>
        <v>22.740000000000002</v>
      </c>
      <c r="G37" s="191">
        <f>SUM(E37/2)</f>
        <v>3.79</v>
      </c>
      <c r="H37" s="192" t="s">
        <v>13</v>
      </c>
    </row>
    <row r="38" spans="1:8" ht="18.75" thickBot="1">
      <c r="A38" s="182" t="s">
        <v>339</v>
      </c>
      <c r="B38" s="201" t="s">
        <v>26</v>
      </c>
      <c r="C38" s="201"/>
      <c r="D38" s="183" t="s">
        <v>38</v>
      </c>
      <c r="E38" s="184">
        <v>7.58</v>
      </c>
      <c r="F38" s="184">
        <f>E38*3</f>
        <v>22.740000000000002</v>
      </c>
      <c r="G38" s="184">
        <f>SUM(E38/2)</f>
        <v>3.79</v>
      </c>
      <c r="H38" s="197" t="s">
        <v>13</v>
      </c>
    </row>
    <row r="39" ht="18.75" thickBot="1"/>
    <row r="40" spans="1:8" s="137" customFormat="1" ht="16.5" thickBot="1">
      <c r="A40" s="350" t="s">
        <v>28</v>
      </c>
      <c r="B40" s="351"/>
      <c r="C40" s="351"/>
      <c r="D40" s="351"/>
      <c r="E40" s="351"/>
      <c r="F40" s="351"/>
      <c r="G40" s="351"/>
      <c r="H40" s="352"/>
    </row>
    <row r="41" spans="1:8" s="137" customFormat="1" ht="15">
      <c r="A41" s="312" t="s">
        <v>31</v>
      </c>
      <c r="B41" s="321"/>
      <c r="C41" s="321"/>
      <c r="D41" s="313"/>
      <c r="E41" s="211">
        <v>6.38</v>
      </c>
      <c r="F41" s="324" t="s">
        <v>32</v>
      </c>
      <c r="G41" s="313"/>
      <c r="H41" s="212"/>
    </row>
    <row r="42" spans="1:8" ht="18.75" thickBot="1">
      <c r="A42" s="322" t="s">
        <v>41</v>
      </c>
      <c r="B42" s="327"/>
      <c r="C42" s="327"/>
      <c r="D42" s="323"/>
      <c r="E42" s="250">
        <v>-0.87</v>
      </c>
      <c r="F42" s="326" t="s">
        <v>30</v>
      </c>
      <c r="G42" s="323"/>
      <c r="H42" s="178">
        <v>41852</v>
      </c>
    </row>
    <row r="43" spans="1:8" ht="18">
      <c r="A43" s="156"/>
      <c r="B43" s="156"/>
      <c r="C43" s="156"/>
      <c r="D43" s="152"/>
      <c r="E43" s="154"/>
      <c r="F43" s="156"/>
      <c r="G43" s="156"/>
      <c r="H43" s="155"/>
    </row>
    <row r="44" spans="1:8" ht="18.75" thickBot="1">
      <c r="A44" s="156"/>
      <c r="B44" s="156"/>
      <c r="C44" s="156"/>
      <c r="D44" s="152"/>
      <c r="E44" s="154"/>
      <c r="F44" s="156"/>
      <c r="G44" s="156"/>
      <c r="H44" s="155"/>
    </row>
    <row r="45" spans="1:8" ht="21" thickBot="1">
      <c r="A45" s="308" t="s">
        <v>42</v>
      </c>
      <c r="B45" s="309"/>
      <c r="C45" s="309"/>
      <c r="D45" s="309"/>
      <c r="E45" s="309"/>
      <c r="F45" s="309"/>
      <c r="G45" s="309"/>
      <c r="H45" s="310"/>
    </row>
    <row r="46" spans="1:8" ht="48" thickBot="1">
      <c r="A46" s="193" t="s">
        <v>292</v>
      </c>
      <c r="B46" s="194" t="s">
        <v>294</v>
      </c>
      <c r="C46" s="194" t="s">
        <v>296</v>
      </c>
      <c r="D46" s="194" t="s">
        <v>297</v>
      </c>
      <c r="E46" s="194" t="s">
        <v>298</v>
      </c>
      <c r="F46" s="194" t="s">
        <v>299</v>
      </c>
      <c r="G46" s="194" t="s">
        <v>300</v>
      </c>
      <c r="H46" s="195" t="s">
        <v>301</v>
      </c>
    </row>
    <row r="47" spans="1:8" ht="18">
      <c r="A47" s="189" t="s">
        <v>340</v>
      </c>
      <c r="B47" s="203" t="s">
        <v>43</v>
      </c>
      <c r="C47" s="190"/>
      <c r="D47" s="190" t="s">
        <v>44</v>
      </c>
      <c r="E47" s="191">
        <v>6.29</v>
      </c>
      <c r="F47" s="191">
        <f>E47*3</f>
        <v>18.87</v>
      </c>
      <c r="G47" s="191">
        <f>SUM(E47/2)</f>
        <v>3.145</v>
      </c>
      <c r="H47" s="192" t="s">
        <v>13</v>
      </c>
    </row>
    <row r="48" spans="1:8" ht="18.75" thickBot="1">
      <c r="A48" s="182" t="s">
        <v>340</v>
      </c>
      <c r="B48" s="196" t="s">
        <v>26</v>
      </c>
      <c r="C48" s="183"/>
      <c r="D48" s="183" t="s">
        <v>46</v>
      </c>
      <c r="E48" s="184">
        <v>6.29</v>
      </c>
      <c r="F48" s="184">
        <f>E48*3</f>
        <v>18.87</v>
      </c>
      <c r="G48" s="184">
        <f>SUM(E48/2)</f>
        <v>3.145</v>
      </c>
      <c r="H48" s="198">
        <v>1.5</v>
      </c>
    </row>
    <row r="49" spans="1:8" ht="18.75" thickBot="1">
      <c r="A49" s="147"/>
      <c r="B49" s="141"/>
      <c r="C49" s="141"/>
      <c r="D49" s="147"/>
      <c r="E49" s="142"/>
      <c r="F49" s="142"/>
      <c r="G49" s="142"/>
      <c r="H49" s="143"/>
    </row>
    <row r="50" spans="1:8" ht="21" thickBot="1">
      <c r="A50" s="308" t="s">
        <v>47</v>
      </c>
      <c r="B50" s="309"/>
      <c r="C50" s="309"/>
      <c r="D50" s="309"/>
      <c r="E50" s="309"/>
      <c r="F50" s="309"/>
      <c r="G50" s="309"/>
      <c r="H50" s="310"/>
    </row>
    <row r="51" spans="1:8" ht="48" thickBot="1">
      <c r="A51" s="193" t="s">
        <v>292</v>
      </c>
      <c r="B51" s="194" t="s">
        <v>294</v>
      </c>
      <c r="C51" s="194" t="s">
        <v>296</v>
      </c>
      <c r="D51" s="194" t="s">
        <v>297</v>
      </c>
      <c r="E51" s="194" t="s">
        <v>298</v>
      </c>
      <c r="F51" s="194" t="s">
        <v>299</v>
      </c>
      <c r="G51" s="194" t="s">
        <v>300</v>
      </c>
      <c r="H51" s="195" t="s">
        <v>301</v>
      </c>
    </row>
    <row r="52" spans="1:8" ht="18">
      <c r="A52" s="189" t="s">
        <v>341</v>
      </c>
      <c r="B52" s="203" t="s">
        <v>43</v>
      </c>
      <c r="C52" s="190"/>
      <c r="D52" s="190" t="s">
        <v>44</v>
      </c>
      <c r="E52" s="191">
        <v>7.29</v>
      </c>
      <c r="F52" s="191">
        <f>E52*3</f>
        <v>21.87</v>
      </c>
      <c r="G52" s="191">
        <f>SUM(E52/2)</f>
        <v>3.645</v>
      </c>
      <c r="H52" s="192" t="s">
        <v>13</v>
      </c>
    </row>
    <row r="53" spans="1:8" ht="18">
      <c r="A53" s="179" t="s">
        <v>341</v>
      </c>
      <c r="B53" s="158" t="s">
        <v>26</v>
      </c>
      <c r="C53" s="149"/>
      <c r="D53" s="149" t="s">
        <v>46</v>
      </c>
      <c r="E53" s="151">
        <v>7.29</v>
      </c>
      <c r="F53" s="151">
        <f>E53*3</f>
        <v>21.87</v>
      </c>
      <c r="G53" s="151">
        <f>SUM(E53/2)</f>
        <v>3.645</v>
      </c>
      <c r="H53" s="199">
        <v>1.5</v>
      </c>
    </row>
    <row r="54" spans="1:8" ht="18.75" thickBot="1">
      <c r="A54" s="304" t="s">
        <v>306</v>
      </c>
      <c r="B54" s="305"/>
      <c r="C54" s="305"/>
      <c r="D54" s="305"/>
      <c r="E54" s="305"/>
      <c r="F54" s="305"/>
      <c r="G54" s="305"/>
      <c r="H54" s="311"/>
    </row>
    <row r="55" spans="1:8" ht="18.75" thickBot="1">
      <c r="A55" s="156"/>
      <c r="B55" s="156"/>
      <c r="C55" s="156"/>
      <c r="D55" s="152"/>
      <c r="E55" s="154"/>
      <c r="F55" s="156"/>
      <c r="G55" s="156"/>
      <c r="H55" s="155"/>
    </row>
    <row r="56" spans="1:8" s="137" customFormat="1" ht="16.5" thickBot="1">
      <c r="A56" s="345" t="s">
        <v>28</v>
      </c>
      <c r="B56" s="348"/>
      <c r="C56" s="348"/>
      <c r="D56" s="348"/>
      <c r="E56" s="348"/>
      <c r="F56" s="348"/>
      <c r="G56" s="348"/>
      <c r="H56" s="349"/>
    </row>
    <row r="57" spans="1:8" s="137" customFormat="1" ht="15">
      <c r="A57" s="312" t="s">
        <v>31</v>
      </c>
      <c r="B57" s="321"/>
      <c r="C57" s="321"/>
      <c r="D57" s="313"/>
      <c r="E57" s="211">
        <v>6.38</v>
      </c>
      <c r="F57" s="324" t="s">
        <v>32</v>
      </c>
      <c r="G57" s="313"/>
      <c r="H57" s="212">
        <v>41000</v>
      </c>
    </row>
    <row r="58" spans="1:8" ht="18.75" thickBot="1">
      <c r="A58" s="322" t="s">
        <v>34</v>
      </c>
      <c r="B58" s="327"/>
      <c r="C58" s="327"/>
      <c r="D58" s="323"/>
      <c r="E58" s="250">
        <v>9.5</v>
      </c>
      <c r="F58" s="326" t="s">
        <v>32</v>
      </c>
      <c r="G58" s="323"/>
      <c r="H58" s="178"/>
    </row>
    <row r="59" spans="1:8" ht="18.75" thickBot="1">
      <c r="A59" s="140"/>
      <c r="B59" s="140"/>
      <c r="C59" s="140"/>
      <c r="D59" s="140"/>
      <c r="E59" s="139"/>
      <c r="F59" s="137"/>
      <c r="G59" s="138"/>
      <c r="H59" s="137"/>
    </row>
    <row r="60" spans="1:8" ht="21" thickBot="1">
      <c r="A60" s="308" t="s">
        <v>79</v>
      </c>
      <c r="B60" s="309"/>
      <c r="C60" s="309"/>
      <c r="D60" s="309"/>
      <c r="E60" s="309"/>
      <c r="F60" s="309"/>
      <c r="G60" s="309"/>
      <c r="H60" s="310"/>
    </row>
    <row r="61" spans="1:8" ht="18.75" thickBot="1">
      <c r="A61" s="314" t="s">
        <v>307</v>
      </c>
      <c r="B61" s="315"/>
      <c r="C61" s="206" t="s">
        <v>296</v>
      </c>
      <c r="D61" s="206" t="s">
        <v>9</v>
      </c>
      <c r="E61" s="329" t="s">
        <v>308</v>
      </c>
      <c r="F61" s="330"/>
      <c r="G61" s="330"/>
      <c r="H61" s="331"/>
    </row>
    <row r="62" spans="1:8" ht="18">
      <c r="A62" s="312" t="s">
        <v>52</v>
      </c>
      <c r="B62" s="313"/>
      <c r="C62" s="203"/>
      <c r="D62" s="204">
        <v>0.92</v>
      </c>
      <c r="E62" s="324" t="s">
        <v>53</v>
      </c>
      <c r="F62" s="321"/>
      <c r="G62" s="321"/>
      <c r="H62" s="325"/>
    </row>
    <row r="63" spans="1:8" ht="18">
      <c r="A63" s="293" t="s">
        <v>54</v>
      </c>
      <c r="B63" s="294"/>
      <c r="C63" s="158"/>
      <c r="D63" s="159">
        <v>6</v>
      </c>
      <c r="E63" s="297" t="s">
        <v>30</v>
      </c>
      <c r="F63" s="298"/>
      <c r="G63" s="298"/>
      <c r="H63" s="299"/>
    </row>
    <row r="64" spans="1:8" ht="18">
      <c r="A64" s="293" t="s">
        <v>55</v>
      </c>
      <c r="B64" s="294"/>
      <c r="C64" s="158"/>
      <c r="D64" s="159">
        <v>2.5</v>
      </c>
      <c r="E64" s="297" t="s">
        <v>56</v>
      </c>
      <c r="F64" s="298"/>
      <c r="G64" s="298"/>
      <c r="H64" s="299"/>
    </row>
    <row r="65" spans="1:8" ht="18">
      <c r="A65" s="293" t="s">
        <v>57</v>
      </c>
      <c r="B65" s="294"/>
      <c r="C65" s="153"/>
      <c r="D65" s="159">
        <v>1.13</v>
      </c>
      <c r="E65" s="160" t="s">
        <v>58</v>
      </c>
      <c r="F65" s="161"/>
      <c r="G65" s="161"/>
      <c r="H65" s="200"/>
    </row>
    <row r="66" spans="1:8" ht="18">
      <c r="A66" s="293" t="s">
        <v>59</v>
      </c>
      <c r="B66" s="294"/>
      <c r="C66" s="153"/>
      <c r="D66" s="159">
        <v>3.23</v>
      </c>
      <c r="E66" s="297" t="s">
        <v>60</v>
      </c>
      <c r="F66" s="298"/>
      <c r="G66" s="298"/>
      <c r="H66" s="299"/>
    </row>
    <row r="67" spans="1:8" ht="18">
      <c r="A67" s="293" t="s">
        <v>61</v>
      </c>
      <c r="B67" s="294"/>
      <c r="C67" s="158"/>
      <c r="D67" s="159">
        <v>15</v>
      </c>
      <c r="E67" s="297" t="s">
        <v>62</v>
      </c>
      <c r="F67" s="298"/>
      <c r="G67" s="298"/>
      <c r="H67" s="299"/>
    </row>
    <row r="68" spans="1:8" ht="18">
      <c r="A68" s="293" t="s">
        <v>63</v>
      </c>
      <c r="B68" s="294"/>
      <c r="C68" s="153"/>
      <c r="D68" s="159">
        <v>8</v>
      </c>
      <c r="E68" s="160" t="s">
        <v>64</v>
      </c>
      <c r="F68" s="161"/>
      <c r="G68" s="161"/>
      <c r="H68" s="200"/>
    </row>
    <row r="69" spans="1:8" ht="18">
      <c r="A69" s="293" t="s">
        <v>65</v>
      </c>
      <c r="B69" s="294"/>
      <c r="C69" s="153"/>
      <c r="D69" s="159">
        <v>11</v>
      </c>
      <c r="E69" s="160" t="s">
        <v>64</v>
      </c>
      <c r="F69" s="161"/>
      <c r="G69" s="161"/>
      <c r="H69" s="200"/>
    </row>
    <row r="70" spans="1:8" ht="18">
      <c r="A70" s="293" t="s">
        <v>66</v>
      </c>
      <c r="B70" s="294"/>
      <c r="C70" s="153"/>
      <c r="D70" s="159">
        <v>1.13</v>
      </c>
      <c r="E70" s="297" t="s">
        <v>58</v>
      </c>
      <c r="F70" s="298"/>
      <c r="G70" s="298"/>
      <c r="H70" s="299"/>
    </row>
    <row r="71" spans="1:8" ht="18.75" thickBot="1">
      <c r="A71" s="322" t="s">
        <v>67</v>
      </c>
      <c r="B71" s="323"/>
      <c r="C71" s="201"/>
      <c r="D71" s="202">
        <v>0.1</v>
      </c>
      <c r="E71" s="326" t="s">
        <v>68</v>
      </c>
      <c r="F71" s="327"/>
      <c r="G71" s="327"/>
      <c r="H71" s="328"/>
    </row>
    <row r="73" spans="1:3" ht="18">
      <c r="A73" s="145" t="s">
        <v>381</v>
      </c>
      <c r="B73" s="145"/>
      <c r="C73" s="145"/>
    </row>
    <row r="74" spans="1:3" ht="18">
      <c r="A74" s="145" t="s">
        <v>393</v>
      </c>
      <c r="B74" s="145"/>
      <c r="C74" s="145"/>
    </row>
    <row r="75" spans="1:3" ht="18">
      <c r="A75" s="145"/>
      <c r="B75" s="145"/>
      <c r="C75" s="145"/>
    </row>
    <row r="76" spans="1:3" ht="18">
      <c r="A76" s="145"/>
      <c r="B76" s="145"/>
      <c r="C76" s="145"/>
    </row>
    <row r="77" spans="1:3" ht="18">
      <c r="A77" s="145"/>
      <c r="B77" s="145"/>
      <c r="C77" s="145"/>
    </row>
    <row r="78" spans="1:3" ht="18">
      <c r="A78" s="145"/>
      <c r="B78" s="145"/>
      <c r="C78" s="145"/>
    </row>
    <row r="79" ht="18">
      <c r="A79" s="145"/>
    </row>
  </sheetData>
  <sheetProtection/>
  <mergeCells count="54">
    <mergeCell ref="A68:B68"/>
    <mergeCell ref="A69:B69"/>
    <mergeCell ref="A70:B70"/>
    <mergeCell ref="E70:H70"/>
    <mergeCell ref="A71:B71"/>
    <mergeCell ref="E71:H71"/>
    <mergeCell ref="A64:B64"/>
    <mergeCell ref="E64:H64"/>
    <mergeCell ref="A65:B65"/>
    <mergeCell ref="A66:B66"/>
    <mergeCell ref="E66:H66"/>
    <mergeCell ref="A67:B67"/>
    <mergeCell ref="E67:H67"/>
    <mergeCell ref="A60:H60"/>
    <mergeCell ref="A61:B61"/>
    <mergeCell ref="E61:H61"/>
    <mergeCell ref="A62:B62"/>
    <mergeCell ref="E62:H62"/>
    <mergeCell ref="A63:B63"/>
    <mergeCell ref="E63:H63"/>
    <mergeCell ref="A50:H50"/>
    <mergeCell ref="A54:H54"/>
    <mergeCell ref="A56:H56"/>
    <mergeCell ref="A57:D57"/>
    <mergeCell ref="F57:G57"/>
    <mergeCell ref="A58:D58"/>
    <mergeCell ref="F58:G58"/>
    <mergeCell ref="A40:H40"/>
    <mergeCell ref="A41:D41"/>
    <mergeCell ref="F41:G41"/>
    <mergeCell ref="A42:D42"/>
    <mergeCell ref="F42:G42"/>
    <mergeCell ref="A45:H45"/>
    <mergeCell ref="A27:D27"/>
    <mergeCell ref="F27:G27"/>
    <mergeCell ref="A28:D28"/>
    <mergeCell ref="F28:G28"/>
    <mergeCell ref="A30:H30"/>
    <mergeCell ref="A35:H35"/>
    <mergeCell ref="A9:H9"/>
    <mergeCell ref="A10:H10"/>
    <mergeCell ref="A24:H24"/>
    <mergeCell ref="A25:D25"/>
    <mergeCell ref="F25:G25"/>
    <mergeCell ref="A26:D26"/>
    <mergeCell ref="F26:G26"/>
    <mergeCell ref="A1:H1"/>
    <mergeCell ref="A2:H2"/>
    <mergeCell ref="A3:H3"/>
    <mergeCell ref="A6:H6"/>
    <mergeCell ref="A7:H7"/>
    <mergeCell ref="A8:H8"/>
    <mergeCell ref="A4:H4"/>
    <mergeCell ref="A5:H5"/>
  </mergeCells>
  <printOptions horizontalCentered="1"/>
  <pageMargins left="0.5" right="0.5" top="0.5" bottom="1" header="0.5" footer="0.25"/>
  <pageSetup fitToHeight="1" fitToWidth="1" horizontalDpi="600" verticalDpi="600" orientation="portrait" scale="44" r:id="rId3"/>
  <headerFooter alignWithMargins="0">
    <oddFooter>&amp;R&amp;F
&amp;D  &amp;T
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9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8" width="14.7109375" style="162" customWidth="1"/>
    <col min="9" max="16384" width="9.140625" style="162" customWidth="1"/>
  </cols>
  <sheetData>
    <row r="1" spans="1:8" ht="18">
      <c r="A1" s="306" t="s">
        <v>335</v>
      </c>
      <c r="B1" s="306"/>
      <c r="C1" s="306"/>
      <c r="D1" s="306"/>
      <c r="E1" s="306"/>
      <c r="F1" s="306"/>
      <c r="G1" s="306"/>
      <c r="H1" s="306"/>
    </row>
    <row r="2" spans="1:8" s="136" customFormat="1" ht="18">
      <c r="A2" s="306" t="s">
        <v>380</v>
      </c>
      <c r="B2" s="306"/>
      <c r="C2" s="306"/>
      <c r="D2" s="306"/>
      <c r="E2" s="306"/>
      <c r="F2" s="306"/>
      <c r="G2" s="306"/>
      <c r="H2" s="306"/>
    </row>
    <row r="3" spans="1:8" ht="18">
      <c r="A3" s="307" t="s">
        <v>356</v>
      </c>
      <c r="B3" s="307"/>
      <c r="C3" s="307"/>
      <c r="D3" s="307"/>
      <c r="E3" s="307"/>
      <c r="F3" s="307"/>
      <c r="G3" s="307"/>
      <c r="H3" s="307"/>
    </row>
    <row r="4" spans="1:8" ht="18">
      <c r="A4" s="307" t="s">
        <v>357</v>
      </c>
      <c r="B4" s="307"/>
      <c r="C4" s="307"/>
      <c r="D4" s="307"/>
      <c r="E4" s="307"/>
      <c r="F4" s="307"/>
      <c r="G4" s="307"/>
      <c r="H4" s="307"/>
    </row>
    <row r="5" spans="1:8" ht="18">
      <c r="A5" s="307" t="s">
        <v>358</v>
      </c>
      <c r="B5" s="307"/>
      <c r="C5" s="307"/>
      <c r="D5" s="307"/>
      <c r="E5" s="307"/>
      <c r="F5" s="307"/>
      <c r="G5" s="307"/>
      <c r="H5" s="307"/>
    </row>
    <row r="6" spans="1:8" ht="18">
      <c r="A6" s="307" t="s">
        <v>376</v>
      </c>
      <c r="B6" s="307"/>
      <c r="C6" s="307"/>
      <c r="D6" s="307"/>
      <c r="E6" s="307"/>
      <c r="F6" s="307"/>
      <c r="G6" s="307"/>
      <c r="H6" s="307"/>
    </row>
    <row r="7" spans="1:8" ht="18">
      <c r="A7" s="307" t="s">
        <v>336</v>
      </c>
      <c r="B7" s="307"/>
      <c r="C7" s="307"/>
      <c r="D7" s="307"/>
      <c r="E7" s="307"/>
      <c r="F7" s="307"/>
      <c r="G7" s="307"/>
      <c r="H7" s="307"/>
    </row>
    <row r="8" spans="1:8" ht="18">
      <c r="A8" s="307" t="s">
        <v>290</v>
      </c>
      <c r="B8" s="307"/>
      <c r="C8" s="307"/>
      <c r="D8" s="307"/>
      <c r="E8" s="307"/>
      <c r="F8" s="307"/>
      <c r="G8" s="307"/>
      <c r="H8" s="307"/>
    </row>
    <row r="9" spans="1:8" ht="18">
      <c r="A9" s="307" t="s">
        <v>312</v>
      </c>
      <c r="B9" s="307"/>
      <c r="C9" s="307"/>
      <c r="D9" s="307"/>
      <c r="E9" s="307"/>
      <c r="F9" s="307"/>
      <c r="G9" s="307"/>
      <c r="H9" s="307"/>
    </row>
    <row r="13" ht="12.75"/>
  </sheetData>
  <sheetProtection/>
  <mergeCells count="9">
    <mergeCell ref="A9:H9"/>
    <mergeCell ref="A1:H1"/>
    <mergeCell ref="A2:H2"/>
    <mergeCell ref="A3:H3"/>
    <mergeCell ref="A6:H6"/>
    <mergeCell ref="A7:H7"/>
    <mergeCell ref="A8:H8"/>
    <mergeCell ref="A4:H4"/>
    <mergeCell ref="A5:H5"/>
  </mergeCells>
  <printOptions horizontalCentered="1"/>
  <pageMargins left="0.5" right="0.5" top="0.5" bottom="1" header="0.5" footer="0.25"/>
  <pageSetup fitToHeight="1" fitToWidth="1" horizontalDpi="600" verticalDpi="600" orientation="portrait" scale="82" r:id="rId2"/>
  <headerFooter alignWithMargins="0">
    <oddFooter>&amp;R&amp;F
&amp;D  &amp;T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7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9.140625" style="136" customWidth="1"/>
    <col min="2" max="2" width="22.57421875" style="136" customWidth="1"/>
    <col min="3" max="3" width="18.8515625" style="136" bestFit="1" customWidth="1"/>
    <col min="4" max="4" width="28.7109375" style="136" bestFit="1" customWidth="1"/>
    <col min="5" max="5" width="11.7109375" style="136" customWidth="1"/>
    <col min="6" max="6" width="12.57421875" style="136" customWidth="1"/>
    <col min="7" max="7" width="11.7109375" style="136" customWidth="1"/>
    <col min="8" max="8" width="14.421875" style="136" customWidth="1"/>
    <col min="9" max="16384" width="9.140625" style="136" customWidth="1"/>
  </cols>
  <sheetData>
    <row r="1" spans="1:8" ht="18">
      <c r="A1" s="306" t="s">
        <v>342</v>
      </c>
      <c r="B1" s="306"/>
      <c r="C1" s="306"/>
      <c r="D1" s="306"/>
      <c r="E1" s="306"/>
      <c r="F1" s="306"/>
      <c r="G1" s="306"/>
      <c r="H1" s="306"/>
    </row>
    <row r="2" spans="1:8" ht="18">
      <c r="A2" s="306" t="s">
        <v>377</v>
      </c>
      <c r="B2" s="306"/>
      <c r="C2" s="306"/>
      <c r="D2" s="306"/>
      <c r="E2" s="306"/>
      <c r="F2" s="306"/>
      <c r="G2" s="306"/>
      <c r="H2" s="306"/>
    </row>
    <row r="3" spans="1:8" ht="18">
      <c r="A3" s="400" t="s">
        <v>71</v>
      </c>
      <c r="B3" s="400"/>
      <c r="C3" s="400"/>
      <c r="D3" s="400"/>
      <c r="E3" s="400"/>
      <c r="F3" s="400"/>
      <c r="G3" s="400"/>
      <c r="H3" s="400"/>
    </row>
    <row r="4" spans="1:8" s="162" customFormat="1" ht="18">
      <c r="A4" s="307" t="s">
        <v>360</v>
      </c>
      <c r="B4" s="307"/>
      <c r="C4" s="307"/>
      <c r="D4" s="307"/>
      <c r="E4" s="307"/>
      <c r="F4" s="307"/>
      <c r="G4" s="307"/>
      <c r="H4" s="307"/>
    </row>
    <row r="5" spans="1:8" s="162" customFormat="1" ht="18">
      <c r="A5" s="251"/>
      <c r="B5" s="251"/>
      <c r="C5" s="252"/>
      <c r="D5" s="252" t="s">
        <v>343</v>
      </c>
      <c r="E5" s="252"/>
      <c r="F5" s="252"/>
      <c r="G5" s="251"/>
      <c r="H5" s="251"/>
    </row>
    <row r="6" spans="1:8" ht="18">
      <c r="A6" s="307" t="s">
        <v>321</v>
      </c>
      <c r="B6" s="307"/>
      <c r="C6" s="307"/>
      <c r="D6" s="307"/>
      <c r="E6" s="307"/>
      <c r="F6" s="307"/>
      <c r="G6" s="307"/>
      <c r="H6" s="307"/>
    </row>
    <row r="7" spans="1:8" ht="18">
      <c r="A7" s="307" t="s">
        <v>322</v>
      </c>
      <c r="B7" s="307"/>
      <c r="C7" s="307"/>
      <c r="D7" s="307"/>
      <c r="E7" s="307"/>
      <c r="F7" s="307"/>
      <c r="G7" s="307"/>
      <c r="H7" s="307"/>
    </row>
    <row r="8" spans="1:8" ht="18">
      <c r="A8" s="307" t="s">
        <v>290</v>
      </c>
      <c r="B8" s="307"/>
      <c r="C8" s="307"/>
      <c r="D8" s="307"/>
      <c r="E8" s="307"/>
      <c r="F8" s="307"/>
      <c r="G8" s="307"/>
      <c r="H8" s="307"/>
    </row>
    <row r="9" spans="1:8" ht="18.75" thickBot="1">
      <c r="A9" s="307" t="s">
        <v>323</v>
      </c>
      <c r="B9" s="307"/>
      <c r="C9" s="307"/>
      <c r="D9" s="307"/>
      <c r="E9" s="307"/>
      <c r="F9" s="307"/>
      <c r="G9" s="307"/>
      <c r="H9" s="307"/>
    </row>
    <row r="10" spans="1:9" s="134" customFormat="1" ht="21" thickBot="1">
      <c r="A10" s="308" t="s">
        <v>2</v>
      </c>
      <c r="B10" s="309"/>
      <c r="C10" s="309"/>
      <c r="D10" s="309"/>
      <c r="E10" s="309"/>
      <c r="F10" s="309"/>
      <c r="G10" s="309"/>
      <c r="H10" s="310"/>
      <c r="I10" s="135"/>
    </row>
    <row r="11" spans="1:9" s="134" customFormat="1" ht="48" thickBot="1">
      <c r="A11" s="193" t="s">
        <v>292</v>
      </c>
      <c r="B11" s="194" t="s">
        <v>294</v>
      </c>
      <c r="C11" s="194" t="s">
        <v>296</v>
      </c>
      <c r="D11" s="194" t="s">
        <v>297</v>
      </c>
      <c r="E11" s="194" t="s">
        <v>298</v>
      </c>
      <c r="F11" s="194" t="s">
        <v>299</v>
      </c>
      <c r="G11" s="194" t="s">
        <v>300</v>
      </c>
      <c r="H11" s="195" t="s">
        <v>301</v>
      </c>
      <c r="I11" s="135"/>
    </row>
    <row r="12" spans="1:9" s="134" customFormat="1" ht="20.25">
      <c r="A12" s="189" t="s">
        <v>333</v>
      </c>
      <c r="B12" s="240" t="s">
        <v>244</v>
      </c>
      <c r="C12" s="218" t="s">
        <v>92</v>
      </c>
      <c r="D12" s="218" t="s">
        <v>253</v>
      </c>
      <c r="E12" s="219">
        <v>5.14</v>
      </c>
      <c r="F12" s="232">
        <f aca="true" t="shared" si="0" ref="F12:F19">E12*3</f>
        <v>15.419999999999998</v>
      </c>
      <c r="G12" s="232">
        <f aca="true" t="shared" si="1" ref="G12:G19">E12/4.333</f>
        <v>1.186245095776598</v>
      </c>
      <c r="H12" s="233" t="s">
        <v>13</v>
      </c>
      <c r="I12" s="262"/>
    </row>
    <row r="13" spans="1:9" s="134" customFormat="1" ht="20.25">
      <c r="A13" s="179" t="s">
        <v>333</v>
      </c>
      <c r="B13" s="168" t="s">
        <v>20</v>
      </c>
      <c r="C13" s="165" t="s">
        <v>93</v>
      </c>
      <c r="D13" s="165" t="s">
        <v>254</v>
      </c>
      <c r="E13" s="167">
        <v>10.27</v>
      </c>
      <c r="F13" s="171">
        <f t="shared" si="0"/>
        <v>30.81</v>
      </c>
      <c r="G13" s="171">
        <f t="shared" si="1"/>
        <v>2.370182321717055</v>
      </c>
      <c r="H13" s="253" t="s">
        <v>13</v>
      </c>
      <c r="I13" s="262"/>
    </row>
    <row r="14" spans="1:9" s="134" customFormat="1" ht="20.25">
      <c r="A14" s="179" t="s">
        <v>333</v>
      </c>
      <c r="B14" s="168" t="s">
        <v>22</v>
      </c>
      <c r="C14" s="165" t="s">
        <v>245</v>
      </c>
      <c r="D14" s="165" t="s">
        <v>23</v>
      </c>
      <c r="E14" s="167">
        <v>17.09</v>
      </c>
      <c r="F14" s="171">
        <f t="shared" si="0"/>
        <v>51.269999999999996</v>
      </c>
      <c r="G14" s="171">
        <f t="shared" si="1"/>
        <v>3.9441495499653816</v>
      </c>
      <c r="H14" s="253" t="s">
        <v>13</v>
      </c>
      <c r="I14" s="262"/>
    </row>
    <row r="15" spans="1:9" s="134" customFormat="1" ht="20.25">
      <c r="A15" s="179" t="s">
        <v>333</v>
      </c>
      <c r="B15" s="168" t="s">
        <v>255</v>
      </c>
      <c r="C15" s="165" t="s">
        <v>246</v>
      </c>
      <c r="D15" s="165" t="s">
        <v>23</v>
      </c>
      <c r="E15" s="171">
        <v>37.38</v>
      </c>
      <c r="F15" s="171">
        <f t="shared" si="0"/>
        <v>112.14000000000001</v>
      </c>
      <c r="G15" s="171">
        <f t="shared" si="1"/>
        <v>8.626817447495961</v>
      </c>
      <c r="H15" s="253" t="s">
        <v>13</v>
      </c>
      <c r="I15" s="262"/>
    </row>
    <row r="16" spans="1:9" s="134" customFormat="1" ht="20.25">
      <c r="A16" s="179" t="s">
        <v>333</v>
      </c>
      <c r="B16" s="168" t="s">
        <v>247</v>
      </c>
      <c r="C16" s="165" t="s">
        <v>248</v>
      </c>
      <c r="D16" s="165" t="s">
        <v>249</v>
      </c>
      <c r="E16" s="167">
        <v>24.76</v>
      </c>
      <c r="F16" s="171">
        <f t="shared" si="0"/>
        <v>74.28</v>
      </c>
      <c r="G16" s="171">
        <f t="shared" si="1"/>
        <v>5.714285714285714</v>
      </c>
      <c r="H16" s="253" t="s">
        <v>13</v>
      </c>
      <c r="I16" s="262"/>
    </row>
    <row r="17" spans="1:9" s="134" customFormat="1" ht="20.25">
      <c r="A17" s="179" t="s">
        <v>333</v>
      </c>
      <c r="B17" s="168" t="s">
        <v>256</v>
      </c>
      <c r="C17" s="165" t="s">
        <v>250</v>
      </c>
      <c r="D17" s="165" t="s">
        <v>249</v>
      </c>
      <c r="E17" s="171">
        <v>54.16</v>
      </c>
      <c r="F17" s="171">
        <f t="shared" si="0"/>
        <v>162.48</v>
      </c>
      <c r="G17" s="171">
        <f t="shared" si="1"/>
        <v>12.499423032540964</v>
      </c>
      <c r="H17" s="253" t="s">
        <v>13</v>
      </c>
      <c r="I17" s="262"/>
    </row>
    <row r="18" spans="1:9" s="134" customFormat="1" ht="20.25">
      <c r="A18" s="179" t="s">
        <v>333</v>
      </c>
      <c r="B18" s="168" t="s">
        <v>279</v>
      </c>
      <c r="C18" s="165" t="s">
        <v>251</v>
      </c>
      <c r="D18" s="165" t="s">
        <v>25</v>
      </c>
      <c r="E18" s="167">
        <v>37.47</v>
      </c>
      <c r="F18" s="171">
        <f t="shared" si="0"/>
        <v>112.41</v>
      </c>
      <c r="G18" s="171">
        <f t="shared" si="1"/>
        <v>8.647588276021231</v>
      </c>
      <c r="H18" s="253" t="s">
        <v>13</v>
      </c>
      <c r="I18" s="262"/>
    </row>
    <row r="19" spans="1:9" s="134" customFormat="1" ht="21" thickBot="1">
      <c r="A19" s="182" t="s">
        <v>333</v>
      </c>
      <c r="B19" s="242" t="s">
        <v>280</v>
      </c>
      <c r="C19" s="209" t="s">
        <v>252</v>
      </c>
      <c r="D19" s="209" t="s">
        <v>27</v>
      </c>
      <c r="E19" s="210">
        <v>56.2</v>
      </c>
      <c r="F19" s="235">
        <f t="shared" si="0"/>
        <v>168.60000000000002</v>
      </c>
      <c r="G19" s="235">
        <f t="shared" si="1"/>
        <v>12.970228479113779</v>
      </c>
      <c r="H19" s="254" t="s">
        <v>13</v>
      </c>
      <c r="I19" s="262"/>
    </row>
    <row r="20" spans="1:9" s="134" customFormat="1" ht="21" thickBot="1">
      <c r="A20" s="144"/>
      <c r="B20" s="144"/>
      <c r="C20" s="144"/>
      <c r="D20" s="144"/>
      <c r="E20" s="144"/>
      <c r="F20" s="144"/>
      <c r="G20" s="144"/>
      <c r="H20" s="145"/>
      <c r="I20" s="135"/>
    </row>
    <row r="21" spans="1:8" s="137" customFormat="1" ht="16.5" thickBot="1">
      <c r="A21" s="345" t="s">
        <v>28</v>
      </c>
      <c r="B21" s="348"/>
      <c r="C21" s="348"/>
      <c r="D21" s="348"/>
      <c r="E21" s="348"/>
      <c r="F21" s="348"/>
      <c r="G21" s="348"/>
      <c r="H21" s="349"/>
    </row>
    <row r="22" spans="1:8" s="137" customFormat="1" ht="15">
      <c r="A22" s="312" t="s">
        <v>29</v>
      </c>
      <c r="B22" s="321"/>
      <c r="C22" s="321"/>
      <c r="D22" s="313"/>
      <c r="E22" s="211">
        <v>0.84</v>
      </c>
      <c r="F22" s="295" t="s">
        <v>30</v>
      </c>
      <c r="G22" s="295"/>
      <c r="H22" s="212">
        <v>42095</v>
      </c>
    </row>
    <row r="23" spans="1:9" s="137" customFormat="1" ht="18">
      <c r="A23" s="293" t="s">
        <v>392</v>
      </c>
      <c r="B23" s="298"/>
      <c r="C23" s="298"/>
      <c r="D23" s="294"/>
      <c r="E23" s="290">
        <v>22.55</v>
      </c>
      <c r="F23" s="297" t="s">
        <v>32</v>
      </c>
      <c r="G23" s="294"/>
      <c r="H23" s="176"/>
      <c r="I23" s="136" t="s">
        <v>40</v>
      </c>
    </row>
    <row r="24" spans="1:9" s="137" customFormat="1" ht="15.75" thickBot="1">
      <c r="A24" s="322" t="s">
        <v>33</v>
      </c>
      <c r="B24" s="327"/>
      <c r="C24" s="327"/>
      <c r="D24" s="323"/>
      <c r="E24" s="291">
        <v>3.6</v>
      </c>
      <c r="F24" s="326" t="s">
        <v>32</v>
      </c>
      <c r="G24" s="323"/>
      <c r="H24" s="178"/>
      <c r="I24" s="137" t="s">
        <v>40</v>
      </c>
    </row>
    <row r="25" ht="18.75" thickBot="1"/>
    <row r="26" spans="1:8" ht="21" thickBot="1">
      <c r="A26" s="308" t="s">
        <v>35</v>
      </c>
      <c r="B26" s="309"/>
      <c r="C26" s="309"/>
      <c r="D26" s="309"/>
      <c r="E26" s="309"/>
      <c r="F26" s="309"/>
      <c r="G26" s="309"/>
      <c r="H26" s="310"/>
    </row>
    <row r="27" spans="1:8" ht="48" thickBot="1">
      <c r="A27" s="193" t="s">
        <v>292</v>
      </c>
      <c r="B27" s="194" t="s">
        <v>294</v>
      </c>
      <c r="C27" s="194" t="s">
        <v>296</v>
      </c>
      <c r="D27" s="194" t="s">
        <v>297</v>
      </c>
      <c r="E27" s="194" t="s">
        <v>298</v>
      </c>
      <c r="F27" s="194" t="s">
        <v>299</v>
      </c>
      <c r="G27" s="194" t="s">
        <v>300</v>
      </c>
      <c r="H27" s="195" t="s">
        <v>301</v>
      </c>
    </row>
    <row r="28" spans="1:8" ht="18">
      <c r="A28" s="243" t="s">
        <v>334</v>
      </c>
      <c r="B28" s="244" t="s">
        <v>283</v>
      </c>
      <c r="C28" s="245" t="s">
        <v>257</v>
      </c>
      <c r="D28" s="244" t="s">
        <v>258</v>
      </c>
      <c r="E28" s="246">
        <f>SUM(F28/2)</f>
        <v>0</v>
      </c>
      <c r="F28" s="246">
        <v>0</v>
      </c>
      <c r="G28" s="246">
        <f>SUM(E28/2)</f>
        <v>0</v>
      </c>
      <c r="H28" s="247" t="s">
        <v>13</v>
      </c>
    </row>
    <row r="29" spans="1:8" ht="18">
      <c r="A29" s="149" t="s">
        <v>334</v>
      </c>
      <c r="B29" s="170" t="s">
        <v>284</v>
      </c>
      <c r="C29" s="172" t="s">
        <v>260</v>
      </c>
      <c r="D29" s="170" t="s">
        <v>258</v>
      </c>
      <c r="E29" s="171">
        <v>2.9</v>
      </c>
      <c r="F29" s="171">
        <f>E29*3</f>
        <v>8.7</v>
      </c>
      <c r="G29" s="171">
        <f>SUM(E29/2)</f>
        <v>1.45</v>
      </c>
      <c r="H29" s="172" t="s">
        <v>13</v>
      </c>
    </row>
    <row r="30" spans="1:8" ht="18.75" thickBot="1">
      <c r="A30" s="284" t="s">
        <v>387</v>
      </c>
      <c r="B30" s="285" t="s">
        <v>284</v>
      </c>
      <c r="C30" s="286" t="s">
        <v>370</v>
      </c>
      <c r="D30" s="285" t="s">
        <v>388</v>
      </c>
      <c r="E30" s="287">
        <v>5.8</v>
      </c>
      <c r="F30" s="287">
        <f>E30*3</f>
        <v>17.4</v>
      </c>
      <c r="G30" s="287">
        <f>SUM(E30/2)</f>
        <v>2.9</v>
      </c>
      <c r="H30" s="288" t="s">
        <v>13</v>
      </c>
    </row>
    <row r="31" spans="1:8" ht="21" thickBot="1">
      <c r="A31" s="308" t="s">
        <v>326</v>
      </c>
      <c r="B31" s="309"/>
      <c r="C31" s="309"/>
      <c r="D31" s="309"/>
      <c r="E31" s="309"/>
      <c r="F31" s="309"/>
      <c r="G31" s="309"/>
      <c r="H31" s="310"/>
    </row>
    <row r="32" spans="1:8" ht="48" thickBot="1">
      <c r="A32" s="193" t="s">
        <v>292</v>
      </c>
      <c r="B32" s="194" t="s">
        <v>294</v>
      </c>
      <c r="C32" s="194" t="s">
        <v>296</v>
      </c>
      <c r="D32" s="194" t="s">
        <v>297</v>
      </c>
      <c r="E32" s="194" t="s">
        <v>298</v>
      </c>
      <c r="F32" s="194" t="s">
        <v>299</v>
      </c>
      <c r="G32" s="194" t="s">
        <v>300</v>
      </c>
      <c r="H32" s="195" t="s">
        <v>301</v>
      </c>
    </row>
    <row r="33" spans="1:8" ht="18">
      <c r="A33" s="243" t="s">
        <v>13</v>
      </c>
      <c r="B33" s="248" t="s">
        <v>13</v>
      </c>
      <c r="C33" s="248" t="s">
        <v>13</v>
      </c>
      <c r="D33" s="248" t="s">
        <v>13</v>
      </c>
      <c r="E33" s="248" t="s">
        <v>13</v>
      </c>
      <c r="F33" s="248" t="s">
        <v>13</v>
      </c>
      <c r="G33" s="248" t="s">
        <v>13</v>
      </c>
      <c r="H33" s="249" t="s">
        <v>13</v>
      </c>
    </row>
    <row r="34" spans="1:8" ht="18.75" thickBot="1">
      <c r="A34" s="182" t="s">
        <v>13</v>
      </c>
      <c r="B34" s="183" t="s">
        <v>13</v>
      </c>
      <c r="C34" s="183" t="s">
        <v>13</v>
      </c>
      <c r="D34" s="183" t="s">
        <v>13</v>
      </c>
      <c r="E34" s="183" t="s">
        <v>13</v>
      </c>
      <c r="F34" s="183" t="s">
        <v>13</v>
      </c>
      <c r="G34" s="183" t="s">
        <v>13</v>
      </c>
      <c r="H34" s="197" t="s">
        <v>13</v>
      </c>
    </row>
    <row r="35" ht="18.75" thickBot="1"/>
    <row r="36" spans="1:8" s="137" customFormat="1" ht="16.5" thickBot="1">
      <c r="A36" s="350" t="s">
        <v>28</v>
      </c>
      <c r="B36" s="351"/>
      <c r="C36" s="351"/>
      <c r="D36" s="351"/>
      <c r="E36" s="351"/>
      <c r="F36" s="351"/>
      <c r="G36" s="351"/>
      <c r="H36" s="352"/>
    </row>
    <row r="37" spans="1:9" ht="18.75" thickBot="1">
      <c r="A37" s="293" t="s">
        <v>392</v>
      </c>
      <c r="B37" s="298"/>
      <c r="C37" s="298"/>
      <c r="D37" s="294"/>
      <c r="E37" s="216">
        <v>22.55</v>
      </c>
      <c r="F37" s="335" t="s">
        <v>32</v>
      </c>
      <c r="G37" s="335"/>
      <c r="H37" s="217"/>
      <c r="I37" s="136" t="s">
        <v>40</v>
      </c>
    </row>
    <row r="38" spans="1:8" ht="18">
      <c r="A38" s="156"/>
      <c r="B38" s="156"/>
      <c r="C38" s="156"/>
      <c r="D38" s="152"/>
      <c r="E38" s="154"/>
      <c r="F38" s="156"/>
      <c r="G38" s="156"/>
      <c r="H38" s="155"/>
    </row>
    <row r="39" spans="1:8" ht="18.75" thickBot="1">
      <c r="A39" s="156"/>
      <c r="B39" s="156"/>
      <c r="C39" s="156"/>
      <c r="D39" s="152"/>
      <c r="E39" s="154"/>
      <c r="F39" s="156"/>
      <c r="G39" s="156"/>
      <c r="H39" s="155"/>
    </row>
    <row r="40" spans="1:8" ht="21" thickBot="1">
      <c r="A40" s="308" t="s">
        <v>379</v>
      </c>
      <c r="B40" s="309"/>
      <c r="C40" s="309"/>
      <c r="D40" s="309"/>
      <c r="E40" s="309"/>
      <c r="F40" s="309"/>
      <c r="G40" s="309"/>
      <c r="H40" s="310"/>
    </row>
    <row r="41" spans="1:8" ht="48" thickBot="1">
      <c r="A41" s="193" t="s">
        <v>292</v>
      </c>
      <c r="B41" s="194" t="s">
        <v>294</v>
      </c>
      <c r="C41" s="194" t="s">
        <v>296</v>
      </c>
      <c r="D41" s="194" t="s">
        <v>297</v>
      </c>
      <c r="E41" s="194" t="s">
        <v>298</v>
      </c>
      <c r="F41" s="194" t="s">
        <v>299</v>
      </c>
      <c r="G41" s="194" t="s">
        <v>300</v>
      </c>
      <c r="H41" s="195" t="s">
        <v>301</v>
      </c>
    </row>
    <row r="42" spans="1:8" ht="18">
      <c r="A42" s="189" t="s">
        <v>328</v>
      </c>
      <c r="B42" s="237" t="s">
        <v>285</v>
      </c>
      <c r="C42" s="231" t="s">
        <v>163</v>
      </c>
      <c r="D42" s="237" t="s">
        <v>268</v>
      </c>
      <c r="E42" s="241">
        <v>0</v>
      </c>
      <c r="F42" s="241">
        <v>0</v>
      </c>
      <c r="G42" s="241">
        <v>0</v>
      </c>
      <c r="H42" s="233" t="s">
        <v>13</v>
      </c>
    </row>
    <row r="43" spans="1:8" ht="18">
      <c r="A43" s="179" t="s">
        <v>328</v>
      </c>
      <c r="B43" s="170" t="s">
        <v>270</v>
      </c>
      <c r="C43" s="172" t="s">
        <v>262</v>
      </c>
      <c r="D43" s="170" t="s">
        <v>269</v>
      </c>
      <c r="E43" s="171">
        <v>6.74</v>
      </c>
      <c r="F43" s="171">
        <f>E43*3</f>
        <v>20.22</v>
      </c>
      <c r="G43" s="171">
        <f>SUM(E43/2)</f>
        <v>3.37</v>
      </c>
      <c r="H43" s="238" t="s">
        <v>13</v>
      </c>
    </row>
    <row r="44" spans="1:8" ht="18">
      <c r="A44" s="179" t="s">
        <v>328</v>
      </c>
      <c r="B44" s="170" t="s">
        <v>286</v>
      </c>
      <c r="C44" s="172" t="s">
        <v>263</v>
      </c>
      <c r="D44" s="170" t="s">
        <v>91</v>
      </c>
      <c r="E44" s="171">
        <v>13.48</v>
      </c>
      <c r="F44" s="171">
        <f>E44*3</f>
        <v>40.44</v>
      </c>
      <c r="G44" s="171">
        <f>SUM(E44/2)</f>
        <v>6.74</v>
      </c>
      <c r="H44" s="238" t="s">
        <v>13</v>
      </c>
    </row>
    <row r="45" spans="1:8" ht="18.75" thickBot="1">
      <c r="A45" s="182" t="s">
        <v>328</v>
      </c>
      <c r="B45" s="239" t="s">
        <v>287</v>
      </c>
      <c r="C45" s="234" t="s">
        <v>264</v>
      </c>
      <c r="D45" s="239" t="s">
        <v>46</v>
      </c>
      <c r="E45" s="235">
        <v>20.22</v>
      </c>
      <c r="F45" s="235">
        <f>E45*3</f>
        <v>60.66</v>
      </c>
      <c r="G45" s="235">
        <f>SUM(E45/2)</f>
        <v>10.11</v>
      </c>
      <c r="H45" s="236" t="s">
        <v>13</v>
      </c>
    </row>
    <row r="46" spans="1:8" ht="18.75" thickBot="1">
      <c r="A46" s="147"/>
      <c r="B46" s="141"/>
      <c r="C46" s="141"/>
      <c r="D46" s="147"/>
      <c r="E46" s="142"/>
      <c r="F46" s="142"/>
      <c r="G46" s="142"/>
      <c r="H46" s="143"/>
    </row>
    <row r="47" spans="1:8" ht="21" thickBot="1">
      <c r="A47" s="308" t="s">
        <v>327</v>
      </c>
      <c r="B47" s="309"/>
      <c r="C47" s="309"/>
      <c r="D47" s="309"/>
      <c r="E47" s="309"/>
      <c r="F47" s="309"/>
      <c r="G47" s="309"/>
      <c r="H47" s="310"/>
    </row>
    <row r="48" spans="1:8" ht="48" thickBot="1">
      <c r="A48" s="193" t="s">
        <v>292</v>
      </c>
      <c r="B48" s="194" t="s">
        <v>294</v>
      </c>
      <c r="C48" s="194" t="s">
        <v>296</v>
      </c>
      <c r="D48" s="194" t="s">
        <v>297</v>
      </c>
      <c r="E48" s="194" t="s">
        <v>298</v>
      </c>
      <c r="F48" s="194" t="s">
        <v>299</v>
      </c>
      <c r="G48" s="194" t="s">
        <v>300</v>
      </c>
      <c r="H48" s="195" t="s">
        <v>301</v>
      </c>
    </row>
    <row r="49" spans="1:8" ht="18">
      <c r="A49" s="189" t="s">
        <v>13</v>
      </c>
      <c r="B49" s="190" t="s">
        <v>13</v>
      </c>
      <c r="C49" s="190" t="s">
        <v>13</v>
      </c>
      <c r="D49" s="190" t="s">
        <v>13</v>
      </c>
      <c r="E49" s="190" t="s">
        <v>13</v>
      </c>
      <c r="F49" s="190" t="s">
        <v>13</v>
      </c>
      <c r="G49" s="190" t="s">
        <v>13</v>
      </c>
      <c r="H49" s="192" t="s">
        <v>13</v>
      </c>
    </row>
    <row r="50" spans="1:8" ht="18.75" thickBot="1">
      <c r="A50" s="182" t="s">
        <v>13</v>
      </c>
      <c r="B50" s="183" t="s">
        <v>13</v>
      </c>
      <c r="C50" s="183" t="s">
        <v>13</v>
      </c>
      <c r="D50" s="183" t="s">
        <v>13</v>
      </c>
      <c r="E50" s="183" t="s">
        <v>13</v>
      </c>
      <c r="F50" s="183" t="s">
        <v>13</v>
      </c>
      <c r="G50" s="183" t="s">
        <v>13</v>
      </c>
      <c r="H50" s="197" t="s">
        <v>13</v>
      </c>
    </row>
    <row r="51" spans="1:8" ht="18.75" thickBot="1">
      <c r="A51" s="156"/>
      <c r="B51" s="156"/>
      <c r="C51" s="156"/>
      <c r="D51" s="152"/>
      <c r="E51" s="154"/>
      <c r="F51" s="156"/>
      <c r="G51" s="156"/>
      <c r="H51" s="155"/>
    </row>
    <row r="52" spans="1:8" s="137" customFormat="1" ht="16.5" thickBot="1">
      <c r="A52" s="345" t="s">
        <v>28</v>
      </c>
      <c r="B52" s="348"/>
      <c r="C52" s="348"/>
      <c r="D52" s="348"/>
      <c r="E52" s="348"/>
      <c r="F52" s="348"/>
      <c r="G52" s="348"/>
      <c r="H52" s="349"/>
    </row>
    <row r="53" spans="1:9" ht="18.75" thickBot="1">
      <c r="A53" s="293" t="s">
        <v>392</v>
      </c>
      <c r="B53" s="298"/>
      <c r="C53" s="298"/>
      <c r="D53" s="294"/>
      <c r="E53" s="292">
        <v>22.55</v>
      </c>
      <c r="F53" s="344" t="s">
        <v>32</v>
      </c>
      <c r="G53" s="343"/>
      <c r="H53" s="215"/>
      <c r="I53" s="136" t="s">
        <v>40</v>
      </c>
    </row>
    <row r="54" spans="1:8" ht="18.75" thickBot="1">
      <c r="A54" s="140"/>
      <c r="B54" s="140"/>
      <c r="C54" s="140"/>
      <c r="D54" s="140"/>
      <c r="E54" s="139"/>
      <c r="F54" s="137"/>
      <c r="G54" s="138"/>
      <c r="H54" s="137"/>
    </row>
    <row r="55" spans="1:8" ht="21" thickBot="1">
      <c r="A55" s="308" t="s">
        <v>79</v>
      </c>
      <c r="B55" s="309"/>
      <c r="C55" s="309"/>
      <c r="D55" s="309"/>
      <c r="E55" s="309"/>
      <c r="F55" s="309"/>
      <c r="G55" s="309"/>
      <c r="H55" s="310"/>
    </row>
    <row r="56" spans="1:8" ht="18">
      <c r="A56" s="401" t="s">
        <v>307</v>
      </c>
      <c r="B56" s="402"/>
      <c r="C56" s="213" t="s">
        <v>296</v>
      </c>
      <c r="D56" s="213" t="s">
        <v>9</v>
      </c>
      <c r="E56" s="401" t="s">
        <v>308</v>
      </c>
      <c r="F56" s="403"/>
      <c r="G56" s="403"/>
      <c r="H56" s="402"/>
    </row>
    <row r="57" spans="1:8" ht="18">
      <c r="A57" s="297" t="s">
        <v>52</v>
      </c>
      <c r="B57" s="294"/>
      <c r="C57" s="148"/>
      <c r="D57" s="159">
        <v>2.41</v>
      </c>
      <c r="E57" s="297" t="s">
        <v>53</v>
      </c>
      <c r="F57" s="298"/>
      <c r="G57" s="298"/>
      <c r="H57" s="294"/>
    </row>
    <row r="58" spans="1:8" ht="18">
      <c r="A58" s="297" t="s">
        <v>54</v>
      </c>
      <c r="B58" s="294"/>
      <c r="C58" s="148"/>
      <c r="D58" s="159">
        <v>5.43</v>
      </c>
      <c r="E58" s="297" t="s">
        <v>30</v>
      </c>
      <c r="F58" s="298"/>
      <c r="G58" s="298"/>
      <c r="H58" s="294"/>
    </row>
    <row r="59" spans="1:8" ht="18">
      <c r="A59" s="297" t="s">
        <v>55</v>
      </c>
      <c r="B59" s="294"/>
      <c r="C59" s="148"/>
      <c r="D59" s="159">
        <v>6.56</v>
      </c>
      <c r="E59" s="297" t="s">
        <v>56</v>
      </c>
      <c r="F59" s="298"/>
      <c r="G59" s="298"/>
      <c r="H59" s="294"/>
    </row>
    <row r="60" spans="1:8" ht="18">
      <c r="A60" s="297" t="s">
        <v>329</v>
      </c>
      <c r="B60" s="294"/>
      <c r="C60" s="148"/>
      <c r="D60" s="159">
        <v>3.12</v>
      </c>
      <c r="E60" s="297" t="s">
        <v>58</v>
      </c>
      <c r="F60" s="298"/>
      <c r="G60" s="298"/>
      <c r="H60" s="294"/>
    </row>
    <row r="61" spans="1:8" ht="18">
      <c r="A61" s="297" t="s">
        <v>330</v>
      </c>
      <c r="B61" s="294"/>
      <c r="C61" s="153"/>
      <c r="D61" s="255">
        <v>3.26</v>
      </c>
      <c r="E61" s="297" t="s">
        <v>331</v>
      </c>
      <c r="F61" s="298"/>
      <c r="G61" s="298"/>
      <c r="H61" s="294"/>
    </row>
    <row r="62" spans="1:8" ht="18">
      <c r="A62" s="297" t="s">
        <v>61</v>
      </c>
      <c r="B62" s="294"/>
      <c r="C62" s="148"/>
      <c r="D62" s="255">
        <v>16.28</v>
      </c>
      <c r="E62" s="297" t="s">
        <v>331</v>
      </c>
      <c r="F62" s="298"/>
      <c r="G62" s="298"/>
      <c r="H62" s="294"/>
    </row>
    <row r="63" spans="1:8" ht="18">
      <c r="A63" s="297" t="s">
        <v>63</v>
      </c>
      <c r="B63" s="294"/>
      <c r="C63" s="153"/>
      <c r="D63" s="255">
        <v>7.6</v>
      </c>
      <c r="E63" s="297" t="s">
        <v>64</v>
      </c>
      <c r="F63" s="298"/>
      <c r="G63" s="298"/>
      <c r="H63" s="294"/>
    </row>
    <row r="64" spans="1:8" ht="18">
      <c r="A64" s="297" t="s">
        <v>265</v>
      </c>
      <c r="B64" s="294"/>
      <c r="C64" s="153"/>
      <c r="D64" s="255">
        <v>8.68</v>
      </c>
      <c r="E64" s="297" t="s">
        <v>266</v>
      </c>
      <c r="F64" s="298"/>
      <c r="G64" s="298"/>
      <c r="H64" s="294"/>
    </row>
    <row r="65" spans="1:8" ht="18">
      <c r="A65" s="297" t="s">
        <v>332</v>
      </c>
      <c r="B65" s="294"/>
      <c r="C65" s="153"/>
      <c r="D65" s="255">
        <v>16.28</v>
      </c>
      <c r="E65" s="297" t="s">
        <v>267</v>
      </c>
      <c r="F65" s="298"/>
      <c r="G65" s="298"/>
      <c r="H65" s="294"/>
    </row>
    <row r="67" spans="1:3" ht="18">
      <c r="A67" s="145" t="s">
        <v>391</v>
      </c>
      <c r="B67" s="145"/>
      <c r="C67" s="145"/>
    </row>
    <row r="68" spans="1:3" ht="18">
      <c r="A68" s="145" t="s">
        <v>393</v>
      </c>
      <c r="B68" s="145"/>
      <c r="C68" s="145"/>
    </row>
    <row r="69" spans="1:3" ht="18">
      <c r="A69" s="145"/>
      <c r="B69" s="145"/>
      <c r="C69" s="145"/>
    </row>
    <row r="70" spans="1:3" ht="18">
      <c r="A70" s="404"/>
      <c r="B70" s="404"/>
      <c r="C70" s="404"/>
    </row>
    <row r="71" spans="1:3" ht="18">
      <c r="A71" s="157"/>
      <c r="B71" s="157"/>
      <c r="C71" s="157"/>
    </row>
    <row r="72" spans="1:3" ht="18">
      <c r="A72" s="157"/>
      <c r="B72" s="157"/>
      <c r="C72" s="146"/>
    </row>
    <row r="73" ht="18">
      <c r="A73" s="145"/>
    </row>
  </sheetData>
  <sheetProtection/>
  <mergeCells count="48">
    <mergeCell ref="A70:C70"/>
    <mergeCell ref="A63:B63"/>
    <mergeCell ref="E63:H63"/>
    <mergeCell ref="A64:B64"/>
    <mergeCell ref="E64:H64"/>
    <mergeCell ref="A65:B65"/>
    <mergeCell ref="E65:H65"/>
    <mergeCell ref="A60:B60"/>
    <mergeCell ref="E60:H60"/>
    <mergeCell ref="A61:B61"/>
    <mergeCell ref="E61:H61"/>
    <mergeCell ref="A62:B62"/>
    <mergeCell ref="E62:H62"/>
    <mergeCell ref="A57:B57"/>
    <mergeCell ref="E57:H57"/>
    <mergeCell ref="A58:B58"/>
    <mergeCell ref="E58:H58"/>
    <mergeCell ref="A59:B59"/>
    <mergeCell ref="E59:H59"/>
    <mergeCell ref="A52:H52"/>
    <mergeCell ref="A53:D53"/>
    <mergeCell ref="F53:G53"/>
    <mergeCell ref="A55:H55"/>
    <mergeCell ref="A56:B56"/>
    <mergeCell ref="E56:H56"/>
    <mergeCell ref="A36:H36"/>
    <mergeCell ref="A37:D37"/>
    <mergeCell ref="F37:G37"/>
    <mergeCell ref="A40:H40"/>
    <mergeCell ref="A47:H47"/>
    <mergeCell ref="A23:D23"/>
    <mergeCell ref="F23:G23"/>
    <mergeCell ref="A24:D24"/>
    <mergeCell ref="F24:G24"/>
    <mergeCell ref="A26:H26"/>
    <mergeCell ref="A31:H31"/>
    <mergeCell ref="A8:H8"/>
    <mergeCell ref="A9:H9"/>
    <mergeCell ref="A10:H10"/>
    <mergeCell ref="A21:H21"/>
    <mergeCell ref="A22:D22"/>
    <mergeCell ref="F22:G22"/>
    <mergeCell ref="A1:H1"/>
    <mergeCell ref="A2:H2"/>
    <mergeCell ref="A3:H3"/>
    <mergeCell ref="A4:H4"/>
    <mergeCell ref="A6:H6"/>
    <mergeCell ref="A7:H7"/>
  </mergeCells>
  <printOptions horizontalCentered="1"/>
  <pageMargins left="0.5" right="0.5" top="0.5" bottom="1" header="0.5" footer="0.25"/>
  <pageSetup fitToHeight="1" fitToWidth="1" horizontalDpi="600" verticalDpi="600" orientation="portrait" scale="49" r:id="rId3"/>
  <headerFooter alignWithMargins="0">
    <oddFooter>&amp;R&amp;F
&amp;D  &amp;T
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7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9.140625" style="136" customWidth="1"/>
    <col min="2" max="2" width="22.57421875" style="136" customWidth="1"/>
    <col min="3" max="3" width="18.8515625" style="136" bestFit="1" customWidth="1"/>
    <col min="4" max="4" width="28.7109375" style="136" bestFit="1" customWidth="1"/>
    <col min="5" max="5" width="11.7109375" style="136" customWidth="1"/>
    <col min="6" max="6" width="12.57421875" style="136" customWidth="1"/>
    <col min="7" max="7" width="11.7109375" style="136" customWidth="1"/>
    <col min="8" max="8" width="14.421875" style="136" customWidth="1"/>
    <col min="9" max="16384" width="9.140625" style="136" customWidth="1"/>
  </cols>
  <sheetData>
    <row r="1" spans="1:8" ht="18">
      <c r="A1" s="306" t="s">
        <v>320</v>
      </c>
      <c r="B1" s="306"/>
      <c r="C1" s="306"/>
      <c r="D1" s="306"/>
      <c r="E1" s="306"/>
      <c r="F1" s="306"/>
      <c r="G1" s="306"/>
      <c r="H1" s="306"/>
    </row>
    <row r="2" spans="1:8" ht="18">
      <c r="A2" s="306" t="s">
        <v>377</v>
      </c>
      <c r="B2" s="306"/>
      <c r="C2" s="306"/>
      <c r="D2" s="306"/>
      <c r="E2" s="306"/>
      <c r="F2" s="306"/>
      <c r="G2" s="306"/>
      <c r="H2" s="306"/>
    </row>
    <row r="3" spans="1:8" ht="18">
      <c r="A3" s="400" t="s">
        <v>71</v>
      </c>
      <c r="B3" s="400"/>
      <c r="C3" s="400"/>
      <c r="D3" s="400"/>
      <c r="E3" s="400"/>
      <c r="F3" s="400"/>
      <c r="G3" s="400"/>
      <c r="H3" s="400"/>
    </row>
    <row r="4" spans="1:8" s="162" customFormat="1" ht="18">
      <c r="A4" s="307" t="s">
        <v>359</v>
      </c>
      <c r="B4" s="307"/>
      <c r="C4" s="307"/>
      <c r="D4" s="307"/>
      <c r="E4" s="307"/>
      <c r="F4" s="307"/>
      <c r="G4" s="307"/>
      <c r="H4" s="307"/>
    </row>
    <row r="5" spans="1:8" s="162" customFormat="1" ht="18">
      <c r="A5" s="251"/>
      <c r="B5" s="251"/>
      <c r="C5" s="252"/>
      <c r="D5" s="252" t="s">
        <v>343</v>
      </c>
      <c r="E5" s="252"/>
      <c r="F5" s="252"/>
      <c r="G5" s="251"/>
      <c r="H5" s="251"/>
    </row>
    <row r="6" spans="1:8" ht="18">
      <c r="A6" s="307" t="s">
        <v>321</v>
      </c>
      <c r="B6" s="307"/>
      <c r="C6" s="307"/>
      <c r="D6" s="307"/>
      <c r="E6" s="307"/>
      <c r="F6" s="307"/>
      <c r="G6" s="307"/>
      <c r="H6" s="307"/>
    </row>
    <row r="7" spans="1:8" ht="18">
      <c r="A7" s="307" t="s">
        <v>322</v>
      </c>
      <c r="B7" s="307"/>
      <c r="C7" s="307"/>
      <c r="D7" s="307"/>
      <c r="E7" s="307"/>
      <c r="F7" s="307"/>
      <c r="G7" s="307"/>
      <c r="H7" s="307"/>
    </row>
    <row r="8" spans="1:8" ht="18">
      <c r="A8" s="307" t="s">
        <v>290</v>
      </c>
      <c r="B8" s="307"/>
      <c r="C8" s="307"/>
      <c r="D8" s="307"/>
      <c r="E8" s="307"/>
      <c r="F8" s="307"/>
      <c r="G8" s="307"/>
      <c r="H8" s="307"/>
    </row>
    <row r="9" spans="1:8" ht="18.75" thickBot="1">
      <c r="A9" s="307" t="s">
        <v>323</v>
      </c>
      <c r="B9" s="307"/>
      <c r="C9" s="307"/>
      <c r="D9" s="307"/>
      <c r="E9" s="307"/>
      <c r="F9" s="307"/>
      <c r="G9" s="307"/>
      <c r="H9" s="307"/>
    </row>
    <row r="10" spans="1:9" s="134" customFormat="1" ht="21" thickBot="1">
      <c r="A10" s="308" t="s">
        <v>2</v>
      </c>
      <c r="B10" s="309"/>
      <c r="C10" s="309"/>
      <c r="D10" s="309"/>
      <c r="E10" s="309"/>
      <c r="F10" s="309"/>
      <c r="G10" s="309"/>
      <c r="H10" s="310"/>
      <c r="I10" s="135"/>
    </row>
    <row r="11" spans="1:9" s="134" customFormat="1" ht="34.5" customHeight="1" thickBot="1">
      <c r="A11" s="193" t="s">
        <v>292</v>
      </c>
      <c r="B11" s="194" t="s">
        <v>294</v>
      </c>
      <c r="C11" s="194" t="s">
        <v>296</v>
      </c>
      <c r="D11" s="194" t="s">
        <v>297</v>
      </c>
      <c r="E11" s="194" t="s">
        <v>298</v>
      </c>
      <c r="F11" s="194" t="s">
        <v>299</v>
      </c>
      <c r="G11" s="194" t="s">
        <v>300</v>
      </c>
      <c r="H11" s="195" t="s">
        <v>301</v>
      </c>
      <c r="I11" s="135"/>
    </row>
    <row r="12" spans="1:9" s="134" customFormat="1" ht="20.25">
      <c r="A12" s="189" t="s">
        <v>324</v>
      </c>
      <c r="B12" s="222" t="s">
        <v>244</v>
      </c>
      <c r="C12" s="218" t="s">
        <v>92</v>
      </c>
      <c r="D12" s="218" t="s">
        <v>253</v>
      </c>
      <c r="E12" s="219">
        <v>2.57</v>
      </c>
      <c r="F12" s="219">
        <f aca="true" t="shared" si="0" ref="F12:F19">E12*3</f>
        <v>7.709999999999999</v>
      </c>
      <c r="G12" s="219">
        <f aca="true" t="shared" si="1" ref="G12:G19">E12/4.333</f>
        <v>0.593122547888299</v>
      </c>
      <c r="H12" s="230" t="s">
        <v>13</v>
      </c>
      <c r="I12" s="135"/>
    </row>
    <row r="13" spans="1:9" s="134" customFormat="1" ht="20.25">
      <c r="A13" s="179" t="s">
        <v>324</v>
      </c>
      <c r="B13" s="163" t="s">
        <v>20</v>
      </c>
      <c r="C13" s="165" t="s">
        <v>93</v>
      </c>
      <c r="D13" s="165" t="s">
        <v>254</v>
      </c>
      <c r="E13" s="167">
        <v>5.14</v>
      </c>
      <c r="F13" s="167">
        <f t="shared" si="0"/>
        <v>15.419999999999998</v>
      </c>
      <c r="G13" s="167">
        <f t="shared" si="1"/>
        <v>1.186245095776598</v>
      </c>
      <c r="H13" s="228" t="s">
        <v>13</v>
      </c>
      <c r="I13" s="135"/>
    </row>
    <row r="14" spans="1:9" s="134" customFormat="1" ht="20.25">
      <c r="A14" s="179" t="s">
        <v>324</v>
      </c>
      <c r="B14" s="163" t="s">
        <v>22</v>
      </c>
      <c r="C14" s="165" t="s">
        <v>245</v>
      </c>
      <c r="D14" s="165" t="s">
        <v>23</v>
      </c>
      <c r="E14" s="167">
        <v>8.55</v>
      </c>
      <c r="F14" s="167">
        <f t="shared" si="0"/>
        <v>25.650000000000002</v>
      </c>
      <c r="G14" s="167">
        <f t="shared" si="1"/>
        <v>1.9732287099007617</v>
      </c>
      <c r="H14" s="228" t="s">
        <v>13</v>
      </c>
      <c r="I14" s="135"/>
    </row>
    <row r="15" spans="1:9" s="134" customFormat="1" ht="20.25">
      <c r="A15" s="179" t="s">
        <v>324</v>
      </c>
      <c r="B15" s="261" t="s">
        <v>255</v>
      </c>
      <c r="C15" s="149" t="s">
        <v>246</v>
      </c>
      <c r="D15" s="149" t="s">
        <v>23</v>
      </c>
      <c r="E15" s="151">
        <v>18.69</v>
      </c>
      <c r="F15" s="151">
        <f t="shared" si="0"/>
        <v>56.07000000000001</v>
      </c>
      <c r="G15" s="151">
        <f t="shared" si="1"/>
        <v>4.313408723747981</v>
      </c>
      <c r="H15" s="181" t="s">
        <v>13</v>
      </c>
      <c r="I15" s="135"/>
    </row>
    <row r="16" spans="1:9" s="134" customFormat="1" ht="20.25">
      <c r="A16" s="179" t="s">
        <v>324</v>
      </c>
      <c r="B16" s="163" t="s">
        <v>247</v>
      </c>
      <c r="C16" s="165" t="s">
        <v>248</v>
      </c>
      <c r="D16" s="165" t="s">
        <v>249</v>
      </c>
      <c r="E16" s="167">
        <v>12.38</v>
      </c>
      <c r="F16" s="167">
        <f t="shared" si="0"/>
        <v>37.14</v>
      </c>
      <c r="G16" s="167">
        <f t="shared" si="1"/>
        <v>2.857142857142857</v>
      </c>
      <c r="H16" s="228" t="s">
        <v>13</v>
      </c>
      <c r="I16" s="135"/>
    </row>
    <row r="17" spans="1:9" s="134" customFormat="1" ht="20.25">
      <c r="A17" s="179" t="s">
        <v>324</v>
      </c>
      <c r="B17" s="261" t="s">
        <v>256</v>
      </c>
      <c r="C17" s="149" t="s">
        <v>250</v>
      </c>
      <c r="D17" s="149" t="s">
        <v>249</v>
      </c>
      <c r="E17" s="151">
        <v>27.08</v>
      </c>
      <c r="F17" s="151">
        <f t="shared" si="0"/>
        <v>81.24</v>
      </c>
      <c r="G17" s="151">
        <f t="shared" si="1"/>
        <v>6.249711516270482</v>
      </c>
      <c r="H17" s="181" t="s">
        <v>13</v>
      </c>
      <c r="I17" s="135"/>
    </row>
    <row r="18" spans="1:9" s="134" customFormat="1" ht="20.25">
      <c r="A18" s="179" t="s">
        <v>324</v>
      </c>
      <c r="B18" s="163" t="s">
        <v>279</v>
      </c>
      <c r="C18" s="165" t="s">
        <v>251</v>
      </c>
      <c r="D18" s="165" t="s">
        <v>25</v>
      </c>
      <c r="E18" s="167">
        <v>18.74</v>
      </c>
      <c r="F18" s="167">
        <f t="shared" si="0"/>
        <v>56.22</v>
      </c>
      <c r="G18" s="167">
        <f t="shared" si="1"/>
        <v>4.324948072928686</v>
      </c>
      <c r="H18" s="228" t="s">
        <v>13</v>
      </c>
      <c r="I18" s="135"/>
    </row>
    <row r="19" spans="1:9" s="134" customFormat="1" ht="21" thickBot="1">
      <c r="A19" s="182" t="s">
        <v>324</v>
      </c>
      <c r="B19" s="221" t="s">
        <v>280</v>
      </c>
      <c r="C19" s="209" t="s">
        <v>252</v>
      </c>
      <c r="D19" s="209" t="s">
        <v>27</v>
      </c>
      <c r="E19" s="210">
        <v>28.1</v>
      </c>
      <c r="F19" s="210">
        <f t="shared" si="0"/>
        <v>84.30000000000001</v>
      </c>
      <c r="G19" s="210">
        <f t="shared" si="1"/>
        <v>6.485114239556889</v>
      </c>
      <c r="H19" s="229" t="s">
        <v>13</v>
      </c>
      <c r="I19" s="135"/>
    </row>
    <row r="20" spans="1:9" s="134" customFormat="1" ht="21" thickBot="1">
      <c r="A20" s="144"/>
      <c r="B20" s="144"/>
      <c r="C20" s="144"/>
      <c r="D20" s="144"/>
      <c r="E20" s="144"/>
      <c r="F20" s="144"/>
      <c r="G20" s="144"/>
      <c r="H20" s="145"/>
      <c r="I20" s="135"/>
    </row>
    <row r="21" spans="1:8" s="137" customFormat="1" ht="16.5" thickBot="1">
      <c r="A21" s="345" t="s">
        <v>28</v>
      </c>
      <c r="B21" s="348"/>
      <c r="C21" s="348"/>
      <c r="D21" s="348"/>
      <c r="E21" s="348"/>
      <c r="F21" s="348"/>
      <c r="G21" s="348"/>
      <c r="H21" s="349"/>
    </row>
    <row r="22" spans="1:8" s="137" customFormat="1" ht="15">
      <c r="A22" s="312" t="s">
        <v>29</v>
      </c>
      <c r="B22" s="321"/>
      <c r="C22" s="321"/>
      <c r="D22" s="313"/>
      <c r="E22" s="211">
        <v>0.84</v>
      </c>
      <c r="F22" s="295" t="s">
        <v>30</v>
      </c>
      <c r="G22" s="295"/>
      <c r="H22" s="212">
        <v>42095</v>
      </c>
    </row>
    <row r="23" spans="1:11" s="137" customFormat="1" ht="18">
      <c r="A23" s="293" t="s">
        <v>392</v>
      </c>
      <c r="B23" s="298"/>
      <c r="C23" s="298"/>
      <c r="D23" s="294"/>
      <c r="E23" s="290">
        <v>22.55</v>
      </c>
      <c r="F23" s="297" t="s">
        <v>32</v>
      </c>
      <c r="G23" s="294"/>
      <c r="H23" s="176"/>
      <c r="I23" s="136" t="s">
        <v>40</v>
      </c>
      <c r="J23" s="136"/>
      <c r="K23" s="136"/>
    </row>
    <row r="24" spans="1:8" s="137" customFormat="1" ht="15.75" thickBot="1">
      <c r="A24" s="322" t="s">
        <v>33</v>
      </c>
      <c r="B24" s="327"/>
      <c r="C24" s="327"/>
      <c r="D24" s="323"/>
      <c r="E24" s="291">
        <v>3.6</v>
      </c>
      <c r="F24" s="326" t="s">
        <v>32</v>
      </c>
      <c r="G24" s="323"/>
      <c r="H24" s="178"/>
    </row>
    <row r="25" ht="18.75" thickBot="1"/>
    <row r="26" spans="1:8" ht="21" thickBot="1">
      <c r="A26" s="308" t="s">
        <v>35</v>
      </c>
      <c r="B26" s="309"/>
      <c r="C26" s="309"/>
      <c r="D26" s="309"/>
      <c r="E26" s="309"/>
      <c r="F26" s="309"/>
      <c r="G26" s="309"/>
      <c r="H26" s="310"/>
    </row>
    <row r="27" spans="1:8" ht="34.5" customHeight="1" thickBot="1">
      <c r="A27" s="193" t="s">
        <v>292</v>
      </c>
      <c r="B27" s="194" t="s">
        <v>294</v>
      </c>
      <c r="C27" s="194" t="s">
        <v>296</v>
      </c>
      <c r="D27" s="194" t="s">
        <v>297</v>
      </c>
      <c r="E27" s="194" t="s">
        <v>298</v>
      </c>
      <c r="F27" s="194" t="s">
        <v>299</v>
      </c>
      <c r="G27" s="194" t="s">
        <v>300</v>
      </c>
      <c r="H27" s="195" t="s">
        <v>301</v>
      </c>
    </row>
    <row r="28" spans="1:8" ht="18">
      <c r="A28" s="189" t="s">
        <v>325</v>
      </c>
      <c r="B28" s="169" t="s">
        <v>259</v>
      </c>
      <c r="C28" s="231" t="s">
        <v>257</v>
      </c>
      <c r="D28" s="231" t="s">
        <v>258</v>
      </c>
      <c r="E28" s="232">
        <v>0</v>
      </c>
      <c r="F28" s="232">
        <f>E28*3</f>
        <v>0</v>
      </c>
      <c r="G28" s="232">
        <f>SUM(E28/2)</f>
        <v>0</v>
      </c>
      <c r="H28" s="233" t="s">
        <v>13</v>
      </c>
    </row>
    <row r="29" spans="1:8" ht="18">
      <c r="A29" s="149" t="s">
        <v>325</v>
      </c>
      <c r="B29" s="170" t="s">
        <v>261</v>
      </c>
      <c r="C29" s="172" t="s">
        <v>260</v>
      </c>
      <c r="D29" s="172" t="s">
        <v>258</v>
      </c>
      <c r="E29" s="171">
        <v>1.45</v>
      </c>
      <c r="F29" s="171">
        <f>E29*3</f>
        <v>4.35</v>
      </c>
      <c r="G29" s="171">
        <f>SUM(E29/2)</f>
        <v>0.725</v>
      </c>
      <c r="H29" s="172" t="s">
        <v>13</v>
      </c>
    </row>
    <row r="30" spans="1:8" ht="18.75" thickBot="1">
      <c r="A30" s="284" t="s">
        <v>389</v>
      </c>
      <c r="B30" s="289" t="s">
        <v>390</v>
      </c>
      <c r="C30" s="286" t="s">
        <v>370</v>
      </c>
      <c r="D30" s="286" t="s">
        <v>388</v>
      </c>
      <c r="E30" s="287">
        <v>2.9</v>
      </c>
      <c r="F30" s="287">
        <f>E30*3</f>
        <v>8.7</v>
      </c>
      <c r="G30" s="287">
        <f>SUM(E30/2)</f>
        <v>1.45</v>
      </c>
      <c r="H30" s="288" t="s">
        <v>13</v>
      </c>
    </row>
    <row r="31" spans="1:8" ht="21" thickBot="1">
      <c r="A31" s="308" t="s">
        <v>326</v>
      </c>
      <c r="B31" s="309"/>
      <c r="C31" s="309"/>
      <c r="D31" s="309"/>
      <c r="E31" s="309"/>
      <c r="F31" s="309"/>
      <c r="G31" s="309"/>
      <c r="H31" s="310"/>
    </row>
    <row r="32" spans="1:8" ht="34.5" customHeight="1">
      <c r="A32" s="186" t="s">
        <v>292</v>
      </c>
      <c r="B32" s="187" t="s">
        <v>294</v>
      </c>
      <c r="C32" s="187" t="s">
        <v>296</v>
      </c>
      <c r="D32" s="187" t="s">
        <v>297</v>
      </c>
      <c r="E32" s="187" t="s">
        <v>298</v>
      </c>
      <c r="F32" s="187" t="s">
        <v>299</v>
      </c>
      <c r="G32" s="187" t="s">
        <v>300</v>
      </c>
      <c r="H32" s="188" t="s">
        <v>301</v>
      </c>
    </row>
    <row r="33" spans="1:8" ht="18">
      <c r="A33" s="179" t="s">
        <v>13</v>
      </c>
      <c r="B33" s="149" t="s">
        <v>13</v>
      </c>
      <c r="C33" s="149" t="s">
        <v>13</v>
      </c>
      <c r="D33" s="149" t="s">
        <v>13</v>
      </c>
      <c r="E33" s="149" t="s">
        <v>13</v>
      </c>
      <c r="F33" s="149" t="s">
        <v>13</v>
      </c>
      <c r="G33" s="149" t="s">
        <v>13</v>
      </c>
      <c r="H33" s="180" t="s">
        <v>13</v>
      </c>
    </row>
    <row r="34" spans="1:8" ht="18.75" thickBot="1">
      <c r="A34" s="182" t="s">
        <v>13</v>
      </c>
      <c r="B34" s="183" t="s">
        <v>13</v>
      </c>
      <c r="C34" s="183" t="s">
        <v>13</v>
      </c>
      <c r="D34" s="183" t="s">
        <v>13</v>
      </c>
      <c r="E34" s="183" t="s">
        <v>13</v>
      </c>
      <c r="F34" s="183" t="s">
        <v>13</v>
      </c>
      <c r="G34" s="183" t="s">
        <v>13</v>
      </c>
      <c r="H34" s="197" t="s">
        <v>13</v>
      </c>
    </row>
    <row r="35" ht="18.75" thickBot="1"/>
    <row r="36" spans="1:8" s="137" customFormat="1" ht="16.5" thickBot="1">
      <c r="A36" s="350" t="s">
        <v>28</v>
      </c>
      <c r="B36" s="351"/>
      <c r="C36" s="351"/>
      <c r="D36" s="351"/>
      <c r="E36" s="351"/>
      <c r="F36" s="351"/>
      <c r="G36" s="351"/>
      <c r="H36" s="352"/>
    </row>
    <row r="37" spans="1:10" ht="18.75" thickBot="1">
      <c r="A37" s="293" t="s">
        <v>392</v>
      </c>
      <c r="B37" s="298"/>
      <c r="C37" s="298"/>
      <c r="D37" s="294"/>
      <c r="E37" s="216">
        <v>22.55</v>
      </c>
      <c r="F37" s="335" t="s">
        <v>32</v>
      </c>
      <c r="G37" s="335"/>
      <c r="H37" s="217"/>
      <c r="I37" s="136" t="s">
        <v>40</v>
      </c>
      <c r="J37" s="136" t="s">
        <v>40</v>
      </c>
    </row>
    <row r="38" spans="1:8" ht="18">
      <c r="A38" s="156"/>
      <c r="B38" s="156"/>
      <c r="C38" s="156"/>
      <c r="D38" s="152"/>
      <c r="E38" s="154"/>
      <c r="F38" s="156"/>
      <c r="G38" s="156"/>
      <c r="H38" s="155"/>
    </row>
    <row r="39" spans="1:8" ht="18.75" thickBot="1">
      <c r="A39" s="156"/>
      <c r="B39" s="156"/>
      <c r="C39" s="156"/>
      <c r="D39" s="152"/>
      <c r="E39" s="154"/>
      <c r="F39" s="156"/>
      <c r="G39" s="156"/>
      <c r="H39" s="155"/>
    </row>
    <row r="40" spans="1:8" ht="21" thickBot="1">
      <c r="A40" s="308" t="s">
        <v>378</v>
      </c>
      <c r="B40" s="309"/>
      <c r="C40" s="309"/>
      <c r="D40" s="309"/>
      <c r="E40" s="309"/>
      <c r="F40" s="309"/>
      <c r="G40" s="309"/>
      <c r="H40" s="310"/>
    </row>
    <row r="41" spans="1:8" ht="34.5" customHeight="1" thickBot="1">
      <c r="A41" s="193" t="s">
        <v>292</v>
      </c>
      <c r="B41" s="194" t="s">
        <v>294</v>
      </c>
      <c r="C41" s="194" t="s">
        <v>296</v>
      </c>
      <c r="D41" s="194" t="s">
        <v>297</v>
      </c>
      <c r="E41" s="194" t="s">
        <v>298</v>
      </c>
      <c r="F41" s="194" t="s">
        <v>299</v>
      </c>
      <c r="G41" s="194" t="s">
        <v>300</v>
      </c>
      <c r="H41" s="195" t="s">
        <v>301</v>
      </c>
    </row>
    <row r="42" spans="1:8" ht="18">
      <c r="A42" s="189" t="s">
        <v>328</v>
      </c>
      <c r="B42" s="237" t="s">
        <v>285</v>
      </c>
      <c r="C42" s="231" t="s">
        <v>163</v>
      </c>
      <c r="D42" s="231" t="s">
        <v>268</v>
      </c>
      <c r="E42" s="232">
        <v>0</v>
      </c>
      <c r="F42" s="232">
        <v>0</v>
      </c>
      <c r="G42" s="232">
        <v>0</v>
      </c>
      <c r="H42" s="233" t="s">
        <v>13</v>
      </c>
    </row>
    <row r="43" spans="1:8" ht="18">
      <c r="A43" s="179" t="s">
        <v>328</v>
      </c>
      <c r="B43" s="170" t="s">
        <v>270</v>
      </c>
      <c r="C43" s="172" t="s">
        <v>262</v>
      </c>
      <c r="D43" s="172" t="s">
        <v>269</v>
      </c>
      <c r="E43" s="171">
        <v>3.37</v>
      </c>
      <c r="F43" s="171">
        <f>E43*3</f>
        <v>10.11</v>
      </c>
      <c r="G43" s="171">
        <f>SUM(E43/2)</f>
        <v>1.685</v>
      </c>
      <c r="H43" s="238" t="s">
        <v>13</v>
      </c>
    </row>
    <row r="44" spans="1:8" ht="18">
      <c r="A44" s="179" t="s">
        <v>328</v>
      </c>
      <c r="B44" s="170" t="s">
        <v>286</v>
      </c>
      <c r="C44" s="172" t="s">
        <v>263</v>
      </c>
      <c r="D44" s="172" t="s">
        <v>91</v>
      </c>
      <c r="E44" s="171">
        <v>6.74</v>
      </c>
      <c r="F44" s="171">
        <f>E44*3</f>
        <v>20.22</v>
      </c>
      <c r="G44" s="171">
        <f>SUM(E44/2)</f>
        <v>3.37</v>
      </c>
      <c r="H44" s="238" t="s">
        <v>13</v>
      </c>
    </row>
    <row r="45" spans="1:8" ht="18.75" thickBot="1">
      <c r="A45" s="182" t="s">
        <v>328</v>
      </c>
      <c r="B45" s="239" t="s">
        <v>287</v>
      </c>
      <c r="C45" s="234" t="s">
        <v>264</v>
      </c>
      <c r="D45" s="234" t="s">
        <v>46</v>
      </c>
      <c r="E45" s="235">
        <v>10.11</v>
      </c>
      <c r="F45" s="235">
        <f>E45*3</f>
        <v>30.33</v>
      </c>
      <c r="G45" s="235">
        <f>SUM(E45/2)</f>
        <v>5.055</v>
      </c>
      <c r="H45" s="236" t="s">
        <v>13</v>
      </c>
    </row>
    <row r="46" spans="1:8" ht="18.75" thickBot="1">
      <c r="A46" s="147"/>
      <c r="B46" s="141"/>
      <c r="C46" s="141"/>
      <c r="D46" s="147"/>
      <c r="E46" s="142"/>
      <c r="F46" s="142"/>
      <c r="G46" s="142"/>
      <c r="H46" s="143"/>
    </row>
    <row r="47" spans="1:8" ht="21" thickBot="1">
      <c r="A47" s="308" t="s">
        <v>327</v>
      </c>
      <c r="B47" s="309"/>
      <c r="C47" s="309"/>
      <c r="D47" s="309"/>
      <c r="E47" s="309"/>
      <c r="F47" s="309"/>
      <c r="G47" s="309"/>
      <c r="H47" s="310"/>
    </row>
    <row r="48" spans="1:8" ht="34.5" customHeight="1" thickBot="1">
      <c r="A48" s="193" t="s">
        <v>292</v>
      </c>
      <c r="B48" s="194" t="s">
        <v>294</v>
      </c>
      <c r="C48" s="194" t="s">
        <v>296</v>
      </c>
      <c r="D48" s="194" t="s">
        <v>297</v>
      </c>
      <c r="E48" s="194" t="s">
        <v>298</v>
      </c>
      <c r="F48" s="194" t="s">
        <v>299</v>
      </c>
      <c r="G48" s="194" t="s">
        <v>300</v>
      </c>
      <c r="H48" s="195" t="s">
        <v>301</v>
      </c>
    </row>
    <row r="49" spans="1:8" ht="18">
      <c r="A49" s="189" t="s">
        <v>13</v>
      </c>
      <c r="B49" s="190" t="s">
        <v>13</v>
      </c>
      <c r="C49" s="190" t="s">
        <v>13</v>
      </c>
      <c r="D49" s="190" t="s">
        <v>13</v>
      </c>
      <c r="E49" s="190" t="s">
        <v>13</v>
      </c>
      <c r="F49" s="190" t="s">
        <v>13</v>
      </c>
      <c r="G49" s="190" t="s">
        <v>13</v>
      </c>
      <c r="H49" s="192" t="s">
        <v>13</v>
      </c>
    </row>
    <row r="50" spans="1:8" ht="18.75" thickBot="1">
      <c r="A50" s="182" t="s">
        <v>13</v>
      </c>
      <c r="B50" s="183" t="s">
        <v>13</v>
      </c>
      <c r="C50" s="183" t="s">
        <v>13</v>
      </c>
      <c r="D50" s="183" t="s">
        <v>13</v>
      </c>
      <c r="E50" s="183" t="s">
        <v>13</v>
      </c>
      <c r="F50" s="183" t="s">
        <v>13</v>
      </c>
      <c r="G50" s="183" t="s">
        <v>13</v>
      </c>
      <c r="H50" s="197" t="s">
        <v>13</v>
      </c>
    </row>
    <row r="51" spans="1:8" ht="18.75" thickBot="1">
      <c r="A51" s="156"/>
      <c r="B51" s="156"/>
      <c r="C51" s="156"/>
      <c r="D51" s="152"/>
      <c r="E51" s="154"/>
      <c r="F51" s="156"/>
      <c r="G51" s="156"/>
      <c r="H51" s="155"/>
    </row>
    <row r="52" spans="1:8" s="137" customFormat="1" ht="16.5" thickBot="1">
      <c r="A52" s="345" t="s">
        <v>28</v>
      </c>
      <c r="B52" s="348"/>
      <c r="C52" s="348"/>
      <c r="D52" s="348"/>
      <c r="E52" s="348"/>
      <c r="F52" s="348"/>
      <c r="G52" s="348"/>
      <c r="H52" s="349"/>
    </row>
    <row r="53" spans="1:9" ht="18.75" thickBot="1">
      <c r="A53" s="293" t="s">
        <v>392</v>
      </c>
      <c r="B53" s="298"/>
      <c r="C53" s="298"/>
      <c r="D53" s="294"/>
      <c r="E53" s="292">
        <v>22.55</v>
      </c>
      <c r="F53" s="344" t="s">
        <v>32</v>
      </c>
      <c r="G53" s="343"/>
      <c r="H53" s="215"/>
      <c r="I53" s="136" t="s">
        <v>40</v>
      </c>
    </row>
    <row r="54" spans="1:8" ht="18.75" thickBot="1">
      <c r="A54" s="140"/>
      <c r="B54" s="140"/>
      <c r="C54" s="140"/>
      <c r="D54" s="140"/>
      <c r="E54" s="139"/>
      <c r="F54" s="137"/>
      <c r="G54" s="138"/>
      <c r="H54" s="137"/>
    </row>
    <row r="55" spans="1:8" ht="21" thickBot="1">
      <c r="A55" s="308" t="s">
        <v>79</v>
      </c>
      <c r="B55" s="309"/>
      <c r="C55" s="309"/>
      <c r="D55" s="309"/>
      <c r="E55" s="309"/>
      <c r="F55" s="309"/>
      <c r="G55" s="309"/>
      <c r="H55" s="310"/>
    </row>
    <row r="56" spans="1:8" ht="18.75" thickBot="1">
      <c r="A56" s="314" t="s">
        <v>307</v>
      </c>
      <c r="B56" s="315"/>
      <c r="C56" s="206" t="s">
        <v>296</v>
      </c>
      <c r="D56" s="206" t="s">
        <v>9</v>
      </c>
      <c r="E56" s="329" t="s">
        <v>308</v>
      </c>
      <c r="F56" s="330"/>
      <c r="G56" s="330"/>
      <c r="H56" s="331"/>
    </row>
    <row r="57" spans="1:8" ht="18">
      <c r="A57" s="324" t="s">
        <v>52</v>
      </c>
      <c r="B57" s="313"/>
      <c r="C57" s="203"/>
      <c r="D57" s="204">
        <v>1.21</v>
      </c>
      <c r="E57" s="324" t="s">
        <v>53</v>
      </c>
      <c r="F57" s="321"/>
      <c r="G57" s="321"/>
      <c r="H57" s="313"/>
    </row>
    <row r="58" spans="1:8" ht="18">
      <c r="A58" s="297" t="s">
        <v>54</v>
      </c>
      <c r="B58" s="294"/>
      <c r="C58" s="148"/>
      <c r="D58" s="159">
        <v>2.72</v>
      </c>
      <c r="E58" s="297" t="s">
        <v>30</v>
      </c>
      <c r="F58" s="298"/>
      <c r="G58" s="298"/>
      <c r="H58" s="294"/>
    </row>
    <row r="59" spans="1:8" ht="18">
      <c r="A59" s="297" t="s">
        <v>55</v>
      </c>
      <c r="B59" s="294"/>
      <c r="C59" s="148"/>
      <c r="D59" s="159">
        <v>3.28</v>
      </c>
      <c r="E59" s="297" t="s">
        <v>56</v>
      </c>
      <c r="F59" s="298"/>
      <c r="G59" s="298"/>
      <c r="H59" s="294"/>
    </row>
    <row r="60" spans="1:8" ht="18">
      <c r="A60" s="297" t="s">
        <v>329</v>
      </c>
      <c r="B60" s="294"/>
      <c r="C60" s="148"/>
      <c r="D60" s="159">
        <v>1.56</v>
      </c>
      <c r="E60" s="297" t="s">
        <v>58</v>
      </c>
      <c r="F60" s="298"/>
      <c r="G60" s="298"/>
      <c r="H60" s="294"/>
    </row>
    <row r="61" spans="1:8" ht="18">
      <c r="A61" s="297" t="s">
        <v>330</v>
      </c>
      <c r="B61" s="294"/>
      <c r="C61" s="153"/>
      <c r="D61" s="159">
        <v>1.63</v>
      </c>
      <c r="E61" s="297" t="s">
        <v>331</v>
      </c>
      <c r="F61" s="298"/>
      <c r="G61" s="298"/>
      <c r="H61" s="294"/>
    </row>
    <row r="62" spans="1:8" ht="18">
      <c r="A62" s="297" t="s">
        <v>61</v>
      </c>
      <c r="B62" s="294"/>
      <c r="C62" s="148"/>
      <c r="D62" s="159">
        <v>8.14</v>
      </c>
      <c r="E62" s="297" t="s">
        <v>331</v>
      </c>
      <c r="F62" s="298"/>
      <c r="G62" s="298"/>
      <c r="H62" s="294"/>
    </row>
    <row r="63" spans="1:8" ht="18">
      <c r="A63" s="297" t="s">
        <v>63</v>
      </c>
      <c r="B63" s="294"/>
      <c r="C63" s="153"/>
      <c r="D63" s="159">
        <v>3.8</v>
      </c>
      <c r="E63" s="297" t="s">
        <v>64</v>
      </c>
      <c r="F63" s="298"/>
      <c r="G63" s="298"/>
      <c r="H63" s="294"/>
    </row>
    <row r="64" spans="1:8" ht="18">
      <c r="A64" s="297" t="s">
        <v>265</v>
      </c>
      <c r="B64" s="294"/>
      <c r="C64" s="153"/>
      <c r="D64" s="159">
        <v>4.34</v>
      </c>
      <c r="E64" s="297" t="s">
        <v>266</v>
      </c>
      <c r="F64" s="298"/>
      <c r="G64" s="298"/>
      <c r="H64" s="294"/>
    </row>
    <row r="65" spans="1:8" ht="18">
      <c r="A65" s="297" t="s">
        <v>332</v>
      </c>
      <c r="B65" s="294"/>
      <c r="C65" s="153"/>
      <c r="D65" s="159">
        <v>8.14</v>
      </c>
      <c r="E65" s="297" t="s">
        <v>267</v>
      </c>
      <c r="F65" s="298"/>
      <c r="G65" s="298"/>
      <c r="H65" s="294"/>
    </row>
    <row r="67" spans="1:3" ht="18">
      <c r="A67" s="145" t="s">
        <v>391</v>
      </c>
      <c r="B67" s="145"/>
      <c r="C67" s="145"/>
    </row>
    <row r="68" spans="1:3" ht="18">
      <c r="A68" s="145" t="s">
        <v>393</v>
      </c>
      <c r="B68" s="145"/>
      <c r="C68" s="145"/>
    </row>
    <row r="69" spans="1:3" ht="18">
      <c r="A69" s="145"/>
      <c r="B69" s="145"/>
      <c r="C69" s="145"/>
    </row>
    <row r="70" spans="1:3" ht="18">
      <c r="A70" s="404"/>
      <c r="B70" s="404"/>
      <c r="C70" s="404"/>
    </row>
    <row r="71" spans="1:3" ht="18">
      <c r="A71" s="157"/>
      <c r="B71" s="157"/>
      <c r="C71" s="157"/>
    </row>
    <row r="72" spans="1:3" ht="18">
      <c r="A72" s="157"/>
      <c r="B72" s="157"/>
      <c r="C72" s="146"/>
    </row>
    <row r="73" ht="18">
      <c r="A73" s="145"/>
    </row>
  </sheetData>
  <sheetProtection/>
  <mergeCells count="48">
    <mergeCell ref="E64:H64"/>
    <mergeCell ref="A70:C70"/>
    <mergeCell ref="A64:B64"/>
    <mergeCell ref="A65:B65"/>
    <mergeCell ref="E65:H65"/>
    <mergeCell ref="A3:H3"/>
    <mergeCell ref="A60:B60"/>
    <mergeCell ref="E60:H60"/>
    <mergeCell ref="E61:H61"/>
    <mergeCell ref="A61:B61"/>
    <mergeCell ref="A62:B62"/>
    <mergeCell ref="E62:H62"/>
    <mergeCell ref="A63:B63"/>
    <mergeCell ref="E63:H63"/>
    <mergeCell ref="A57:B57"/>
    <mergeCell ref="E57:H57"/>
    <mergeCell ref="A58:B58"/>
    <mergeCell ref="E58:H58"/>
    <mergeCell ref="A59:B59"/>
    <mergeCell ref="E59:H59"/>
    <mergeCell ref="A52:H52"/>
    <mergeCell ref="A53:D53"/>
    <mergeCell ref="F53:G53"/>
    <mergeCell ref="A55:H55"/>
    <mergeCell ref="A56:B56"/>
    <mergeCell ref="E56:H56"/>
    <mergeCell ref="A36:H36"/>
    <mergeCell ref="A37:D37"/>
    <mergeCell ref="F37:G37"/>
    <mergeCell ref="A40:H40"/>
    <mergeCell ref="A47:H47"/>
    <mergeCell ref="A23:D23"/>
    <mergeCell ref="F23:G23"/>
    <mergeCell ref="A24:D24"/>
    <mergeCell ref="F24:G24"/>
    <mergeCell ref="A26:H26"/>
    <mergeCell ref="A31:H31"/>
    <mergeCell ref="A9:H9"/>
    <mergeCell ref="A10:H10"/>
    <mergeCell ref="A21:H21"/>
    <mergeCell ref="A22:D22"/>
    <mergeCell ref="F22:G22"/>
    <mergeCell ref="A1:H1"/>
    <mergeCell ref="A2:H2"/>
    <mergeCell ref="A4:H4"/>
    <mergeCell ref="A6:H6"/>
    <mergeCell ref="A7:H7"/>
    <mergeCell ref="A8:H8"/>
  </mergeCells>
  <printOptions horizontalCentered="1"/>
  <pageMargins left="0.5" right="0.5" top="0.5" bottom="1" header="0.5" footer="0.25"/>
  <pageSetup fitToHeight="1" fitToWidth="1" horizontalDpi="600" verticalDpi="600" orientation="portrait" scale="49" r:id="rId3"/>
  <headerFooter alignWithMargins="0">
    <oddFooter>&amp;R&amp;F
&amp;D  &amp;T
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9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8" width="14.7109375" style="162" customWidth="1"/>
    <col min="9" max="16384" width="9.140625" style="162" customWidth="1"/>
  </cols>
  <sheetData>
    <row r="1" spans="1:8" ht="18">
      <c r="A1" s="306" t="s">
        <v>342</v>
      </c>
      <c r="B1" s="306"/>
      <c r="C1" s="306"/>
      <c r="D1" s="306"/>
      <c r="E1" s="306"/>
      <c r="F1" s="306"/>
      <c r="G1" s="306"/>
      <c r="H1" s="306"/>
    </row>
    <row r="2" spans="1:8" s="136" customFormat="1" ht="18">
      <c r="A2" s="306" t="s">
        <v>377</v>
      </c>
      <c r="B2" s="306"/>
      <c r="C2" s="306"/>
      <c r="D2" s="306"/>
      <c r="E2" s="306"/>
      <c r="F2" s="306"/>
      <c r="G2" s="306"/>
      <c r="H2" s="306"/>
    </row>
    <row r="3" spans="1:8" ht="18">
      <c r="A3" s="400" t="s">
        <v>71</v>
      </c>
      <c r="B3" s="400"/>
      <c r="C3" s="400"/>
      <c r="D3" s="400"/>
      <c r="E3" s="400"/>
      <c r="F3" s="400"/>
      <c r="G3" s="400"/>
      <c r="H3" s="400"/>
    </row>
    <row r="4" spans="1:8" ht="18">
      <c r="A4" s="307" t="s">
        <v>359</v>
      </c>
      <c r="B4" s="307"/>
      <c r="C4" s="307"/>
      <c r="D4" s="307"/>
      <c r="E4" s="307"/>
      <c r="F4" s="307"/>
      <c r="G4" s="307"/>
      <c r="H4" s="307"/>
    </row>
    <row r="5" spans="1:8" ht="18">
      <c r="A5" s="251"/>
      <c r="B5" s="251"/>
      <c r="C5" s="252"/>
      <c r="D5" s="252" t="s">
        <v>344</v>
      </c>
      <c r="E5" s="252"/>
      <c r="F5" s="252"/>
      <c r="G5" s="251"/>
      <c r="H5" s="251"/>
    </row>
    <row r="6" spans="1:8" ht="18">
      <c r="A6" s="307" t="s">
        <v>321</v>
      </c>
      <c r="B6" s="307"/>
      <c r="C6" s="307"/>
      <c r="D6" s="307"/>
      <c r="E6" s="307"/>
      <c r="F6" s="307"/>
      <c r="G6" s="307"/>
      <c r="H6" s="307"/>
    </row>
    <row r="7" spans="1:8" ht="18">
      <c r="A7" s="307" t="s">
        <v>322</v>
      </c>
      <c r="B7" s="307"/>
      <c r="C7" s="307"/>
      <c r="D7" s="307"/>
      <c r="E7" s="307"/>
      <c r="F7" s="307"/>
      <c r="G7" s="307"/>
      <c r="H7" s="307"/>
    </row>
    <row r="8" spans="1:8" ht="18">
      <c r="A8" s="307" t="s">
        <v>290</v>
      </c>
      <c r="B8" s="307"/>
      <c r="C8" s="307"/>
      <c r="D8" s="307"/>
      <c r="E8" s="307"/>
      <c r="F8" s="307"/>
      <c r="G8" s="307"/>
      <c r="H8" s="307"/>
    </row>
    <row r="9" spans="1:8" ht="18">
      <c r="A9" s="307" t="s">
        <v>323</v>
      </c>
      <c r="B9" s="307"/>
      <c r="C9" s="307"/>
      <c r="D9" s="307"/>
      <c r="E9" s="307"/>
      <c r="F9" s="307"/>
      <c r="G9" s="307"/>
      <c r="H9" s="307"/>
    </row>
    <row r="13" ht="12.75"/>
  </sheetData>
  <sheetProtection/>
  <mergeCells count="8">
    <mergeCell ref="A8:H8"/>
    <mergeCell ref="A9:H9"/>
    <mergeCell ref="A1:H1"/>
    <mergeCell ref="A2:H2"/>
    <mergeCell ref="A3:H3"/>
    <mergeCell ref="A4:H4"/>
    <mergeCell ref="A6:H6"/>
    <mergeCell ref="A7:H7"/>
  </mergeCells>
  <printOptions horizontalCentered="1"/>
  <pageMargins left="0.5" right="0.5" top="0.5" bottom="1" header="0.5" footer="0.25"/>
  <pageSetup fitToHeight="1" fitToWidth="1" horizontalDpi="600" verticalDpi="600" orientation="portrait" scale="82" r:id="rId2"/>
  <headerFooter alignWithMargins="0">
    <oddFooter>&amp;R&amp;F
&amp;D  &amp;T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8"/>
  <sheetViews>
    <sheetView zoomScalePageLayoutView="0" workbookViewId="0" topLeftCell="A1">
      <selection activeCell="A5" sqref="A5:H5"/>
    </sheetView>
  </sheetViews>
  <sheetFormatPr defaultColWidth="9.140625" defaultRowHeight="12.75"/>
  <cols>
    <col min="1" max="8" width="14.7109375" style="162" customWidth="1"/>
    <col min="9" max="16384" width="9.140625" style="162" customWidth="1"/>
  </cols>
  <sheetData>
    <row r="1" spans="1:8" ht="18">
      <c r="A1" s="306" t="s">
        <v>361</v>
      </c>
      <c r="B1" s="306"/>
      <c r="C1" s="306"/>
      <c r="D1" s="306"/>
      <c r="E1" s="306"/>
      <c r="F1" s="306"/>
      <c r="G1" s="306"/>
      <c r="H1" s="306"/>
    </row>
    <row r="2" spans="1:8" s="136" customFormat="1" ht="18">
      <c r="A2" s="306" t="s">
        <v>380</v>
      </c>
      <c r="B2" s="306"/>
      <c r="C2" s="306"/>
      <c r="D2" s="306"/>
      <c r="E2" s="306"/>
      <c r="F2" s="306"/>
      <c r="G2" s="306"/>
      <c r="H2" s="306"/>
    </row>
    <row r="3" spans="1:8" s="136" customFormat="1" ht="18">
      <c r="A3" s="307" t="s">
        <v>345</v>
      </c>
      <c r="B3" s="307"/>
      <c r="C3" s="307"/>
      <c r="D3" s="307"/>
      <c r="E3" s="307"/>
      <c r="F3" s="307"/>
      <c r="G3" s="307"/>
      <c r="H3" s="307"/>
    </row>
    <row r="4" spans="1:8" ht="18">
      <c r="A4" s="251"/>
      <c r="B4" s="251"/>
      <c r="C4" s="251"/>
      <c r="D4" s="251" t="s">
        <v>346</v>
      </c>
      <c r="E4" s="251"/>
      <c r="F4" s="251"/>
      <c r="G4" s="251"/>
      <c r="H4" s="251"/>
    </row>
    <row r="5" spans="1:8" ht="18">
      <c r="A5" s="307" t="s">
        <v>288</v>
      </c>
      <c r="B5" s="307"/>
      <c r="C5" s="307"/>
      <c r="D5" s="307"/>
      <c r="E5" s="307"/>
      <c r="F5" s="307"/>
      <c r="G5" s="307"/>
      <c r="H5" s="307"/>
    </row>
    <row r="6" spans="1:8" ht="18">
      <c r="A6" s="307" t="s">
        <v>289</v>
      </c>
      <c r="B6" s="307"/>
      <c r="C6" s="307"/>
      <c r="D6" s="307"/>
      <c r="E6" s="307"/>
      <c r="F6" s="307"/>
      <c r="G6" s="307"/>
      <c r="H6" s="307"/>
    </row>
    <row r="7" spans="1:8" ht="18">
      <c r="A7" s="307" t="s">
        <v>290</v>
      </c>
      <c r="B7" s="307"/>
      <c r="C7" s="307"/>
      <c r="D7" s="307"/>
      <c r="E7" s="307"/>
      <c r="F7" s="307"/>
      <c r="G7" s="307"/>
      <c r="H7" s="307"/>
    </row>
    <row r="8" spans="1:8" ht="18">
      <c r="A8" s="307" t="s">
        <v>291</v>
      </c>
      <c r="B8" s="307"/>
      <c r="C8" s="307"/>
      <c r="D8" s="307"/>
      <c r="E8" s="307"/>
      <c r="F8" s="307"/>
      <c r="G8" s="307"/>
      <c r="H8" s="307"/>
    </row>
    <row r="13" ht="12.75"/>
  </sheetData>
  <sheetProtection/>
  <mergeCells count="7">
    <mergeCell ref="A8:H8"/>
    <mergeCell ref="A1:H1"/>
    <mergeCell ref="A2:H2"/>
    <mergeCell ref="A3:H3"/>
    <mergeCell ref="A5:H5"/>
    <mergeCell ref="A6:H6"/>
    <mergeCell ref="A7:H7"/>
  </mergeCells>
  <printOptions horizontalCentered="1"/>
  <pageMargins left="0.5" right="0.5" top="0.5" bottom="1" header="0.5" footer="0.25"/>
  <pageSetup fitToHeight="1" fitToWidth="1" horizontalDpi="600" verticalDpi="600" orientation="portrait" scale="82" r:id="rId2"/>
  <headerFooter alignWithMargins="0">
    <oddFooter>&amp;R&amp;F
&amp;D  &amp;T
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24" customWidth="1"/>
    <col min="2" max="2" width="11.28125" style="0" customWidth="1"/>
    <col min="3" max="3" width="11.00390625" style="0" customWidth="1"/>
    <col min="4" max="4" width="13.57421875" style="0" customWidth="1"/>
    <col min="5" max="5" width="11.140625" style="0" customWidth="1"/>
    <col min="6" max="6" width="10.140625" style="0" customWidth="1"/>
    <col min="7" max="11" width="10.28125" style="0" customWidth="1"/>
  </cols>
  <sheetData>
    <row r="1" spans="1:11" ht="12.75">
      <c r="A1" s="70" t="s">
        <v>199</v>
      </c>
      <c r="D1" t="s">
        <v>200</v>
      </c>
      <c r="K1" s="133" t="s">
        <v>281</v>
      </c>
    </row>
    <row r="2" spans="1:4" ht="12.75">
      <c r="A2" s="24" t="s">
        <v>90</v>
      </c>
      <c r="D2" t="s">
        <v>96</v>
      </c>
    </row>
    <row r="3" spans="1:11" ht="13.5" thickBot="1">
      <c r="A3" s="69"/>
      <c r="B3" s="77"/>
      <c r="C3" s="77"/>
      <c r="D3" s="77" t="s">
        <v>222</v>
      </c>
      <c r="E3" s="77"/>
      <c r="F3" s="77"/>
      <c r="G3" s="77"/>
      <c r="H3" s="77"/>
      <c r="I3" s="77"/>
      <c r="J3" s="77"/>
      <c r="K3" s="77"/>
    </row>
    <row r="4" ht="12.75">
      <c r="A4" s="16" t="s">
        <v>97</v>
      </c>
    </row>
    <row r="5" spans="1:11" s="19" customFormat="1" ht="12.75">
      <c r="A5" s="24" t="s">
        <v>98</v>
      </c>
      <c r="B5" s="19" t="s">
        <v>99</v>
      </c>
      <c r="C5" s="19" t="s">
        <v>100</v>
      </c>
      <c r="D5" s="19" t="s">
        <v>101</v>
      </c>
      <c r="E5" s="19" t="s">
        <v>102</v>
      </c>
      <c r="F5" s="19" t="s">
        <v>103</v>
      </c>
      <c r="G5" s="19" t="s">
        <v>104</v>
      </c>
      <c r="H5" s="19" t="s">
        <v>105</v>
      </c>
      <c r="I5" s="19" t="s">
        <v>106</v>
      </c>
      <c r="J5" s="19" t="s">
        <v>107</v>
      </c>
      <c r="K5" s="19" t="s">
        <v>108</v>
      </c>
    </row>
    <row r="6" ht="12.75">
      <c r="A6" s="16" t="s">
        <v>109</v>
      </c>
    </row>
    <row r="7" spans="1:11" ht="12.75">
      <c r="A7" s="26" t="s">
        <v>110</v>
      </c>
      <c r="B7" s="38">
        <v>0.5</v>
      </c>
      <c r="C7" s="38">
        <v>1.5</v>
      </c>
      <c r="D7" s="38">
        <v>1.5</v>
      </c>
      <c r="E7" s="27">
        <v>7</v>
      </c>
      <c r="F7" s="27">
        <v>8.5</v>
      </c>
      <c r="G7" s="27">
        <v>9.5</v>
      </c>
      <c r="H7" s="27">
        <v>12</v>
      </c>
      <c r="I7" s="27">
        <v>13.75</v>
      </c>
      <c r="J7" s="27">
        <v>20</v>
      </c>
      <c r="K7" s="27">
        <v>23.5</v>
      </c>
    </row>
    <row r="8" spans="1:11" ht="12.75">
      <c r="A8" s="26" t="s">
        <v>111</v>
      </c>
      <c r="B8" s="38">
        <v>3.94</v>
      </c>
      <c r="C8" s="38">
        <v>5.13</v>
      </c>
      <c r="D8" s="38">
        <v>6.99</v>
      </c>
      <c r="E8" s="27">
        <v>15.12</v>
      </c>
      <c r="F8" s="27">
        <v>19.59</v>
      </c>
      <c r="G8" s="27">
        <v>25.94</v>
      </c>
      <c r="H8" s="27">
        <v>35.97</v>
      </c>
      <c r="I8" s="27">
        <v>46.79</v>
      </c>
      <c r="J8" s="27">
        <v>68.03</v>
      </c>
      <c r="K8" s="27">
        <v>92.38</v>
      </c>
    </row>
    <row r="9" spans="2:11" ht="12.75">
      <c r="B9" s="72"/>
      <c r="C9" s="72"/>
      <c r="D9" s="72"/>
      <c r="E9" s="21"/>
      <c r="F9" s="21"/>
      <c r="G9" s="21"/>
      <c r="H9" s="21"/>
      <c r="I9" s="21"/>
      <c r="J9" s="21"/>
      <c r="K9" s="21"/>
    </row>
    <row r="10" spans="1:11" ht="12.75">
      <c r="A10" s="26" t="s">
        <v>112</v>
      </c>
      <c r="B10" s="38">
        <v>3.94</v>
      </c>
      <c r="C10" s="38">
        <v>5.13</v>
      </c>
      <c r="D10" s="38">
        <v>6.99</v>
      </c>
      <c r="E10" s="27">
        <v>15.12</v>
      </c>
      <c r="F10" s="27">
        <v>19.59</v>
      </c>
      <c r="G10" s="27">
        <v>25.94</v>
      </c>
      <c r="H10" s="27">
        <v>35.97</v>
      </c>
      <c r="I10" s="27">
        <v>46.79</v>
      </c>
      <c r="J10" s="27">
        <v>68.03</v>
      </c>
      <c r="K10" s="27">
        <v>92.38</v>
      </c>
    </row>
    <row r="11" spans="1:11" ht="12.75">
      <c r="A11" s="26" t="s">
        <v>113</v>
      </c>
      <c r="B11" s="38">
        <f aca="true" t="shared" si="0" ref="B11:K12">B12/2</f>
        <v>3.4525</v>
      </c>
      <c r="C11" s="38">
        <f t="shared" si="0"/>
        <v>5.0125</v>
      </c>
      <c r="D11" s="38">
        <f t="shared" si="0"/>
        <v>6.83</v>
      </c>
      <c r="E11" s="38">
        <f t="shared" si="0"/>
        <v>14.2575</v>
      </c>
      <c r="F11" s="38">
        <f t="shared" si="0"/>
        <v>19.0425</v>
      </c>
      <c r="G11" s="38">
        <f t="shared" si="0"/>
        <v>24.8325</v>
      </c>
      <c r="H11" s="38">
        <f t="shared" si="0"/>
        <v>34.6075</v>
      </c>
      <c r="I11" s="38">
        <f t="shared" si="0"/>
        <v>46.32</v>
      </c>
      <c r="J11" s="38">
        <f t="shared" si="0"/>
        <v>67.1475</v>
      </c>
      <c r="K11" s="38">
        <f t="shared" si="0"/>
        <v>91.0175</v>
      </c>
    </row>
    <row r="12" spans="1:11" ht="12.75">
      <c r="A12" s="26" t="s">
        <v>114</v>
      </c>
      <c r="B12" s="38">
        <f t="shared" si="0"/>
        <v>6.905</v>
      </c>
      <c r="C12" s="38">
        <f t="shared" si="0"/>
        <v>10.025</v>
      </c>
      <c r="D12" s="38">
        <f t="shared" si="0"/>
        <v>13.66</v>
      </c>
      <c r="E12" s="27">
        <f t="shared" si="0"/>
        <v>28.515</v>
      </c>
      <c r="F12" s="27">
        <f t="shared" si="0"/>
        <v>38.085</v>
      </c>
      <c r="G12" s="27">
        <f t="shared" si="0"/>
        <v>49.665</v>
      </c>
      <c r="H12" s="27">
        <f t="shared" si="0"/>
        <v>69.215</v>
      </c>
      <c r="I12" s="27">
        <f t="shared" si="0"/>
        <v>92.64</v>
      </c>
      <c r="J12" s="27">
        <f t="shared" si="0"/>
        <v>134.295</v>
      </c>
      <c r="K12" s="27">
        <f t="shared" si="0"/>
        <v>182.035</v>
      </c>
    </row>
    <row r="13" spans="1:11" ht="12.75">
      <c r="A13" s="26" t="s">
        <v>115</v>
      </c>
      <c r="B13" s="38">
        <v>13.81</v>
      </c>
      <c r="C13" s="38">
        <v>20.05</v>
      </c>
      <c r="D13" s="38">
        <v>27.32</v>
      </c>
      <c r="E13" s="27">
        <v>57.03</v>
      </c>
      <c r="F13" s="27">
        <v>76.17</v>
      </c>
      <c r="G13" s="27">
        <v>99.33</v>
      </c>
      <c r="H13" s="27">
        <v>138.43</v>
      </c>
      <c r="I13" s="27">
        <v>185.28</v>
      </c>
      <c r="J13" s="27">
        <v>268.59</v>
      </c>
      <c r="K13" s="27">
        <v>364.07</v>
      </c>
    </row>
    <row r="14" spans="1:11" ht="12.75">
      <c r="A14" s="26" t="s">
        <v>116</v>
      </c>
      <c r="B14" s="38">
        <f aca="true" t="shared" si="1" ref="B14:K14">B13*2</f>
        <v>27.62</v>
      </c>
      <c r="C14" s="38">
        <f t="shared" si="1"/>
        <v>40.1</v>
      </c>
      <c r="D14" s="38">
        <f t="shared" si="1"/>
        <v>54.64</v>
      </c>
      <c r="E14" s="27">
        <f t="shared" si="1"/>
        <v>114.06</v>
      </c>
      <c r="F14" s="27">
        <f t="shared" si="1"/>
        <v>152.34</v>
      </c>
      <c r="G14" s="27">
        <f t="shared" si="1"/>
        <v>198.66</v>
      </c>
      <c r="H14" s="27">
        <f t="shared" si="1"/>
        <v>276.86</v>
      </c>
      <c r="I14" s="27">
        <f t="shared" si="1"/>
        <v>370.56</v>
      </c>
      <c r="J14" s="27">
        <f t="shared" si="1"/>
        <v>537.18</v>
      </c>
      <c r="K14" s="27">
        <f t="shared" si="1"/>
        <v>728.14</v>
      </c>
    </row>
    <row r="15" spans="1:11" ht="12.75">
      <c r="A15" s="26" t="s">
        <v>117</v>
      </c>
      <c r="B15" s="38">
        <f aca="true" t="shared" si="2" ref="B15:K15">B13*3</f>
        <v>41.43</v>
      </c>
      <c r="C15" s="38">
        <f t="shared" si="2"/>
        <v>60.150000000000006</v>
      </c>
      <c r="D15" s="38">
        <f t="shared" si="2"/>
        <v>81.96000000000001</v>
      </c>
      <c r="E15" s="27">
        <f t="shared" si="2"/>
        <v>171.09</v>
      </c>
      <c r="F15" s="27">
        <f t="shared" si="2"/>
        <v>228.51</v>
      </c>
      <c r="G15" s="27">
        <f t="shared" si="2"/>
        <v>297.99</v>
      </c>
      <c r="H15" s="27">
        <f t="shared" si="2"/>
        <v>415.29</v>
      </c>
      <c r="I15" s="27">
        <f t="shared" si="2"/>
        <v>555.84</v>
      </c>
      <c r="J15" s="27">
        <f t="shared" si="2"/>
        <v>805.77</v>
      </c>
      <c r="K15" s="27">
        <f t="shared" si="2"/>
        <v>1092.21</v>
      </c>
    </row>
    <row r="16" spans="1:11" ht="12.75">
      <c r="A16" s="26" t="s">
        <v>118</v>
      </c>
      <c r="B16" s="38">
        <f aca="true" t="shared" si="3" ref="B16:K16">B13*4</f>
        <v>55.24</v>
      </c>
      <c r="C16" s="38">
        <f t="shared" si="3"/>
        <v>80.2</v>
      </c>
      <c r="D16" s="38">
        <f t="shared" si="3"/>
        <v>109.28</v>
      </c>
      <c r="E16" s="27">
        <f t="shared" si="3"/>
        <v>228.12</v>
      </c>
      <c r="F16" s="27">
        <f t="shared" si="3"/>
        <v>304.68</v>
      </c>
      <c r="G16" s="27">
        <f t="shared" si="3"/>
        <v>397.32</v>
      </c>
      <c r="H16" s="27">
        <f t="shared" si="3"/>
        <v>553.72</v>
      </c>
      <c r="I16" s="27">
        <f t="shared" si="3"/>
        <v>741.12</v>
      </c>
      <c r="J16" s="27">
        <f t="shared" si="3"/>
        <v>1074.36</v>
      </c>
      <c r="K16" s="27">
        <f t="shared" si="3"/>
        <v>1456.28</v>
      </c>
    </row>
    <row r="17" spans="1:11" ht="12.75">
      <c r="A17" s="26" t="s">
        <v>119</v>
      </c>
      <c r="B17" s="38">
        <f aca="true" t="shared" si="4" ref="B17:K17">B13*5</f>
        <v>69.05</v>
      </c>
      <c r="C17" s="38">
        <f t="shared" si="4"/>
        <v>100.25</v>
      </c>
      <c r="D17" s="38">
        <f t="shared" si="4"/>
        <v>136.6</v>
      </c>
      <c r="E17" s="27">
        <f t="shared" si="4"/>
        <v>285.15</v>
      </c>
      <c r="F17" s="27">
        <f t="shared" si="4"/>
        <v>380.85</v>
      </c>
      <c r="G17" s="27">
        <f t="shared" si="4"/>
        <v>496.65</v>
      </c>
      <c r="H17" s="27">
        <f t="shared" si="4"/>
        <v>692.1500000000001</v>
      </c>
      <c r="I17" s="27">
        <f t="shared" si="4"/>
        <v>926.4</v>
      </c>
      <c r="J17" s="27">
        <f t="shared" si="4"/>
        <v>1342.9499999999998</v>
      </c>
      <c r="K17" s="27">
        <f t="shared" si="4"/>
        <v>1820.35</v>
      </c>
    </row>
    <row r="18" spans="1:11" ht="12.75">
      <c r="A18" s="26" t="s">
        <v>120</v>
      </c>
      <c r="B18" s="38">
        <f aca="true" t="shared" si="5" ref="B18:K18">B13*6</f>
        <v>82.86</v>
      </c>
      <c r="C18" s="38">
        <f t="shared" si="5"/>
        <v>120.30000000000001</v>
      </c>
      <c r="D18" s="38">
        <f t="shared" si="5"/>
        <v>163.92000000000002</v>
      </c>
      <c r="E18" s="27">
        <f t="shared" si="5"/>
        <v>342.18</v>
      </c>
      <c r="F18" s="27">
        <f t="shared" si="5"/>
        <v>457.02</v>
      </c>
      <c r="G18" s="27">
        <f t="shared" si="5"/>
        <v>595.98</v>
      </c>
      <c r="H18" s="27">
        <f t="shared" si="5"/>
        <v>830.58</v>
      </c>
      <c r="I18" s="27">
        <f t="shared" si="5"/>
        <v>1111.68</v>
      </c>
      <c r="J18" s="27">
        <f t="shared" si="5"/>
        <v>1611.54</v>
      </c>
      <c r="K18" s="27">
        <f t="shared" si="5"/>
        <v>2184.42</v>
      </c>
    </row>
    <row r="19" spans="1:11" ht="12.75">
      <c r="A19" s="43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2:11" ht="12.75"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s="19" customFormat="1" ht="12.75">
      <c r="A21" s="24" t="s">
        <v>98</v>
      </c>
      <c r="B21" s="33" t="s">
        <v>102</v>
      </c>
      <c r="C21" s="33" t="s">
        <v>104</v>
      </c>
      <c r="D21" s="33" t="s">
        <v>105</v>
      </c>
      <c r="E21" s="33" t="s">
        <v>106</v>
      </c>
      <c r="F21" s="33" t="s">
        <v>121</v>
      </c>
      <c r="G21" s="90" t="s">
        <v>122</v>
      </c>
      <c r="H21" s="90" t="s">
        <v>105</v>
      </c>
      <c r="I21" s="33" t="s">
        <v>106</v>
      </c>
      <c r="J21" s="33" t="s">
        <v>121</v>
      </c>
      <c r="K21" s="33" t="s">
        <v>122</v>
      </c>
    </row>
    <row r="22" spans="1:11" ht="22.5">
      <c r="A22" s="16" t="s">
        <v>123</v>
      </c>
      <c r="B22" s="78" t="s">
        <v>201</v>
      </c>
      <c r="C22" s="78" t="s">
        <v>201</v>
      </c>
      <c r="D22" s="78" t="s">
        <v>201</v>
      </c>
      <c r="E22" s="78" t="s">
        <v>201</v>
      </c>
      <c r="F22" s="78" t="s">
        <v>201</v>
      </c>
      <c r="G22" s="79" t="s">
        <v>201</v>
      </c>
      <c r="H22" s="78" t="s">
        <v>202</v>
      </c>
      <c r="I22" s="78" t="s">
        <v>202</v>
      </c>
      <c r="J22" s="78" t="s">
        <v>202</v>
      </c>
      <c r="K22" s="78" t="s">
        <v>202</v>
      </c>
    </row>
    <row r="23" spans="1:11" ht="12.75">
      <c r="A23" s="26" t="s">
        <v>111</v>
      </c>
      <c r="B23" s="27">
        <v>110.93</v>
      </c>
      <c r="C23" s="27">
        <v>142.23</v>
      </c>
      <c r="D23" s="38">
        <v>178.85</v>
      </c>
      <c r="E23" s="38">
        <v>222.63</v>
      </c>
      <c r="F23" s="38">
        <v>248.62</v>
      </c>
      <c r="G23" s="38">
        <v>283.38</v>
      </c>
      <c r="H23" s="80">
        <v>153.33</v>
      </c>
      <c r="I23" s="38">
        <v>186.97</v>
      </c>
      <c r="J23" s="38">
        <v>209.63</v>
      </c>
      <c r="K23" s="38">
        <v>248.26</v>
      </c>
    </row>
    <row r="24" spans="2:11" ht="12.75">
      <c r="B24" s="21"/>
      <c r="C24" s="21"/>
      <c r="D24" s="72"/>
      <c r="E24" s="72"/>
      <c r="F24" s="72"/>
      <c r="G24" s="81"/>
      <c r="H24" s="72"/>
      <c r="I24" s="72"/>
      <c r="J24" s="72"/>
      <c r="K24" s="72"/>
    </row>
    <row r="25" spans="1:11" ht="12.75">
      <c r="A25" s="26" t="s">
        <v>112</v>
      </c>
      <c r="B25" s="27">
        <v>110.93</v>
      </c>
      <c r="C25" s="27">
        <v>142.23</v>
      </c>
      <c r="D25" s="38">
        <v>178.85</v>
      </c>
      <c r="E25" s="38">
        <v>222.63</v>
      </c>
      <c r="F25" s="38">
        <v>248.62</v>
      </c>
      <c r="G25" s="38">
        <v>283.38</v>
      </c>
      <c r="H25" s="80">
        <v>153.33</v>
      </c>
      <c r="I25" s="38">
        <v>186.97</v>
      </c>
      <c r="J25" s="38">
        <v>209.63</v>
      </c>
      <c r="K25" s="38">
        <v>248.26</v>
      </c>
    </row>
    <row r="26" spans="1:11" ht="12.75">
      <c r="A26" s="26" t="s">
        <v>114</v>
      </c>
      <c r="B26" s="27">
        <f aca="true" t="shared" si="6" ref="B26:K26">B27/2</f>
        <v>240.16345</v>
      </c>
      <c r="C26" s="27">
        <f t="shared" si="6"/>
        <v>307.92795</v>
      </c>
      <c r="D26" s="38">
        <f t="shared" si="6"/>
        <v>387.21025</v>
      </c>
      <c r="E26" s="38">
        <f t="shared" si="6"/>
        <v>481.99395</v>
      </c>
      <c r="F26" s="38">
        <f t="shared" si="6"/>
        <v>538.2623</v>
      </c>
      <c r="G26" s="38">
        <f t="shared" si="6"/>
        <v>613.5177</v>
      </c>
      <c r="H26" s="80">
        <f t="shared" si="6"/>
        <v>331.95945000000006</v>
      </c>
      <c r="I26" s="38">
        <f t="shared" si="6"/>
        <v>404.79005</v>
      </c>
      <c r="J26" s="38">
        <f t="shared" si="6"/>
        <v>453.84895</v>
      </c>
      <c r="K26" s="38">
        <f t="shared" si="6"/>
        <v>537.4829</v>
      </c>
    </row>
    <row r="27" spans="1:11" ht="12.75">
      <c r="A27" s="26" t="s">
        <v>115</v>
      </c>
      <c r="B27" s="27">
        <f aca="true" t="shared" si="7" ref="B27:K27">B25*4.33</f>
        <v>480.3269</v>
      </c>
      <c r="C27" s="27">
        <f t="shared" si="7"/>
        <v>615.8559</v>
      </c>
      <c r="D27" s="27">
        <f t="shared" si="7"/>
        <v>774.4205</v>
      </c>
      <c r="E27" s="27">
        <f t="shared" si="7"/>
        <v>963.9879</v>
      </c>
      <c r="F27" s="27">
        <f t="shared" si="7"/>
        <v>1076.5246</v>
      </c>
      <c r="G27" s="27">
        <f t="shared" si="7"/>
        <v>1227.0354</v>
      </c>
      <c r="H27" s="27">
        <f t="shared" si="7"/>
        <v>663.9189000000001</v>
      </c>
      <c r="I27" s="27">
        <f t="shared" si="7"/>
        <v>809.5801</v>
      </c>
      <c r="J27" s="27">
        <f t="shared" si="7"/>
        <v>907.6979</v>
      </c>
      <c r="K27" s="27">
        <f t="shared" si="7"/>
        <v>1074.9658</v>
      </c>
    </row>
    <row r="28" spans="1:11" ht="12.75">
      <c r="A28" s="26" t="s">
        <v>116</v>
      </c>
      <c r="B28" s="27">
        <f aca="true" t="shared" si="8" ref="B28:K28">B27*2</f>
        <v>960.6538</v>
      </c>
      <c r="C28" s="27">
        <f t="shared" si="8"/>
        <v>1231.7118</v>
      </c>
      <c r="D28" s="38">
        <f t="shared" si="8"/>
        <v>1548.841</v>
      </c>
      <c r="E28" s="38">
        <f t="shared" si="8"/>
        <v>1927.9758</v>
      </c>
      <c r="F28" s="38">
        <f t="shared" si="8"/>
        <v>2153.0492</v>
      </c>
      <c r="G28" s="38">
        <f t="shared" si="8"/>
        <v>2454.0708</v>
      </c>
      <c r="H28" s="80">
        <f t="shared" si="8"/>
        <v>1327.8378000000002</v>
      </c>
      <c r="I28" s="38">
        <f t="shared" si="8"/>
        <v>1619.1602</v>
      </c>
      <c r="J28" s="38">
        <f t="shared" si="8"/>
        <v>1815.3958</v>
      </c>
      <c r="K28" s="38">
        <f t="shared" si="8"/>
        <v>2149.9316</v>
      </c>
    </row>
    <row r="29" spans="1:11" ht="12.75">
      <c r="A29" s="26" t="s">
        <v>117</v>
      </c>
      <c r="B29" s="27">
        <f aca="true" t="shared" si="9" ref="B29:K29">B27*3</f>
        <v>1440.9807</v>
      </c>
      <c r="C29" s="27">
        <f t="shared" si="9"/>
        <v>1847.5677</v>
      </c>
      <c r="D29" s="38">
        <f t="shared" si="9"/>
        <v>2323.2614999999996</v>
      </c>
      <c r="E29" s="38">
        <f t="shared" si="9"/>
        <v>2891.9637</v>
      </c>
      <c r="F29" s="38">
        <f t="shared" si="9"/>
        <v>3229.5738</v>
      </c>
      <c r="G29" s="38">
        <f t="shared" si="9"/>
        <v>3681.1062</v>
      </c>
      <c r="H29" s="80">
        <f t="shared" si="9"/>
        <v>1991.7567000000004</v>
      </c>
      <c r="I29" s="38">
        <f t="shared" si="9"/>
        <v>2428.7403</v>
      </c>
      <c r="J29" s="38">
        <f t="shared" si="9"/>
        <v>2723.0937</v>
      </c>
      <c r="K29" s="38">
        <f t="shared" si="9"/>
        <v>3224.8974</v>
      </c>
    </row>
    <row r="30" spans="1:11" ht="12.75">
      <c r="A30" s="26" t="s">
        <v>118</v>
      </c>
      <c r="B30" s="27">
        <f aca="true" t="shared" si="10" ref="B30:K30">B27*4</f>
        <v>1921.3076</v>
      </c>
      <c r="C30" s="27">
        <f t="shared" si="10"/>
        <v>2463.4236</v>
      </c>
      <c r="D30" s="38">
        <f t="shared" si="10"/>
        <v>3097.682</v>
      </c>
      <c r="E30" s="38">
        <f t="shared" si="10"/>
        <v>3855.9516</v>
      </c>
      <c r="F30" s="38">
        <f t="shared" si="10"/>
        <v>4306.0984</v>
      </c>
      <c r="G30" s="38">
        <f t="shared" si="10"/>
        <v>4908.1416</v>
      </c>
      <c r="H30" s="80">
        <f t="shared" si="10"/>
        <v>2655.6756000000005</v>
      </c>
      <c r="I30" s="38">
        <f t="shared" si="10"/>
        <v>3238.3204</v>
      </c>
      <c r="J30" s="38">
        <f t="shared" si="10"/>
        <v>3630.7916</v>
      </c>
      <c r="K30" s="38">
        <f t="shared" si="10"/>
        <v>4299.8632</v>
      </c>
    </row>
    <row r="31" spans="1:11" ht="12.75">
      <c r="A31" s="26" t="s">
        <v>119</v>
      </c>
      <c r="B31" s="27">
        <f aca="true" t="shared" si="11" ref="B31:K31">B27*5</f>
        <v>2401.6345</v>
      </c>
      <c r="C31" s="27">
        <f t="shared" si="11"/>
        <v>3079.2795</v>
      </c>
      <c r="D31" s="38">
        <f t="shared" si="11"/>
        <v>3872.1025</v>
      </c>
      <c r="E31" s="38">
        <f t="shared" si="11"/>
        <v>4819.9394999999995</v>
      </c>
      <c r="F31" s="38">
        <f t="shared" si="11"/>
        <v>5382.623</v>
      </c>
      <c r="G31" s="38">
        <f t="shared" si="11"/>
        <v>6135.177</v>
      </c>
      <c r="H31" s="80">
        <f t="shared" si="11"/>
        <v>3319.5945000000006</v>
      </c>
      <c r="I31" s="38">
        <f t="shared" si="11"/>
        <v>4047.9005</v>
      </c>
      <c r="J31" s="38">
        <f t="shared" si="11"/>
        <v>4538.4895</v>
      </c>
      <c r="K31" s="38">
        <f t="shared" si="11"/>
        <v>5374.829</v>
      </c>
    </row>
    <row r="32" spans="1:11" ht="12.75">
      <c r="A32" s="26" t="s">
        <v>120</v>
      </c>
      <c r="B32" s="27">
        <f aca="true" t="shared" si="12" ref="B32:K32">B27*6</f>
        <v>2881.9614</v>
      </c>
      <c r="C32" s="27">
        <f t="shared" si="12"/>
        <v>3695.1354</v>
      </c>
      <c r="D32" s="38">
        <f t="shared" si="12"/>
        <v>4646.522999999999</v>
      </c>
      <c r="E32" s="38">
        <f t="shared" si="12"/>
        <v>5783.9274</v>
      </c>
      <c r="F32" s="38">
        <f t="shared" si="12"/>
        <v>6459.1476</v>
      </c>
      <c r="G32" s="38">
        <f t="shared" si="12"/>
        <v>7362.2124</v>
      </c>
      <c r="H32" s="80">
        <f t="shared" si="12"/>
        <v>3983.5134000000007</v>
      </c>
      <c r="I32" s="38">
        <f t="shared" si="12"/>
        <v>4857.4806</v>
      </c>
      <c r="J32" s="38">
        <f t="shared" si="12"/>
        <v>5446.1874</v>
      </c>
      <c r="K32" s="38">
        <f t="shared" si="12"/>
        <v>6449.7948</v>
      </c>
    </row>
    <row r="33" spans="2:11" ht="12.75"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2:11" ht="12.75">
      <c r="B34" s="32"/>
      <c r="C34" s="32"/>
      <c r="D34" s="32"/>
      <c r="E34" s="32"/>
      <c r="F34" s="32"/>
      <c r="G34" s="32"/>
      <c r="H34" s="32"/>
      <c r="I34" s="29" t="s">
        <v>125</v>
      </c>
      <c r="J34" s="28" t="s">
        <v>126</v>
      </c>
      <c r="K34" s="34" t="s">
        <v>127</v>
      </c>
    </row>
    <row r="35" spans="1:11" ht="12.75">
      <c r="A35" s="23" t="s">
        <v>124</v>
      </c>
      <c r="B35" s="32"/>
      <c r="C35" s="32"/>
      <c r="D35" s="32"/>
      <c r="E35" s="32"/>
      <c r="F35" s="32"/>
      <c r="G35" s="32"/>
      <c r="H35" s="32"/>
      <c r="I35" s="34"/>
      <c r="J35" s="36" t="s">
        <v>128</v>
      </c>
      <c r="K35" s="34"/>
    </row>
    <row r="36" spans="1:11" ht="12.75">
      <c r="A36" s="26"/>
      <c r="B36" s="35" t="s">
        <v>102</v>
      </c>
      <c r="C36" s="35" t="s">
        <v>103</v>
      </c>
      <c r="D36" s="35" t="s">
        <v>104</v>
      </c>
      <c r="E36" s="35" t="s">
        <v>105</v>
      </c>
      <c r="F36" s="35" t="s">
        <v>106</v>
      </c>
      <c r="G36" s="35" t="s">
        <v>107</v>
      </c>
      <c r="H36" s="35" t="s">
        <v>108</v>
      </c>
      <c r="I36" s="29" t="s">
        <v>130</v>
      </c>
      <c r="J36" s="27">
        <v>17.72</v>
      </c>
      <c r="K36" s="37" t="s">
        <v>94</v>
      </c>
    </row>
    <row r="37" spans="1:11" ht="12.75">
      <c r="A37" s="26" t="s">
        <v>129</v>
      </c>
      <c r="B37" s="27">
        <v>14.17</v>
      </c>
      <c r="C37" s="27">
        <v>18.16</v>
      </c>
      <c r="D37" s="27">
        <v>24.04</v>
      </c>
      <c r="E37" s="27">
        <v>33.11</v>
      </c>
      <c r="F37" s="27">
        <v>42.98</v>
      </c>
      <c r="G37" s="27">
        <v>62.32</v>
      </c>
      <c r="H37" s="27">
        <v>84.76</v>
      </c>
      <c r="I37" s="29" t="s">
        <v>7</v>
      </c>
      <c r="J37" s="27">
        <v>2.25</v>
      </c>
      <c r="K37" s="37" t="s">
        <v>94</v>
      </c>
    </row>
    <row r="38" spans="1:11" ht="12.75">
      <c r="A38" s="26" t="s">
        <v>131</v>
      </c>
      <c r="B38" s="27">
        <v>35</v>
      </c>
      <c r="C38" s="27">
        <v>35</v>
      </c>
      <c r="D38" s="27">
        <v>35</v>
      </c>
      <c r="E38" s="27">
        <v>35</v>
      </c>
      <c r="F38" s="27">
        <v>35</v>
      </c>
      <c r="G38" s="27">
        <v>35</v>
      </c>
      <c r="H38" s="27">
        <v>35</v>
      </c>
      <c r="I38" s="82" t="s">
        <v>132</v>
      </c>
      <c r="J38" s="38">
        <v>4.35</v>
      </c>
      <c r="K38" s="74" t="s">
        <v>193</v>
      </c>
    </row>
    <row r="39" spans="1:11" ht="12.75">
      <c r="A39" s="26" t="s">
        <v>203</v>
      </c>
      <c r="B39" s="27">
        <v>30.42</v>
      </c>
      <c r="C39" s="27">
        <v>30.42</v>
      </c>
      <c r="D39" s="27">
        <v>30.42</v>
      </c>
      <c r="E39" s="27">
        <v>30.42</v>
      </c>
      <c r="F39" s="27">
        <v>30.42</v>
      </c>
      <c r="G39" s="27">
        <v>45.63</v>
      </c>
      <c r="H39" s="27">
        <v>53.23</v>
      </c>
      <c r="I39" s="83" t="s">
        <v>133</v>
      </c>
      <c r="J39" s="84">
        <v>9.87</v>
      </c>
      <c r="K39" s="85" t="s">
        <v>205</v>
      </c>
    </row>
    <row r="40" spans="1:11" ht="12.75">
      <c r="A40" s="94" t="s">
        <v>204</v>
      </c>
      <c r="B40" s="27">
        <v>1</v>
      </c>
      <c r="C40" s="27">
        <v>1</v>
      </c>
      <c r="D40" s="27">
        <v>1</v>
      </c>
      <c r="E40" s="27">
        <v>1</v>
      </c>
      <c r="F40" s="27">
        <v>1</v>
      </c>
      <c r="G40" s="27">
        <v>1.5</v>
      </c>
      <c r="H40" s="27">
        <v>1.75</v>
      </c>
      <c r="I40" s="82" t="s">
        <v>135</v>
      </c>
      <c r="J40" s="38">
        <v>18.42</v>
      </c>
      <c r="K40" s="74" t="s">
        <v>194</v>
      </c>
    </row>
    <row r="41" spans="1:11" s="64" customFormat="1" ht="5.25" customHeight="1">
      <c r="A41" s="67"/>
      <c r="B41" s="89"/>
      <c r="C41" s="89"/>
      <c r="D41" s="89"/>
      <c r="E41" s="89"/>
      <c r="F41" s="89"/>
      <c r="G41" s="89"/>
      <c r="H41" s="89"/>
      <c r="I41" s="73"/>
      <c r="J41" s="73"/>
      <c r="K41" s="73"/>
    </row>
    <row r="42" spans="1:5" ht="12.75">
      <c r="A42" s="16" t="s">
        <v>134</v>
      </c>
      <c r="D42" s="22" t="s">
        <v>195</v>
      </c>
      <c r="E42" s="18"/>
    </row>
    <row r="43" spans="1:11" s="20" customFormat="1" ht="14.25" customHeight="1">
      <c r="A43" s="45" t="s">
        <v>136</v>
      </c>
      <c r="B43" s="54" t="s">
        <v>220</v>
      </c>
      <c r="C43" s="41"/>
      <c r="D43" s="43" t="s">
        <v>137</v>
      </c>
      <c r="F43" s="41" t="s">
        <v>223</v>
      </c>
      <c r="G43" s="51"/>
      <c r="H43" s="44"/>
      <c r="J43" s="52" t="s">
        <v>156</v>
      </c>
      <c r="K43" s="75"/>
    </row>
    <row r="44" spans="1:11" s="20" customFormat="1" ht="12.75">
      <c r="A44" s="45" t="s">
        <v>138</v>
      </c>
      <c r="B44" s="46">
        <v>6</v>
      </c>
      <c r="C44" s="41"/>
      <c r="D44" s="43" t="s">
        <v>139</v>
      </c>
      <c r="F44" s="41" t="s">
        <v>206</v>
      </c>
      <c r="G44" s="42"/>
      <c r="H44" s="30"/>
      <c r="I44" s="53" t="s">
        <v>163</v>
      </c>
      <c r="J44" s="53" t="s">
        <v>164</v>
      </c>
      <c r="K44" s="53">
        <v>1</v>
      </c>
    </row>
    <row r="45" spans="1:11" s="20" customFormat="1" ht="12.75">
      <c r="A45" s="45" t="s">
        <v>140</v>
      </c>
      <c r="B45" s="40" t="s">
        <v>141</v>
      </c>
      <c r="C45" s="41"/>
      <c r="D45" s="43" t="s">
        <v>142</v>
      </c>
      <c r="F45" s="41">
        <v>0</v>
      </c>
      <c r="G45" s="42"/>
      <c r="H45" s="47"/>
      <c r="I45" s="53" t="s">
        <v>167</v>
      </c>
      <c r="J45" s="53" t="s">
        <v>168</v>
      </c>
      <c r="K45" s="53">
        <v>6</v>
      </c>
    </row>
    <row r="46" spans="1:11" s="20" customFormat="1" ht="12.75">
      <c r="A46" s="45" t="s">
        <v>143</v>
      </c>
      <c r="B46" s="46" t="s">
        <v>144</v>
      </c>
      <c r="C46" s="41"/>
      <c r="D46" s="45" t="s">
        <v>145</v>
      </c>
      <c r="F46" s="46">
        <v>18</v>
      </c>
      <c r="G46" s="42"/>
      <c r="H46" s="30"/>
      <c r="I46" s="53" t="s">
        <v>132</v>
      </c>
      <c r="J46" s="53" t="s">
        <v>165</v>
      </c>
      <c r="K46" s="53">
        <v>1</v>
      </c>
    </row>
    <row r="47" spans="1:11" s="20" customFormat="1" ht="12.75">
      <c r="A47" s="45" t="s">
        <v>146</v>
      </c>
      <c r="B47" s="49" t="s">
        <v>147</v>
      </c>
      <c r="C47" s="41"/>
      <c r="D47" s="43" t="s">
        <v>148</v>
      </c>
      <c r="F47" s="41">
        <v>12</v>
      </c>
      <c r="G47" s="51" t="s">
        <v>161</v>
      </c>
      <c r="H47" s="30"/>
      <c r="I47" s="53" t="s">
        <v>133</v>
      </c>
      <c r="J47" s="53" t="s">
        <v>165</v>
      </c>
      <c r="K47" s="53">
        <v>1</v>
      </c>
    </row>
    <row r="48" spans="1:11" s="20" customFormat="1" ht="12.75">
      <c r="A48" s="45" t="s">
        <v>149</v>
      </c>
      <c r="B48" s="49" t="s">
        <v>207</v>
      </c>
      <c r="C48" s="41"/>
      <c r="D48" s="45" t="s">
        <v>150</v>
      </c>
      <c r="F48" s="405" t="s">
        <v>221</v>
      </c>
      <c r="G48" s="405"/>
      <c r="H48" s="405"/>
      <c r="I48" s="50" t="s">
        <v>135</v>
      </c>
      <c r="J48" s="53" t="s">
        <v>165</v>
      </c>
      <c r="K48" s="53">
        <v>1</v>
      </c>
    </row>
    <row r="49" spans="1:9" s="20" customFormat="1" ht="12.75">
      <c r="A49" s="45" t="s">
        <v>151</v>
      </c>
      <c r="B49" s="46" t="s">
        <v>208</v>
      </c>
      <c r="C49" s="42"/>
      <c r="D49" s="45"/>
      <c r="E49" s="42"/>
      <c r="F49" s="405"/>
      <c r="G49" s="405"/>
      <c r="H49" s="405"/>
      <c r="I49" s="44"/>
    </row>
    <row r="50" spans="1:9" s="20" customFormat="1" ht="12.75">
      <c r="A50" s="45"/>
      <c r="B50" s="46"/>
      <c r="C50" s="42"/>
      <c r="D50" s="45"/>
      <c r="E50" s="42"/>
      <c r="F50" s="405"/>
      <c r="G50" s="405"/>
      <c r="H50" s="405"/>
      <c r="I50" s="44"/>
    </row>
    <row r="51" spans="1:9" s="42" customFormat="1" ht="12.75">
      <c r="A51" s="48" t="s">
        <v>154</v>
      </c>
      <c r="B51" s="46"/>
      <c r="D51" s="48" t="s">
        <v>155</v>
      </c>
      <c r="E51" s="39"/>
      <c r="F51" s="39"/>
      <c r="H51" s="30"/>
      <c r="I51" s="30"/>
    </row>
    <row r="52" spans="1:9" s="20" customFormat="1" ht="12.75">
      <c r="A52" s="45" t="s">
        <v>157</v>
      </c>
      <c r="B52" s="46" t="s">
        <v>158</v>
      </c>
      <c r="C52" s="42"/>
      <c r="D52" s="44" t="s">
        <v>159</v>
      </c>
      <c r="E52" s="51" t="s">
        <v>160</v>
      </c>
      <c r="F52" s="51" t="s">
        <v>112</v>
      </c>
      <c r="G52" s="51" t="s">
        <v>161</v>
      </c>
      <c r="H52" s="44" t="s">
        <v>162</v>
      </c>
      <c r="I52" s="47"/>
    </row>
    <row r="53" spans="1:9" s="20" customFormat="1" ht="12.75">
      <c r="A53" s="45" t="s">
        <v>166</v>
      </c>
      <c r="B53" s="46">
        <v>999</v>
      </c>
      <c r="C53" s="42"/>
      <c r="D53" s="44" t="s">
        <v>132</v>
      </c>
      <c r="E53" s="53" t="s">
        <v>165</v>
      </c>
      <c r="F53" s="53" t="s">
        <v>165</v>
      </c>
      <c r="G53" s="44">
        <v>4</v>
      </c>
      <c r="H53" s="59">
        <v>3.19</v>
      </c>
      <c r="I53" s="30"/>
    </row>
    <row r="54" spans="1:9" s="20" customFormat="1" ht="12.75">
      <c r="A54" s="45" t="s">
        <v>169</v>
      </c>
      <c r="B54" s="54">
        <v>2</v>
      </c>
      <c r="C54" s="42"/>
      <c r="D54" s="51" t="s">
        <v>133</v>
      </c>
      <c r="E54" s="25" t="s">
        <v>165</v>
      </c>
      <c r="F54" s="25" t="s">
        <v>13</v>
      </c>
      <c r="G54" s="44">
        <v>4</v>
      </c>
      <c r="H54" s="44" t="s">
        <v>170</v>
      </c>
      <c r="I54" s="30"/>
    </row>
    <row r="55" spans="1:9" s="20" customFormat="1" ht="12.75">
      <c r="A55" s="45" t="s">
        <v>171</v>
      </c>
      <c r="B55" s="55" t="s">
        <v>141</v>
      </c>
      <c r="C55" s="41"/>
      <c r="D55" s="51" t="s">
        <v>135</v>
      </c>
      <c r="E55" s="25" t="s">
        <v>165</v>
      </c>
      <c r="F55" s="25" t="s">
        <v>165</v>
      </c>
      <c r="G55" s="44">
        <v>4</v>
      </c>
      <c r="H55" s="44">
        <v>13.04</v>
      </c>
      <c r="I55" s="47"/>
    </row>
    <row r="56" spans="1:9" s="20" customFormat="1" ht="12.75">
      <c r="A56" s="45" t="s">
        <v>152</v>
      </c>
      <c r="B56" s="56" t="s">
        <v>153</v>
      </c>
      <c r="C56" s="41"/>
      <c r="D56" s="51" t="s">
        <v>172</v>
      </c>
      <c r="E56" s="25" t="s">
        <v>173</v>
      </c>
      <c r="F56" s="25" t="s">
        <v>173</v>
      </c>
      <c r="G56" s="44">
        <v>4</v>
      </c>
      <c r="H56" s="44">
        <v>11.24</v>
      </c>
      <c r="I56" s="47"/>
    </row>
    <row r="57" spans="1:9" s="20" customFormat="1" ht="12.75">
      <c r="A57" s="45" t="s">
        <v>174</v>
      </c>
      <c r="B57" s="57">
        <v>32</v>
      </c>
      <c r="C57" s="42"/>
      <c r="D57" s="51" t="s">
        <v>175</v>
      </c>
      <c r="E57" s="25" t="s">
        <v>164</v>
      </c>
      <c r="F57" s="25" t="s">
        <v>165</v>
      </c>
      <c r="G57" s="44">
        <v>4</v>
      </c>
      <c r="H57" s="44" t="s">
        <v>170</v>
      </c>
      <c r="I57" s="47"/>
    </row>
    <row r="58" spans="1:9" s="20" customFormat="1" ht="12.75">
      <c r="A58" s="45" t="s">
        <v>196</v>
      </c>
      <c r="B58" s="86">
        <v>1000</v>
      </c>
      <c r="C58" s="58"/>
      <c r="D58" s="51" t="s">
        <v>167</v>
      </c>
      <c r="E58" s="25" t="s">
        <v>168</v>
      </c>
      <c r="F58" s="25" t="s">
        <v>168</v>
      </c>
      <c r="G58" s="51">
        <v>6</v>
      </c>
      <c r="H58" s="44" t="s">
        <v>170</v>
      </c>
      <c r="I58" s="47"/>
    </row>
    <row r="59" spans="1:10" s="42" customFormat="1" ht="12.75">
      <c r="A59" s="45"/>
      <c r="B59" s="86"/>
      <c r="C59" s="58"/>
      <c r="D59" s="44" t="s">
        <v>176</v>
      </c>
      <c r="E59" s="53" t="s">
        <v>165</v>
      </c>
      <c r="F59" s="53" t="s">
        <v>165</v>
      </c>
      <c r="G59" s="44">
        <v>4</v>
      </c>
      <c r="H59" s="59">
        <v>35</v>
      </c>
      <c r="I59" s="406" t="s">
        <v>177</v>
      </c>
      <c r="J59" s="407"/>
    </row>
    <row r="60" spans="1:9" s="20" customFormat="1" ht="12.75">
      <c r="A60" s="43"/>
      <c r="B60" s="86"/>
      <c r="C60" s="42"/>
      <c r="D60" s="44" t="s">
        <v>178</v>
      </c>
      <c r="E60" s="53" t="s">
        <v>165</v>
      </c>
      <c r="F60" s="53" t="s">
        <v>165</v>
      </c>
      <c r="G60" s="53">
        <v>4</v>
      </c>
      <c r="H60" s="87">
        <v>8</v>
      </c>
      <c r="I60" s="67" t="s">
        <v>209</v>
      </c>
    </row>
    <row r="61" spans="1:9" s="20" customFormat="1" ht="12.75">
      <c r="A61" s="60" t="s">
        <v>190</v>
      </c>
      <c r="B61" s="67" t="s">
        <v>209</v>
      </c>
      <c r="C61" s="65">
        <v>8</v>
      </c>
      <c r="D61" s="44" t="s">
        <v>178</v>
      </c>
      <c r="E61" s="53" t="s">
        <v>165</v>
      </c>
      <c r="F61" s="53" t="s">
        <v>165</v>
      </c>
      <c r="G61" s="44">
        <v>4</v>
      </c>
      <c r="H61" s="87">
        <v>11</v>
      </c>
      <c r="I61" s="76" t="s">
        <v>179</v>
      </c>
    </row>
    <row r="62" spans="1:10" s="20" customFormat="1" ht="12.75">
      <c r="A62" s="48" t="s">
        <v>190</v>
      </c>
      <c r="B62" s="76" t="s">
        <v>179</v>
      </c>
      <c r="C62" s="65">
        <v>11</v>
      </c>
      <c r="D62" s="71" t="s">
        <v>191</v>
      </c>
      <c r="E62" s="66" t="s">
        <v>210</v>
      </c>
      <c r="F62" s="65">
        <v>75</v>
      </c>
      <c r="G62" s="44" t="s">
        <v>180</v>
      </c>
      <c r="H62" s="42"/>
      <c r="I62" s="42"/>
      <c r="J62" s="42"/>
    </row>
    <row r="63" spans="1:10" s="20" customFormat="1" ht="12.75">
      <c r="A63" s="60" t="s">
        <v>211</v>
      </c>
      <c r="B63" s="66" t="s">
        <v>187</v>
      </c>
      <c r="C63" s="67">
        <v>2.21</v>
      </c>
      <c r="D63" s="71" t="s">
        <v>212</v>
      </c>
      <c r="E63" s="66" t="s">
        <v>192</v>
      </c>
      <c r="F63" s="65">
        <v>35</v>
      </c>
      <c r="G63" s="88">
        <v>0.0752</v>
      </c>
      <c r="H63" s="61" t="s">
        <v>31</v>
      </c>
      <c r="I63" s="42"/>
      <c r="J63" s="42" t="s">
        <v>181</v>
      </c>
    </row>
    <row r="64" spans="1:10" s="20" customFormat="1" ht="12.75">
      <c r="A64" s="60" t="s">
        <v>197</v>
      </c>
      <c r="B64" s="62" t="s">
        <v>213</v>
      </c>
      <c r="C64" s="67">
        <v>0.05</v>
      </c>
      <c r="D64" s="71" t="s">
        <v>189</v>
      </c>
      <c r="E64" s="66" t="s">
        <v>214</v>
      </c>
      <c r="F64" s="67">
        <v>11.06</v>
      </c>
      <c r="G64" s="63">
        <v>0.036</v>
      </c>
      <c r="H64" s="61" t="s">
        <v>182</v>
      </c>
      <c r="I64" s="42"/>
      <c r="J64" s="42" t="s">
        <v>183</v>
      </c>
    </row>
    <row r="65" spans="1:10" s="20" customFormat="1" ht="12.75">
      <c r="A65" s="71" t="s">
        <v>52</v>
      </c>
      <c r="B65" s="64" t="s">
        <v>215</v>
      </c>
      <c r="C65" s="67">
        <v>0.24</v>
      </c>
      <c r="D65" s="16" t="s">
        <v>188</v>
      </c>
      <c r="E65" s="66" t="s">
        <v>216</v>
      </c>
      <c r="F65" s="67">
        <v>11.65</v>
      </c>
      <c r="G65" s="63">
        <v>0.095</v>
      </c>
      <c r="H65" s="17" t="s">
        <v>184</v>
      </c>
      <c r="I65" s="42"/>
      <c r="J65" s="42" t="s">
        <v>185</v>
      </c>
    </row>
    <row r="66" spans="1:11" ht="12.75">
      <c r="A66" s="71" t="s">
        <v>198</v>
      </c>
      <c r="B66" s="66" t="s">
        <v>187</v>
      </c>
      <c r="C66" s="67">
        <v>1.19</v>
      </c>
      <c r="D66" s="16" t="s">
        <v>188</v>
      </c>
      <c r="E66" s="66" t="s">
        <v>217</v>
      </c>
      <c r="F66" s="67">
        <v>34.75</v>
      </c>
      <c r="G66" s="42"/>
      <c r="H66" s="42"/>
      <c r="I66" s="20"/>
      <c r="J66" s="20"/>
      <c r="K66" s="20"/>
    </row>
    <row r="67" spans="1:10" ht="12.75">
      <c r="A67" s="71" t="s">
        <v>186</v>
      </c>
      <c r="B67" s="66" t="s">
        <v>187</v>
      </c>
      <c r="C67" s="65">
        <v>1.4</v>
      </c>
      <c r="D67" s="16" t="s">
        <v>218</v>
      </c>
      <c r="E67" s="66" t="s">
        <v>219</v>
      </c>
      <c r="F67" s="67">
        <v>3.12</v>
      </c>
      <c r="G67" s="42"/>
      <c r="H67" s="42"/>
      <c r="I67" s="20"/>
      <c r="J67" s="20"/>
    </row>
    <row r="68" ht="12.75"/>
    <row r="69" ht="12.75">
      <c r="A69" s="6" t="s">
        <v>282</v>
      </c>
    </row>
    <row r="89" ht="12.75">
      <c r="E89" s="68"/>
    </row>
  </sheetData>
  <sheetProtection/>
  <mergeCells count="4">
    <mergeCell ref="F48:H48"/>
    <mergeCell ref="I59:J59"/>
    <mergeCell ref="F49:H49"/>
    <mergeCell ref="F50:H50"/>
  </mergeCells>
  <printOptions horizontalCentered="1"/>
  <pageMargins left="0.5" right="0.5" top="0.5" bottom="1" header="0.5" footer="0.25"/>
  <pageSetup fitToHeight="1" fitToWidth="1" horizontalDpi="600" verticalDpi="600" orientation="portrait" scale="78" r:id="rId3"/>
  <headerFooter alignWithMargins="0">
    <oddFooter>&amp;LDivision 176 / 183 Master Rates
Effective 2/2010.v1&amp;RApproved by:
CSM ____
DC ____
GM 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74"/>
  <sheetViews>
    <sheetView zoomScalePageLayoutView="0" workbookViewId="0" topLeftCell="A1">
      <selection activeCell="A24" sqref="A24:H24"/>
    </sheetView>
  </sheetViews>
  <sheetFormatPr defaultColWidth="9.140625" defaultRowHeight="12.75"/>
  <cols>
    <col min="1" max="1" width="11.7109375" style="136" customWidth="1"/>
    <col min="2" max="2" width="16.8515625" style="136" customWidth="1"/>
    <col min="3" max="3" width="18.8515625" style="136" bestFit="1" customWidth="1"/>
    <col min="4" max="5" width="11.7109375" style="136" customWidth="1"/>
    <col min="6" max="6" width="12.57421875" style="136" customWidth="1"/>
    <col min="7" max="7" width="11.7109375" style="136" customWidth="1"/>
    <col min="8" max="8" width="14.421875" style="136" customWidth="1"/>
    <col min="9" max="16384" width="9.140625" style="136" customWidth="1"/>
  </cols>
  <sheetData>
    <row r="1" spans="1:8" ht="18">
      <c r="A1" s="306" t="s">
        <v>309</v>
      </c>
      <c r="B1" s="306"/>
      <c r="C1" s="306"/>
      <c r="D1" s="306"/>
      <c r="E1" s="306"/>
      <c r="F1" s="306"/>
      <c r="G1" s="306"/>
      <c r="H1" s="306"/>
    </row>
    <row r="2" spans="1:8" ht="18">
      <c r="A2" s="306" t="s">
        <v>380</v>
      </c>
      <c r="B2" s="306"/>
      <c r="C2" s="306"/>
      <c r="D2" s="306"/>
      <c r="E2" s="306"/>
      <c r="F2" s="306"/>
      <c r="G2" s="306"/>
      <c r="H2" s="306"/>
    </row>
    <row r="3" spans="1:8" ht="18">
      <c r="A3" s="307" t="s">
        <v>347</v>
      </c>
      <c r="B3" s="307"/>
      <c r="C3" s="307"/>
      <c r="D3" s="307"/>
      <c r="E3" s="307"/>
      <c r="F3" s="307"/>
      <c r="G3" s="307"/>
      <c r="H3" s="307"/>
    </row>
    <row r="4" spans="1:8" s="162" customFormat="1" ht="18">
      <c r="A4" s="251"/>
      <c r="B4" s="251"/>
      <c r="C4" s="251"/>
      <c r="D4" s="251" t="s">
        <v>348</v>
      </c>
      <c r="E4" s="251"/>
      <c r="F4" s="251"/>
      <c r="G4" s="251"/>
      <c r="H4" s="251"/>
    </row>
    <row r="5" spans="1:8" ht="18">
      <c r="A5" s="307" t="s">
        <v>311</v>
      </c>
      <c r="B5" s="307"/>
      <c r="C5" s="307"/>
      <c r="D5" s="307"/>
      <c r="E5" s="307"/>
      <c r="F5" s="307"/>
      <c r="G5" s="307"/>
      <c r="H5" s="307"/>
    </row>
    <row r="6" spans="1:8" ht="18">
      <c r="A6" s="307" t="s">
        <v>310</v>
      </c>
      <c r="B6" s="307"/>
      <c r="C6" s="307"/>
      <c r="D6" s="307"/>
      <c r="E6" s="307"/>
      <c r="F6" s="307"/>
      <c r="G6" s="307"/>
      <c r="H6" s="307"/>
    </row>
    <row r="7" spans="1:8" ht="18">
      <c r="A7" s="307" t="s">
        <v>290</v>
      </c>
      <c r="B7" s="307"/>
      <c r="C7" s="307"/>
      <c r="D7" s="307"/>
      <c r="E7" s="307"/>
      <c r="F7" s="307"/>
      <c r="G7" s="307"/>
      <c r="H7" s="307"/>
    </row>
    <row r="8" spans="1:8" ht="18.75" thickBot="1">
      <c r="A8" s="307" t="s">
        <v>312</v>
      </c>
      <c r="B8" s="307"/>
      <c r="C8" s="307"/>
      <c r="D8" s="307"/>
      <c r="E8" s="307"/>
      <c r="F8" s="307"/>
      <c r="G8" s="307"/>
      <c r="H8" s="307"/>
    </row>
    <row r="9" spans="1:9" s="134" customFormat="1" ht="21" thickBot="1">
      <c r="A9" s="308" t="s">
        <v>2</v>
      </c>
      <c r="B9" s="309"/>
      <c r="C9" s="309"/>
      <c r="D9" s="309"/>
      <c r="E9" s="309"/>
      <c r="F9" s="309"/>
      <c r="G9" s="309"/>
      <c r="H9" s="310"/>
      <c r="I9" s="135"/>
    </row>
    <row r="10" spans="1:9" s="134" customFormat="1" ht="34.5" customHeight="1" thickBot="1">
      <c r="A10" s="193" t="s">
        <v>292</v>
      </c>
      <c r="B10" s="194" t="s">
        <v>294</v>
      </c>
      <c r="C10" s="194" t="s">
        <v>296</v>
      </c>
      <c r="D10" s="194" t="s">
        <v>297</v>
      </c>
      <c r="E10" s="194" t="s">
        <v>298</v>
      </c>
      <c r="F10" s="194" t="s">
        <v>299</v>
      </c>
      <c r="G10" s="194" t="s">
        <v>300</v>
      </c>
      <c r="H10" s="195" t="s">
        <v>301</v>
      </c>
      <c r="I10" s="135"/>
    </row>
    <row r="11" spans="1:9" s="134" customFormat="1" ht="20.25">
      <c r="A11" s="189" t="s">
        <v>293</v>
      </c>
      <c r="B11" s="190" t="s">
        <v>11</v>
      </c>
      <c r="C11" s="190" t="s">
        <v>272</v>
      </c>
      <c r="D11" s="190" t="s">
        <v>12</v>
      </c>
      <c r="E11" s="191">
        <v>14.94</v>
      </c>
      <c r="F11" s="191">
        <f aca="true" t="shared" si="0" ref="F11:F21">E11*3</f>
        <v>44.82</v>
      </c>
      <c r="G11" s="191">
        <f aca="true" t="shared" si="1" ref="G11:G16">SUM(E11/4.33)</f>
        <v>3.4503464203233256</v>
      </c>
      <c r="H11" s="192" t="s">
        <v>13</v>
      </c>
      <c r="I11" s="135"/>
    </row>
    <row r="12" spans="1:9" s="134" customFormat="1" ht="20.25">
      <c r="A12" s="179" t="s">
        <v>293</v>
      </c>
      <c r="B12" s="149" t="s">
        <v>14</v>
      </c>
      <c r="C12" s="149" t="s">
        <v>273</v>
      </c>
      <c r="D12" s="149" t="s">
        <v>12</v>
      </c>
      <c r="E12" s="151">
        <v>24.2</v>
      </c>
      <c r="F12" s="151">
        <f t="shared" si="0"/>
        <v>72.6</v>
      </c>
      <c r="G12" s="151">
        <f t="shared" si="1"/>
        <v>5.5889145496535795</v>
      </c>
      <c r="H12" s="180" t="s">
        <v>13</v>
      </c>
      <c r="I12" s="135"/>
    </row>
    <row r="13" spans="1:9" s="134" customFormat="1" ht="20.25">
      <c r="A13" s="179" t="s">
        <v>293</v>
      </c>
      <c r="B13" s="149" t="s">
        <v>15</v>
      </c>
      <c r="C13" s="149" t="s">
        <v>274</v>
      </c>
      <c r="D13" s="149" t="s">
        <v>12</v>
      </c>
      <c r="E13" s="151">
        <v>34.66</v>
      </c>
      <c r="F13" s="151">
        <f t="shared" si="0"/>
        <v>103.97999999999999</v>
      </c>
      <c r="G13" s="151">
        <f t="shared" si="1"/>
        <v>8.004618937644342</v>
      </c>
      <c r="H13" s="180" t="s">
        <v>13</v>
      </c>
      <c r="I13" s="135"/>
    </row>
    <row r="14" spans="1:9" s="134" customFormat="1" ht="20.25">
      <c r="A14" s="179" t="s">
        <v>293</v>
      </c>
      <c r="B14" s="149" t="s">
        <v>16</v>
      </c>
      <c r="C14" s="149" t="s">
        <v>275</v>
      </c>
      <c r="D14" s="149" t="s">
        <v>12</v>
      </c>
      <c r="E14" s="151">
        <v>46.32</v>
      </c>
      <c r="F14" s="151">
        <f t="shared" si="0"/>
        <v>138.96</v>
      </c>
      <c r="G14" s="151">
        <f t="shared" si="1"/>
        <v>10.697459584295611</v>
      </c>
      <c r="H14" s="180" t="s">
        <v>13</v>
      </c>
      <c r="I14" s="135"/>
    </row>
    <row r="15" spans="1:9" s="134" customFormat="1" ht="20.25">
      <c r="A15" s="179" t="s">
        <v>293</v>
      </c>
      <c r="B15" s="149" t="s">
        <v>17</v>
      </c>
      <c r="C15" s="149" t="s">
        <v>276</v>
      </c>
      <c r="D15" s="149" t="s">
        <v>12</v>
      </c>
      <c r="E15" s="151">
        <v>56.68</v>
      </c>
      <c r="F15" s="151">
        <f t="shared" si="0"/>
        <v>170.04</v>
      </c>
      <c r="G15" s="151">
        <f t="shared" si="1"/>
        <v>13.090069284064665</v>
      </c>
      <c r="H15" s="180" t="s">
        <v>13</v>
      </c>
      <c r="I15" s="135"/>
    </row>
    <row r="16" spans="1:9" s="134" customFormat="1" ht="20.25">
      <c r="A16" s="179" t="s">
        <v>293</v>
      </c>
      <c r="B16" s="149" t="s">
        <v>18</v>
      </c>
      <c r="C16" s="149" t="s">
        <v>277</v>
      </c>
      <c r="D16" s="149" t="s">
        <v>12</v>
      </c>
      <c r="E16" s="151">
        <v>71.24</v>
      </c>
      <c r="F16" s="151">
        <f t="shared" si="0"/>
        <v>213.71999999999997</v>
      </c>
      <c r="G16" s="151">
        <f t="shared" si="1"/>
        <v>16.452655889145497</v>
      </c>
      <c r="H16" s="180" t="s">
        <v>13</v>
      </c>
      <c r="I16" s="135"/>
    </row>
    <row r="17" spans="1:9" s="134" customFormat="1" ht="45">
      <c r="A17" s="179" t="s">
        <v>293</v>
      </c>
      <c r="B17" s="150" t="s">
        <v>19</v>
      </c>
      <c r="C17" s="150" t="s">
        <v>278</v>
      </c>
      <c r="D17" s="149" t="s">
        <v>12</v>
      </c>
      <c r="E17" s="151">
        <v>5.85</v>
      </c>
      <c r="F17" s="151">
        <f t="shared" si="0"/>
        <v>17.549999999999997</v>
      </c>
      <c r="G17" s="151">
        <v>5.7</v>
      </c>
      <c r="H17" s="180" t="s">
        <v>13</v>
      </c>
      <c r="I17" s="135"/>
    </row>
    <row r="18" spans="1:9" s="134" customFormat="1" ht="20.25">
      <c r="A18" s="179" t="s">
        <v>293</v>
      </c>
      <c r="B18" s="149" t="s">
        <v>295</v>
      </c>
      <c r="C18" s="149" t="s">
        <v>93</v>
      </c>
      <c r="D18" s="149" t="s">
        <v>21</v>
      </c>
      <c r="E18" s="151">
        <v>9.13</v>
      </c>
      <c r="F18" s="151">
        <f t="shared" si="0"/>
        <v>27.39</v>
      </c>
      <c r="G18" s="151">
        <f>SUM(E18/4.33)</f>
        <v>2.1085450346420327</v>
      </c>
      <c r="H18" s="181">
        <v>1</v>
      </c>
      <c r="I18" s="135"/>
    </row>
    <row r="19" spans="1:9" s="134" customFormat="1" ht="20.25">
      <c r="A19" s="179" t="s">
        <v>293</v>
      </c>
      <c r="B19" s="149" t="s">
        <v>22</v>
      </c>
      <c r="C19" s="149" t="s">
        <v>245</v>
      </c>
      <c r="D19" s="149" t="s">
        <v>23</v>
      </c>
      <c r="E19" s="151">
        <v>13.69</v>
      </c>
      <c r="F19" s="151">
        <f t="shared" si="0"/>
        <v>41.07</v>
      </c>
      <c r="G19" s="151">
        <f>SUM(E19/4.33)</f>
        <v>3.1616628175519628</v>
      </c>
      <c r="H19" s="181">
        <v>1.25</v>
      </c>
      <c r="I19" s="135"/>
    </row>
    <row r="20" spans="1:9" s="134" customFormat="1" ht="20.25">
      <c r="A20" s="179" t="s">
        <v>293</v>
      </c>
      <c r="B20" s="149" t="s">
        <v>24</v>
      </c>
      <c r="C20" s="149" t="s">
        <v>251</v>
      </c>
      <c r="D20" s="149" t="s">
        <v>25</v>
      </c>
      <c r="E20" s="151">
        <v>22.06</v>
      </c>
      <c r="F20" s="151">
        <f t="shared" si="0"/>
        <v>66.17999999999999</v>
      </c>
      <c r="G20" s="151">
        <f>SUM(E20/4.33)</f>
        <v>5.094688221709006</v>
      </c>
      <c r="H20" s="181">
        <v>1.25</v>
      </c>
      <c r="I20" s="135"/>
    </row>
    <row r="21" spans="1:9" s="134" customFormat="1" ht="21" thickBot="1">
      <c r="A21" s="182" t="s">
        <v>293</v>
      </c>
      <c r="B21" s="183" t="s">
        <v>26</v>
      </c>
      <c r="C21" s="183" t="s">
        <v>252</v>
      </c>
      <c r="D21" s="183" t="s">
        <v>27</v>
      </c>
      <c r="E21" s="184">
        <v>29.61</v>
      </c>
      <c r="F21" s="184">
        <f t="shared" si="0"/>
        <v>88.83</v>
      </c>
      <c r="G21" s="184">
        <f>SUM(E21/4.33)</f>
        <v>6.838337182448036</v>
      </c>
      <c r="H21" s="185">
        <v>1.25</v>
      </c>
      <c r="I21" s="135"/>
    </row>
    <row r="22" spans="1:9" s="134" customFormat="1" ht="21" thickBot="1">
      <c r="A22" s="144"/>
      <c r="B22" s="144"/>
      <c r="C22" s="144"/>
      <c r="D22" s="144"/>
      <c r="E22" s="144"/>
      <c r="F22" s="144"/>
      <c r="G22" s="144"/>
      <c r="H22" s="145"/>
      <c r="I22" s="135"/>
    </row>
    <row r="23" spans="1:8" s="137" customFormat="1" ht="16.5" thickBot="1">
      <c r="A23" s="318" t="s">
        <v>28</v>
      </c>
      <c r="B23" s="319"/>
      <c r="C23" s="319"/>
      <c r="D23" s="319"/>
      <c r="E23" s="319"/>
      <c r="F23" s="319"/>
      <c r="G23" s="319"/>
      <c r="H23" s="320"/>
    </row>
    <row r="24" spans="1:8" s="137" customFormat="1" ht="15">
      <c r="A24" s="316" t="s">
        <v>29</v>
      </c>
      <c r="B24" s="317"/>
      <c r="C24" s="317"/>
      <c r="D24" s="317"/>
      <c r="E24" s="211">
        <v>0.84</v>
      </c>
      <c r="F24" s="295" t="s">
        <v>30</v>
      </c>
      <c r="G24" s="295"/>
      <c r="H24" s="212">
        <v>42095</v>
      </c>
    </row>
    <row r="25" spans="1:8" s="137" customFormat="1" ht="15">
      <c r="A25" s="332" t="s">
        <v>33</v>
      </c>
      <c r="B25" s="333"/>
      <c r="C25" s="333"/>
      <c r="D25" s="333"/>
      <c r="E25" s="175">
        <v>3.6</v>
      </c>
      <c r="F25" s="333" t="s">
        <v>32</v>
      </c>
      <c r="G25" s="333"/>
      <c r="H25" s="176"/>
    </row>
    <row r="26" spans="1:8" s="137" customFormat="1" ht="15.75" thickBot="1">
      <c r="A26" s="304" t="s">
        <v>34</v>
      </c>
      <c r="B26" s="305"/>
      <c r="C26" s="305"/>
      <c r="D26" s="305"/>
      <c r="E26" s="177">
        <v>8.6</v>
      </c>
      <c r="F26" s="305" t="s">
        <v>32</v>
      </c>
      <c r="G26" s="305"/>
      <c r="H26" s="178"/>
    </row>
    <row r="27" ht="18.75" thickBot="1"/>
    <row r="28" spans="1:8" ht="21" thickBot="1">
      <c r="A28" s="308" t="s">
        <v>35</v>
      </c>
      <c r="B28" s="309"/>
      <c r="C28" s="309"/>
      <c r="D28" s="309"/>
      <c r="E28" s="309"/>
      <c r="F28" s="309"/>
      <c r="G28" s="309"/>
      <c r="H28" s="310"/>
    </row>
    <row r="29" spans="1:8" ht="48" thickBot="1">
      <c r="A29" s="193" t="s">
        <v>292</v>
      </c>
      <c r="B29" s="194" t="s">
        <v>294</v>
      </c>
      <c r="C29" s="194" t="s">
        <v>296</v>
      </c>
      <c r="D29" s="194" t="s">
        <v>297</v>
      </c>
      <c r="E29" s="194" t="s">
        <v>298</v>
      </c>
      <c r="F29" s="194" t="s">
        <v>299</v>
      </c>
      <c r="G29" s="194" t="s">
        <v>300</v>
      </c>
      <c r="H29" s="195" t="s">
        <v>301</v>
      </c>
    </row>
    <row r="30" spans="1:8" ht="18">
      <c r="A30" s="189" t="s">
        <v>302</v>
      </c>
      <c r="B30" s="260" t="s">
        <v>70</v>
      </c>
      <c r="C30" s="190"/>
      <c r="D30" s="190" t="s">
        <v>37</v>
      </c>
      <c r="E30" s="191">
        <v>6.81</v>
      </c>
      <c r="F30" s="191">
        <f>E30*3</f>
        <v>20.43</v>
      </c>
      <c r="G30" s="191">
        <f>SUM(E30/2)</f>
        <v>3.405</v>
      </c>
      <c r="H30" s="192" t="s">
        <v>13</v>
      </c>
    </row>
    <row r="31" spans="1:8" ht="18.75" thickBot="1">
      <c r="A31" s="182" t="s">
        <v>302</v>
      </c>
      <c r="B31" s="259" t="s">
        <v>26</v>
      </c>
      <c r="C31" s="183"/>
      <c r="D31" s="183" t="s">
        <v>38</v>
      </c>
      <c r="E31" s="184">
        <v>6.81</v>
      </c>
      <c r="F31" s="184">
        <f>E31*3</f>
        <v>20.43</v>
      </c>
      <c r="G31" s="184">
        <f>SUM(E31/2)</f>
        <v>3.405</v>
      </c>
      <c r="H31" s="197" t="s">
        <v>13</v>
      </c>
    </row>
    <row r="32" spans="1:8" ht="18.75" thickBot="1">
      <c r="A32" s="147"/>
      <c r="B32" s="141"/>
      <c r="C32" s="141"/>
      <c r="D32" s="147"/>
      <c r="E32" s="142"/>
      <c r="F32" s="142"/>
      <c r="G32" s="142"/>
      <c r="H32" s="143"/>
    </row>
    <row r="33" spans="1:8" ht="21" thickBot="1">
      <c r="A33" s="308" t="s">
        <v>39</v>
      </c>
      <c r="B33" s="309"/>
      <c r="C33" s="309"/>
      <c r="D33" s="309"/>
      <c r="E33" s="309"/>
      <c r="F33" s="309"/>
      <c r="G33" s="309"/>
      <c r="H33" s="310"/>
    </row>
    <row r="34" spans="1:8" ht="34.5" customHeight="1" thickBot="1">
      <c r="A34" s="193" t="s">
        <v>292</v>
      </c>
      <c r="B34" s="194" t="s">
        <v>294</v>
      </c>
      <c r="C34" s="194" t="s">
        <v>296</v>
      </c>
      <c r="D34" s="194" t="s">
        <v>297</v>
      </c>
      <c r="E34" s="194" t="s">
        <v>298</v>
      </c>
      <c r="F34" s="194" t="s">
        <v>299</v>
      </c>
      <c r="G34" s="194" t="s">
        <v>300</v>
      </c>
      <c r="H34" s="195" t="s">
        <v>301</v>
      </c>
    </row>
    <row r="35" spans="1:8" ht="18">
      <c r="A35" s="189" t="s">
        <v>303</v>
      </c>
      <c r="B35" s="260" t="s">
        <v>70</v>
      </c>
      <c r="C35" s="190"/>
      <c r="D35" s="190" t="s">
        <v>37</v>
      </c>
      <c r="E35" s="191">
        <v>7.81</v>
      </c>
      <c r="F35" s="191">
        <f>E35*3</f>
        <v>23.43</v>
      </c>
      <c r="G35" s="191">
        <f>SUM(E35/2)</f>
        <v>3.905</v>
      </c>
      <c r="H35" s="192" t="s">
        <v>13</v>
      </c>
    </row>
    <row r="36" spans="1:8" ht="18.75" thickBot="1">
      <c r="A36" s="182" t="s">
        <v>303</v>
      </c>
      <c r="B36" s="259" t="s">
        <v>26</v>
      </c>
      <c r="C36" s="183"/>
      <c r="D36" s="183" t="s">
        <v>38</v>
      </c>
      <c r="E36" s="184">
        <v>7.81</v>
      </c>
      <c r="F36" s="184">
        <f>E36*3</f>
        <v>23.43</v>
      </c>
      <c r="G36" s="184">
        <f>SUM(E36/2)</f>
        <v>3.905</v>
      </c>
      <c r="H36" s="197" t="s">
        <v>13</v>
      </c>
    </row>
    <row r="37" ht="18.75" thickBot="1"/>
    <row r="38" spans="1:8" s="137" customFormat="1" ht="16.5" thickBot="1">
      <c r="A38" s="338" t="s">
        <v>28</v>
      </c>
      <c r="B38" s="339"/>
      <c r="C38" s="339"/>
      <c r="D38" s="339"/>
      <c r="E38" s="339"/>
      <c r="F38" s="339"/>
      <c r="G38" s="339"/>
      <c r="H38" s="340"/>
    </row>
    <row r="39" spans="1:8" ht="18.75" thickBot="1">
      <c r="A39" s="336" t="s">
        <v>41</v>
      </c>
      <c r="B39" s="337"/>
      <c r="C39" s="337"/>
      <c r="D39" s="337"/>
      <c r="E39" s="250">
        <v>-0.87</v>
      </c>
      <c r="F39" s="335" t="s">
        <v>30</v>
      </c>
      <c r="G39" s="335"/>
      <c r="H39" s="217">
        <v>41852</v>
      </c>
    </row>
    <row r="40" spans="1:8" ht="18">
      <c r="A40" s="156"/>
      <c r="B40" s="156"/>
      <c r="C40" s="156"/>
      <c r="D40" s="152"/>
      <c r="E40" s="154"/>
      <c r="F40" s="156"/>
      <c r="G40" s="156"/>
      <c r="H40" s="155"/>
    </row>
    <row r="41" spans="1:8" ht="18.75" thickBot="1">
      <c r="A41" s="156"/>
      <c r="B41" s="156"/>
      <c r="C41" s="156"/>
      <c r="D41" s="152"/>
      <c r="E41" s="154"/>
      <c r="F41" s="156"/>
      <c r="G41" s="156"/>
      <c r="H41" s="155"/>
    </row>
    <row r="42" spans="1:8" ht="21" thickBot="1">
      <c r="A42" s="308" t="s">
        <v>42</v>
      </c>
      <c r="B42" s="309"/>
      <c r="C42" s="309"/>
      <c r="D42" s="309"/>
      <c r="E42" s="309"/>
      <c r="F42" s="309"/>
      <c r="G42" s="309"/>
      <c r="H42" s="310"/>
    </row>
    <row r="43" spans="1:8" ht="34.5" customHeight="1" thickBot="1">
      <c r="A43" s="193" t="s">
        <v>292</v>
      </c>
      <c r="B43" s="194" t="s">
        <v>294</v>
      </c>
      <c r="C43" s="194" t="s">
        <v>296</v>
      </c>
      <c r="D43" s="194" t="s">
        <v>297</v>
      </c>
      <c r="E43" s="194" t="s">
        <v>298</v>
      </c>
      <c r="F43" s="194" t="s">
        <v>299</v>
      </c>
      <c r="G43" s="194" t="s">
        <v>300</v>
      </c>
      <c r="H43" s="195" t="s">
        <v>301</v>
      </c>
    </row>
    <row r="44" spans="1:8" ht="18">
      <c r="A44" s="189" t="s">
        <v>304</v>
      </c>
      <c r="B44" s="260" t="s">
        <v>43</v>
      </c>
      <c r="C44" s="190"/>
      <c r="D44" s="190" t="s">
        <v>44</v>
      </c>
      <c r="E44" s="191">
        <v>7.38</v>
      </c>
      <c r="F44" s="191">
        <f>E44*3</f>
        <v>22.14</v>
      </c>
      <c r="G44" s="191">
        <f>SUM(E44/2)</f>
        <v>3.69</v>
      </c>
      <c r="H44" s="192" t="s">
        <v>13</v>
      </c>
    </row>
    <row r="45" spans="1:8" ht="18.75" thickBot="1">
      <c r="A45" s="182" t="s">
        <v>304</v>
      </c>
      <c r="B45" s="259" t="s">
        <v>26</v>
      </c>
      <c r="C45" s="183"/>
      <c r="D45" s="183" t="s">
        <v>46</v>
      </c>
      <c r="E45" s="184">
        <v>7.38</v>
      </c>
      <c r="F45" s="184">
        <f>E45*3</f>
        <v>22.14</v>
      </c>
      <c r="G45" s="184">
        <f>SUM(E45/2)</f>
        <v>3.69</v>
      </c>
      <c r="H45" s="198">
        <v>1.5</v>
      </c>
    </row>
    <row r="46" spans="1:8" ht="18.75" thickBot="1">
      <c r="A46" s="147"/>
      <c r="B46" s="141"/>
      <c r="C46" s="141"/>
      <c r="D46" s="147"/>
      <c r="E46" s="142"/>
      <c r="F46" s="142"/>
      <c r="G46" s="142"/>
      <c r="H46" s="143"/>
    </row>
    <row r="47" spans="1:8" ht="21" thickBot="1">
      <c r="A47" s="308" t="s">
        <v>47</v>
      </c>
      <c r="B47" s="309"/>
      <c r="C47" s="309"/>
      <c r="D47" s="309"/>
      <c r="E47" s="309"/>
      <c r="F47" s="309"/>
      <c r="G47" s="309"/>
      <c r="H47" s="310"/>
    </row>
    <row r="48" spans="1:8" ht="34.5" customHeight="1" thickBot="1">
      <c r="A48" s="193" t="s">
        <v>292</v>
      </c>
      <c r="B48" s="194" t="s">
        <v>294</v>
      </c>
      <c r="C48" s="194" t="s">
        <v>296</v>
      </c>
      <c r="D48" s="194" t="s">
        <v>297</v>
      </c>
      <c r="E48" s="194" t="s">
        <v>298</v>
      </c>
      <c r="F48" s="194" t="s">
        <v>299</v>
      </c>
      <c r="G48" s="194" t="s">
        <v>300</v>
      </c>
      <c r="H48" s="195" t="s">
        <v>301</v>
      </c>
    </row>
    <row r="49" spans="1:8" ht="18">
      <c r="A49" s="189" t="s">
        <v>305</v>
      </c>
      <c r="B49" s="260" t="s">
        <v>43</v>
      </c>
      <c r="C49" s="190"/>
      <c r="D49" s="190" t="s">
        <v>44</v>
      </c>
      <c r="E49" s="191">
        <v>8.38</v>
      </c>
      <c r="F49" s="191">
        <f>E49*3</f>
        <v>25.14</v>
      </c>
      <c r="G49" s="191">
        <f>SUM(E49/2)</f>
        <v>4.19</v>
      </c>
      <c r="H49" s="192" t="s">
        <v>13</v>
      </c>
    </row>
    <row r="50" spans="1:8" ht="18">
      <c r="A50" s="179" t="s">
        <v>305</v>
      </c>
      <c r="B50" s="258" t="s">
        <v>26</v>
      </c>
      <c r="C50" s="149"/>
      <c r="D50" s="149" t="s">
        <v>46</v>
      </c>
      <c r="E50" s="151">
        <v>8.38</v>
      </c>
      <c r="F50" s="151">
        <f>E50*3</f>
        <v>25.14</v>
      </c>
      <c r="G50" s="151">
        <f>SUM(E50/2)</f>
        <v>4.19</v>
      </c>
      <c r="H50" s="199">
        <v>1.5</v>
      </c>
    </row>
    <row r="51" spans="1:8" ht="18.75" thickBot="1">
      <c r="A51" s="304" t="s">
        <v>306</v>
      </c>
      <c r="B51" s="305"/>
      <c r="C51" s="305"/>
      <c r="D51" s="305"/>
      <c r="E51" s="305"/>
      <c r="F51" s="305"/>
      <c r="G51" s="305"/>
      <c r="H51" s="311"/>
    </row>
    <row r="52" spans="1:8" ht="18.75" thickBot="1">
      <c r="A52" s="156"/>
      <c r="B52" s="156"/>
      <c r="C52" s="156"/>
      <c r="D52" s="152"/>
      <c r="E52" s="154"/>
      <c r="F52" s="156"/>
      <c r="G52" s="156"/>
      <c r="H52" s="155"/>
    </row>
    <row r="53" spans="1:8" s="137" customFormat="1" ht="16.5" thickBot="1">
      <c r="A53" s="338" t="s">
        <v>28</v>
      </c>
      <c r="B53" s="339"/>
      <c r="C53" s="339"/>
      <c r="D53" s="339"/>
      <c r="E53" s="339"/>
      <c r="F53" s="339"/>
      <c r="G53" s="339"/>
      <c r="H53" s="340"/>
    </row>
    <row r="54" spans="1:8" ht="18.75" thickBot="1">
      <c r="A54" s="334" t="s">
        <v>34</v>
      </c>
      <c r="B54" s="335"/>
      <c r="C54" s="335"/>
      <c r="D54" s="335"/>
      <c r="E54" s="214">
        <v>8.6</v>
      </c>
      <c r="F54" s="337" t="s">
        <v>32</v>
      </c>
      <c r="G54" s="337"/>
      <c r="H54" s="215"/>
    </row>
    <row r="55" spans="1:8" ht="18.75" thickBot="1">
      <c r="A55" s="140"/>
      <c r="B55" s="140"/>
      <c r="C55" s="140"/>
      <c r="D55" s="140"/>
      <c r="E55" s="139"/>
      <c r="F55" s="137"/>
      <c r="G55" s="138"/>
      <c r="H55" s="137"/>
    </row>
    <row r="56" spans="1:8" ht="21" thickBot="1">
      <c r="A56" s="308" t="s">
        <v>79</v>
      </c>
      <c r="B56" s="309"/>
      <c r="C56" s="309"/>
      <c r="D56" s="309"/>
      <c r="E56" s="309"/>
      <c r="F56" s="309"/>
      <c r="G56" s="309"/>
      <c r="H56" s="310"/>
    </row>
    <row r="57" spans="1:8" ht="18.75" thickBot="1">
      <c r="A57" s="314" t="s">
        <v>307</v>
      </c>
      <c r="B57" s="315"/>
      <c r="C57" s="206" t="s">
        <v>296</v>
      </c>
      <c r="D57" s="206" t="s">
        <v>9</v>
      </c>
      <c r="E57" s="329" t="s">
        <v>308</v>
      </c>
      <c r="F57" s="330"/>
      <c r="G57" s="330"/>
      <c r="H57" s="331"/>
    </row>
    <row r="58" spans="1:8" ht="18">
      <c r="A58" s="312" t="s">
        <v>52</v>
      </c>
      <c r="B58" s="313"/>
      <c r="C58" s="203"/>
      <c r="D58" s="204">
        <v>0.92</v>
      </c>
      <c r="E58" s="324" t="s">
        <v>53</v>
      </c>
      <c r="F58" s="321"/>
      <c r="G58" s="321"/>
      <c r="H58" s="325"/>
    </row>
    <row r="59" spans="1:8" ht="18">
      <c r="A59" s="293" t="s">
        <v>54</v>
      </c>
      <c r="B59" s="294"/>
      <c r="C59" s="158"/>
      <c r="D59" s="159">
        <v>6</v>
      </c>
      <c r="E59" s="297" t="s">
        <v>30</v>
      </c>
      <c r="F59" s="298"/>
      <c r="G59" s="298"/>
      <c r="H59" s="299"/>
    </row>
    <row r="60" spans="1:8" ht="18">
      <c r="A60" s="293" t="s">
        <v>55</v>
      </c>
      <c r="B60" s="294"/>
      <c r="C60" s="158"/>
      <c r="D60" s="159">
        <v>2.5</v>
      </c>
      <c r="E60" s="297" t="s">
        <v>56</v>
      </c>
      <c r="F60" s="298"/>
      <c r="G60" s="298"/>
      <c r="H60" s="299"/>
    </row>
    <row r="61" spans="1:8" ht="18">
      <c r="A61" s="293" t="s">
        <v>57</v>
      </c>
      <c r="B61" s="294"/>
      <c r="C61" s="153"/>
      <c r="D61" s="159">
        <v>1.13</v>
      </c>
      <c r="E61" s="160" t="s">
        <v>58</v>
      </c>
      <c r="F61" s="161"/>
      <c r="G61" s="161"/>
      <c r="H61" s="200"/>
    </row>
    <row r="62" spans="1:8" ht="18">
      <c r="A62" s="293" t="s">
        <v>59</v>
      </c>
      <c r="B62" s="294"/>
      <c r="C62" s="153"/>
      <c r="D62" s="159">
        <v>3.23</v>
      </c>
      <c r="E62" s="297" t="s">
        <v>60</v>
      </c>
      <c r="F62" s="298"/>
      <c r="G62" s="298"/>
      <c r="H62" s="299"/>
    </row>
    <row r="63" spans="1:8" ht="18">
      <c r="A63" s="293" t="s">
        <v>61</v>
      </c>
      <c r="B63" s="294"/>
      <c r="C63" s="158"/>
      <c r="D63" s="159">
        <v>15</v>
      </c>
      <c r="E63" s="297" t="s">
        <v>62</v>
      </c>
      <c r="F63" s="298"/>
      <c r="G63" s="298"/>
      <c r="H63" s="299"/>
    </row>
    <row r="64" spans="1:8" ht="18">
      <c r="A64" s="293" t="s">
        <v>63</v>
      </c>
      <c r="B64" s="294"/>
      <c r="C64" s="153"/>
      <c r="D64" s="159">
        <v>8</v>
      </c>
      <c r="E64" s="160" t="s">
        <v>64</v>
      </c>
      <c r="F64" s="161"/>
      <c r="G64" s="161"/>
      <c r="H64" s="200"/>
    </row>
    <row r="65" spans="1:8" ht="18">
      <c r="A65" s="293" t="s">
        <v>65</v>
      </c>
      <c r="B65" s="294"/>
      <c r="C65" s="153"/>
      <c r="D65" s="159">
        <v>11</v>
      </c>
      <c r="E65" s="160" t="s">
        <v>64</v>
      </c>
      <c r="F65" s="161"/>
      <c r="G65" s="161"/>
      <c r="H65" s="200"/>
    </row>
    <row r="66" spans="1:8" ht="18">
      <c r="A66" s="293" t="s">
        <v>66</v>
      </c>
      <c r="B66" s="294"/>
      <c r="C66" s="153"/>
      <c r="D66" s="159">
        <v>1.13</v>
      </c>
      <c r="E66" s="297" t="s">
        <v>58</v>
      </c>
      <c r="F66" s="298"/>
      <c r="G66" s="298"/>
      <c r="H66" s="299"/>
    </row>
    <row r="67" spans="1:8" ht="18.75" thickBot="1">
      <c r="A67" s="322" t="s">
        <v>67</v>
      </c>
      <c r="B67" s="323"/>
      <c r="C67" s="201"/>
      <c r="D67" s="202">
        <v>0.1</v>
      </c>
      <c r="E67" s="326" t="s">
        <v>68</v>
      </c>
      <c r="F67" s="327"/>
      <c r="G67" s="327"/>
      <c r="H67" s="328"/>
    </row>
    <row r="69" spans="1:3" ht="18">
      <c r="A69" s="145" t="s">
        <v>381</v>
      </c>
      <c r="B69" s="145"/>
      <c r="C69" s="145"/>
    </row>
    <row r="70" spans="1:3" ht="18">
      <c r="A70" s="145" t="s">
        <v>393</v>
      </c>
      <c r="B70" s="145"/>
      <c r="C70" s="145"/>
    </row>
    <row r="71" spans="1:3" ht="18">
      <c r="A71" s="145"/>
      <c r="B71" s="145"/>
      <c r="C71" s="145"/>
    </row>
    <row r="72" spans="1:3" ht="18">
      <c r="A72" s="145"/>
      <c r="B72" s="145"/>
      <c r="C72" s="145"/>
    </row>
    <row r="73" spans="1:3" ht="18">
      <c r="A73" s="145"/>
      <c r="B73" s="145"/>
      <c r="C73" s="145"/>
    </row>
    <row r="74" spans="1:3" ht="18">
      <c r="A74" s="145"/>
      <c r="B74" s="145"/>
      <c r="C74" s="145"/>
    </row>
  </sheetData>
  <sheetProtection/>
  <mergeCells count="46">
    <mergeCell ref="A65:B65"/>
    <mergeCell ref="A66:B66"/>
    <mergeCell ref="E66:H66"/>
    <mergeCell ref="A67:B67"/>
    <mergeCell ref="E67:H67"/>
    <mergeCell ref="A23:H23"/>
    <mergeCell ref="A24:D24"/>
    <mergeCell ref="A25:D25"/>
    <mergeCell ref="F25:G25"/>
    <mergeCell ref="F26:G26"/>
    <mergeCell ref="A61:B61"/>
    <mergeCell ref="A62:B62"/>
    <mergeCell ref="E62:H62"/>
    <mergeCell ref="A63:B63"/>
    <mergeCell ref="E63:H63"/>
    <mergeCell ref="A64:B64"/>
    <mergeCell ref="A58:B58"/>
    <mergeCell ref="E58:H58"/>
    <mergeCell ref="A59:B59"/>
    <mergeCell ref="E59:H59"/>
    <mergeCell ref="A60:B60"/>
    <mergeCell ref="E60:H60"/>
    <mergeCell ref="A54:D54"/>
    <mergeCell ref="A56:H56"/>
    <mergeCell ref="A57:B57"/>
    <mergeCell ref="E57:H57"/>
    <mergeCell ref="A39:D39"/>
    <mergeCell ref="A38:H38"/>
    <mergeCell ref="F54:G54"/>
    <mergeCell ref="A53:H53"/>
    <mergeCell ref="F39:G39"/>
    <mergeCell ref="A42:H42"/>
    <mergeCell ref="A47:H47"/>
    <mergeCell ref="A51:H51"/>
    <mergeCell ref="A26:D26"/>
    <mergeCell ref="A28:H28"/>
    <mergeCell ref="A33:H33"/>
    <mergeCell ref="A8:H8"/>
    <mergeCell ref="A9:H9"/>
    <mergeCell ref="F24:G24"/>
    <mergeCell ref="A1:H1"/>
    <mergeCell ref="A2:H2"/>
    <mergeCell ref="A3:H3"/>
    <mergeCell ref="A5:H5"/>
    <mergeCell ref="A6:H6"/>
    <mergeCell ref="A7:H7"/>
  </mergeCells>
  <printOptions horizontalCentered="1"/>
  <pageMargins left="0.5" right="0.5" top="0.5" bottom="1" header="0.5" footer="0.25"/>
  <pageSetup fitToHeight="1" fitToWidth="1" horizontalDpi="600" verticalDpi="600" orientation="portrait" scale="47" r:id="rId3"/>
  <headerFooter alignWithMargins="0">
    <oddFooter>&amp;R&amp;F
&amp;D  &amp;T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8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8" width="14.7109375" style="162" customWidth="1"/>
    <col min="9" max="16384" width="9.140625" style="162" customWidth="1"/>
  </cols>
  <sheetData>
    <row r="1" spans="1:8" ht="18">
      <c r="A1" s="306" t="s">
        <v>309</v>
      </c>
      <c r="B1" s="306"/>
      <c r="C1" s="306"/>
      <c r="D1" s="306"/>
      <c r="E1" s="306"/>
      <c r="F1" s="306"/>
      <c r="G1" s="306"/>
      <c r="H1" s="306"/>
    </row>
    <row r="2" spans="1:8" s="136" customFormat="1" ht="18">
      <c r="A2" s="306" t="s">
        <v>380</v>
      </c>
      <c r="B2" s="306"/>
      <c r="C2" s="306"/>
      <c r="D2" s="306"/>
      <c r="E2" s="306"/>
      <c r="F2" s="306"/>
      <c r="G2" s="306"/>
      <c r="H2" s="306"/>
    </row>
    <row r="3" spans="1:8" s="136" customFormat="1" ht="18">
      <c r="A3" s="307" t="s">
        <v>347</v>
      </c>
      <c r="B3" s="307"/>
      <c r="C3" s="307"/>
      <c r="D3" s="307"/>
      <c r="E3" s="307"/>
      <c r="F3" s="307"/>
      <c r="G3" s="307"/>
      <c r="H3" s="307"/>
    </row>
    <row r="4" spans="1:8" ht="18">
      <c r="A4" s="251"/>
      <c r="B4" s="251"/>
      <c r="C4" s="251"/>
      <c r="D4" s="251" t="s">
        <v>349</v>
      </c>
      <c r="E4" s="251"/>
      <c r="F4" s="251"/>
      <c r="G4" s="251"/>
      <c r="H4" s="251"/>
    </row>
    <row r="5" spans="1:8" ht="18">
      <c r="A5" s="307" t="s">
        <v>311</v>
      </c>
      <c r="B5" s="307"/>
      <c r="C5" s="307"/>
      <c r="D5" s="307"/>
      <c r="E5" s="307"/>
      <c r="F5" s="307"/>
      <c r="G5" s="307"/>
      <c r="H5" s="307"/>
    </row>
    <row r="6" spans="1:8" ht="18">
      <c r="A6" s="307" t="s">
        <v>310</v>
      </c>
      <c r="B6" s="307"/>
      <c r="C6" s="307"/>
      <c r="D6" s="307"/>
      <c r="E6" s="307"/>
      <c r="F6" s="307"/>
      <c r="G6" s="307"/>
      <c r="H6" s="307"/>
    </row>
    <row r="7" spans="1:8" ht="18">
      <c r="A7" s="307" t="s">
        <v>290</v>
      </c>
      <c r="B7" s="307"/>
      <c r="C7" s="307"/>
      <c r="D7" s="307"/>
      <c r="E7" s="307"/>
      <c r="F7" s="307"/>
      <c r="G7" s="307"/>
      <c r="H7" s="307"/>
    </row>
    <row r="8" spans="1:8" ht="18">
      <c r="A8" s="307" t="s">
        <v>312</v>
      </c>
      <c r="B8" s="307"/>
      <c r="C8" s="307"/>
      <c r="D8" s="307"/>
      <c r="E8" s="307"/>
      <c r="F8" s="307"/>
      <c r="G8" s="307"/>
      <c r="H8" s="307"/>
    </row>
    <row r="12" ht="12.75"/>
  </sheetData>
  <sheetProtection/>
  <mergeCells count="7">
    <mergeCell ref="A8:H8"/>
    <mergeCell ref="A1:H1"/>
    <mergeCell ref="A2:H2"/>
    <mergeCell ref="A3:H3"/>
    <mergeCell ref="A5:H5"/>
    <mergeCell ref="A6:H6"/>
    <mergeCell ref="A7:H7"/>
  </mergeCells>
  <printOptions horizontalCentered="1"/>
  <pageMargins left="0.5" right="0.5" top="0.5" bottom="1" header="0.5" footer="0.25"/>
  <pageSetup fitToHeight="1" fitToWidth="1" horizontalDpi="600" verticalDpi="600" orientation="portrait" scale="82" r:id="rId2"/>
  <headerFooter alignWithMargins="0">
    <oddFooter>&amp;R&amp;F
&amp;D  &amp;T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75"/>
  <sheetViews>
    <sheetView zoomScalePageLayoutView="0" workbookViewId="0" topLeftCell="A1">
      <selection activeCell="A71" sqref="A71:C71"/>
    </sheetView>
  </sheetViews>
  <sheetFormatPr defaultColWidth="9.140625" defaultRowHeight="12.75"/>
  <cols>
    <col min="1" max="1" width="11.7109375" style="136" customWidth="1"/>
    <col min="2" max="2" width="16.8515625" style="136" customWidth="1"/>
    <col min="3" max="3" width="18.8515625" style="136" bestFit="1" customWidth="1"/>
    <col min="4" max="5" width="11.7109375" style="136" customWidth="1"/>
    <col min="6" max="6" width="12.57421875" style="136" customWidth="1"/>
    <col min="7" max="7" width="11.7109375" style="136" customWidth="1"/>
    <col min="8" max="8" width="14.421875" style="136" customWidth="1"/>
    <col min="9" max="16384" width="9.140625" style="136" customWidth="1"/>
  </cols>
  <sheetData>
    <row r="1" spans="1:8" ht="18">
      <c r="A1" s="306" t="s">
        <v>313</v>
      </c>
      <c r="B1" s="306"/>
      <c r="C1" s="306"/>
      <c r="D1" s="306"/>
      <c r="E1" s="306"/>
      <c r="F1" s="306"/>
      <c r="G1" s="306"/>
      <c r="H1" s="306"/>
    </row>
    <row r="2" spans="1:8" ht="18">
      <c r="A2" s="306" t="s">
        <v>380</v>
      </c>
      <c r="B2" s="306"/>
      <c r="C2" s="306"/>
      <c r="D2" s="306"/>
      <c r="E2" s="306"/>
      <c r="F2" s="306"/>
      <c r="G2" s="306"/>
      <c r="H2" s="306"/>
    </row>
    <row r="3" spans="1:8" s="162" customFormat="1" ht="18">
      <c r="A3" s="307" t="s">
        <v>350</v>
      </c>
      <c r="B3" s="307"/>
      <c r="C3" s="307"/>
      <c r="D3" s="307"/>
      <c r="E3" s="307"/>
      <c r="F3" s="307"/>
      <c r="G3" s="307"/>
      <c r="H3" s="307"/>
    </row>
    <row r="4" spans="1:8" s="162" customFormat="1" ht="18">
      <c r="A4" s="307" t="s">
        <v>351</v>
      </c>
      <c r="B4" s="307"/>
      <c r="C4" s="307"/>
      <c r="D4" s="307"/>
      <c r="E4" s="307"/>
      <c r="F4" s="307"/>
      <c r="G4" s="307"/>
      <c r="H4" s="307"/>
    </row>
    <row r="5" spans="1:8" s="162" customFormat="1" ht="18">
      <c r="A5" s="307" t="s">
        <v>352</v>
      </c>
      <c r="B5" s="307"/>
      <c r="C5" s="307"/>
      <c r="D5" s="307"/>
      <c r="E5" s="307"/>
      <c r="F5" s="307"/>
      <c r="G5" s="307"/>
      <c r="H5" s="307"/>
    </row>
    <row r="6" spans="1:8" ht="18">
      <c r="A6" s="307" t="s">
        <v>314</v>
      </c>
      <c r="B6" s="307"/>
      <c r="C6" s="307"/>
      <c r="D6" s="307"/>
      <c r="E6" s="307"/>
      <c r="F6" s="307"/>
      <c r="G6" s="307"/>
      <c r="H6" s="307"/>
    </row>
    <row r="7" spans="1:8" ht="18">
      <c r="A7" s="307" t="s">
        <v>289</v>
      </c>
      <c r="B7" s="307"/>
      <c r="C7" s="307"/>
      <c r="D7" s="307"/>
      <c r="E7" s="307"/>
      <c r="F7" s="307"/>
      <c r="G7" s="307"/>
      <c r="H7" s="307"/>
    </row>
    <row r="8" spans="1:8" ht="18">
      <c r="A8" s="307" t="s">
        <v>290</v>
      </c>
      <c r="B8" s="307"/>
      <c r="C8" s="307"/>
      <c r="D8" s="307"/>
      <c r="E8" s="307"/>
      <c r="F8" s="307"/>
      <c r="G8" s="307"/>
      <c r="H8" s="307"/>
    </row>
    <row r="9" spans="1:8" ht="18.75" thickBot="1">
      <c r="A9" s="307" t="s">
        <v>312</v>
      </c>
      <c r="B9" s="307"/>
      <c r="C9" s="307"/>
      <c r="D9" s="307"/>
      <c r="E9" s="307"/>
      <c r="F9" s="307"/>
      <c r="G9" s="307"/>
      <c r="H9" s="307"/>
    </row>
    <row r="10" spans="1:9" s="134" customFormat="1" ht="21" thickBot="1">
      <c r="A10" s="308" t="s">
        <v>2</v>
      </c>
      <c r="B10" s="309"/>
      <c r="C10" s="309"/>
      <c r="D10" s="309"/>
      <c r="E10" s="309"/>
      <c r="F10" s="309"/>
      <c r="G10" s="309"/>
      <c r="H10" s="310"/>
      <c r="I10" s="135"/>
    </row>
    <row r="11" spans="1:9" s="134" customFormat="1" ht="34.5" customHeight="1" thickBot="1">
      <c r="A11" s="193" t="s">
        <v>292</v>
      </c>
      <c r="B11" s="194" t="s">
        <v>294</v>
      </c>
      <c r="C11" s="194" t="s">
        <v>296</v>
      </c>
      <c r="D11" s="194" t="s">
        <v>297</v>
      </c>
      <c r="E11" s="194" t="s">
        <v>298</v>
      </c>
      <c r="F11" s="194" t="s">
        <v>299</v>
      </c>
      <c r="G11" s="194" t="s">
        <v>300</v>
      </c>
      <c r="H11" s="195" t="s">
        <v>301</v>
      </c>
      <c r="I11" s="135"/>
    </row>
    <row r="12" spans="1:9" s="134" customFormat="1" ht="20.25">
      <c r="A12" s="189" t="s">
        <v>293</v>
      </c>
      <c r="B12" s="190" t="s">
        <v>11</v>
      </c>
      <c r="C12" s="190" t="s">
        <v>272</v>
      </c>
      <c r="D12" s="190" t="s">
        <v>12</v>
      </c>
      <c r="E12" s="191">
        <v>14.94</v>
      </c>
      <c r="F12" s="191">
        <f aca="true" t="shared" si="0" ref="F12:F22">E12*3</f>
        <v>44.82</v>
      </c>
      <c r="G12" s="191">
        <f aca="true" t="shared" si="1" ref="G12:G17">SUM(E12/4.33)</f>
        <v>3.4503464203233256</v>
      </c>
      <c r="H12" s="192" t="s">
        <v>13</v>
      </c>
      <c r="I12" s="135"/>
    </row>
    <row r="13" spans="1:9" s="134" customFormat="1" ht="20.25">
      <c r="A13" s="179" t="s">
        <v>293</v>
      </c>
      <c r="B13" s="149" t="s">
        <v>14</v>
      </c>
      <c r="C13" s="149" t="s">
        <v>273</v>
      </c>
      <c r="D13" s="149" t="s">
        <v>12</v>
      </c>
      <c r="E13" s="151">
        <v>24.2</v>
      </c>
      <c r="F13" s="151">
        <f t="shared" si="0"/>
        <v>72.6</v>
      </c>
      <c r="G13" s="151">
        <f t="shared" si="1"/>
        <v>5.5889145496535795</v>
      </c>
      <c r="H13" s="180" t="s">
        <v>13</v>
      </c>
      <c r="I13" s="135"/>
    </row>
    <row r="14" spans="1:9" s="134" customFormat="1" ht="20.25">
      <c r="A14" s="179" t="s">
        <v>293</v>
      </c>
      <c r="B14" s="149" t="s">
        <v>15</v>
      </c>
      <c r="C14" s="149" t="s">
        <v>274</v>
      </c>
      <c r="D14" s="149" t="s">
        <v>12</v>
      </c>
      <c r="E14" s="151">
        <v>34.66</v>
      </c>
      <c r="F14" s="151">
        <f t="shared" si="0"/>
        <v>103.97999999999999</v>
      </c>
      <c r="G14" s="151">
        <f t="shared" si="1"/>
        <v>8.004618937644342</v>
      </c>
      <c r="H14" s="180" t="s">
        <v>13</v>
      </c>
      <c r="I14" s="135"/>
    </row>
    <row r="15" spans="1:9" s="134" customFormat="1" ht="20.25">
      <c r="A15" s="179" t="s">
        <v>293</v>
      </c>
      <c r="B15" s="149" t="s">
        <v>16</v>
      </c>
      <c r="C15" s="149" t="s">
        <v>275</v>
      </c>
      <c r="D15" s="149" t="s">
        <v>12</v>
      </c>
      <c r="E15" s="151">
        <v>46.32</v>
      </c>
      <c r="F15" s="151">
        <f t="shared" si="0"/>
        <v>138.96</v>
      </c>
      <c r="G15" s="151">
        <f t="shared" si="1"/>
        <v>10.697459584295611</v>
      </c>
      <c r="H15" s="180" t="s">
        <v>13</v>
      </c>
      <c r="I15" s="135"/>
    </row>
    <row r="16" spans="1:9" s="134" customFormat="1" ht="20.25">
      <c r="A16" s="179" t="s">
        <v>293</v>
      </c>
      <c r="B16" s="149" t="s">
        <v>17</v>
      </c>
      <c r="C16" s="149" t="s">
        <v>276</v>
      </c>
      <c r="D16" s="149" t="s">
        <v>12</v>
      </c>
      <c r="E16" s="151">
        <v>56.68</v>
      </c>
      <c r="F16" s="151">
        <f t="shared" si="0"/>
        <v>170.04</v>
      </c>
      <c r="G16" s="151">
        <f t="shared" si="1"/>
        <v>13.090069284064665</v>
      </c>
      <c r="H16" s="180" t="s">
        <v>13</v>
      </c>
      <c r="I16" s="135"/>
    </row>
    <row r="17" spans="1:9" s="134" customFormat="1" ht="20.25">
      <c r="A17" s="179" t="s">
        <v>293</v>
      </c>
      <c r="B17" s="149" t="s">
        <v>18</v>
      </c>
      <c r="C17" s="149" t="s">
        <v>277</v>
      </c>
      <c r="D17" s="149" t="s">
        <v>12</v>
      </c>
      <c r="E17" s="151">
        <v>71.24</v>
      </c>
      <c r="F17" s="151">
        <f t="shared" si="0"/>
        <v>213.71999999999997</v>
      </c>
      <c r="G17" s="151">
        <f t="shared" si="1"/>
        <v>16.452655889145497</v>
      </c>
      <c r="H17" s="180" t="s">
        <v>13</v>
      </c>
      <c r="I17" s="135"/>
    </row>
    <row r="18" spans="1:9" s="134" customFormat="1" ht="45">
      <c r="A18" s="179" t="s">
        <v>293</v>
      </c>
      <c r="B18" s="150" t="s">
        <v>19</v>
      </c>
      <c r="C18" s="150" t="s">
        <v>278</v>
      </c>
      <c r="D18" s="149" t="s">
        <v>12</v>
      </c>
      <c r="E18" s="151">
        <v>5.85</v>
      </c>
      <c r="F18" s="151">
        <f t="shared" si="0"/>
        <v>17.549999999999997</v>
      </c>
      <c r="G18" s="151">
        <v>5.7</v>
      </c>
      <c r="H18" s="180" t="s">
        <v>13</v>
      </c>
      <c r="I18" s="135"/>
    </row>
    <row r="19" spans="1:9" s="134" customFormat="1" ht="20.25">
      <c r="A19" s="179" t="s">
        <v>293</v>
      </c>
      <c r="B19" s="149" t="s">
        <v>295</v>
      </c>
      <c r="C19" s="149" t="s">
        <v>93</v>
      </c>
      <c r="D19" s="149" t="s">
        <v>21</v>
      </c>
      <c r="E19" s="151">
        <v>9.13</v>
      </c>
      <c r="F19" s="151">
        <f t="shared" si="0"/>
        <v>27.39</v>
      </c>
      <c r="G19" s="151">
        <f>SUM(E19/4.33)</f>
        <v>2.1085450346420327</v>
      </c>
      <c r="H19" s="181">
        <v>1</v>
      </c>
      <c r="I19" s="135"/>
    </row>
    <row r="20" spans="1:9" s="134" customFormat="1" ht="20.25">
      <c r="A20" s="179" t="s">
        <v>293</v>
      </c>
      <c r="B20" s="149" t="s">
        <v>22</v>
      </c>
      <c r="C20" s="149" t="s">
        <v>245</v>
      </c>
      <c r="D20" s="149" t="s">
        <v>23</v>
      </c>
      <c r="E20" s="151">
        <v>13.69</v>
      </c>
      <c r="F20" s="151">
        <f t="shared" si="0"/>
        <v>41.07</v>
      </c>
      <c r="G20" s="151">
        <f>SUM(E20/4.33)</f>
        <v>3.1616628175519628</v>
      </c>
      <c r="H20" s="181">
        <v>1.25</v>
      </c>
      <c r="I20" s="135"/>
    </row>
    <row r="21" spans="1:9" s="134" customFormat="1" ht="20.25">
      <c r="A21" s="179" t="s">
        <v>293</v>
      </c>
      <c r="B21" s="149" t="s">
        <v>24</v>
      </c>
      <c r="C21" s="149" t="s">
        <v>251</v>
      </c>
      <c r="D21" s="149" t="s">
        <v>25</v>
      </c>
      <c r="E21" s="151">
        <v>22.06</v>
      </c>
      <c r="F21" s="151">
        <f t="shared" si="0"/>
        <v>66.17999999999999</v>
      </c>
      <c r="G21" s="151">
        <f>SUM(E21/4.33)</f>
        <v>5.094688221709006</v>
      </c>
      <c r="H21" s="181">
        <v>1.25</v>
      </c>
      <c r="I21" s="135"/>
    </row>
    <row r="22" spans="1:9" s="134" customFormat="1" ht="21" thickBot="1">
      <c r="A22" s="182" t="s">
        <v>293</v>
      </c>
      <c r="B22" s="183" t="s">
        <v>26</v>
      </c>
      <c r="C22" s="183" t="s">
        <v>252</v>
      </c>
      <c r="D22" s="183" t="s">
        <v>27</v>
      </c>
      <c r="E22" s="184">
        <v>29.61</v>
      </c>
      <c r="F22" s="184">
        <f t="shared" si="0"/>
        <v>88.83</v>
      </c>
      <c r="G22" s="184">
        <f>SUM(E22/4.33)</f>
        <v>6.838337182448036</v>
      </c>
      <c r="H22" s="185">
        <v>1.25</v>
      </c>
      <c r="I22" s="135"/>
    </row>
    <row r="23" spans="1:9" s="134" customFormat="1" ht="21" thickBot="1">
      <c r="A23" s="144"/>
      <c r="B23" s="144"/>
      <c r="C23" s="144"/>
      <c r="D23" s="144"/>
      <c r="E23" s="144"/>
      <c r="F23" s="144"/>
      <c r="G23" s="144"/>
      <c r="H23" s="145"/>
      <c r="I23" s="135"/>
    </row>
    <row r="24" spans="1:8" s="137" customFormat="1" ht="16.5" thickBot="1">
      <c r="A24" s="338" t="s">
        <v>28</v>
      </c>
      <c r="B24" s="339"/>
      <c r="C24" s="339"/>
      <c r="D24" s="339"/>
      <c r="E24" s="339"/>
      <c r="F24" s="339"/>
      <c r="G24" s="339"/>
      <c r="H24" s="340"/>
    </row>
    <row r="25" spans="1:8" s="137" customFormat="1" ht="15">
      <c r="A25" s="312" t="s">
        <v>29</v>
      </c>
      <c r="B25" s="321"/>
      <c r="C25" s="321"/>
      <c r="D25" s="313"/>
      <c r="E25" s="211">
        <v>0.84</v>
      </c>
      <c r="F25" s="295" t="s">
        <v>30</v>
      </c>
      <c r="G25" s="295"/>
      <c r="H25" s="212">
        <v>42095</v>
      </c>
    </row>
    <row r="26" spans="1:8" s="137" customFormat="1" ht="15">
      <c r="A26" s="293" t="s">
        <v>33</v>
      </c>
      <c r="B26" s="298"/>
      <c r="C26" s="298"/>
      <c r="D26" s="294"/>
      <c r="E26" s="175">
        <v>3.6</v>
      </c>
      <c r="F26" s="297" t="s">
        <v>32</v>
      </c>
      <c r="G26" s="294"/>
      <c r="H26" s="176"/>
    </row>
    <row r="27" spans="1:8" s="137" customFormat="1" ht="15.75" thickBot="1">
      <c r="A27" s="322" t="s">
        <v>34</v>
      </c>
      <c r="B27" s="327"/>
      <c r="C27" s="327"/>
      <c r="D27" s="323"/>
      <c r="E27" s="177">
        <v>8.6</v>
      </c>
      <c r="F27" s="326" t="s">
        <v>32</v>
      </c>
      <c r="G27" s="323"/>
      <c r="H27" s="178"/>
    </row>
    <row r="28" ht="18.75" thickBot="1"/>
    <row r="29" spans="1:8" ht="21" thickBot="1">
      <c r="A29" s="308" t="s">
        <v>35</v>
      </c>
      <c r="B29" s="309"/>
      <c r="C29" s="309"/>
      <c r="D29" s="309"/>
      <c r="E29" s="309"/>
      <c r="F29" s="309"/>
      <c r="G29" s="309"/>
      <c r="H29" s="310"/>
    </row>
    <row r="30" spans="1:8" ht="34.5" customHeight="1" thickBot="1">
      <c r="A30" s="193" t="s">
        <v>292</v>
      </c>
      <c r="B30" s="194" t="s">
        <v>294</v>
      </c>
      <c r="C30" s="194" t="s">
        <v>296</v>
      </c>
      <c r="D30" s="194" t="s">
        <v>297</v>
      </c>
      <c r="E30" s="194" t="s">
        <v>298</v>
      </c>
      <c r="F30" s="194" t="s">
        <v>299</v>
      </c>
      <c r="G30" s="194" t="s">
        <v>300</v>
      </c>
      <c r="H30" s="195" t="s">
        <v>301</v>
      </c>
    </row>
    <row r="31" spans="1:8" ht="18">
      <c r="A31" s="189" t="s">
        <v>302</v>
      </c>
      <c r="B31" s="260" t="s">
        <v>70</v>
      </c>
      <c r="C31" s="190"/>
      <c r="D31" s="190" t="s">
        <v>37</v>
      </c>
      <c r="E31" s="191">
        <v>6.81</v>
      </c>
      <c r="F31" s="191">
        <f>E31*3</f>
        <v>20.43</v>
      </c>
      <c r="G31" s="191">
        <f>SUM(E31/2)</f>
        <v>3.405</v>
      </c>
      <c r="H31" s="192" t="s">
        <v>13</v>
      </c>
    </row>
    <row r="32" spans="1:8" ht="18.75" thickBot="1">
      <c r="A32" s="182" t="s">
        <v>302</v>
      </c>
      <c r="B32" s="259" t="s">
        <v>26</v>
      </c>
      <c r="C32" s="183"/>
      <c r="D32" s="183" t="s">
        <v>38</v>
      </c>
      <c r="E32" s="184">
        <v>6.81</v>
      </c>
      <c r="F32" s="184">
        <f>E32*3</f>
        <v>20.43</v>
      </c>
      <c r="G32" s="184">
        <f>SUM(E32/2)</f>
        <v>3.405</v>
      </c>
      <c r="H32" s="197" t="s">
        <v>13</v>
      </c>
    </row>
    <row r="33" spans="1:8" ht="18.75" thickBot="1">
      <c r="A33" s="147"/>
      <c r="B33" s="141"/>
      <c r="C33" s="141"/>
      <c r="D33" s="147"/>
      <c r="E33" s="142"/>
      <c r="F33" s="142"/>
      <c r="G33" s="142"/>
      <c r="H33" s="143"/>
    </row>
    <row r="34" spans="1:8" ht="21" thickBot="1">
      <c r="A34" s="308" t="s">
        <v>39</v>
      </c>
      <c r="B34" s="309"/>
      <c r="C34" s="309"/>
      <c r="D34" s="309"/>
      <c r="E34" s="309"/>
      <c r="F34" s="309"/>
      <c r="G34" s="309"/>
      <c r="H34" s="310"/>
    </row>
    <row r="35" spans="1:8" ht="34.5" customHeight="1" thickBot="1">
      <c r="A35" s="193" t="s">
        <v>292</v>
      </c>
      <c r="B35" s="194" t="s">
        <v>294</v>
      </c>
      <c r="C35" s="194" t="s">
        <v>296</v>
      </c>
      <c r="D35" s="194" t="s">
        <v>297</v>
      </c>
      <c r="E35" s="194" t="s">
        <v>298</v>
      </c>
      <c r="F35" s="194" t="s">
        <v>299</v>
      </c>
      <c r="G35" s="194" t="s">
        <v>300</v>
      </c>
      <c r="H35" s="195" t="s">
        <v>301</v>
      </c>
    </row>
    <row r="36" spans="1:8" ht="18">
      <c r="A36" s="189" t="s">
        <v>303</v>
      </c>
      <c r="B36" s="260" t="s">
        <v>70</v>
      </c>
      <c r="C36" s="190"/>
      <c r="D36" s="190" t="s">
        <v>37</v>
      </c>
      <c r="E36" s="191">
        <v>7.81</v>
      </c>
      <c r="F36" s="191">
        <f>E36*3</f>
        <v>23.43</v>
      </c>
      <c r="G36" s="191">
        <f>SUM(E36/2)</f>
        <v>3.905</v>
      </c>
      <c r="H36" s="192" t="s">
        <v>13</v>
      </c>
    </row>
    <row r="37" spans="1:8" ht="18.75" thickBot="1">
      <c r="A37" s="182" t="s">
        <v>303</v>
      </c>
      <c r="B37" s="259" t="s">
        <v>26</v>
      </c>
      <c r="C37" s="183"/>
      <c r="D37" s="183" t="s">
        <v>38</v>
      </c>
      <c r="E37" s="184">
        <v>7.81</v>
      </c>
      <c r="F37" s="184">
        <f>E37*3</f>
        <v>23.43</v>
      </c>
      <c r="G37" s="184">
        <f>SUM(E37/2)</f>
        <v>3.905</v>
      </c>
      <c r="H37" s="197" t="s">
        <v>13</v>
      </c>
    </row>
    <row r="38" ht="18.75" thickBot="1"/>
    <row r="39" spans="1:8" s="137" customFormat="1" ht="16.5" thickBot="1">
      <c r="A39" s="338" t="s">
        <v>28</v>
      </c>
      <c r="B39" s="339"/>
      <c r="C39" s="339"/>
      <c r="D39" s="339"/>
      <c r="E39" s="339"/>
      <c r="F39" s="339"/>
      <c r="G39" s="339"/>
      <c r="H39" s="340"/>
    </row>
    <row r="40" spans="1:8" ht="18.75" thickBot="1">
      <c r="A40" s="341" t="s">
        <v>41</v>
      </c>
      <c r="B40" s="342"/>
      <c r="C40" s="342"/>
      <c r="D40" s="343"/>
      <c r="E40" s="250">
        <v>-0.87</v>
      </c>
      <c r="F40" s="335" t="s">
        <v>30</v>
      </c>
      <c r="G40" s="335"/>
      <c r="H40" s="217">
        <v>41852</v>
      </c>
    </row>
    <row r="41" spans="1:8" ht="18">
      <c r="A41" s="156"/>
      <c r="B41" s="156"/>
      <c r="C41" s="156"/>
      <c r="D41" s="152"/>
      <c r="E41" s="154"/>
      <c r="F41" s="156"/>
      <c r="G41" s="156"/>
      <c r="H41" s="155"/>
    </row>
    <row r="42" spans="1:8" ht="18.75" thickBot="1">
      <c r="A42" s="156"/>
      <c r="B42" s="156"/>
      <c r="C42" s="156"/>
      <c r="D42" s="152"/>
      <c r="E42" s="154"/>
      <c r="F42" s="156"/>
      <c r="G42" s="156"/>
      <c r="H42" s="155"/>
    </row>
    <row r="43" spans="1:8" ht="21" thickBot="1">
      <c r="A43" s="308" t="s">
        <v>42</v>
      </c>
      <c r="B43" s="309"/>
      <c r="C43" s="309"/>
      <c r="D43" s="309"/>
      <c r="E43" s="309"/>
      <c r="F43" s="309"/>
      <c r="G43" s="309"/>
      <c r="H43" s="310"/>
    </row>
    <row r="44" spans="1:8" ht="34.5" customHeight="1" thickBot="1">
      <c r="A44" s="193" t="s">
        <v>292</v>
      </c>
      <c r="B44" s="194" t="s">
        <v>294</v>
      </c>
      <c r="C44" s="194" t="s">
        <v>296</v>
      </c>
      <c r="D44" s="194" t="s">
        <v>297</v>
      </c>
      <c r="E44" s="194" t="s">
        <v>298</v>
      </c>
      <c r="F44" s="194" t="s">
        <v>299</v>
      </c>
      <c r="G44" s="194" t="s">
        <v>300</v>
      </c>
      <c r="H44" s="195" t="s">
        <v>301</v>
      </c>
    </row>
    <row r="45" spans="1:8" ht="18">
      <c r="A45" s="189" t="s">
        <v>304</v>
      </c>
      <c r="B45" s="260" t="s">
        <v>43</v>
      </c>
      <c r="C45" s="190"/>
      <c r="D45" s="190" t="s">
        <v>44</v>
      </c>
      <c r="E45" s="191">
        <v>7.38</v>
      </c>
      <c r="F45" s="191">
        <f>E45*3</f>
        <v>22.14</v>
      </c>
      <c r="G45" s="191">
        <f>SUM(E45/2)</f>
        <v>3.69</v>
      </c>
      <c r="H45" s="192" t="s">
        <v>13</v>
      </c>
    </row>
    <row r="46" spans="1:8" ht="18.75" thickBot="1">
      <c r="A46" s="182" t="s">
        <v>304</v>
      </c>
      <c r="B46" s="259" t="s">
        <v>26</v>
      </c>
      <c r="C46" s="183"/>
      <c r="D46" s="183" t="s">
        <v>46</v>
      </c>
      <c r="E46" s="184">
        <v>7.38</v>
      </c>
      <c r="F46" s="184">
        <f>E46*3</f>
        <v>22.14</v>
      </c>
      <c r="G46" s="184">
        <f>SUM(E46/2)</f>
        <v>3.69</v>
      </c>
      <c r="H46" s="198">
        <v>1.5</v>
      </c>
    </row>
    <row r="47" spans="1:8" ht="18.75" thickBot="1">
      <c r="A47" s="147"/>
      <c r="B47" s="141"/>
      <c r="C47" s="141"/>
      <c r="D47" s="147"/>
      <c r="E47" s="142"/>
      <c r="F47" s="142"/>
      <c r="G47" s="142"/>
      <c r="H47" s="143"/>
    </row>
    <row r="48" spans="1:8" ht="21" thickBot="1">
      <c r="A48" s="308" t="s">
        <v>47</v>
      </c>
      <c r="B48" s="309"/>
      <c r="C48" s="309"/>
      <c r="D48" s="309"/>
      <c r="E48" s="309"/>
      <c r="F48" s="309"/>
      <c r="G48" s="309"/>
      <c r="H48" s="310"/>
    </row>
    <row r="49" spans="1:8" ht="34.5" customHeight="1" thickBot="1">
      <c r="A49" s="193" t="s">
        <v>292</v>
      </c>
      <c r="B49" s="194" t="s">
        <v>294</v>
      </c>
      <c r="C49" s="194" t="s">
        <v>296</v>
      </c>
      <c r="D49" s="194" t="s">
        <v>297</v>
      </c>
      <c r="E49" s="194" t="s">
        <v>298</v>
      </c>
      <c r="F49" s="194" t="s">
        <v>299</v>
      </c>
      <c r="G49" s="194" t="s">
        <v>300</v>
      </c>
      <c r="H49" s="195" t="s">
        <v>301</v>
      </c>
    </row>
    <row r="50" spans="1:8" ht="18">
      <c r="A50" s="189" t="s">
        <v>305</v>
      </c>
      <c r="B50" s="260" t="s">
        <v>43</v>
      </c>
      <c r="C50" s="190"/>
      <c r="D50" s="190" t="s">
        <v>44</v>
      </c>
      <c r="E50" s="191">
        <v>8.38</v>
      </c>
      <c r="F50" s="191">
        <f>E50*3</f>
        <v>25.14</v>
      </c>
      <c r="G50" s="191">
        <f>SUM(E50/2)</f>
        <v>4.19</v>
      </c>
      <c r="H50" s="192" t="s">
        <v>13</v>
      </c>
    </row>
    <row r="51" spans="1:8" ht="18">
      <c r="A51" s="179" t="s">
        <v>305</v>
      </c>
      <c r="B51" s="258" t="s">
        <v>26</v>
      </c>
      <c r="C51" s="149"/>
      <c r="D51" s="149" t="s">
        <v>46</v>
      </c>
      <c r="E51" s="151">
        <v>8.38</v>
      </c>
      <c r="F51" s="151">
        <f>E51*3</f>
        <v>25.14</v>
      </c>
      <c r="G51" s="151">
        <f>SUM(E51/2)</f>
        <v>4.19</v>
      </c>
      <c r="H51" s="199">
        <v>1.5</v>
      </c>
    </row>
    <row r="52" spans="1:8" ht="18.75" thickBot="1">
      <c r="A52" s="304" t="s">
        <v>306</v>
      </c>
      <c r="B52" s="305"/>
      <c r="C52" s="305"/>
      <c r="D52" s="305"/>
      <c r="E52" s="305"/>
      <c r="F52" s="305"/>
      <c r="G52" s="305"/>
      <c r="H52" s="311"/>
    </row>
    <row r="53" spans="1:8" ht="18.75" thickBot="1">
      <c r="A53" s="156"/>
      <c r="B53" s="156"/>
      <c r="C53" s="156"/>
      <c r="D53" s="152"/>
      <c r="E53" s="154"/>
      <c r="F53" s="156"/>
      <c r="G53" s="156"/>
      <c r="H53" s="155"/>
    </row>
    <row r="54" spans="1:8" s="137" customFormat="1" ht="16.5" thickBot="1">
      <c r="A54" s="338" t="s">
        <v>28</v>
      </c>
      <c r="B54" s="339"/>
      <c r="C54" s="339"/>
      <c r="D54" s="339"/>
      <c r="E54" s="339"/>
      <c r="F54" s="339"/>
      <c r="G54" s="339"/>
      <c r="H54" s="340"/>
    </row>
    <row r="55" spans="1:8" ht="18.75" thickBot="1">
      <c r="A55" s="334" t="s">
        <v>34</v>
      </c>
      <c r="B55" s="335"/>
      <c r="C55" s="335"/>
      <c r="D55" s="335"/>
      <c r="E55" s="214">
        <v>8.6</v>
      </c>
      <c r="F55" s="344" t="s">
        <v>32</v>
      </c>
      <c r="G55" s="343"/>
      <c r="H55" s="215"/>
    </row>
    <row r="56" spans="1:8" ht="18.75" thickBot="1">
      <c r="A56" s="140"/>
      <c r="B56" s="140"/>
      <c r="C56" s="140"/>
      <c r="D56" s="140"/>
      <c r="E56" s="139"/>
      <c r="F56" s="137"/>
      <c r="G56" s="138"/>
      <c r="H56" s="137"/>
    </row>
    <row r="57" spans="1:8" ht="21" thickBot="1">
      <c r="A57" s="308" t="s">
        <v>79</v>
      </c>
      <c r="B57" s="309"/>
      <c r="C57" s="309"/>
      <c r="D57" s="309"/>
      <c r="E57" s="309"/>
      <c r="F57" s="309"/>
      <c r="G57" s="309"/>
      <c r="H57" s="310"/>
    </row>
    <row r="58" spans="1:8" ht="18.75" thickBot="1">
      <c r="A58" s="345" t="s">
        <v>307</v>
      </c>
      <c r="B58" s="346"/>
      <c r="C58" s="205" t="s">
        <v>296</v>
      </c>
      <c r="D58" s="205" t="s">
        <v>9</v>
      </c>
      <c r="E58" s="347" t="s">
        <v>308</v>
      </c>
      <c r="F58" s="348"/>
      <c r="G58" s="348"/>
      <c r="H58" s="349"/>
    </row>
    <row r="59" spans="1:8" ht="18">
      <c r="A59" s="312" t="s">
        <v>52</v>
      </c>
      <c r="B59" s="313"/>
      <c r="C59" s="203"/>
      <c r="D59" s="204">
        <v>0.92</v>
      </c>
      <c r="E59" s="324" t="s">
        <v>53</v>
      </c>
      <c r="F59" s="321"/>
      <c r="G59" s="321"/>
      <c r="H59" s="325"/>
    </row>
    <row r="60" spans="1:8" ht="18">
      <c r="A60" s="293" t="s">
        <v>54</v>
      </c>
      <c r="B60" s="294"/>
      <c r="C60" s="158"/>
      <c r="D60" s="159">
        <v>6</v>
      </c>
      <c r="E60" s="297" t="s">
        <v>30</v>
      </c>
      <c r="F60" s="298"/>
      <c r="G60" s="298"/>
      <c r="H60" s="299"/>
    </row>
    <row r="61" spans="1:8" ht="18">
      <c r="A61" s="293" t="s">
        <v>55</v>
      </c>
      <c r="B61" s="294"/>
      <c r="C61" s="158"/>
      <c r="D61" s="159">
        <v>2.5</v>
      </c>
      <c r="E61" s="297" t="s">
        <v>56</v>
      </c>
      <c r="F61" s="298"/>
      <c r="G61" s="298"/>
      <c r="H61" s="299"/>
    </row>
    <row r="62" spans="1:8" ht="18">
      <c r="A62" s="293" t="s">
        <v>57</v>
      </c>
      <c r="B62" s="294"/>
      <c r="C62" s="153"/>
      <c r="D62" s="159">
        <v>1.13</v>
      </c>
      <c r="E62" s="160" t="s">
        <v>58</v>
      </c>
      <c r="F62" s="161"/>
      <c r="G62" s="161"/>
      <c r="H62" s="200"/>
    </row>
    <row r="63" spans="1:8" ht="18">
      <c r="A63" s="293" t="s">
        <v>59</v>
      </c>
      <c r="B63" s="294"/>
      <c r="C63" s="153"/>
      <c r="D63" s="159">
        <v>3.23</v>
      </c>
      <c r="E63" s="297" t="s">
        <v>60</v>
      </c>
      <c r="F63" s="298"/>
      <c r="G63" s="298"/>
      <c r="H63" s="299"/>
    </row>
    <row r="64" spans="1:8" ht="18">
      <c r="A64" s="293" t="s">
        <v>61</v>
      </c>
      <c r="B64" s="294"/>
      <c r="C64" s="158"/>
      <c r="D64" s="159">
        <v>15</v>
      </c>
      <c r="E64" s="297" t="s">
        <v>62</v>
      </c>
      <c r="F64" s="298"/>
      <c r="G64" s="298"/>
      <c r="H64" s="299"/>
    </row>
    <row r="65" spans="1:8" ht="18">
      <c r="A65" s="293" t="s">
        <v>63</v>
      </c>
      <c r="B65" s="294"/>
      <c r="C65" s="153"/>
      <c r="D65" s="159">
        <v>8</v>
      </c>
      <c r="E65" s="160" t="s">
        <v>64</v>
      </c>
      <c r="F65" s="161"/>
      <c r="G65" s="161"/>
      <c r="H65" s="200"/>
    </row>
    <row r="66" spans="1:8" ht="18">
      <c r="A66" s="293" t="s">
        <v>65</v>
      </c>
      <c r="B66" s="294"/>
      <c r="C66" s="153"/>
      <c r="D66" s="159">
        <v>11</v>
      </c>
      <c r="E66" s="160" t="s">
        <v>64</v>
      </c>
      <c r="F66" s="161"/>
      <c r="G66" s="161"/>
      <c r="H66" s="200"/>
    </row>
    <row r="67" spans="1:8" ht="18">
      <c r="A67" s="293" t="s">
        <v>66</v>
      </c>
      <c r="B67" s="294"/>
      <c r="C67" s="153"/>
      <c r="D67" s="159">
        <v>1.13</v>
      </c>
      <c r="E67" s="297" t="s">
        <v>58</v>
      </c>
      <c r="F67" s="298"/>
      <c r="G67" s="298"/>
      <c r="H67" s="299"/>
    </row>
    <row r="68" spans="1:8" ht="18.75" thickBot="1">
      <c r="A68" s="322" t="s">
        <v>67</v>
      </c>
      <c r="B68" s="323"/>
      <c r="C68" s="201"/>
      <c r="D68" s="202">
        <v>0.1</v>
      </c>
      <c r="E68" s="326" t="s">
        <v>68</v>
      </c>
      <c r="F68" s="327"/>
      <c r="G68" s="327"/>
      <c r="H68" s="328"/>
    </row>
    <row r="70" spans="1:3" ht="18">
      <c r="A70" s="145" t="s">
        <v>381</v>
      </c>
      <c r="B70" s="145"/>
      <c r="C70" s="145"/>
    </row>
    <row r="71" spans="1:3" ht="18">
      <c r="A71" s="145" t="s">
        <v>393</v>
      </c>
      <c r="B71" s="145"/>
      <c r="C71" s="145"/>
    </row>
    <row r="72" spans="1:3" ht="18">
      <c r="A72" s="145"/>
      <c r="B72" s="145"/>
      <c r="C72" s="145"/>
    </row>
    <row r="73" spans="1:3" ht="18">
      <c r="A73" s="145"/>
      <c r="B73" s="145"/>
      <c r="C73" s="145"/>
    </row>
    <row r="74" spans="1:3" ht="18">
      <c r="A74" s="145"/>
      <c r="B74" s="145"/>
      <c r="C74" s="145"/>
    </row>
    <row r="75" spans="1:3" ht="18">
      <c r="A75" s="145"/>
      <c r="B75" s="145"/>
      <c r="C75" s="145"/>
    </row>
  </sheetData>
  <sheetProtection/>
  <mergeCells count="48">
    <mergeCell ref="A65:B65"/>
    <mergeCell ref="A66:B66"/>
    <mergeCell ref="A67:B67"/>
    <mergeCell ref="E67:H67"/>
    <mergeCell ref="A68:B68"/>
    <mergeCell ref="E68:H68"/>
    <mergeCell ref="A61:B61"/>
    <mergeCell ref="E61:H61"/>
    <mergeCell ref="A62:B62"/>
    <mergeCell ref="A63:B63"/>
    <mergeCell ref="E63:H63"/>
    <mergeCell ref="A64:B64"/>
    <mergeCell ref="E64:H64"/>
    <mergeCell ref="A58:B58"/>
    <mergeCell ref="E58:H58"/>
    <mergeCell ref="A59:B59"/>
    <mergeCell ref="E59:H59"/>
    <mergeCell ref="A60:B60"/>
    <mergeCell ref="E60:H60"/>
    <mergeCell ref="A48:H48"/>
    <mergeCell ref="A52:H52"/>
    <mergeCell ref="A54:H54"/>
    <mergeCell ref="A55:D55"/>
    <mergeCell ref="F55:G55"/>
    <mergeCell ref="A57:H57"/>
    <mergeCell ref="A29:H29"/>
    <mergeCell ref="A34:H34"/>
    <mergeCell ref="A39:H39"/>
    <mergeCell ref="A40:D40"/>
    <mergeCell ref="F40:G40"/>
    <mergeCell ref="A43:H43"/>
    <mergeCell ref="A26:D26"/>
    <mergeCell ref="F26:G26"/>
    <mergeCell ref="A27:D27"/>
    <mergeCell ref="F27:G27"/>
    <mergeCell ref="A9:H9"/>
    <mergeCell ref="A10:H10"/>
    <mergeCell ref="A25:D25"/>
    <mergeCell ref="F25:G25"/>
    <mergeCell ref="A24:H24"/>
    <mergeCell ref="A1:H1"/>
    <mergeCell ref="A2:H2"/>
    <mergeCell ref="A3:H3"/>
    <mergeCell ref="A6:H6"/>
    <mergeCell ref="A7:H7"/>
    <mergeCell ref="A8:H8"/>
    <mergeCell ref="A4:H4"/>
    <mergeCell ref="A5:H5"/>
  </mergeCells>
  <printOptions horizontalCentered="1"/>
  <pageMargins left="0.5" right="0.5" top="0.5" bottom="1" header="0.5" footer="0.25"/>
  <pageSetup fitToHeight="1" fitToWidth="1" horizontalDpi="600" verticalDpi="600" orientation="portrait" scale="47" r:id="rId3"/>
  <headerFooter alignWithMargins="0">
    <oddFooter>&amp;R&amp;F
&amp;D  &amp;T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9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8" width="14.7109375" style="162" customWidth="1"/>
    <col min="9" max="16384" width="9.140625" style="162" customWidth="1"/>
  </cols>
  <sheetData>
    <row r="1" spans="1:8" ht="18">
      <c r="A1" s="306" t="s">
        <v>313</v>
      </c>
      <c r="B1" s="306"/>
      <c r="C1" s="306"/>
      <c r="D1" s="306"/>
      <c r="E1" s="306"/>
      <c r="F1" s="306"/>
      <c r="G1" s="306"/>
      <c r="H1" s="306"/>
    </row>
    <row r="2" spans="1:8" s="136" customFormat="1" ht="18">
      <c r="A2" s="306" t="s">
        <v>380</v>
      </c>
      <c r="B2" s="306"/>
      <c r="C2" s="306"/>
      <c r="D2" s="306"/>
      <c r="E2" s="306"/>
      <c r="F2" s="306"/>
      <c r="G2" s="306"/>
      <c r="H2" s="306"/>
    </row>
    <row r="3" spans="1:8" ht="18">
      <c r="A3" s="307" t="s">
        <v>350</v>
      </c>
      <c r="B3" s="307"/>
      <c r="C3" s="307"/>
      <c r="D3" s="307"/>
      <c r="E3" s="307"/>
      <c r="F3" s="307"/>
      <c r="G3" s="307"/>
      <c r="H3" s="307"/>
    </row>
    <row r="4" spans="1:8" ht="18">
      <c r="A4" s="307" t="s">
        <v>351</v>
      </c>
      <c r="B4" s="307"/>
      <c r="C4" s="307"/>
      <c r="D4" s="307"/>
      <c r="E4" s="307"/>
      <c r="F4" s="307"/>
      <c r="G4" s="307"/>
      <c r="H4" s="307"/>
    </row>
    <row r="5" spans="1:8" ht="18">
      <c r="A5" s="307" t="s">
        <v>352</v>
      </c>
      <c r="B5" s="307"/>
      <c r="C5" s="307"/>
      <c r="D5" s="307"/>
      <c r="E5" s="307"/>
      <c r="F5" s="307"/>
      <c r="G5" s="307"/>
      <c r="H5" s="307"/>
    </row>
    <row r="6" spans="1:8" ht="18">
      <c r="A6" s="307" t="s">
        <v>314</v>
      </c>
      <c r="B6" s="307"/>
      <c r="C6" s="307"/>
      <c r="D6" s="307"/>
      <c r="E6" s="307"/>
      <c r="F6" s="307"/>
      <c r="G6" s="307"/>
      <c r="H6" s="307"/>
    </row>
    <row r="7" spans="1:8" ht="18">
      <c r="A7" s="307" t="s">
        <v>289</v>
      </c>
      <c r="B7" s="307"/>
      <c r="C7" s="307"/>
      <c r="D7" s="307"/>
      <c r="E7" s="307"/>
      <c r="F7" s="307"/>
      <c r="G7" s="307"/>
      <c r="H7" s="307"/>
    </row>
    <row r="8" spans="1:8" ht="18">
      <c r="A8" s="307" t="s">
        <v>290</v>
      </c>
      <c r="B8" s="307"/>
      <c r="C8" s="307"/>
      <c r="D8" s="307"/>
      <c r="E8" s="307"/>
      <c r="F8" s="307"/>
      <c r="G8" s="307"/>
      <c r="H8" s="307"/>
    </row>
    <row r="9" spans="1:8" ht="18">
      <c r="A9" s="307" t="s">
        <v>312</v>
      </c>
      <c r="B9" s="307"/>
      <c r="C9" s="307"/>
      <c r="D9" s="307"/>
      <c r="E9" s="307"/>
      <c r="F9" s="307"/>
      <c r="G9" s="307"/>
      <c r="H9" s="307"/>
    </row>
    <row r="13" ht="12.75"/>
  </sheetData>
  <sheetProtection/>
  <mergeCells count="9">
    <mergeCell ref="A9:H9"/>
    <mergeCell ref="A1:H1"/>
    <mergeCell ref="A2:H2"/>
    <mergeCell ref="A3:H3"/>
    <mergeCell ref="A6:H6"/>
    <mergeCell ref="A7:H7"/>
    <mergeCell ref="A8:H8"/>
    <mergeCell ref="A4:H4"/>
    <mergeCell ref="A5:H5"/>
  </mergeCells>
  <printOptions horizontalCentered="1"/>
  <pageMargins left="0.5" right="0.5" top="0.5" bottom="1" header="0.5" footer="0.25"/>
  <pageSetup fitToHeight="1" fitToWidth="1" horizontalDpi="600" verticalDpi="600" orientation="portrait" scale="82" r:id="rId2"/>
  <headerFooter alignWithMargins="0">
    <oddFooter>&amp;R&amp;F
&amp;D  &amp;T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6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1.7109375" style="136" customWidth="1"/>
    <col min="2" max="2" width="19.00390625" style="136" customWidth="1"/>
    <col min="3" max="3" width="18.8515625" style="136" bestFit="1" customWidth="1"/>
    <col min="4" max="4" width="14.8515625" style="136" bestFit="1" customWidth="1"/>
    <col min="5" max="5" width="11.7109375" style="136" customWidth="1"/>
    <col min="6" max="6" width="12.57421875" style="136" customWidth="1"/>
    <col min="7" max="7" width="11.7109375" style="136" customWidth="1"/>
    <col min="8" max="8" width="14.421875" style="136" customWidth="1"/>
    <col min="9" max="16384" width="9.140625" style="136" customWidth="1"/>
  </cols>
  <sheetData>
    <row r="1" spans="1:8" ht="18">
      <c r="A1" s="306" t="s">
        <v>315</v>
      </c>
      <c r="B1" s="306"/>
      <c r="C1" s="306"/>
      <c r="D1" s="306"/>
      <c r="E1" s="306"/>
      <c r="F1" s="306"/>
      <c r="G1" s="306"/>
      <c r="H1" s="306"/>
    </row>
    <row r="2" spans="1:8" ht="18">
      <c r="A2" s="306" t="s">
        <v>382</v>
      </c>
      <c r="B2" s="306"/>
      <c r="C2" s="306"/>
      <c r="D2" s="306"/>
      <c r="E2" s="306"/>
      <c r="F2" s="306"/>
      <c r="G2" s="306"/>
      <c r="H2" s="306"/>
    </row>
    <row r="3" spans="1:8" s="162" customFormat="1" ht="18">
      <c r="A3" s="307" t="s">
        <v>363</v>
      </c>
      <c r="B3" s="307"/>
      <c r="C3" s="307"/>
      <c r="D3" s="307"/>
      <c r="E3" s="307"/>
      <c r="F3" s="307"/>
      <c r="G3" s="307"/>
      <c r="H3" s="307"/>
    </row>
    <row r="4" spans="1:8" s="162" customFormat="1" ht="18">
      <c r="A4" s="307" t="s">
        <v>364</v>
      </c>
      <c r="B4" s="307"/>
      <c r="C4" s="307"/>
      <c r="D4" s="307"/>
      <c r="E4" s="307"/>
      <c r="F4" s="307"/>
      <c r="G4" s="307"/>
      <c r="H4" s="307"/>
    </row>
    <row r="5" spans="1:8" s="162" customFormat="1" ht="18">
      <c r="A5" s="307" t="s">
        <v>365</v>
      </c>
      <c r="B5" s="307"/>
      <c r="C5" s="307"/>
      <c r="D5" s="307"/>
      <c r="E5" s="307"/>
      <c r="F5" s="307"/>
      <c r="G5" s="307"/>
      <c r="H5" s="307"/>
    </row>
    <row r="6" spans="1:8" ht="18">
      <c r="A6" s="307" t="s">
        <v>367</v>
      </c>
      <c r="B6" s="307"/>
      <c r="C6" s="307"/>
      <c r="D6" s="307"/>
      <c r="E6" s="307"/>
      <c r="F6" s="307"/>
      <c r="G6" s="307"/>
      <c r="H6" s="307"/>
    </row>
    <row r="7" spans="1:8" ht="18">
      <c r="A7" s="307" t="s">
        <v>289</v>
      </c>
      <c r="B7" s="307"/>
      <c r="C7" s="307"/>
      <c r="D7" s="307"/>
      <c r="E7" s="307"/>
      <c r="F7" s="307"/>
      <c r="G7" s="307"/>
      <c r="H7" s="307"/>
    </row>
    <row r="8" spans="1:8" ht="18">
      <c r="A8" s="307" t="s">
        <v>290</v>
      </c>
      <c r="B8" s="307"/>
      <c r="C8" s="307"/>
      <c r="D8" s="307"/>
      <c r="E8" s="307"/>
      <c r="F8" s="307"/>
      <c r="G8" s="307"/>
      <c r="H8" s="307"/>
    </row>
    <row r="9" spans="1:8" ht="18.75" thickBot="1">
      <c r="A9" s="307" t="s">
        <v>366</v>
      </c>
      <c r="B9" s="307"/>
      <c r="C9" s="307"/>
      <c r="D9" s="307"/>
      <c r="E9" s="307"/>
      <c r="F9" s="307"/>
      <c r="G9" s="307"/>
      <c r="H9" s="307"/>
    </row>
    <row r="10" spans="1:9" s="134" customFormat="1" ht="21" thickBot="1">
      <c r="A10" s="353" t="s">
        <v>2</v>
      </c>
      <c r="B10" s="354"/>
      <c r="C10" s="354"/>
      <c r="D10" s="354"/>
      <c r="E10" s="354"/>
      <c r="F10" s="354"/>
      <c r="G10" s="354"/>
      <c r="H10" s="355"/>
      <c r="I10" s="135"/>
    </row>
    <row r="11" spans="1:9" s="134" customFormat="1" ht="34.5" customHeight="1" thickBot="1">
      <c r="A11" s="273" t="s">
        <v>292</v>
      </c>
      <c r="B11" s="274" t="s">
        <v>294</v>
      </c>
      <c r="C11" s="274" t="s">
        <v>296</v>
      </c>
      <c r="D11" s="274" t="s">
        <v>297</v>
      </c>
      <c r="E11" s="274" t="s">
        <v>298</v>
      </c>
      <c r="F11" s="274" t="s">
        <v>299</v>
      </c>
      <c r="G11" s="274" t="s">
        <v>300</v>
      </c>
      <c r="H11" s="275" t="s">
        <v>301</v>
      </c>
      <c r="I11" s="135"/>
    </row>
    <row r="12" spans="1:9" s="134" customFormat="1" ht="31.5">
      <c r="A12" s="243" t="s">
        <v>316</v>
      </c>
      <c r="B12" s="279" t="s">
        <v>19</v>
      </c>
      <c r="C12" s="279" t="s">
        <v>278</v>
      </c>
      <c r="D12" s="248" t="s">
        <v>23</v>
      </c>
      <c r="E12" s="257">
        <v>11.61</v>
      </c>
      <c r="F12" s="257">
        <f>E12*3</f>
        <v>34.83</v>
      </c>
      <c r="G12" s="151">
        <f>E12/4.33</f>
        <v>2.6812933025404155</v>
      </c>
      <c r="H12" s="249" t="s">
        <v>13</v>
      </c>
      <c r="I12" s="135"/>
    </row>
    <row r="13" spans="1:8" s="134" customFormat="1" ht="20.25">
      <c r="A13" s="179" t="s">
        <v>316</v>
      </c>
      <c r="B13" s="269" t="s">
        <v>20</v>
      </c>
      <c r="C13" s="149" t="s">
        <v>93</v>
      </c>
      <c r="D13" s="149" t="s">
        <v>254</v>
      </c>
      <c r="E13" s="151">
        <v>11.61</v>
      </c>
      <c r="F13" s="151">
        <f>E13*3</f>
        <v>34.83</v>
      </c>
      <c r="G13" s="151">
        <f>E13/4.33</f>
        <v>2.6812933025404155</v>
      </c>
      <c r="H13" s="181" t="s">
        <v>13</v>
      </c>
    </row>
    <row r="14" spans="1:8" s="134" customFormat="1" ht="20.25">
      <c r="A14" s="179" t="s">
        <v>316</v>
      </c>
      <c r="B14" s="269" t="s">
        <v>22</v>
      </c>
      <c r="C14" s="149" t="s">
        <v>245</v>
      </c>
      <c r="D14" s="149" t="s">
        <v>23</v>
      </c>
      <c r="E14" s="151">
        <v>17.66</v>
      </c>
      <c r="F14" s="151">
        <f>E14*3</f>
        <v>52.980000000000004</v>
      </c>
      <c r="G14" s="151">
        <f>E14/4.33</f>
        <v>4.07852193995381</v>
      </c>
      <c r="H14" s="181" t="s">
        <v>13</v>
      </c>
    </row>
    <row r="15" spans="1:8" s="134" customFormat="1" ht="20.25">
      <c r="A15" s="179" t="s">
        <v>316</v>
      </c>
      <c r="B15" s="269" t="s">
        <v>279</v>
      </c>
      <c r="C15" s="149" t="s">
        <v>251</v>
      </c>
      <c r="D15" s="149" t="s">
        <v>25</v>
      </c>
      <c r="E15" s="151">
        <v>25.27</v>
      </c>
      <c r="F15" s="151">
        <f>E15*3</f>
        <v>75.81</v>
      </c>
      <c r="G15" s="151">
        <f>E15/4.33</f>
        <v>5.836027713625866</v>
      </c>
      <c r="H15" s="181" t="s">
        <v>13</v>
      </c>
    </row>
    <row r="16" spans="1:9" s="134" customFormat="1" ht="21" thickBot="1">
      <c r="A16" s="182" t="s">
        <v>316</v>
      </c>
      <c r="B16" s="268" t="s">
        <v>280</v>
      </c>
      <c r="C16" s="183" t="s">
        <v>252</v>
      </c>
      <c r="D16" s="183" t="s">
        <v>27</v>
      </c>
      <c r="E16" s="184">
        <v>33.85</v>
      </c>
      <c r="F16" s="184">
        <f>E16*3</f>
        <v>101.55000000000001</v>
      </c>
      <c r="G16" s="184">
        <f>E16/4.33</f>
        <v>7.817551963048499</v>
      </c>
      <c r="H16" s="185" t="s">
        <v>13</v>
      </c>
      <c r="I16" s="262"/>
    </row>
    <row r="17" spans="1:9" s="134" customFormat="1" ht="21" thickBot="1">
      <c r="A17" s="144"/>
      <c r="B17" s="144"/>
      <c r="C17" s="144"/>
      <c r="D17" s="144"/>
      <c r="E17" s="144"/>
      <c r="F17" s="144"/>
      <c r="G17" s="144"/>
      <c r="H17" s="145"/>
      <c r="I17" s="135"/>
    </row>
    <row r="18" spans="1:8" s="137" customFormat="1" ht="16.5" thickBot="1">
      <c r="A18" s="345" t="s">
        <v>28</v>
      </c>
      <c r="B18" s="348"/>
      <c r="C18" s="348"/>
      <c r="D18" s="348"/>
      <c r="E18" s="348"/>
      <c r="F18" s="348"/>
      <c r="G18" s="348"/>
      <c r="H18" s="349"/>
    </row>
    <row r="19" spans="1:8" s="137" customFormat="1" ht="15">
      <c r="A19" s="312" t="s">
        <v>29</v>
      </c>
      <c r="B19" s="321"/>
      <c r="C19" s="321"/>
      <c r="D19" s="313"/>
      <c r="E19" s="211">
        <v>0.84</v>
      </c>
      <c r="F19" s="295" t="s">
        <v>30</v>
      </c>
      <c r="G19" s="295"/>
      <c r="H19" s="212">
        <v>42095</v>
      </c>
    </row>
    <row r="20" spans="1:8" s="137" customFormat="1" ht="15">
      <c r="A20" s="293" t="s">
        <v>31</v>
      </c>
      <c r="B20" s="298"/>
      <c r="C20" s="298"/>
      <c r="D20" s="294"/>
      <c r="E20" s="173">
        <v>6.38</v>
      </c>
      <c r="F20" s="297" t="s">
        <v>32</v>
      </c>
      <c r="G20" s="294"/>
      <c r="H20" s="174">
        <v>40940</v>
      </c>
    </row>
    <row r="21" spans="1:8" s="137" customFormat="1" ht="15">
      <c r="A21" s="293" t="s">
        <v>33</v>
      </c>
      <c r="B21" s="298"/>
      <c r="C21" s="298"/>
      <c r="D21" s="294"/>
      <c r="E21" s="175">
        <v>3.6</v>
      </c>
      <c r="F21" s="297" t="s">
        <v>32</v>
      </c>
      <c r="G21" s="294"/>
      <c r="H21" s="176"/>
    </row>
    <row r="22" spans="1:8" s="137" customFormat="1" ht="15.75" thickBot="1">
      <c r="A22" s="322" t="s">
        <v>34</v>
      </c>
      <c r="B22" s="327"/>
      <c r="C22" s="327"/>
      <c r="D22" s="323"/>
      <c r="E22" s="177">
        <v>8.6</v>
      </c>
      <c r="F22" s="326" t="s">
        <v>32</v>
      </c>
      <c r="G22" s="323"/>
      <c r="H22" s="178"/>
    </row>
    <row r="23" ht="18.75" thickBot="1"/>
    <row r="24" spans="1:8" ht="21" thickBot="1">
      <c r="A24" s="353" t="s">
        <v>35</v>
      </c>
      <c r="B24" s="354"/>
      <c r="C24" s="354"/>
      <c r="D24" s="354"/>
      <c r="E24" s="354"/>
      <c r="F24" s="354"/>
      <c r="G24" s="354"/>
      <c r="H24" s="355"/>
    </row>
    <row r="25" spans="1:8" ht="34.5" customHeight="1" thickBot="1">
      <c r="A25" s="276" t="s">
        <v>292</v>
      </c>
      <c r="B25" s="277" t="s">
        <v>294</v>
      </c>
      <c r="C25" s="277" t="s">
        <v>296</v>
      </c>
      <c r="D25" s="277" t="s">
        <v>297</v>
      </c>
      <c r="E25" s="277" t="s">
        <v>298</v>
      </c>
      <c r="F25" s="277" t="s">
        <v>299</v>
      </c>
      <c r="G25" s="277" t="s">
        <v>300</v>
      </c>
      <c r="H25" s="278" t="s">
        <v>301</v>
      </c>
    </row>
    <row r="26" spans="1:8" ht="18">
      <c r="A26" s="243" t="s">
        <v>317</v>
      </c>
      <c r="B26" s="280" t="s">
        <v>368</v>
      </c>
      <c r="C26" s="248" t="s">
        <v>257</v>
      </c>
      <c r="D26" s="280" t="s">
        <v>38</v>
      </c>
      <c r="E26" s="257">
        <f>SUM(F26/2)</f>
        <v>0</v>
      </c>
      <c r="F26" s="257">
        <v>0</v>
      </c>
      <c r="G26" s="257">
        <f>SUM(E26/2)</f>
        <v>0</v>
      </c>
      <c r="H26" s="249" t="s">
        <v>13</v>
      </c>
    </row>
    <row r="27" spans="1:8" ht="18">
      <c r="A27" s="179" t="s">
        <v>317</v>
      </c>
      <c r="B27" s="272" t="s">
        <v>287</v>
      </c>
      <c r="C27" s="149" t="s">
        <v>260</v>
      </c>
      <c r="D27" s="272" t="s">
        <v>38</v>
      </c>
      <c r="E27" s="151">
        <v>2.57</v>
      </c>
      <c r="F27" s="151">
        <f>E27*3</f>
        <v>7.709999999999999</v>
      </c>
      <c r="G27" s="151">
        <f>SUM(E27/2)</f>
        <v>1.285</v>
      </c>
      <c r="H27" s="180" t="s">
        <v>13</v>
      </c>
    </row>
    <row r="28" spans="1:8" ht="18">
      <c r="A28" s="179" t="s">
        <v>317</v>
      </c>
      <c r="B28" s="272" t="s">
        <v>369</v>
      </c>
      <c r="C28" s="149" t="s">
        <v>370</v>
      </c>
      <c r="D28" s="272" t="s">
        <v>38</v>
      </c>
      <c r="E28" s="151">
        <v>5.14</v>
      </c>
      <c r="F28" s="151">
        <f>E28*3</f>
        <v>15.419999999999998</v>
      </c>
      <c r="G28" s="151">
        <f>SUM(E28/2)</f>
        <v>2.57</v>
      </c>
      <c r="H28" s="180" t="s">
        <v>13</v>
      </c>
    </row>
    <row r="29" spans="1:12" ht="18">
      <c r="A29" s="179" t="s">
        <v>317</v>
      </c>
      <c r="B29" s="272" t="s">
        <v>371</v>
      </c>
      <c r="C29" s="149" t="s">
        <v>257</v>
      </c>
      <c r="D29" s="272" t="s">
        <v>372</v>
      </c>
      <c r="E29" s="151">
        <v>0</v>
      </c>
      <c r="F29" s="151">
        <f>E29*3</f>
        <v>0</v>
      </c>
      <c r="G29" s="151">
        <f>SUM(E29/2)</f>
        <v>0</v>
      </c>
      <c r="H29" s="180" t="s">
        <v>13</v>
      </c>
      <c r="I29" s="256" t="s">
        <v>373</v>
      </c>
      <c r="J29" s="256"/>
      <c r="K29" s="256"/>
      <c r="L29" s="256"/>
    </row>
    <row r="30" spans="1:8" ht="18.75" thickBot="1">
      <c r="A30" s="182" t="s">
        <v>385</v>
      </c>
      <c r="B30" s="271" t="s">
        <v>368</v>
      </c>
      <c r="C30" s="183" t="s">
        <v>257</v>
      </c>
      <c r="D30" s="271" t="s">
        <v>38</v>
      </c>
      <c r="E30" s="184">
        <v>8.02</v>
      </c>
      <c r="F30" s="184">
        <f>E30*3</f>
        <v>24.06</v>
      </c>
      <c r="G30" s="184">
        <f>SUM(E30/2)</f>
        <v>4.01</v>
      </c>
      <c r="H30" s="197" t="s">
        <v>13</v>
      </c>
    </row>
    <row r="31" spans="1:8" ht="18">
      <c r="A31" s="147"/>
      <c r="B31" s="141"/>
      <c r="C31" s="141"/>
      <c r="D31" s="147"/>
      <c r="E31" s="142"/>
      <c r="F31" s="142"/>
      <c r="G31" s="142"/>
      <c r="H31" s="143"/>
    </row>
    <row r="32" ht="18.75" thickBot="1"/>
    <row r="33" spans="1:8" s="137" customFormat="1" ht="16.5" thickBot="1">
      <c r="A33" s="350" t="s">
        <v>28</v>
      </c>
      <c r="B33" s="351"/>
      <c r="C33" s="351"/>
      <c r="D33" s="351"/>
      <c r="E33" s="351"/>
      <c r="F33" s="351"/>
      <c r="G33" s="351"/>
      <c r="H33" s="352"/>
    </row>
    <row r="34" spans="1:8" s="137" customFormat="1" ht="15">
      <c r="A34" s="316" t="s">
        <v>31</v>
      </c>
      <c r="B34" s="317"/>
      <c r="C34" s="317"/>
      <c r="D34" s="317"/>
      <c r="E34" s="225">
        <v>6.38</v>
      </c>
      <c r="F34" s="295" t="s">
        <v>32</v>
      </c>
      <c r="G34" s="295"/>
      <c r="H34" s="226">
        <v>40940</v>
      </c>
    </row>
    <row r="35" spans="1:8" ht="18">
      <c r="A35" s="156"/>
      <c r="B35" s="156"/>
      <c r="C35" s="156"/>
      <c r="D35" s="152"/>
      <c r="E35" s="154"/>
      <c r="F35" s="156"/>
      <c r="G35" s="156"/>
      <c r="H35" s="155"/>
    </row>
    <row r="36" spans="1:8" ht="18.75" thickBot="1">
      <c r="A36" s="156"/>
      <c r="B36" s="156"/>
      <c r="C36" s="156"/>
      <c r="D36" s="152"/>
      <c r="E36" s="154"/>
      <c r="F36" s="156"/>
      <c r="G36" s="156"/>
      <c r="H36" s="155"/>
    </row>
    <row r="37" spans="1:8" ht="21" thickBot="1">
      <c r="A37" s="353" t="s">
        <v>42</v>
      </c>
      <c r="B37" s="354"/>
      <c r="C37" s="354"/>
      <c r="D37" s="354"/>
      <c r="E37" s="354"/>
      <c r="F37" s="354"/>
      <c r="G37" s="354"/>
      <c r="H37" s="355"/>
    </row>
    <row r="38" spans="1:8" ht="34.5" customHeight="1" thickBot="1">
      <c r="A38" s="276" t="s">
        <v>292</v>
      </c>
      <c r="B38" s="277" t="s">
        <v>294</v>
      </c>
      <c r="C38" s="277" t="s">
        <v>296</v>
      </c>
      <c r="D38" s="277" t="s">
        <v>297</v>
      </c>
      <c r="E38" s="281" t="s">
        <v>298</v>
      </c>
      <c r="F38" s="283" t="s">
        <v>299</v>
      </c>
      <c r="G38" s="282" t="s">
        <v>300</v>
      </c>
      <c r="H38" s="278" t="s">
        <v>301</v>
      </c>
    </row>
    <row r="39" spans="1:8" ht="18">
      <c r="A39" s="243" t="s">
        <v>318</v>
      </c>
      <c r="B39" s="280" t="s">
        <v>368</v>
      </c>
      <c r="C39" s="248" t="s">
        <v>374</v>
      </c>
      <c r="D39" s="280" t="s">
        <v>46</v>
      </c>
      <c r="E39" s="257">
        <v>7.7</v>
      </c>
      <c r="F39" s="257">
        <f>E39*3</f>
        <v>23.1</v>
      </c>
      <c r="G39" s="257">
        <f>SUM(E39/2)</f>
        <v>3.85</v>
      </c>
      <c r="H39" s="249" t="s">
        <v>13</v>
      </c>
    </row>
    <row r="40" spans="1:8" ht="18">
      <c r="A40" s="179" t="s">
        <v>318</v>
      </c>
      <c r="B40" s="272" t="s">
        <v>287</v>
      </c>
      <c r="C40" s="149" t="s">
        <v>263</v>
      </c>
      <c r="D40" s="272" t="s">
        <v>46</v>
      </c>
      <c r="E40" s="151">
        <v>12.83</v>
      </c>
      <c r="F40" s="151">
        <f>E40*3</f>
        <v>38.49</v>
      </c>
      <c r="G40" s="151">
        <f>SUM(E40/2)</f>
        <v>6.415</v>
      </c>
      <c r="H40" s="180" t="s">
        <v>13</v>
      </c>
    </row>
    <row r="41" spans="1:8" ht="18">
      <c r="A41" s="179" t="s">
        <v>318</v>
      </c>
      <c r="B41" s="272" t="s">
        <v>369</v>
      </c>
      <c r="C41" s="149" t="s">
        <v>264</v>
      </c>
      <c r="D41" s="272" t="s">
        <v>46</v>
      </c>
      <c r="E41" s="151">
        <v>17.96</v>
      </c>
      <c r="F41" s="151">
        <f>E41*3</f>
        <v>53.88</v>
      </c>
      <c r="G41" s="151">
        <f>SUM(E41/2)</f>
        <v>8.98</v>
      </c>
      <c r="H41" s="180" t="s">
        <v>13</v>
      </c>
    </row>
    <row r="42" spans="1:12" ht="18">
      <c r="A42" s="179" t="s">
        <v>318</v>
      </c>
      <c r="B42" s="272" t="s">
        <v>371</v>
      </c>
      <c r="C42" s="149" t="s">
        <v>374</v>
      </c>
      <c r="D42" s="272" t="s">
        <v>375</v>
      </c>
      <c r="E42" s="151">
        <v>7.7</v>
      </c>
      <c r="F42" s="151">
        <f>E42*3</f>
        <v>23.1</v>
      </c>
      <c r="G42" s="151">
        <f>SUM(E42/2)</f>
        <v>3.85</v>
      </c>
      <c r="H42" s="180" t="s">
        <v>13</v>
      </c>
      <c r="I42" s="256" t="s">
        <v>373</v>
      </c>
      <c r="J42" s="256"/>
      <c r="K42" s="256"/>
      <c r="L42" s="256"/>
    </row>
    <row r="43" spans="1:8" ht="18.75" thickBot="1">
      <c r="A43" s="182" t="s">
        <v>386</v>
      </c>
      <c r="B43" s="271" t="s">
        <v>368</v>
      </c>
      <c r="C43" s="183" t="s">
        <v>374</v>
      </c>
      <c r="D43" s="271" t="s">
        <v>46</v>
      </c>
      <c r="E43" s="184">
        <v>8.72</v>
      </c>
      <c r="F43" s="184">
        <f>E43*3</f>
        <v>26.160000000000004</v>
      </c>
      <c r="G43" s="184">
        <f>SUM(E43/2)</f>
        <v>4.36</v>
      </c>
      <c r="H43" s="197" t="s">
        <v>13</v>
      </c>
    </row>
    <row r="44" spans="1:8" ht="18">
      <c r="A44" s="147"/>
      <c r="B44" s="141"/>
      <c r="C44" s="141"/>
      <c r="D44" s="147"/>
      <c r="E44" s="142"/>
      <c r="F44" s="142"/>
      <c r="G44" s="142"/>
      <c r="H44" s="143"/>
    </row>
    <row r="45" spans="1:8" ht="18.75" thickBot="1">
      <c r="A45" s="156"/>
      <c r="B45" s="156"/>
      <c r="C45" s="156"/>
      <c r="D45" s="152"/>
      <c r="E45" s="154"/>
      <c r="F45" s="156"/>
      <c r="G45" s="156"/>
      <c r="H45" s="155"/>
    </row>
    <row r="46" spans="1:8" s="137" customFormat="1" ht="15.75">
      <c r="A46" s="356" t="s">
        <v>28</v>
      </c>
      <c r="B46" s="357"/>
      <c r="C46" s="357"/>
      <c r="D46" s="357"/>
      <c r="E46" s="357"/>
      <c r="F46" s="357"/>
      <c r="G46" s="357"/>
      <c r="H46" s="358"/>
    </row>
    <row r="47" spans="1:8" s="137" customFormat="1" ht="15">
      <c r="A47" s="332" t="s">
        <v>31</v>
      </c>
      <c r="B47" s="333"/>
      <c r="C47" s="333"/>
      <c r="D47" s="333"/>
      <c r="E47" s="223">
        <v>6.38</v>
      </c>
      <c r="F47" s="301" t="s">
        <v>32</v>
      </c>
      <c r="G47" s="301"/>
      <c r="H47" s="224">
        <v>40940</v>
      </c>
    </row>
    <row r="48" spans="1:8" ht="18.75" thickBot="1">
      <c r="A48" s="300" t="s">
        <v>34</v>
      </c>
      <c r="B48" s="296"/>
      <c r="C48" s="296"/>
      <c r="D48" s="296"/>
      <c r="E48" s="177">
        <v>8.6</v>
      </c>
      <c r="F48" s="326" t="s">
        <v>32</v>
      </c>
      <c r="G48" s="323"/>
      <c r="H48" s="178"/>
    </row>
    <row r="49" spans="1:8" ht="18.75" thickBot="1">
      <c r="A49" s="140"/>
      <c r="B49" s="140"/>
      <c r="C49" s="140"/>
      <c r="D49" s="140"/>
      <c r="E49" s="139"/>
      <c r="F49" s="137"/>
      <c r="G49" s="138"/>
      <c r="H49" s="137"/>
    </row>
    <row r="50" spans="1:8" ht="21" thickBot="1">
      <c r="A50" s="353" t="s">
        <v>79</v>
      </c>
      <c r="B50" s="354"/>
      <c r="C50" s="354"/>
      <c r="D50" s="354"/>
      <c r="E50" s="354"/>
      <c r="F50" s="354"/>
      <c r="G50" s="354"/>
      <c r="H50" s="355"/>
    </row>
    <row r="51" spans="1:8" ht="18.75" thickBot="1">
      <c r="A51" s="345" t="s">
        <v>307</v>
      </c>
      <c r="B51" s="346"/>
      <c r="C51" s="270" t="s">
        <v>296</v>
      </c>
      <c r="D51" s="270" t="s">
        <v>9</v>
      </c>
      <c r="E51" s="347" t="s">
        <v>308</v>
      </c>
      <c r="F51" s="348"/>
      <c r="G51" s="348"/>
      <c r="H51" s="349"/>
    </row>
    <row r="52" spans="1:8" ht="18">
      <c r="A52" s="312" t="s">
        <v>52</v>
      </c>
      <c r="B52" s="313"/>
      <c r="C52" s="267"/>
      <c r="D52" s="204">
        <v>5.13</v>
      </c>
      <c r="E52" s="324" t="s">
        <v>53</v>
      </c>
      <c r="F52" s="321"/>
      <c r="G52" s="321"/>
      <c r="H52" s="325"/>
    </row>
    <row r="53" spans="1:8" ht="18">
      <c r="A53" s="293" t="s">
        <v>54</v>
      </c>
      <c r="B53" s="294"/>
      <c r="C53" s="266"/>
      <c r="D53" s="159">
        <v>5.13</v>
      </c>
      <c r="E53" s="297" t="s">
        <v>30</v>
      </c>
      <c r="F53" s="298"/>
      <c r="G53" s="298"/>
      <c r="H53" s="299"/>
    </row>
    <row r="54" spans="1:8" ht="18">
      <c r="A54" s="293" t="s">
        <v>55</v>
      </c>
      <c r="B54" s="294"/>
      <c r="C54" s="266"/>
      <c r="D54" s="159">
        <v>5.1</v>
      </c>
      <c r="E54" s="297" t="s">
        <v>56</v>
      </c>
      <c r="F54" s="298"/>
      <c r="G54" s="298"/>
      <c r="H54" s="299"/>
    </row>
    <row r="55" spans="1:8" ht="18">
      <c r="A55" s="293" t="s">
        <v>329</v>
      </c>
      <c r="B55" s="294"/>
      <c r="C55" s="266"/>
      <c r="D55" s="159">
        <v>3.59</v>
      </c>
      <c r="E55" s="297" t="s">
        <v>56</v>
      </c>
      <c r="F55" s="298"/>
      <c r="G55" s="298"/>
      <c r="H55" s="299"/>
    </row>
    <row r="56" spans="1:8" ht="18">
      <c r="A56" s="293" t="s">
        <v>61</v>
      </c>
      <c r="B56" s="294"/>
      <c r="C56" s="266"/>
      <c r="D56" s="159">
        <v>15.4</v>
      </c>
      <c r="E56" s="297" t="s">
        <v>62</v>
      </c>
      <c r="F56" s="298"/>
      <c r="G56" s="298"/>
      <c r="H56" s="299"/>
    </row>
    <row r="57" spans="1:8" ht="18">
      <c r="A57" s="293" t="s">
        <v>63</v>
      </c>
      <c r="B57" s="294"/>
      <c r="C57" s="153"/>
      <c r="D57" s="159">
        <v>15.4</v>
      </c>
      <c r="E57" s="263" t="s">
        <v>64</v>
      </c>
      <c r="F57" s="264"/>
      <c r="G57" s="264"/>
      <c r="H57" s="265"/>
    </row>
    <row r="58" spans="1:8" ht="18">
      <c r="A58" s="293" t="s">
        <v>65</v>
      </c>
      <c r="B58" s="294"/>
      <c r="C58" s="153"/>
      <c r="D58" s="159">
        <v>15.4</v>
      </c>
      <c r="E58" s="263" t="s">
        <v>64</v>
      </c>
      <c r="F58" s="264"/>
      <c r="G58" s="264"/>
      <c r="H58" s="265"/>
    </row>
    <row r="59" ht="18">
      <c r="A59" s="136" t="s">
        <v>383</v>
      </c>
    </row>
    <row r="60" spans="1:3" ht="18">
      <c r="A60" s="145" t="s">
        <v>384</v>
      </c>
      <c r="B60" s="145"/>
      <c r="C60" s="145"/>
    </row>
    <row r="61" spans="1:3" ht="18">
      <c r="A61" s="145" t="s">
        <v>393</v>
      </c>
      <c r="B61" s="145"/>
      <c r="C61" s="145"/>
    </row>
    <row r="62" spans="1:3" ht="18">
      <c r="A62" s="145"/>
      <c r="B62" s="145"/>
      <c r="C62" s="145"/>
    </row>
    <row r="63" spans="1:3" ht="18">
      <c r="A63" s="145"/>
      <c r="B63" s="145"/>
      <c r="C63" s="145"/>
    </row>
    <row r="64" spans="1:3" ht="18">
      <c r="A64" s="145"/>
      <c r="B64" s="145"/>
      <c r="C64" s="145"/>
    </row>
    <row r="65" spans="1:3" ht="18">
      <c r="A65" s="145"/>
      <c r="B65" s="145"/>
      <c r="C65" s="145"/>
    </row>
    <row r="66" ht="18">
      <c r="A66" s="145"/>
    </row>
  </sheetData>
  <sheetProtection/>
  <mergeCells count="44">
    <mergeCell ref="A58:B58"/>
    <mergeCell ref="A18:H18"/>
    <mergeCell ref="A20:D20"/>
    <mergeCell ref="F20:G20"/>
    <mergeCell ref="A56:B56"/>
    <mergeCell ref="E56:H56"/>
    <mergeCell ref="A46:H46"/>
    <mergeCell ref="A48:D48"/>
    <mergeCell ref="F48:G48"/>
    <mergeCell ref="A54:B54"/>
    <mergeCell ref="A57:B57"/>
    <mergeCell ref="A52:B52"/>
    <mergeCell ref="E52:H52"/>
    <mergeCell ref="A53:B53"/>
    <mergeCell ref="E53:H53"/>
    <mergeCell ref="A37:H37"/>
    <mergeCell ref="A50:H50"/>
    <mergeCell ref="A51:B51"/>
    <mergeCell ref="E51:H51"/>
    <mergeCell ref="A55:B55"/>
    <mergeCell ref="F21:G21"/>
    <mergeCell ref="A22:D22"/>
    <mergeCell ref="F22:G22"/>
    <mergeCell ref="A24:H24"/>
    <mergeCell ref="A34:D34"/>
    <mergeCell ref="F34:G34"/>
    <mergeCell ref="E55:H55"/>
    <mergeCell ref="A47:D47"/>
    <mergeCell ref="F47:G47"/>
    <mergeCell ref="A33:H33"/>
    <mergeCell ref="A9:H9"/>
    <mergeCell ref="A10:H10"/>
    <mergeCell ref="A19:D19"/>
    <mergeCell ref="F19:G19"/>
    <mergeCell ref="E54:H54"/>
    <mergeCell ref="A21:D21"/>
    <mergeCell ref="A1:H1"/>
    <mergeCell ref="A2:H2"/>
    <mergeCell ref="A3:H3"/>
    <mergeCell ref="A6:H6"/>
    <mergeCell ref="A7:H7"/>
    <mergeCell ref="A8:H8"/>
    <mergeCell ref="A4:H4"/>
    <mergeCell ref="A5:H5"/>
  </mergeCells>
  <printOptions horizontalCentered="1"/>
  <pageMargins left="0.5" right="0.5" top="0.5" bottom="1" header="0.5" footer="0.25"/>
  <pageSetup fitToHeight="1" fitToWidth="1" horizontalDpi="600" verticalDpi="600" orientation="portrait" scale="55" r:id="rId1"/>
  <headerFooter alignWithMargins="0">
    <oddFooter>&amp;R&amp;F
&amp;D  &amp;T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8" width="14.7109375" style="162" customWidth="1"/>
    <col min="9" max="16384" width="9.140625" style="162" customWidth="1"/>
  </cols>
  <sheetData>
    <row r="1" spans="1:8" ht="18">
      <c r="A1" s="306" t="s">
        <v>315</v>
      </c>
      <c r="B1" s="306"/>
      <c r="C1" s="306"/>
      <c r="D1" s="306"/>
      <c r="E1" s="306"/>
      <c r="F1" s="306"/>
      <c r="G1" s="306"/>
      <c r="H1" s="306"/>
    </row>
    <row r="2" spans="1:8" s="136" customFormat="1" ht="18">
      <c r="A2" s="306" t="s">
        <v>382</v>
      </c>
      <c r="B2" s="306"/>
      <c r="C2" s="306"/>
      <c r="D2" s="306"/>
      <c r="E2" s="306"/>
      <c r="F2" s="306"/>
      <c r="G2" s="306"/>
      <c r="H2" s="306"/>
    </row>
    <row r="3" spans="1:8" ht="18">
      <c r="A3" s="307" t="s">
        <v>363</v>
      </c>
      <c r="B3" s="307"/>
      <c r="C3" s="307"/>
      <c r="D3" s="307"/>
      <c r="E3" s="307"/>
      <c r="F3" s="307"/>
      <c r="G3" s="307"/>
      <c r="H3" s="307"/>
    </row>
    <row r="4" spans="1:8" ht="18">
      <c r="A4" s="307" t="s">
        <v>364</v>
      </c>
      <c r="B4" s="307"/>
      <c r="C4" s="307"/>
      <c r="D4" s="307"/>
      <c r="E4" s="307"/>
      <c r="F4" s="307"/>
      <c r="G4" s="307"/>
      <c r="H4" s="307"/>
    </row>
    <row r="5" spans="1:8" ht="18">
      <c r="A5" s="307" t="s">
        <v>365</v>
      </c>
      <c r="B5" s="307"/>
      <c r="C5" s="307"/>
      <c r="D5" s="307"/>
      <c r="E5" s="307"/>
      <c r="F5" s="307"/>
      <c r="G5" s="307"/>
      <c r="H5" s="307"/>
    </row>
    <row r="6" spans="1:8" ht="18">
      <c r="A6" s="307" t="s">
        <v>367</v>
      </c>
      <c r="B6" s="307"/>
      <c r="C6" s="307"/>
      <c r="D6" s="307"/>
      <c r="E6" s="307"/>
      <c r="F6" s="307"/>
      <c r="G6" s="307"/>
      <c r="H6" s="307"/>
    </row>
    <row r="7" spans="1:8" ht="18">
      <c r="A7" s="307" t="s">
        <v>289</v>
      </c>
      <c r="B7" s="307"/>
      <c r="C7" s="307"/>
      <c r="D7" s="307"/>
      <c r="E7" s="307"/>
      <c r="F7" s="307"/>
      <c r="G7" s="307"/>
      <c r="H7" s="307"/>
    </row>
    <row r="8" spans="1:8" ht="18">
      <c r="A8" s="307" t="s">
        <v>290</v>
      </c>
      <c r="B8" s="307"/>
      <c r="C8" s="307"/>
      <c r="D8" s="307"/>
      <c r="E8" s="307"/>
      <c r="F8" s="307"/>
      <c r="G8" s="307"/>
      <c r="H8" s="307"/>
    </row>
    <row r="9" spans="1:8" ht="18">
      <c r="A9" s="307" t="s">
        <v>366</v>
      </c>
      <c r="B9" s="307"/>
      <c r="C9" s="307"/>
      <c r="D9" s="307"/>
      <c r="E9" s="307"/>
      <c r="F9" s="307"/>
      <c r="G9" s="307"/>
      <c r="H9" s="307"/>
    </row>
    <row r="13" ht="12.75"/>
  </sheetData>
  <sheetProtection/>
  <mergeCells count="9">
    <mergeCell ref="A9:H9"/>
    <mergeCell ref="A1:H1"/>
    <mergeCell ref="A2:H2"/>
    <mergeCell ref="A3:H3"/>
    <mergeCell ref="A6:H6"/>
    <mergeCell ref="A7:H7"/>
    <mergeCell ref="A8:H8"/>
    <mergeCell ref="A4:H4"/>
    <mergeCell ref="A5:H5"/>
  </mergeCells>
  <printOptions horizontalCentered="1"/>
  <pageMargins left="0.5" right="0.5" top="0.5" bottom="1" header="0.5" footer="0.25"/>
  <pageSetup fitToHeight="1" fitToWidth="1" horizontalDpi="600" verticalDpi="600" orientation="portrait" scale="82" r:id="rId2"/>
  <headerFooter alignWithMargins="0">
    <oddFooter>&amp;R&amp;F
&amp;D  &amp;T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64"/>
  <sheetViews>
    <sheetView zoomScale="75" zoomScaleNormal="75" zoomScalePageLayoutView="0" workbookViewId="0" topLeftCell="A1">
      <selection activeCell="A1" sqref="A1:H1"/>
    </sheetView>
  </sheetViews>
  <sheetFormatPr defaultColWidth="9.140625" defaultRowHeight="12.75"/>
  <cols>
    <col min="1" max="1" width="9.140625" style="99" customWidth="1"/>
    <col min="2" max="2" width="11.57421875" style="99" customWidth="1"/>
    <col min="3" max="3" width="12.7109375" style="99" customWidth="1"/>
    <col min="4" max="4" width="11.7109375" style="99" bestFit="1" customWidth="1"/>
    <col min="5" max="5" width="9.57421875" style="99" customWidth="1"/>
    <col min="6" max="6" width="5.7109375" style="99" customWidth="1"/>
    <col min="7" max="7" width="12.00390625" style="99" bestFit="1" customWidth="1"/>
    <col min="8" max="8" width="13.28125" style="99" bestFit="1" customWidth="1"/>
    <col min="9" max="9" width="11.421875" style="99" customWidth="1"/>
    <col min="10" max="10" width="12.7109375" style="99" customWidth="1"/>
    <col min="11" max="16384" width="9.140625" style="99" customWidth="1"/>
  </cols>
  <sheetData>
    <row r="1" spans="1:11" s="98" customFormat="1" ht="20.25">
      <c r="A1" s="366" t="s">
        <v>237</v>
      </c>
      <c r="B1" s="366"/>
      <c r="C1" s="366"/>
      <c r="D1" s="366"/>
      <c r="E1" s="366"/>
      <c r="F1" s="366"/>
      <c r="G1" s="366"/>
      <c r="H1" s="367"/>
      <c r="I1" s="360" t="s">
        <v>241</v>
      </c>
      <c r="J1" s="360"/>
      <c r="K1" s="360"/>
    </row>
    <row r="2" spans="4:8" ht="18">
      <c r="D2" s="126" t="s">
        <v>236</v>
      </c>
      <c r="E2" s="126"/>
      <c r="F2" s="126"/>
      <c r="G2" s="126" t="s">
        <v>0</v>
      </c>
      <c r="H2" s="126"/>
    </row>
    <row r="3" spans="1:13" s="98" customFormat="1" ht="20.25">
      <c r="A3" s="379" t="s">
        <v>1</v>
      </c>
      <c r="B3" s="379"/>
      <c r="C3" s="360" t="s">
        <v>239</v>
      </c>
      <c r="D3" s="360"/>
      <c r="E3" s="360"/>
      <c r="F3" s="360" t="s">
        <v>238</v>
      </c>
      <c r="G3" s="360"/>
      <c r="H3" s="360"/>
      <c r="I3" s="360" t="s">
        <v>240</v>
      </c>
      <c r="J3" s="360"/>
      <c r="K3" s="360"/>
      <c r="M3" s="98" t="s">
        <v>271</v>
      </c>
    </row>
    <row r="4" spans="3:9" s="98" customFormat="1" ht="20.25">
      <c r="C4" s="360" t="s">
        <v>227</v>
      </c>
      <c r="D4" s="360"/>
      <c r="E4" s="360"/>
      <c r="F4" s="360" t="s">
        <v>228</v>
      </c>
      <c r="G4" s="360"/>
      <c r="H4" s="360"/>
      <c r="I4" s="360"/>
    </row>
    <row r="5" s="98" customFormat="1" ht="20.25"/>
    <row r="6" spans="1:11" s="98" customFormat="1" ht="20.25">
      <c r="A6" s="376" t="s">
        <v>2</v>
      </c>
      <c r="B6" s="377"/>
      <c r="C6" s="1"/>
      <c r="D6" s="1"/>
      <c r="E6" s="361" t="s">
        <v>3</v>
      </c>
      <c r="F6" s="361"/>
      <c r="G6" s="2" t="s">
        <v>4</v>
      </c>
      <c r="H6" s="2" t="s">
        <v>5</v>
      </c>
      <c r="I6" s="2" t="s">
        <v>6</v>
      </c>
      <c r="J6" s="3" t="s">
        <v>7</v>
      </c>
      <c r="K6" s="99"/>
    </row>
    <row r="7" spans="1:11" s="98" customFormat="1" ht="20.25">
      <c r="A7" s="368" t="s">
        <v>231</v>
      </c>
      <c r="B7" s="369"/>
      <c r="C7" s="369"/>
      <c r="D7" s="369"/>
      <c r="E7" s="375" t="s">
        <v>8</v>
      </c>
      <c r="F7" s="375"/>
      <c r="G7" s="4" t="s">
        <v>9</v>
      </c>
      <c r="H7" s="4" t="s">
        <v>9</v>
      </c>
      <c r="I7" s="4" t="s">
        <v>9</v>
      </c>
      <c r="J7" s="5" t="s">
        <v>10</v>
      </c>
      <c r="K7" s="99"/>
    </row>
    <row r="8" spans="1:11" s="98" customFormat="1" ht="20.25">
      <c r="A8" s="364" t="s">
        <v>11</v>
      </c>
      <c r="B8" s="365"/>
      <c r="C8" s="7"/>
      <c r="D8" s="7"/>
      <c r="E8" s="359" t="s">
        <v>12</v>
      </c>
      <c r="F8" s="359"/>
      <c r="G8" s="8">
        <v>12.6</v>
      </c>
      <c r="H8" s="8">
        <f aca="true" t="shared" si="0" ref="H8:H18">G8*3</f>
        <v>37.8</v>
      </c>
      <c r="I8" s="8">
        <f aca="true" t="shared" si="1" ref="I8:I13">SUM(G8/4.33)</f>
        <v>2.9099307159353347</v>
      </c>
      <c r="J8" s="9" t="s">
        <v>13</v>
      </c>
      <c r="K8" s="99"/>
    </row>
    <row r="9" spans="1:11" s="98" customFormat="1" ht="20.25">
      <c r="A9" s="364" t="s">
        <v>14</v>
      </c>
      <c r="B9" s="365"/>
      <c r="C9" s="7"/>
      <c r="D9" s="7"/>
      <c r="E9" s="359" t="s">
        <v>12</v>
      </c>
      <c r="F9" s="359"/>
      <c r="G9" s="8">
        <v>21.35</v>
      </c>
      <c r="H9" s="8">
        <f t="shared" si="0"/>
        <v>64.05000000000001</v>
      </c>
      <c r="I9" s="8">
        <f t="shared" si="1"/>
        <v>4.930715935334873</v>
      </c>
      <c r="J9" s="9" t="s">
        <v>13</v>
      </c>
      <c r="K9" s="99"/>
    </row>
    <row r="10" spans="1:11" s="98" customFormat="1" ht="20.25">
      <c r="A10" s="364" t="s">
        <v>15</v>
      </c>
      <c r="B10" s="365"/>
      <c r="C10" s="7"/>
      <c r="D10" s="7"/>
      <c r="E10" s="359" t="s">
        <v>12</v>
      </c>
      <c r="F10" s="359"/>
      <c r="G10" s="8">
        <v>30.52</v>
      </c>
      <c r="H10" s="8">
        <f t="shared" si="0"/>
        <v>91.56</v>
      </c>
      <c r="I10" s="8">
        <f t="shared" si="1"/>
        <v>7.048498845265589</v>
      </c>
      <c r="J10" s="9" t="s">
        <v>13</v>
      </c>
      <c r="K10" s="99"/>
    </row>
    <row r="11" spans="1:11" s="98" customFormat="1" ht="20.25">
      <c r="A11" s="364" t="s">
        <v>16</v>
      </c>
      <c r="B11" s="365"/>
      <c r="C11" s="7"/>
      <c r="D11" s="7"/>
      <c r="E11" s="359" t="s">
        <v>12</v>
      </c>
      <c r="F11" s="359"/>
      <c r="G11" s="8">
        <v>40.8</v>
      </c>
      <c r="H11" s="8">
        <f t="shared" si="0"/>
        <v>122.39999999999999</v>
      </c>
      <c r="I11" s="8">
        <f t="shared" si="1"/>
        <v>9.422632794457273</v>
      </c>
      <c r="J11" s="9" t="s">
        <v>13</v>
      </c>
      <c r="K11" s="99"/>
    </row>
    <row r="12" spans="1:11" s="98" customFormat="1" ht="20.25">
      <c r="A12" s="364" t="s">
        <v>17</v>
      </c>
      <c r="B12" s="365"/>
      <c r="C12" s="7"/>
      <c r="D12" s="7"/>
      <c r="E12" s="359" t="s">
        <v>12</v>
      </c>
      <c r="F12" s="359"/>
      <c r="G12" s="8">
        <v>49.88</v>
      </c>
      <c r="H12" s="8">
        <f t="shared" si="0"/>
        <v>149.64000000000001</v>
      </c>
      <c r="I12" s="8">
        <f t="shared" si="1"/>
        <v>11.519630484988452</v>
      </c>
      <c r="J12" s="9" t="s">
        <v>13</v>
      </c>
      <c r="K12" s="99"/>
    </row>
    <row r="13" spans="1:11" s="98" customFormat="1" ht="20.25">
      <c r="A13" s="364" t="s">
        <v>18</v>
      </c>
      <c r="B13" s="365"/>
      <c r="C13" s="7"/>
      <c r="D13" s="7"/>
      <c r="E13" s="359" t="s">
        <v>12</v>
      </c>
      <c r="F13" s="359"/>
      <c r="G13" s="8">
        <v>62.81</v>
      </c>
      <c r="H13" s="8">
        <f t="shared" si="0"/>
        <v>188.43</v>
      </c>
      <c r="I13" s="8">
        <f t="shared" si="1"/>
        <v>14.505773672055428</v>
      </c>
      <c r="J13" s="9" t="s">
        <v>13</v>
      </c>
      <c r="K13" s="99"/>
    </row>
    <row r="14" spans="1:11" s="98" customFormat="1" ht="20.25">
      <c r="A14" s="364" t="s">
        <v>19</v>
      </c>
      <c r="B14" s="365"/>
      <c r="C14" s="365"/>
      <c r="D14" s="365"/>
      <c r="E14" s="359" t="s">
        <v>12</v>
      </c>
      <c r="F14" s="359"/>
      <c r="G14" s="8">
        <v>4.91</v>
      </c>
      <c r="H14" s="8">
        <f t="shared" si="0"/>
        <v>14.73</v>
      </c>
      <c r="I14" s="8">
        <v>4.1</v>
      </c>
      <c r="J14" s="9" t="s">
        <v>13</v>
      </c>
      <c r="K14" s="99"/>
    </row>
    <row r="15" spans="1:11" s="98" customFormat="1" ht="20.25">
      <c r="A15" s="364" t="s">
        <v>20</v>
      </c>
      <c r="B15" s="365"/>
      <c r="C15" s="7"/>
      <c r="D15" s="7"/>
      <c r="E15" s="359" t="s">
        <v>21</v>
      </c>
      <c r="F15" s="359"/>
      <c r="G15" s="8">
        <v>8.14</v>
      </c>
      <c r="H15" s="8">
        <f t="shared" si="0"/>
        <v>24.42</v>
      </c>
      <c r="I15" s="8">
        <f>SUM(G15/4.33)</f>
        <v>1.8799076212471133</v>
      </c>
      <c r="J15" s="103">
        <v>0.4</v>
      </c>
      <c r="K15" s="99"/>
    </row>
    <row r="16" spans="1:11" s="98" customFormat="1" ht="20.25">
      <c r="A16" s="364" t="s">
        <v>22</v>
      </c>
      <c r="B16" s="365"/>
      <c r="C16" s="7"/>
      <c r="D16" s="7"/>
      <c r="E16" s="359" t="s">
        <v>23</v>
      </c>
      <c r="F16" s="359"/>
      <c r="G16" s="8">
        <v>12.6</v>
      </c>
      <c r="H16" s="8">
        <f t="shared" si="0"/>
        <v>37.8</v>
      </c>
      <c r="I16" s="8">
        <f>SUM(G16/4.33)</f>
        <v>2.9099307159353347</v>
      </c>
      <c r="J16" s="103">
        <v>1</v>
      </c>
      <c r="K16" s="99"/>
    </row>
    <row r="17" spans="1:11" s="98" customFormat="1" ht="20.25">
      <c r="A17" s="364" t="s">
        <v>24</v>
      </c>
      <c r="B17" s="365"/>
      <c r="C17" s="7"/>
      <c r="D17" s="7"/>
      <c r="E17" s="359" t="s">
        <v>25</v>
      </c>
      <c r="F17" s="359"/>
      <c r="G17" s="8">
        <v>20.08</v>
      </c>
      <c r="H17" s="8">
        <f t="shared" si="0"/>
        <v>60.239999999999995</v>
      </c>
      <c r="I17" s="8">
        <f>SUM(G17/4.33)</f>
        <v>4.637413394919168</v>
      </c>
      <c r="J17" s="103">
        <v>1.5</v>
      </c>
      <c r="K17" s="99"/>
    </row>
    <row r="18" spans="1:11" s="98" customFormat="1" ht="20.25">
      <c r="A18" s="368" t="s">
        <v>26</v>
      </c>
      <c r="B18" s="369"/>
      <c r="C18" s="11"/>
      <c r="D18" s="11"/>
      <c r="E18" s="370" t="s">
        <v>27</v>
      </c>
      <c r="F18" s="370"/>
      <c r="G18" s="10">
        <v>26.57</v>
      </c>
      <c r="H18" s="10">
        <f t="shared" si="0"/>
        <v>79.71000000000001</v>
      </c>
      <c r="I18" s="10">
        <f>SUM(G18/4.33)</f>
        <v>6.136258660508083</v>
      </c>
      <c r="J18" s="104">
        <v>1.5</v>
      </c>
      <c r="K18" s="99"/>
    </row>
    <row r="19" ht="12" customHeight="1"/>
    <row r="20" spans="1:3" s="105" customFormat="1" ht="12.75">
      <c r="A20" s="378" t="s">
        <v>28</v>
      </c>
      <c r="B20" s="378"/>
      <c r="C20" s="378"/>
    </row>
    <row r="21" spans="1:8" s="105" customFormat="1" ht="12.75">
      <c r="A21" s="380" t="s">
        <v>29</v>
      </c>
      <c r="B21" s="380"/>
      <c r="C21" s="380"/>
      <c r="E21" s="106">
        <v>0.8</v>
      </c>
      <c r="F21" s="380" t="s">
        <v>30</v>
      </c>
      <c r="G21" s="380"/>
      <c r="H21" s="107">
        <v>38718</v>
      </c>
    </row>
    <row r="22" spans="1:7" s="105" customFormat="1" ht="12.75">
      <c r="A22" s="380" t="s">
        <v>31</v>
      </c>
      <c r="B22" s="380"/>
      <c r="C22" s="380"/>
      <c r="E22" s="127">
        <v>8.5</v>
      </c>
      <c r="F22" s="380" t="s">
        <v>32</v>
      </c>
      <c r="G22" s="380"/>
    </row>
    <row r="23" spans="1:6" s="105" customFormat="1" ht="12.75">
      <c r="A23" s="380" t="s">
        <v>33</v>
      </c>
      <c r="B23" s="380"/>
      <c r="C23" s="380"/>
      <c r="E23" s="108">
        <v>3.6</v>
      </c>
      <c r="F23" s="105" t="s">
        <v>32</v>
      </c>
    </row>
    <row r="24" spans="1:8" s="105" customFormat="1" ht="12.75">
      <c r="A24" s="380" t="s">
        <v>34</v>
      </c>
      <c r="B24" s="380"/>
      <c r="C24" s="380"/>
      <c r="D24" s="380"/>
      <c r="E24" s="108">
        <v>9.5</v>
      </c>
      <c r="F24" s="105" t="s">
        <v>32</v>
      </c>
      <c r="H24" s="107">
        <v>39904</v>
      </c>
    </row>
    <row r="25" ht="12" customHeight="1"/>
    <row r="26" spans="1:10" s="98" customFormat="1" ht="20.25">
      <c r="A26" s="376" t="s">
        <v>35</v>
      </c>
      <c r="B26" s="377"/>
      <c r="C26" s="1"/>
      <c r="D26" s="1"/>
      <c r="E26" s="361" t="s">
        <v>3</v>
      </c>
      <c r="F26" s="361"/>
      <c r="G26" s="2" t="s">
        <v>4</v>
      </c>
      <c r="H26" s="2" t="s">
        <v>5</v>
      </c>
      <c r="I26" s="2" t="s">
        <v>6</v>
      </c>
      <c r="J26" s="3" t="s">
        <v>7</v>
      </c>
    </row>
    <row r="27" spans="1:10" s="98" customFormat="1" ht="20.25">
      <c r="A27" s="368" t="s">
        <v>232</v>
      </c>
      <c r="B27" s="369"/>
      <c r="C27" s="369"/>
      <c r="D27" s="369"/>
      <c r="E27" s="375" t="s">
        <v>8</v>
      </c>
      <c r="F27" s="375"/>
      <c r="G27" s="4" t="s">
        <v>9</v>
      </c>
      <c r="H27" s="4" t="s">
        <v>9</v>
      </c>
      <c r="I27" s="4" t="s">
        <v>9</v>
      </c>
      <c r="J27" s="5" t="s">
        <v>10</v>
      </c>
    </row>
    <row r="28" spans="1:10" s="98" customFormat="1" ht="20.25">
      <c r="A28" s="364" t="s">
        <v>36</v>
      </c>
      <c r="B28" s="365"/>
      <c r="C28" s="7"/>
      <c r="D28" s="7"/>
      <c r="E28" s="359" t="s">
        <v>37</v>
      </c>
      <c r="F28" s="359"/>
      <c r="G28" s="8">
        <v>5.36</v>
      </c>
      <c r="H28" s="8">
        <f>G28*3</f>
        <v>16.080000000000002</v>
      </c>
      <c r="I28" s="8">
        <f>SUM(G28/2)</f>
        <v>2.68</v>
      </c>
      <c r="J28" s="9" t="s">
        <v>13</v>
      </c>
    </row>
    <row r="29" spans="1:10" s="98" customFormat="1" ht="20.25">
      <c r="A29" s="364" t="s">
        <v>26</v>
      </c>
      <c r="B29" s="365"/>
      <c r="C29" s="7"/>
      <c r="D29" s="7"/>
      <c r="E29" s="359" t="s">
        <v>38</v>
      </c>
      <c r="F29" s="359"/>
      <c r="G29" s="8">
        <v>5.36</v>
      </c>
      <c r="H29" s="8">
        <f>G29*3</f>
        <v>16.080000000000002</v>
      </c>
      <c r="I29" s="8">
        <f>SUM(G29/2)</f>
        <v>2.68</v>
      </c>
      <c r="J29" s="9" t="s">
        <v>13</v>
      </c>
    </row>
    <row r="30" spans="1:10" s="98" customFormat="1" ht="20.25">
      <c r="A30" s="376" t="s">
        <v>39</v>
      </c>
      <c r="B30" s="377"/>
      <c r="C30" s="377"/>
      <c r="D30" s="1"/>
      <c r="E30" s="381" t="s">
        <v>40</v>
      </c>
      <c r="F30" s="381"/>
      <c r="G30" s="91" t="s">
        <v>40</v>
      </c>
      <c r="H30" s="91"/>
      <c r="I30" s="91" t="s">
        <v>40</v>
      </c>
      <c r="J30" s="92"/>
    </row>
    <row r="31" spans="1:10" s="98" customFormat="1" ht="20.25">
      <c r="A31" s="368" t="s">
        <v>233</v>
      </c>
      <c r="B31" s="369"/>
      <c r="C31" s="369"/>
      <c r="D31" s="369"/>
      <c r="E31" s="11"/>
      <c r="F31" s="11"/>
      <c r="G31" s="11"/>
      <c r="H31" s="10"/>
      <c r="I31" s="11"/>
      <c r="J31" s="13"/>
    </row>
    <row r="32" spans="1:10" s="98" customFormat="1" ht="20.25">
      <c r="A32" s="364" t="s">
        <v>36</v>
      </c>
      <c r="B32" s="365"/>
      <c r="C32" s="7"/>
      <c r="D32" s="7"/>
      <c r="E32" s="359" t="s">
        <v>37</v>
      </c>
      <c r="F32" s="359"/>
      <c r="G32" s="8">
        <v>7</v>
      </c>
      <c r="H32" s="8">
        <f>G32*3</f>
        <v>21</v>
      </c>
      <c r="I32" s="8">
        <f>SUM(G32/2)</f>
        <v>3.5</v>
      </c>
      <c r="J32" s="9" t="s">
        <v>13</v>
      </c>
    </row>
    <row r="33" spans="1:10" s="98" customFormat="1" ht="20.25">
      <c r="A33" s="368" t="s">
        <v>26</v>
      </c>
      <c r="B33" s="369"/>
      <c r="C33" s="11"/>
      <c r="D33" s="11"/>
      <c r="E33" s="370" t="s">
        <v>38</v>
      </c>
      <c r="F33" s="370"/>
      <c r="G33" s="10">
        <v>7</v>
      </c>
      <c r="H33" s="10">
        <f>G33*3</f>
        <v>21</v>
      </c>
      <c r="I33" s="10">
        <f>SUM(G33/2)</f>
        <v>3.5</v>
      </c>
      <c r="J33" s="12" t="s">
        <v>13</v>
      </c>
    </row>
    <row r="34" ht="12" customHeight="1"/>
    <row r="35" spans="1:3" s="105" customFormat="1" ht="12.75">
      <c r="A35" s="378" t="s">
        <v>28</v>
      </c>
      <c r="B35" s="378"/>
      <c r="C35" s="378"/>
    </row>
    <row r="36" spans="1:8" s="105" customFormat="1" ht="12.75">
      <c r="A36" s="380" t="s">
        <v>41</v>
      </c>
      <c r="B36" s="380"/>
      <c r="C36" s="380"/>
      <c r="E36" s="128">
        <v>-0.15</v>
      </c>
      <c r="F36" s="378" t="s">
        <v>30</v>
      </c>
      <c r="G36" s="378"/>
      <c r="H36" s="129">
        <v>40391</v>
      </c>
    </row>
    <row r="37" ht="12" customHeight="1"/>
    <row r="38" spans="1:10" s="98" customFormat="1" ht="20.25">
      <c r="A38" s="376" t="s">
        <v>42</v>
      </c>
      <c r="B38" s="377"/>
      <c r="C38" s="1"/>
      <c r="D38" s="1"/>
      <c r="E38" s="361" t="s">
        <v>3</v>
      </c>
      <c r="F38" s="361"/>
      <c r="G38" s="2" t="s">
        <v>4</v>
      </c>
      <c r="H38" s="2" t="s">
        <v>5</v>
      </c>
      <c r="I38" s="2" t="s">
        <v>6</v>
      </c>
      <c r="J38" s="3" t="s">
        <v>7</v>
      </c>
    </row>
    <row r="39" spans="1:10" s="98" customFormat="1" ht="20.25">
      <c r="A39" s="368" t="s">
        <v>234</v>
      </c>
      <c r="B39" s="369"/>
      <c r="C39" s="369"/>
      <c r="D39" s="369"/>
      <c r="E39" s="375" t="s">
        <v>8</v>
      </c>
      <c r="F39" s="375"/>
      <c r="G39" s="4" t="s">
        <v>9</v>
      </c>
      <c r="H39" s="4" t="s">
        <v>9</v>
      </c>
      <c r="I39" s="4" t="s">
        <v>9</v>
      </c>
      <c r="J39" s="5" t="s">
        <v>10</v>
      </c>
    </row>
    <row r="40" spans="1:10" s="98" customFormat="1" ht="20.25">
      <c r="A40" s="376" t="s">
        <v>43</v>
      </c>
      <c r="B40" s="377"/>
      <c r="C40" s="377"/>
      <c r="D40" s="1"/>
      <c r="E40" s="381" t="s">
        <v>44</v>
      </c>
      <c r="F40" s="381"/>
      <c r="G40" s="8">
        <v>6.29</v>
      </c>
      <c r="H40" s="91">
        <f>G40*3</f>
        <v>18.87</v>
      </c>
      <c r="I40" s="91">
        <f>SUM(G40/2)</f>
        <v>3.145</v>
      </c>
      <c r="J40" s="92" t="s">
        <v>13</v>
      </c>
    </row>
    <row r="41" spans="1:10" s="98" customFormat="1" ht="20.25">
      <c r="A41" s="124" t="s">
        <v>45</v>
      </c>
      <c r="B41" s="125"/>
      <c r="C41" s="125"/>
      <c r="D41" s="7"/>
      <c r="E41" s="359" t="s">
        <v>46</v>
      </c>
      <c r="F41" s="359"/>
      <c r="G41" s="8">
        <v>6.29</v>
      </c>
      <c r="H41" s="8">
        <f>G41*3</f>
        <v>18.87</v>
      </c>
      <c r="I41" s="8">
        <f>SUM(G41/2)</f>
        <v>3.145</v>
      </c>
      <c r="J41" s="103">
        <v>1.5</v>
      </c>
    </row>
    <row r="42" spans="1:10" s="98" customFormat="1" ht="20.25">
      <c r="A42" s="376" t="s">
        <v>47</v>
      </c>
      <c r="B42" s="377"/>
      <c r="C42" s="377"/>
      <c r="D42" s="1"/>
      <c r="E42" s="1"/>
      <c r="F42" s="1"/>
      <c r="G42" s="1"/>
      <c r="H42" s="1"/>
      <c r="I42" s="1"/>
      <c r="J42" s="93"/>
    </row>
    <row r="43" spans="1:10" s="98" customFormat="1" ht="20.25">
      <c r="A43" s="368" t="s">
        <v>235</v>
      </c>
      <c r="B43" s="369"/>
      <c r="C43" s="369"/>
      <c r="D43" s="369"/>
      <c r="E43" s="11"/>
      <c r="F43" s="11"/>
      <c r="G43" s="11"/>
      <c r="H43" s="11"/>
      <c r="I43" s="11"/>
      <c r="J43" s="13"/>
    </row>
    <row r="44" spans="1:10" s="98" customFormat="1" ht="20.25">
      <c r="A44" s="364" t="s">
        <v>43</v>
      </c>
      <c r="B44" s="365"/>
      <c r="C44" s="365"/>
      <c r="D44" s="7"/>
      <c r="E44" s="359" t="s">
        <v>44</v>
      </c>
      <c r="F44" s="359"/>
      <c r="G44" s="8">
        <v>7.29</v>
      </c>
      <c r="H44" s="8">
        <f>G44*3</f>
        <v>21.87</v>
      </c>
      <c r="I44" s="8">
        <f>SUM(G44/2)</f>
        <v>3.645</v>
      </c>
      <c r="J44" s="9" t="s">
        <v>13</v>
      </c>
    </row>
    <row r="45" spans="1:10" s="98" customFormat="1" ht="20.25">
      <c r="A45" s="124" t="s">
        <v>45</v>
      </c>
      <c r="B45" s="125"/>
      <c r="C45" s="125"/>
      <c r="D45" s="7"/>
      <c r="E45" s="359" t="s">
        <v>46</v>
      </c>
      <c r="F45" s="359"/>
      <c r="G45" s="8">
        <v>7.29</v>
      </c>
      <c r="H45" s="8">
        <f>G45*3</f>
        <v>21.87</v>
      </c>
      <c r="I45" s="8">
        <f>SUM(G45/2)</f>
        <v>3.645</v>
      </c>
      <c r="J45" s="103">
        <v>1.5</v>
      </c>
    </row>
    <row r="46" spans="1:10" s="98" customFormat="1" ht="20.25">
      <c r="A46" s="368" t="s">
        <v>48</v>
      </c>
      <c r="B46" s="369"/>
      <c r="C46" s="369"/>
      <c r="D46" s="369"/>
      <c r="E46" s="370" t="s">
        <v>49</v>
      </c>
      <c r="F46" s="370"/>
      <c r="G46" s="370"/>
      <c r="H46" s="382" t="s">
        <v>50</v>
      </c>
      <c r="I46" s="382"/>
      <c r="J46" s="383"/>
    </row>
    <row r="47" spans="1:10" ht="12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</row>
    <row r="48" spans="1:3" s="105" customFormat="1" ht="12.75">
      <c r="A48" s="378" t="s">
        <v>28</v>
      </c>
      <c r="B48" s="378"/>
      <c r="C48" s="378"/>
    </row>
    <row r="49" spans="1:7" s="105" customFormat="1" ht="12.75">
      <c r="A49" s="380" t="s">
        <v>34</v>
      </c>
      <c r="B49" s="380"/>
      <c r="C49" s="380"/>
      <c r="D49" s="380"/>
      <c r="E49" s="108">
        <v>9.5</v>
      </c>
      <c r="F49" s="105" t="s">
        <v>32</v>
      </c>
      <c r="G49" s="107">
        <v>39904</v>
      </c>
    </row>
    <row r="50" ht="12" customHeight="1"/>
    <row r="51" spans="1:10" ht="18">
      <c r="A51" s="371" t="s">
        <v>51</v>
      </c>
      <c r="B51" s="372"/>
      <c r="C51" s="372"/>
      <c r="D51" s="373"/>
      <c r="E51" s="373"/>
      <c r="F51" s="373"/>
      <c r="G51" s="373"/>
      <c r="H51" s="373"/>
      <c r="I51" s="373"/>
      <c r="J51" s="374"/>
    </row>
    <row r="52" spans="1:10" ht="18">
      <c r="A52" s="386" t="s">
        <v>52</v>
      </c>
      <c r="B52" s="387"/>
      <c r="C52" s="387"/>
      <c r="D52" s="130">
        <v>0.92</v>
      </c>
      <c r="E52" s="387" t="s">
        <v>53</v>
      </c>
      <c r="F52" s="387"/>
      <c r="G52" s="387"/>
      <c r="H52" s="114"/>
      <c r="I52" s="114"/>
      <c r="J52" s="115"/>
    </row>
    <row r="53" spans="1:10" ht="18">
      <c r="A53" s="362" t="s">
        <v>54</v>
      </c>
      <c r="B53" s="363"/>
      <c r="C53" s="363"/>
      <c r="D53" s="131">
        <v>6</v>
      </c>
      <c r="E53" s="363" t="s">
        <v>30</v>
      </c>
      <c r="F53" s="363"/>
      <c r="G53" s="363"/>
      <c r="H53" s="111"/>
      <c r="I53" s="111"/>
      <c r="J53" s="117"/>
    </row>
    <row r="54" spans="1:10" ht="18">
      <c r="A54" s="362" t="s">
        <v>55</v>
      </c>
      <c r="B54" s="363"/>
      <c r="C54" s="363"/>
      <c r="D54" s="131">
        <v>2.39</v>
      </c>
      <c r="E54" s="363" t="s">
        <v>56</v>
      </c>
      <c r="F54" s="363"/>
      <c r="G54" s="363"/>
      <c r="H54" s="111"/>
      <c r="I54" s="111"/>
      <c r="J54" s="117"/>
    </row>
    <row r="55" spans="1:10" ht="18">
      <c r="A55" s="362" t="s">
        <v>57</v>
      </c>
      <c r="B55" s="363"/>
      <c r="C55" s="111"/>
      <c r="D55" s="131">
        <v>1.13</v>
      </c>
      <c r="E55" s="363" t="s">
        <v>58</v>
      </c>
      <c r="F55" s="363"/>
      <c r="G55" s="97"/>
      <c r="H55" s="111"/>
      <c r="I55" s="111"/>
      <c r="J55" s="117"/>
    </row>
    <row r="56" spans="1:10" ht="18">
      <c r="A56" s="362" t="s">
        <v>59</v>
      </c>
      <c r="B56" s="363"/>
      <c r="C56" s="111"/>
      <c r="D56" s="131">
        <v>3.23</v>
      </c>
      <c r="E56" s="363" t="s">
        <v>60</v>
      </c>
      <c r="F56" s="363"/>
      <c r="G56" s="363"/>
      <c r="H56" s="111"/>
      <c r="I56" s="111"/>
      <c r="J56" s="117"/>
    </row>
    <row r="57" spans="1:10" ht="18">
      <c r="A57" s="362" t="s">
        <v>61</v>
      </c>
      <c r="B57" s="363"/>
      <c r="C57" s="363"/>
      <c r="D57" s="131">
        <v>15</v>
      </c>
      <c r="E57" s="363" t="s">
        <v>62</v>
      </c>
      <c r="F57" s="363"/>
      <c r="G57" s="363"/>
      <c r="H57" s="363"/>
      <c r="I57" s="111"/>
      <c r="J57" s="117"/>
    </row>
    <row r="58" spans="1:10" ht="18">
      <c r="A58" s="96" t="s">
        <v>63</v>
      </c>
      <c r="B58" s="97"/>
      <c r="C58" s="111"/>
      <c r="D58" s="131">
        <v>8</v>
      </c>
      <c r="E58" s="111" t="s">
        <v>64</v>
      </c>
      <c r="F58" s="111"/>
      <c r="G58" s="111"/>
      <c r="H58" s="111"/>
      <c r="I58" s="111"/>
      <c r="J58" s="117"/>
    </row>
    <row r="59" spans="1:10" ht="18">
      <c r="A59" s="96" t="s">
        <v>65</v>
      </c>
      <c r="B59" s="97"/>
      <c r="C59" s="111"/>
      <c r="D59" s="131">
        <v>11</v>
      </c>
      <c r="E59" s="111" t="s">
        <v>64</v>
      </c>
      <c r="F59" s="111"/>
      <c r="G59" s="111"/>
      <c r="H59" s="111"/>
      <c r="I59" s="111"/>
      <c r="J59" s="117"/>
    </row>
    <row r="60" spans="1:10" ht="18">
      <c r="A60" s="118" t="s">
        <v>67</v>
      </c>
      <c r="B60" s="111"/>
      <c r="C60" s="111"/>
      <c r="D60" s="131">
        <v>0.1</v>
      </c>
      <c r="E60" s="363" t="s">
        <v>68</v>
      </c>
      <c r="F60" s="363"/>
      <c r="G60" s="363"/>
      <c r="H60" s="111"/>
      <c r="I60" s="111"/>
      <c r="J60" s="117"/>
    </row>
    <row r="61" spans="1:10" ht="18">
      <c r="A61" s="384" t="s">
        <v>66</v>
      </c>
      <c r="B61" s="385"/>
      <c r="C61" s="119"/>
      <c r="D61" s="132">
        <v>1.13</v>
      </c>
      <c r="E61" s="385" t="s">
        <v>58</v>
      </c>
      <c r="F61" s="385"/>
      <c r="G61" s="119"/>
      <c r="H61" s="119"/>
      <c r="I61" s="119"/>
      <c r="J61" s="121"/>
    </row>
    <row r="62" ht="18">
      <c r="A62" s="99" t="s">
        <v>242</v>
      </c>
    </row>
    <row r="63" ht="18">
      <c r="A63" s="99" t="s">
        <v>229</v>
      </c>
    </row>
    <row r="64" ht="18">
      <c r="A64" s="99" t="s">
        <v>230</v>
      </c>
    </row>
  </sheetData>
  <sheetProtection/>
  <mergeCells count="92">
    <mergeCell ref="A57:C57"/>
    <mergeCell ref="E57:H57"/>
    <mergeCell ref="E60:G60"/>
    <mergeCell ref="A61:B61"/>
    <mergeCell ref="E61:F61"/>
    <mergeCell ref="A49:D49"/>
    <mergeCell ref="A54:C54"/>
    <mergeCell ref="E54:G54"/>
    <mergeCell ref="A52:C52"/>
    <mergeCell ref="E52:G52"/>
    <mergeCell ref="A53:C53"/>
    <mergeCell ref="E53:G53"/>
    <mergeCell ref="E41:F41"/>
    <mergeCell ref="E39:F39"/>
    <mergeCell ref="H46:J46"/>
    <mergeCell ref="A48:C48"/>
    <mergeCell ref="A46:D46"/>
    <mergeCell ref="E44:F44"/>
    <mergeCell ref="A42:C42"/>
    <mergeCell ref="A43:D43"/>
    <mergeCell ref="A44:C44"/>
    <mergeCell ref="A22:C22"/>
    <mergeCell ref="A21:C21"/>
    <mergeCell ref="A39:D39"/>
    <mergeCell ref="A40:C40"/>
    <mergeCell ref="A36:C36"/>
    <mergeCell ref="F36:G36"/>
    <mergeCell ref="A35:C35"/>
    <mergeCell ref="A38:B38"/>
    <mergeCell ref="A23:C23"/>
    <mergeCell ref="A24:D24"/>
    <mergeCell ref="A28:B28"/>
    <mergeCell ref="A30:C30"/>
    <mergeCell ref="E30:F30"/>
    <mergeCell ref="A31:D31"/>
    <mergeCell ref="E38:F38"/>
    <mergeCell ref="E11:F11"/>
    <mergeCell ref="E12:F12"/>
    <mergeCell ref="E13:F13"/>
    <mergeCell ref="E45:F45"/>
    <mergeCell ref="F21:G21"/>
    <mergeCell ref="E40:F40"/>
    <mergeCell ref="E18:F18"/>
    <mergeCell ref="F22:G22"/>
    <mergeCell ref="E14:F14"/>
    <mergeCell ref="E15:F15"/>
    <mergeCell ref="A10:B10"/>
    <mergeCell ref="A9:B9"/>
    <mergeCell ref="A7:D7"/>
    <mergeCell ref="E10:F10"/>
    <mergeCell ref="E7:F7"/>
    <mergeCell ref="E8:F8"/>
    <mergeCell ref="A6:B6"/>
    <mergeCell ref="A8:B8"/>
    <mergeCell ref="I1:K1"/>
    <mergeCell ref="A20:C20"/>
    <mergeCell ref="E17:F17"/>
    <mergeCell ref="I3:K3"/>
    <mergeCell ref="A3:B3"/>
    <mergeCell ref="C4:E4"/>
    <mergeCell ref="F4:I4"/>
    <mergeCell ref="C3:E3"/>
    <mergeCell ref="A17:B17"/>
    <mergeCell ref="A18:B18"/>
    <mergeCell ref="A51:J51"/>
    <mergeCell ref="E16:F16"/>
    <mergeCell ref="E46:G46"/>
    <mergeCell ref="E26:F26"/>
    <mergeCell ref="E27:F27"/>
    <mergeCell ref="A26:B26"/>
    <mergeCell ref="A27:D27"/>
    <mergeCell ref="E28:F28"/>
    <mergeCell ref="A56:B56"/>
    <mergeCell ref="E56:G56"/>
    <mergeCell ref="A1:H1"/>
    <mergeCell ref="A29:B29"/>
    <mergeCell ref="E29:F29"/>
    <mergeCell ref="A33:B33"/>
    <mergeCell ref="E33:F33"/>
    <mergeCell ref="A32:B32"/>
    <mergeCell ref="A11:B11"/>
    <mergeCell ref="A12:B12"/>
    <mergeCell ref="E32:F32"/>
    <mergeCell ref="E9:F9"/>
    <mergeCell ref="F3:H3"/>
    <mergeCell ref="E6:F6"/>
    <mergeCell ref="A55:B55"/>
    <mergeCell ref="E55:F55"/>
    <mergeCell ref="A13:B13"/>
    <mergeCell ref="A16:B16"/>
    <mergeCell ref="A14:D14"/>
    <mergeCell ref="A15:B15"/>
  </mergeCells>
  <printOptions horizontalCentered="1"/>
  <pageMargins left="0.5" right="0.5" top="0.5" bottom="1" header="0.5" footer="0.25"/>
  <pageSetup fitToHeight="1" fitToWidth="1" horizontalDpi="600" verticalDpi="600" orientation="portrait" scale="61" r:id="rId1"/>
  <headerFooter alignWithMargins="0">
    <oddFooter>&amp;LDivision 176 Commodity credit
Effective 8/2010.v1&amp;RApproved by:
CSM ____
DC ____
GM 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Creasey</dc:creator>
  <cp:keywords/>
  <dc:description/>
  <cp:lastModifiedBy>Vander Zalm, Connor</cp:lastModifiedBy>
  <cp:lastPrinted>2015-01-30T15:56:55Z</cp:lastPrinted>
  <dcterms:created xsi:type="dcterms:W3CDTF">2010-02-05T23:38:51Z</dcterms:created>
  <dcterms:modified xsi:type="dcterms:W3CDTF">2015-03-17T00:25:57Z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HighlyConfidenti">
    <vt:lpwstr>0</vt:lpwstr>
  </property>
  <property fmtid="{D5CDD505-2E9C-101B-9397-08002B2CF9AE}" pid="5" name="DocketNumb">
    <vt:lpwstr>150487</vt:lpwstr>
  </property>
  <property fmtid="{D5CDD505-2E9C-101B-9397-08002B2CF9AE}" pid="6" name="IsConfidenti">
    <vt:lpwstr>0</vt:lpwstr>
  </property>
  <property fmtid="{D5CDD505-2E9C-101B-9397-08002B2CF9AE}" pid="7" name="Dat">
    <vt:lpwstr>2015-03-25T00:00:00Z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2015-03-25T00:00:00Z</vt:lpwstr>
  </property>
  <property fmtid="{D5CDD505-2E9C-101B-9397-08002B2CF9AE}" pid="11" name="Pref">
    <vt:lpwstr>TG</vt:lpwstr>
  </property>
  <property fmtid="{D5CDD505-2E9C-101B-9397-08002B2CF9AE}" pid="12" name="CaseCompanyNam">
    <vt:lpwstr>FIORITO ENTERPRISES INC &amp; RABANCO COMPANIES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