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5180" windowHeight="7308"/>
  </bookViews>
  <sheets>
    <sheet name="WCA Only Summary" sheetId="5" r:id="rId1"/>
    <sheet name="Transmission Plant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B1_Print" localSheetId="0">[1]Actuals!#REF!</definedName>
    <definedName name="B1_Print">[1]Actuals!#REF!</definedName>
    <definedName name="Bottom" localSheetId="0">[2]Variance!#REF!</definedName>
    <definedName name="Bottom">[2]Variance!#REF!</definedName>
    <definedName name="Controls" localSheetId="1">[3]Controls!$A$1:$I$543</definedName>
    <definedName name="Controls">[4]Controls!$A$1:$I$543</definedName>
    <definedName name="Controls2013" localSheetId="1">[5]Controls2013!$A$8:$AP$762</definedName>
    <definedName name="Controls2013">[4]Controls2013!$A$8:$AP$762</definedName>
    <definedName name="Controls2013OregonAccel">'[5]Controls2013 Oregon Accel'!$A$11:$AP$148</definedName>
    <definedName name="DeprateTransmissionJune2013" localSheetId="1">[3]TransmissionJune2013!$A$1:$S$11</definedName>
    <definedName name="DeprateTransmissionJune2013">[4]TransmissionJune2013!$A$1:$S$11</definedName>
    <definedName name="LastCell" localSheetId="0">[2]Variance!#REF!</definedName>
    <definedName name="LastCell">[2]Variance!#REF!</definedName>
    <definedName name="MD_High1">'[2]Master Data'!$A$2</definedName>
    <definedName name="MD_Low1">'[2]Master Data'!$D$29</definedName>
    <definedName name="_xlnm.Print_Area" localSheetId="0">'WCA Only Summary'!$A$1:$V$333</definedName>
    <definedName name="_xlnm.Print_Titles" localSheetId="0">'WCA Only Summary'!$1:$12</definedName>
    <definedName name="SAPBEXrevision" hidden="1">1</definedName>
    <definedName name="SAPBEXsysID" hidden="1">"BWP"</definedName>
    <definedName name="SAPBEXwbID" hidden="1">"49GIFYZHNJTATUOKXDMYE7SAP"</definedName>
    <definedName name="ST_Bottom1" localSheetId="0">[2]Variance!#REF!</definedName>
    <definedName name="ST_Bottom1">[2]Variance!#REF!</definedName>
    <definedName name="ST_Top1" localSheetId="0">[2]Variance!#REF!</definedName>
    <definedName name="ST_Top1">[2]Variance!#REF!</definedName>
    <definedName name="ST_Top2" localSheetId="0">[2]Variance!#REF!</definedName>
    <definedName name="ST_Top2">[2]Variance!#REF!</definedName>
  </definedNames>
  <calcPr calcId="145621"/>
</workbook>
</file>

<file path=xl/calcChain.xml><?xml version="1.0" encoding="utf-8"?>
<calcChain xmlns="http://schemas.openxmlformats.org/spreadsheetml/2006/main">
  <c r="P292" i="5" l="1"/>
  <c r="P124" i="5" l="1"/>
  <c r="S164" i="5" l="1"/>
  <c r="S216" i="5"/>
  <c r="S212" i="5"/>
  <c r="S213" i="5" s="1"/>
  <c r="P213" i="5"/>
  <c r="L213" i="5"/>
  <c r="D213" i="5"/>
  <c r="S292" i="5" l="1"/>
  <c r="S313" i="5"/>
  <c r="S303" i="5"/>
  <c r="S283" i="5"/>
  <c r="S264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P251" i="5"/>
  <c r="S217" i="5"/>
  <c r="P217" i="5"/>
  <c r="P209" i="5"/>
  <c r="P201" i="5"/>
  <c r="P193" i="5"/>
  <c r="S81" i="5"/>
  <c r="S80" i="5"/>
  <c r="S79" i="5"/>
  <c r="S78" i="5"/>
  <c r="S77" i="5"/>
  <c r="S76" i="5"/>
  <c r="S75" i="5"/>
  <c r="S74" i="5"/>
  <c r="P82" i="5"/>
  <c r="P51" i="5"/>
  <c r="P71" i="5"/>
  <c r="P93" i="5"/>
  <c r="P104" i="5"/>
  <c r="P113" i="5"/>
  <c r="P133" i="5"/>
  <c r="P144" i="5"/>
  <c r="P152" i="5"/>
  <c r="P162" i="5"/>
  <c r="S161" i="5"/>
  <c r="S160" i="5"/>
  <c r="S159" i="5"/>
  <c r="S158" i="5"/>
  <c r="S157" i="5"/>
  <c r="S156" i="5"/>
  <c r="S155" i="5"/>
  <c r="S151" i="5"/>
  <c r="S150" i="5"/>
  <c r="S149" i="5"/>
  <c r="S148" i="5"/>
  <c r="S147" i="5"/>
  <c r="S143" i="5"/>
  <c r="S142" i="5"/>
  <c r="S141" i="5"/>
  <c r="S140" i="5"/>
  <c r="S139" i="5"/>
  <c r="S138" i="5"/>
  <c r="S137" i="5"/>
  <c r="S136" i="5"/>
  <c r="S132" i="5"/>
  <c r="S131" i="5"/>
  <c r="S130" i="5"/>
  <c r="S129" i="5"/>
  <c r="S128" i="5"/>
  <c r="S127" i="5"/>
  <c r="S123" i="5"/>
  <c r="S122" i="5"/>
  <c r="S121" i="5"/>
  <c r="S120" i="5"/>
  <c r="S119" i="5"/>
  <c r="S118" i="5"/>
  <c r="S117" i="5"/>
  <c r="S116" i="5"/>
  <c r="S112" i="5"/>
  <c r="S111" i="5"/>
  <c r="S110" i="5"/>
  <c r="S109" i="5"/>
  <c r="S108" i="5"/>
  <c r="S107" i="5"/>
  <c r="S103" i="5"/>
  <c r="S102" i="5"/>
  <c r="S101" i="5"/>
  <c r="S100" i="5"/>
  <c r="S99" i="5"/>
  <c r="S98" i="5"/>
  <c r="S97" i="5"/>
  <c r="S96" i="5"/>
  <c r="S92" i="5"/>
  <c r="S91" i="5"/>
  <c r="S90" i="5"/>
  <c r="S89" i="5"/>
  <c r="S88" i="5"/>
  <c r="S87" i="5"/>
  <c r="S86" i="5"/>
  <c r="S85" i="5"/>
  <c r="S70" i="5"/>
  <c r="S69" i="5"/>
  <c r="S68" i="5"/>
  <c r="S67" i="5"/>
  <c r="S66" i="5"/>
  <c r="S65" i="5"/>
  <c r="S50" i="5"/>
  <c r="S49" i="5"/>
  <c r="S48" i="5"/>
  <c r="S47" i="5"/>
  <c r="S46" i="5"/>
  <c r="S45" i="5"/>
  <c r="S82" i="5" l="1"/>
  <c r="S273" i="5"/>
  <c r="S124" i="5"/>
  <c r="S51" i="5"/>
  <c r="S162" i="5"/>
  <c r="S152" i="5"/>
  <c r="S144" i="5"/>
  <c r="S133" i="5"/>
  <c r="S93" i="5"/>
  <c r="S71" i="5"/>
  <c r="S113" i="5"/>
  <c r="S104" i="5"/>
  <c r="P30" i="5" l="1"/>
  <c r="P22" i="5"/>
  <c r="P39" i="5" l="1"/>
  <c r="P185" i="5" l="1"/>
  <c r="P176" i="5"/>
  <c r="P315" i="5" s="1"/>
  <c r="P320" i="5" s="1"/>
  <c r="Q231" i="5"/>
  <c r="Q230" i="5"/>
  <c r="Q229" i="5"/>
  <c r="Q228" i="5"/>
  <c r="Q227" i="5"/>
  <c r="Q226" i="5"/>
  <c r="Q225" i="5"/>
  <c r="Q224" i="5"/>
  <c r="Q223" i="5"/>
  <c r="Q222" i="5"/>
  <c r="Q232" i="5" l="1"/>
  <c r="Q315" i="5" s="1"/>
  <c r="P322" i="5" s="1"/>
  <c r="L313" i="5"/>
  <c r="D313" i="5"/>
  <c r="L303" i="5"/>
  <c r="D303" i="5"/>
  <c r="L292" i="5"/>
  <c r="D292" i="5"/>
  <c r="L283" i="5"/>
  <c r="D283" i="5"/>
  <c r="L273" i="5"/>
  <c r="D273" i="5"/>
  <c r="L264" i="5"/>
  <c r="D264" i="5"/>
  <c r="S251" i="5"/>
  <c r="L251" i="5"/>
  <c r="D251" i="5"/>
  <c r="L232" i="5"/>
  <c r="D232" i="5"/>
  <c r="R231" i="5"/>
  <c r="R230" i="5"/>
  <c r="R229" i="5"/>
  <c r="R228" i="5"/>
  <c r="R227" i="5"/>
  <c r="R226" i="5"/>
  <c r="R225" i="5"/>
  <c r="R224" i="5"/>
  <c r="R223" i="5"/>
  <c r="R222" i="5"/>
  <c r="L217" i="5"/>
  <c r="D217" i="5"/>
  <c r="S209" i="5"/>
  <c r="L209" i="5"/>
  <c r="D209" i="5"/>
  <c r="S208" i="5"/>
  <c r="S207" i="5"/>
  <c r="S206" i="5"/>
  <c r="S205" i="5"/>
  <c r="S204" i="5"/>
  <c r="S201" i="5"/>
  <c r="L201" i="5"/>
  <c r="D201" i="5"/>
  <c r="S200" i="5"/>
  <c r="S199" i="5"/>
  <c r="S198" i="5"/>
  <c r="S197" i="5"/>
  <c r="S196" i="5"/>
  <c r="S193" i="5"/>
  <c r="L193" i="5"/>
  <c r="D193" i="5"/>
  <c r="S192" i="5"/>
  <c r="S191" i="5"/>
  <c r="S190" i="5"/>
  <c r="S189" i="5"/>
  <c r="S188" i="5"/>
  <c r="S185" i="5"/>
  <c r="L185" i="5"/>
  <c r="D185" i="5"/>
  <c r="S184" i="5"/>
  <c r="S183" i="5"/>
  <c r="S182" i="5"/>
  <c r="S181" i="5"/>
  <c r="S180" i="5"/>
  <c r="S179" i="5"/>
  <c r="L176" i="5"/>
  <c r="D176" i="5"/>
  <c r="S175" i="5"/>
  <c r="S174" i="5"/>
  <c r="S173" i="5"/>
  <c r="S172" i="5"/>
  <c r="S171" i="5"/>
  <c r="L162" i="5"/>
  <c r="D162" i="5"/>
  <c r="L152" i="5"/>
  <c r="D152" i="5"/>
  <c r="L144" i="5"/>
  <c r="D144" i="5"/>
  <c r="L133" i="5"/>
  <c r="D133" i="5"/>
  <c r="L124" i="5"/>
  <c r="D124" i="5"/>
  <c r="L113" i="5"/>
  <c r="D113" i="5"/>
  <c r="L104" i="5"/>
  <c r="D104" i="5"/>
  <c r="L93" i="5"/>
  <c r="D93" i="5"/>
  <c r="L82" i="5"/>
  <c r="D82" i="5"/>
  <c r="L71" i="5"/>
  <c r="D71" i="5"/>
  <c r="L51" i="5"/>
  <c r="D51" i="5"/>
  <c r="L39" i="5"/>
  <c r="D39" i="5"/>
  <c r="S38" i="5"/>
  <c r="S37" i="5"/>
  <c r="S36" i="5"/>
  <c r="S35" i="5"/>
  <c r="S34" i="5"/>
  <c r="L30" i="5"/>
  <c r="D30" i="5"/>
  <c r="S29" i="5"/>
  <c r="S28" i="5"/>
  <c r="S27" i="5"/>
  <c r="L22" i="5"/>
  <c r="D22" i="5"/>
  <c r="S21" i="5"/>
  <c r="S20" i="5"/>
  <c r="S19" i="5"/>
  <c r="S18" i="5"/>
  <c r="S17" i="5"/>
  <c r="R232" i="5" l="1"/>
  <c r="S232" i="5" s="1"/>
  <c r="R30" i="5"/>
  <c r="S30" i="5" s="1"/>
  <c r="R176" i="5"/>
  <c r="R251" i="5"/>
  <c r="R22" i="5"/>
  <c r="S26" i="5"/>
  <c r="R39" i="5"/>
  <c r="S39" i="5" s="1"/>
  <c r="S170" i="5"/>
  <c r="S16" i="5"/>
  <c r="S33" i="5"/>
  <c r="C33" i="4"/>
  <c r="C20" i="4"/>
  <c r="D20" i="4"/>
  <c r="S22" i="5" l="1"/>
  <c r="R315" i="5"/>
  <c r="P324" i="5" s="1"/>
  <c r="P326" i="5" s="1"/>
  <c r="S176" i="5"/>
  <c r="D33" i="4"/>
  <c r="S315" i="5" l="1"/>
</calcChain>
</file>

<file path=xl/sharedStrings.xml><?xml version="1.0" encoding="utf-8"?>
<sst xmlns="http://schemas.openxmlformats.org/spreadsheetml/2006/main" count="815" uniqueCount="229">
  <si>
    <t>PACIFICORP</t>
  </si>
  <si>
    <t>COMPARISON OF SUMMARY OF ESTIMATED SURVIVOR CURVES, NET SALVAGE PERCENT, ORIGINAL COST, BOOK DEPRECIATION RESERVE</t>
  </si>
  <si>
    <t>AND CALCULATED ANNUAL DEPRECIATION ACCRUALS RELATED TO PACIFICORP PROPOSAL AND SETTLMENT SCENARIO AS OF DECEMBER 31, 2013*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</si>
  <si>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</si>
  <si>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</si>
  <si>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</si>
  <si>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</si>
  <si>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</si>
  <si>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</si>
  <si>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</si>
  <si>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</si>
  <si>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</si>
  <si>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ACCOUNT</t>
  </si>
  <si>
    <t>COST</t>
  </si>
  <si>
    <t>DATE</t>
  </si>
  <si>
    <t>CURVE</t>
  </si>
  <si>
    <t>PERCENT</t>
  </si>
  <si>
    <t>AMOUNT</t>
  </si>
  <si>
    <t>RATE</t>
  </si>
  <si>
    <t>STEAM PRODUCTION PLANT</t>
  </si>
  <si>
    <t>Land Rights</t>
  </si>
  <si>
    <t>SQUARE</t>
  </si>
  <si>
    <t>Structures and Improvements</t>
  </si>
  <si>
    <t>120-R1.5</t>
  </si>
  <si>
    <t>Boiler Plant Equipment</t>
  </si>
  <si>
    <t>68-S0</t>
  </si>
  <si>
    <t>Turbogenerator Units</t>
  </si>
  <si>
    <t>57-S0</t>
  </si>
  <si>
    <t>Accessory Electric Equipment</t>
  </si>
  <si>
    <t>75-R2.5</t>
  </si>
  <si>
    <t>Miscellaneous Power Plant Equipment</t>
  </si>
  <si>
    <t>40-O1</t>
  </si>
  <si>
    <t>Reserve Amortization</t>
  </si>
  <si>
    <t>COLSTRIP</t>
  </si>
  <si>
    <t>TOTAL COLSTRIP</t>
  </si>
  <si>
    <t>JAMES RIVER</t>
  </si>
  <si>
    <t>TOTAL JAMES RIVER</t>
  </si>
  <si>
    <t>JIM BRIDGER</t>
  </si>
  <si>
    <t>TOTAL JIM BRIDGER</t>
  </si>
  <si>
    <t>HYDRAULIC PRODUCTION PLANT</t>
  </si>
  <si>
    <t>Reservoirs, Dams and Waterways</t>
  </si>
  <si>
    <t>120-R2</t>
  </si>
  <si>
    <t>Waterwheels, Turbines and Generators</t>
  </si>
  <si>
    <t>90-L1.5</t>
  </si>
  <si>
    <t>70-L0</t>
  </si>
  <si>
    <t>75-R0.5</t>
  </si>
  <si>
    <t>Roads, Railroads and Bridges</t>
  </si>
  <si>
    <t>BEND</t>
  </si>
  <si>
    <t>TOTAL BEND</t>
  </si>
  <si>
    <t>CONDIT</t>
  </si>
  <si>
    <t>FULLY ACCRUED</t>
  </si>
  <si>
    <t>Flood Rights</t>
  </si>
  <si>
    <t>TOTAL CONDIT</t>
  </si>
  <si>
    <t>EAGLE POINT</t>
  </si>
  <si>
    <t>TOTAL EAGLE POINT</t>
  </si>
  <si>
    <t>KLAMATH RIVER</t>
  </si>
  <si>
    <t>TOTAL KLAMATH RIVER</t>
  </si>
  <si>
    <t>KLAMATH RIVER - ACCELERATED</t>
  </si>
  <si>
    <t>TOTAL KLAMATH RIVER ACCELERATED</t>
  </si>
  <si>
    <t>MERWIN</t>
  </si>
  <si>
    <t>Fish/Wildlife</t>
  </si>
  <si>
    <t>TOTAL MERWIN</t>
  </si>
  <si>
    <t>NORTH UMPQUA</t>
  </si>
  <si>
    <t>TOTAL NORTH UMPQUA</t>
  </si>
  <si>
    <t>PROSPECT # 1, 2 AND 4</t>
  </si>
  <si>
    <t>TOTAL PROSPECT # 1, 2 AND 4</t>
  </si>
  <si>
    <t>PROSPECT #3</t>
  </si>
  <si>
    <t>TOTAL PROSPECT #3</t>
  </si>
  <si>
    <t>SWIFT</t>
  </si>
  <si>
    <t>TOTAL SWIFT</t>
  </si>
  <si>
    <t>WALLOWA FALLS</t>
  </si>
  <si>
    <t>TOTAL WALLOWA FALLS</t>
  </si>
  <si>
    <t>YALE</t>
  </si>
  <si>
    <t>TOTAL YALE</t>
  </si>
  <si>
    <t>HYDRO DECOMMISSIONING RESERVE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</si>
  <si>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</si>
  <si>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</si>
  <si>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</si>
  <si>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</si>
  <si>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</si>
  <si>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</si>
  <si>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</si>
  <si>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Generators</t>
  </si>
  <si>
    <t>70-R3</t>
  </si>
  <si>
    <t>60-R3</t>
  </si>
  <si>
    <t>TOTAL CHEHALIS</t>
  </si>
  <si>
    <t>HERMISTON</t>
  </si>
  <si>
    <t>TOTAL HERMISTON</t>
  </si>
  <si>
    <t>70-R1</t>
  </si>
  <si>
    <t>60-R2.5</t>
  </si>
  <si>
    <t>GOODNOE HILLS - WIND</t>
  </si>
  <si>
    <t>TOTAL GOODNOE HILLS - WIND</t>
  </si>
  <si>
    <t>LEANING JUNIPER - WIND</t>
  </si>
  <si>
    <t>TOTAL LEANING JUMPER - WIND</t>
  </si>
  <si>
    <t>MARENGO - WIND</t>
  </si>
  <si>
    <t>TOTAL MARENGO - WIND</t>
  </si>
  <si>
    <t>SOLAR GENERATING</t>
  </si>
  <si>
    <t>Generators - Oregon High Desert</t>
  </si>
  <si>
    <t>TOTAL SOLAR GENERATING</t>
  </si>
  <si>
    <t>MOBILE GENERATORS</t>
  </si>
  <si>
    <t xml:space="preserve">          </t>
  </si>
  <si>
    <t>West Side Mobile Generator</t>
  </si>
  <si>
    <t>TOTAL MOBILE GENERATORS</t>
  </si>
  <si>
    <t>TRANSMISSION PLANT*</t>
  </si>
  <si>
    <t>Rights-of-Way</t>
  </si>
  <si>
    <t>75-R4</t>
  </si>
  <si>
    <t>Station Equipment</t>
  </si>
  <si>
    <t>58-S0</t>
  </si>
  <si>
    <t>Supervisory Equipment</t>
  </si>
  <si>
    <t>Towers and Fixtures</t>
  </si>
  <si>
    <t>68-R4</t>
  </si>
  <si>
    <t>Poles and Fixtures</t>
  </si>
  <si>
    <t>60-R2</t>
  </si>
  <si>
    <t>Overhead Conductors and Devices</t>
  </si>
  <si>
    <t>63-R3</t>
  </si>
  <si>
    <t>Underground Conduit</t>
  </si>
  <si>
    <t>Underground Conductors and Devices</t>
  </si>
  <si>
    <t>Roads and Trails</t>
  </si>
  <si>
    <t>70-R5</t>
  </si>
  <si>
    <t>TOTAL TRANSMISSION PLANT</t>
  </si>
  <si>
    <t>55-R1</t>
  </si>
  <si>
    <t>Poles, Towers and Fixtures</t>
  </si>
  <si>
    <t>Line Transformers</t>
  </si>
  <si>
    <t>Overhead Services</t>
  </si>
  <si>
    <t>Underground Services</t>
  </si>
  <si>
    <t>55-R4</t>
  </si>
  <si>
    <t>Meters</t>
  </si>
  <si>
    <t>Installations on Customer Premises</t>
  </si>
  <si>
    <t>Street Lighting and Signal Systems</t>
  </si>
  <si>
    <t>WASHINGTON -  DISTRIBUTION</t>
  </si>
  <si>
    <t>50-R3</t>
  </si>
  <si>
    <t>53-R1</t>
  </si>
  <si>
    <t>52-R1.5</t>
  </si>
  <si>
    <t>60-R1</t>
  </si>
  <si>
    <t>43-R2</t>
  </si>
  <si>
    <t>25-S5</t>
  </si>
  <si>
    <t>30-L0</t>
  </si>
  <si>
    <t>45-R1</t>
  </si>
  <si>
    <t>TOTAL WASHINGTON - DISTRIBUTION</t>
  </si>
  <si>
    <t>GENERAL PLANT</t>
  </si>
  <si>
    <t>OREGON - GENERAL</t>
  </si>
  <si>
    <t>58-R1</t>
  </si>
  <si>
    <t>Transportation Equipment - Light Trucks and Vans</t>
  </si>
  <si>
    <t>12-L2.5</t>
  </si>
  <si>
    <t>Transportation Equipment - Medium Trucks</t>
  </si>
  <si>
    <t>16-L3</t>
  </si>
  <si>
    <t>Transportation Equipment - Trailers</t>
  </si>
  <si>
    <t>34-L2</t>
  </si>
  <si>
    <t>Light Power Operated Equipment</t>
  </si>
  <si>
    <t>9-L3</t>
  </si>
  <si>
    <t>Heavy Power Operated Equipment</t>
  </si>
  <si>
    <t>15-L1</t>
  </si>
  <si>
    <t>TOTAL OREGON - GENERAL</t>
  </si>
  <si>
    <t>WASHINGTON - GENERAL</t>
  </si>
  <si>
    <t>40-R3</t>
  </si>
  <si>
    <t>13-L2.5</t>
  </si>
  <si>
    <t>16-L2.5</t>
  </si>
  <si>
    <t>33-S0.5</t>
  </si>
  <si>
    <t>10-R4</t>
  </si>
  <si>
    <t>13-L1.5</t>
  </si>
  <si>
    <t>TOTAL WASHINGTON - GENERAL</t>
  </si>
  <si>
    <t>WYOMING - GENERAL*</t>
  </si>
  <si>
    <t>50-SQ</t>
  </si>
  <si>
    <t>13-S1.5</t>
  </si>
  <si>
    <t>15-L1.5</t>
  </si>
  <si>
    <t>15-L0</t>
  </si>
  <si>
    <t>TOTAL WYOMING - GENERAL</t>
  </si>
  <si>
    <t>CALIFORNIA - GENERAL</t>
  </si>
  <si>
    <t>10-S3</t>
  </si>
  <si>
    <t>15-L2</t>
  </si>
  <si>
    <t>35-R2</t>
  </si>
  <si>
    <t>8-R4</t>
  </si>
  <si>
    <t>14-L1.5</t>
  </si>
  <si>
    <t>TOTAL CALIFORNIA - GENERAL</t>
  </si>
  <si>
    <t>UTAH - GENERAL*</t>
  </si>
  <si>
    <t>45-S0</t>
  </si>
  <si>
    <t>12-L3</t>
  </si>
  <si>
    <t>Aircraft</t>
  </si>
  <si>
    <t>10-SQ</t>
  </si>
  <si>
    <t>16-L2</t>
  </si>
  <si>
    <t>14-L0.5</t>
  </si>
  <si>
    <t>TOTAL UTAH - GENERAL</t>
  </si>
  <si>
    <t>IDAHO - GENERAL*</t>
  </si>
  <si>
    <t>55-R3</t>
  </si>
  <si>
    <t>12-S2</t>
  </si>
  <si>
    <t>18-L0.5</t>
  </si>
  <si>
    <t>TOTAL IDAHO - GENERAL</t>
  </si>
  <si>
    <t>Estimated decommissioning costs are $6,633,750</t>
  </si>
  <si>
    <t>*</t>
  </si>
  <si>
    <t xml:space="preserve">Depreciation rates transmission plant and for Utah, Wyoming and Idaho distribution and general plant are based actual plant and reserve balances as of June 30, 2013.  </t>
  </si>
  <si>
    <t xml:space="preserve">  The annual accrual amounts shown in this schedule are calculated by applying these rates to December 31, 2013 projected balances.</t>
  </si>
  <si>
    <t>UE-130052</t>
  </si>
  <si>
    <t>WA %</t>
  </si>
  <si>
    <t>CAGW</t>
  </si>
  <si>
    <t>JBG</t>
  </si>
  <si>
    <t>(a)</t>
  </si>
  <si>
    <t>WA</t>
  </si>
  <si>
    <t>TOTAL WA Allocated</t>
  </si>
  <si>
    <t>**</t>
  </si>
  <si>
    <t>PACIFICORP d/b/a PACIFIC POWER &amp; LIGHT COMPANY</t>
  </si>
  <si>
    <t>TRANSMISSION PLANT</t>
  </si>
  <si>
    <t>TRANSMISSION SPLIT</t>
  </si>
  <si>
    <t>Total</t>
  </si>
  <si>
    <t>Transmission - East</t>
  </si>
  <si>
    <t>Transmission - West</t>
  </si>
  <si>
    <t>Plant</t>
  </si>
  <si>
    <t>Supplemental 1
 Depn Change</t>
  </si>
  <si>
    <t>WA Allocated
CAGW %</t>
  </si>
  <si>
    <t>Supplemental 2
 Depn Change</t>
  </si>
  <si>
    <t>CAGE %</t>
  </si>
  <si>
    <t>CAGW %</t>
  </si>
  <si>
    <t>See Transmission Plant Tab</t>
  </si>
  <si>
    <t>Fixed Dollar Amt.</t>
  </si>
  <si>
    <t>Washington Allocated Impact</t>
  </si>
  <si>
    <t>WASHINGTON ALLOCATED INCREASE (DECREASE) in ANNUAL DEPRECIATION EXPENSE</t>
  </si>
  <si>
    <t>ORIGINAL FILING</t>
  </si>
  <si>
    <t>1st SUPPLEMENTAL</t>
  </si>
  <si>
    <t>2nd SUPPLEMENTAL</t>
  </si>
  <si>
    <t>TOTAL IMPACT</t>
  </si>
  <si>
    <t>ORIGINAL FILING MODIFIED by 1st and 2nd SUPPLEMENTALS</t>
  </si>
  <si>
    <t>TOTAL WASHINGTON ALLOCATION IN ORIGINAL FILING:</t>
  </si>
  <si>
    <t>TOTAL WASHINGTON ALLOCATED IMPACT OF JULY 2013 1st SUPPLEMENTAL:</t>
  </si>
  <si>
    <t>TOTAL WASHINGTON ALLOCATED IMPACT OF SEPTEMBER 2013 2nd SUPPLEMENTAL:</t>
  </si>
  <si>
    <t>ADJUSTED WASHINGTON ALLOCATION DEPRECIATION EXPENSE IMPACT</t>
  </si>
  <si>
    <t>FACTOR</t>
  </si>
  <si>
    <t>Reference Exhibit No.___(HEL-2)</t>
  </si>
  <si>
    <t>Reference Exhibit No,___(HEL-4)</t>
  </si>
  <si>
    <t>Reference Exhibit No.___(HEL-6)</t>
  </si>
  <si>
    <t>Hydro electric production plant assets and associated depreciation rates that remained unchanged from the initial filing and not reflected in Attachment 1 to Order 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</si>
</sst>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\-yyyy"/>
    <numFmt numFmtId="166" formatCode="0.000%"/>
    <numFmt numFmtId="167" formatCode="0.0000%"/>
    <numFmt numFmtId="168" formatCode="&quot;$&quot;###0;[Red]\(&quot;$&quot;###0\)"/>
    <numFmt numFmtId="169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8"/>
      <color theme="1"/>
      <name val="Times New Roman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4">
    <xf numFmtId="0" fontId="0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6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9" fontId="17" fillId="0" borderId="0" applyNumberFormat="0" applyFill="0" applyBorder="0" applyAlignment="0" applyProtection="0"/>
    <xf numFmtId="0" fontId="18" fillId="0" borderId="12" applyNumberFormat="0" applyBorder="0" applyAlignment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12" fontId="19" fillId="2" borderId="13">
      <alignment horizontal="left"/>
    </xf>
    <xf numFmtId="4" fontId="20" fillId="3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0" fontId="20" fillId="4" borderId="14" applyNumberFormat="0" applyProtection="0">
      <alignment horizontal="left" vertical="top" indent="1"/>
    </xf>
    <xf numFmtId="4" fontId="20" fillId="5" borderId="14" applyNumberFormat="0" applyProtection="0"/>
    <xf numFmtId="4" fontId="20" fillId="5" borderId="0" applyNumberFormat="0" applyProtection="0">
      <alignment horizontal="left" vertical="center" indent="1"/>
    </xf>
    <xf numFmtId="4" fontId="22" fillId="6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8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10" borderId="14" applyNumberFormat="0" applyProtection="0">
      <alignment horizontal="right" vertical="center"/>
    </xf>
    <xf numFmtId="4" fontId="22" fillId="11" borderId="14" applyNumberFormat="0" applyProtection="0">
      <alignment horizontal="right" vertical="center"/>
    </xf>
    <xf numFmtId="4" fontId="22" fillId="12" borderId="14" applyNumberFormat="0" applyProtection="0">
      <alignment horizontal="right" vertical="center"/>
    </xf>
    <xf numFmtId="4" fontId="22" fillId="13" borderId="14" applyNumberFormat="0" applyProtection="0">
      <alignment horizontal="right" vertical="center"/>
    </xf>
    <xf numFmtId="4" fontId="22" fillId="14" borderId="14" applyNumberFormat="0" applyProtection="0">
      <alignment horizontal="right" vertical="center"/>
    </xf>
    <xf numFmtId="4" fontId="20" fillId="15" borderId="15" applyNumberFormat="0" applyProtection="0">
      <alignment horizontal="left" vertical="center" indent="1"/>
    </xf>
    <xf numFmtId="4" fontId="22" fillId="16" borderId="0" applyNumberFormat="0" applyProtection="0">
      <alignment horizontal="left" indent="1"/>
    </xf>
    <xf numFmtId="4" fontId="23" fillId="17" borderId="0" applyNumberFormat="0" applyProtection="0">
      <alignment horizontal="left" vertical="center" indent="1"/>
    </xf>
    <xf numFmtId="4" fontId="22" fillId="18" borderId="14" applyNumberFormat="0" applyProtection="0">
      <alignment horizontal="right" vertical="center"/>
    </xf>
    <xf numFmtId="4" fontId="24" fillId="19" borderId="0" applyNumberFormat="0" applyProtection="0">
      <alignment horizontal="left" indent="1"/>
    </xf>
    <xf numFmtId="4" fontId="25" fillId="20" borderId="0" applyNumberFormat="0" applyProtection="0"/>
    <xf numFmtId="0" fontId="5" fillId="17" borderId="14" applyNumberFormat="0" applyProtection="0">
      <alignment horizontal="left" vertical="center" indent="1"/>
    </xf>
    <xf numFmtId="0" fontId="5" fillId="17" borderId="14" applyNumberFormat="0" applyProtection="0">
      <alignment horizontal="left" vertical="top" indent="1"/>
    </xf>
    <xf numFmtId="0" fontId="5" fillId="5" borderId="14" applyNumberFormat="0" applyProtection="0">
      <alignment horizontal="left" vertical="center" indent="1"/>
    </xf>
    <xf numFmtId="0" fontId="5" fillId="5" borderId="14" applyNumberFormat="0" applyProtection="0">
      <alignment horizontal="left" vertical="top" indent="1"/>
    </xf>
    <xf numFmtId="0" fontId="5" fillId="21" borderId="14" applyNumberFormat="0" applyProtection="0">
      <alignment horizontal="left" vertical="center" indent="1"/>
    </xf>
    <xf numFmtId="0" fontId="5" fillId="21" borderId="14" applyNumberFormat="0" applyProtection="0">
      <alignment horizontal="left" vertical="top" indent="1"/>
    </xf>
    <xf numFmtId="0" fontId="5" fillId="22" borderId="14" applyNumberFormat="0" applyProtection="0">
      <alignment horizontal="left" vertical="center" indent="1"/>
    </xf>
    <xf numFmtId="0" fontId="5" fillId="22" borderId="14" applyNumberFormat="0" applyProtection="0">
      <alignment horizontal="left" vertical="top" indent="1"/>
    </xf>
    <xf numFmtId="4" fontId="22" fillId="23" borderId="14" applyNumberFormat="0" applyProtection="0">
      <alignment vertical="center"/>
    </xf>
    <xf numFmtId="4" fontId="26" fillId="23" borderId="14" applyNumberFormat="0" applyProtection="0">
      <alignment vertical="center"/>
    </xf>
    <xf numFmtId="4" fontId="22" fillId="23" borderId="14" applyNumberFormat="0" applyProtection="0">
      <alignment horizontal="left" vertical="center" indent="1"/>
    </xf>
    <xf numFmtId="0" fontId="22" fillId="23" borderId="14" applyNumberFormat="0" applyProtection="0">
      <alignment horizontal="left" vertical="top" indent="1"/>
    </xf>
    <xf numFmtId="4" fontId="22" fillId="0" borderId="14" applyNumberFormat="0" applyProtection="0">
      <alignment horizontal="right" vertical="center"/>
    </xf>
    <xf numFmtId="4" fontId="26" fillId="16" borderId="14" applyNumberFormat="0" applyProtection="0">
      <alignment horizontal="right" vertical="center"/>
    </xf>
    <xf numFmtId="4" fontId="22" fillId="0" borderId="14" applyNumberFormat="0" applyProtection="0">
      <alignment horizontal="left" vertical="center" indent="1"/>
    </xf>
    <xf numFmtId="0" fontId="22" fillId="5" borderId="14" applyNumberFormat="0" applyProtection="0">
      <alignment horizontal="left" vertical="top"/>
    </xf>
    <xf numFmtId="4" fontId="27" fillId="24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16" borderId="14" applyNumberFormat="0" applyProtection="0">
      <alignment horizontal="right" vertical="center"/>
    </xf>
    <xf numFmtId="37" fontId="18" fillId="4" borderId="0" applyNumberFormat="0" applyBorder="0" applyAlignment="0" applyProtection="0"/>
    <xf numFmtId="37" fontId="18" fillId="0" borderId="0"/>
    <xf numFmtId="3" fontId="30" fillId="25" borderId="16" applyProtection="0"/>
  </cellStyleXfs>
  <cellXfs count="161">
    <xf numFmtId="0" fontId="0" fillId="0" borderId="0" xfId="0"/>
    <xf numFmtId="0" fontId="5" fillId="0" borderId="0" xfId="0" applyFont="1" applyFill="1" applyAlignment="1">
      <alignment horizontal="centerContinuous"/>
    </xf>
    <xf numFmtId="164" fontId="5" fillId="0" borderId="0" xfId="1" applyNumberFormat="1" applyFont="1" applyFill="1" applyAlignment="1">
      <alignment horizontal="centerContinuous"/>
    </xf>
    <xf numFmtId="43" fontId="5" fillId="0" borderId="0" xfId="1" applyFont="1" applyFill="1"/>
    <xf numFmtId="0" fontId="5" fillId="0" borderId="0" xfId="0" applyFont="1" applyFill="1"/>
    <xf numFmtId="43" fontId="5" fillId="0" borderId="0" xfId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/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37" fontId="6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Continuous"/>
    </xf>
    <xf numFmtId="39" fontId="5" fillId="0" borderId="0" xfId="3" applyNumberFormat="1" applyFont="1" applyFill="1" applyAlignment="1">
      <alignment horizontal="centerContinuous"/>
    </xf>
    <xf numFmtId="0" fontId="6" fillId="0" borderId="2" xfId="3" applyFont="1" applyFill="1" applyBorder="1" applyAlignment="1">
      <alignment horizontal="center"/>
    </xf>
    <xf numFmtId="39" fontId="6" fillId="0" borderId="2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37" fontId="6" fillId="0" borderId="1" xfId="3" applyNumberFormat="1" applyFont="1" applyFill="1" applyBorder="1" applyAlignment="1">
      <alignment horizontal="center"/>
    </xf>
    <xf numFmtId="39" fontId="6" fillId="0" borderId="1" xfId="3" applyNumberFormat="1" applyFont="1" applyFill="1" applyBorder="1" applyAlignment="1">
      <alignment horizontal="center"/>
    </xf>
    <xf numFmtId="0" fontId="6" fillId="0" borderId="0" xfId="3" applyNumberFormat="1" applyFont="1" applyFill="1" applyAlignment="1">
      <alignment horizontal="center"/>
    </xf>
    <xf numFmtId="37" fontId="6" fillId="0" borderId="0" xfId="1" applyNumberFormat="1" applyFont="1" applyFill="1" applyAlignment="1">
      <alignment horizontal="center"/>
    </xf>
    <xf numFmtId="37" fontId="6" fillId="0" borderId="0" xfId="4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9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center"/>
    </xf>
    <xf numFmtId="0" fontId="6" fillId="0" borderId="0" xfId="15" applyFont="1" applyFill="1" applyBorder="1" applyAlignment="1">
      <alignment horizontal="right"/>
    </xf>
    <xf numFmtId="43" fontId="6" fillId="0" borderId="0" xfId="1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43" fontId="6" fillId="0" borderId="0" xfId="1" applyFont="1" applyFill="1" applyAlignment="1">
      <alignment horizontal="centerContinuous"/>
    </xf>
    <xf numFmtId="37" fontId="6" fillId="0" borderId="0" xfId="1" applyNumberFormat="1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40" fontId="6" fillId="0" borderId="0" xfId="1" applyNumberFormat="1" applyFont="1" applyFill="1" applyAlignment="1">
      <alignment horizontal="centerContinuous"/>
    </xf>
    <xf numFmtId="39" fontId="6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7" fontId="5" fillId="0" borderId="1" xfId="1" applyNumberFormat="1" applyFont="1" applyFill="1" applyBorder="1" applyAlignment="1">
      <alignment horizontal="centerContinuous"/>
    </xf>
    <xf numFmtId="43" fontId="5" fillId="0" borderId="1" xfId="1" applyFont="1" applyFill="1" applyBorder="1" applyAlignment="1">
      <alignment horizontal="centerContinuous"/>
    </xf>
    <xf numFmtId="164" fontId="5" fillId="0" borderId="1" xfId="1" applyNumberFormat="1" applyFont="1" applyFill="1" applyBorder="1" applyAlignment="1">
      <alignment horizontal="centerContinuous"/>
    </xf>
    <xf numFmtId="40" fontId="5" fillId="0" borderId="1" xfId="1" applyNumberFormat="1" applyFont="1" applyFill="1" applyBorder="1" applyAlignment="1">
      <alignment horizontal="centerContinuous"/>
    </xf>
    <xf numFmtId="39" fontId="5" fillId="0" borderId="1" xfId="1" applyNumberFormat="1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center"/>
    </xf>
    <xf numFmtId="43" fontId="9" fillId="0" borderId="0" xfId="1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37" fontId="5" fillId="0" borderId="0" xfId="1" applyNumberFormat="1" applyFont="1" applyFill="1"/>
    <xf numFmtId="40" fontId="5" fillId="0" borderId="0" xfId="0" applyNumberFormat="1" applyFont="1" applyFill="1"/>
    <xf numFmtId="0" fontId="0" fillId="0" borderId="0" xfId="0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 indent="2"/>
    </xf>
    <xf numFmtId="40" fontId="5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0" fontId="6" fillId="0" borderId="0" xfId="1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right"/>
    </xf>
    <xf numFmtId="43" fontId="9" fillId="0" borderId="0" xfId="1" applyFont="1" applyFill="1" applyBorder="1"/>
    <xf numFmtId="0" fontId="6" fillId="0" borderId="0" xfId="0" applyFont="1" applyFill="1" applyBorder="1"/>
    <xf numFmtId="37" fontId="5" fillId="0" borderId="0" xfId="0" applyNumberFormat="1" applyFont="1" applyFill="1"/>
    <xf numFmtId="0" fontId="5" fillId="0" borderId="0" xfId="0" applyFont="1" applyFill="1" applyBorder="1"/>
    <xf numFmtId="43" fontId="8" fillId="0" borderId="0" xfId="1" applyFont="1" applyFill="1"/>
    <xf numFmtId="40" fontId="5" fillId="0" borderId="0" xfId="1" applyNumberFormat="1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15" applyFont="1" applyFill="1" applyAlignment="1">
      <alignment horizontal="center"/>
    </xf>
    <xf numFmtId="37" fontId="5" fillId="0" borderId="0" xfId="16" applyNumberFormat="1" applyFont="1" applyFill="1"/>
    <xf numFmtId="0" fontId="5" fillId="0" borderId="0" xfId="15" applyFont="1" applyFill="1"/>
    <xf numFmtId="40" fontId="5" fillId="0" borderId="0" xfId="16" applyNumberFormat="1" applyFont="1" applyFill="1"/>
    <xf numFmtId="39" fontId="5" fillId="0" borderId="0" xfId="16" applyNumberFormat="1" applyFont="1" applyFill="1" applyAlignment="1">
      <alignment horizontal="right"/>
    </xf>
    <xf numFmtId="0" fontId="11" fillId="0" borderId="0" xfId="11" applyFont="1" applyFill="1" applyAlignment="1">
      <alignment horizontal="right"/>
    </xf>
    <xf numFmtId="164" fontId="0" fillId="0" borderId="0" xfId="9" applyNumberFormat="1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43" fontId="10" fillId="0" borderId="0" xfId="1" applyFont="1" applyFill="1"/>
    <xf numFmtId="0" fontId="0" fillId="0" borderId="0" xfId="0" applyFill="1"/>
    <xf numFmtId="43" fontId="5" fillId="0" borderId="1" xfId="1" applyFont="1" applyFill="1" applyBorder="1"/>
    <xf numFmtId="0" fontId="5" fillId="0" borderId="1" xfId="0" applyFont="1" applyFill="1" applyBorder="1"/>
    <xf numFmtId="0" fontId="0" fillId="0" borderId="0" xfId="0" applyFont="1" applyFill="1"/>
    <xf numFmtId="39" fontId="5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Alignment="1"/>
    <xf numFmtId="164" fontId="5" fillId="0" borderId="0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43" fontId="5" fillId="0" borderId="0" xfId="0" applyNumberFormat="1" applyFont="1" applyFill="1"/>
    <xf numFmtId="0" fontId="13" fillId="0" borderId="0" xfId="18" applyFont="1"/>
    <xf numFmtId="0" fontId="12" fillId="0" borderId="0" xfId="18"/>
    <xf numFmtId="0" fontId="12" fillId="0" borderId="0" xfId="18" applyFill="1"/>
    <xf numFmtId="0" fontId="13" fillId="0" borderId="0" xfId="18" applyFont="1" applyAlignment="1">
      <alignment horizontal="center"/>
    </xf>
    <xf numFmtId="49" fontId="13" fillId="0" borderId="0" xfId="18" applyNumberFormat="1" applyFont="1" applyAlignment="1">
      <alignment horizontal="center" wrapText="1"/>
    </xf>
    <xf numFmtId="49" fontId="13" fillId="0" borderId="0" xfId="18" applyNumberFormat="1" applyFont="1" applyAlignment="1">
      <alignment horizontal="center"/>
    </xf>
    <xf numFmtId="49" fontId="12" fillId="0" borderId="0" xfId="18" applyNumberFormat="1" applyAlignment="1">
      <alignment horizontal="center"/>
    </xf>
    <xf numFmtId="0" fontId="14" fillId="0" borderId="0" xfId="18" applyFont="1" applyFill="1"/>
    <xf numFmtId="0" fontId="12" fillId="0" borderId="5" xfId="18" applyBorder="1"/>
    <xf numFmtId="164" fontId="12" fillId="0" borderId="4" xfId="18" applyNumberFormat="1" applyBorder="1"/>
    <xf numFmtId="164" fontId="0" fillId="0" borderId="4" xfId="19" applyNumberFormat="1" applyFont="1" applyBorder="1"/>
    <xf numFmtId="164" fontId="0" fillId="0" borderId="6" xfId="19" applyNumberFormat="1" applyFont="1" applyBorder="1"/>
    <xf numFmtId="164" fontId="0" fillId="0" borderId="0" xfId="19" applyNumberFormat="1" applyFont="1"/>
    <xf numFmtId="0" fontId="13" fillId="0" borderId="0" xfId="18" applyFont="1" applyAlignment="1">
      <alignment horizontal="center" wrapText="1"/>
    </xf>
    <xf numFmtId="0" fontId="12" fillId="0" borderId="0" xfId="18" applyBorder="1"/>
    <xf numFmtId="164" fontId="12" fillId="0" borderId="0" xfId="18" applyNumberFormat="1" applyFill="1"/>
    <xf numFmtId="164" fontId="12" fillId="0" borderId="7" xfId="18" applyNumberFormat="1" applyBorder="1"/>
    <xf numFmtId="164" fontId="0" fillId="0" borderId="7" xfId="19" applyNumberFormat="1" applyFont="1" applyBorder="1"/>
    <xf numFmtId="164" fontId="12" fillId="0" borderId="0" xfId="18" applyNumberFormat="1" applyBorder="1"/>
    <xf numFmtId="164" fontId="13" fillId="0" borderId="7" xfId="18" applyNumberFormat="1" applyFont="1" applyBorder="1"/>
    <xf numFmtId="0" fontId="15" fillId="0" borderId="8" xfId="18" applyFont="1" applyBorder="1"/>
    <xf numFmtId="166" fontId="15" fillId="0" borderId="9" xfId="20" applyNumberFormat="1" applyFont="1" applyFill="1" applyBorder="1"/>
    <xf numFmtId="0" fontId="15" fillId="0" borderId="10" xfId="18" applyFont="1" applyBorder="1"/>
    <xf numFmtId="167" fontId="15" fillId="0" borderId="11" xfId="20" applyNumberFormat="1" applyFont="1" applyFill="1" applyBorder="1"/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3" xfId="16" applyNumberFormat="1" applyFont="1" applyFill="1" applyBorder="1" applyAlignment="1">
      <alignment horizontal="right"/>
    </xf>
    <xf numFmtId="10" fontId="5" fillId="0" borderId="0" xfId="17" applyNumberFormat="1" applyFont="1" applyFill="1" applyAlignment="1">
      <alignment horizontal="center"/>
    </xf>
    <xf numFmtId="43" fontId="5" fillId="0" borderId="0" xfId="15" applyNumberFormat="1" applyFont="1" applyFill="1" applyAlignment="1">
      <alignment horizontal="center"/>
    </xf>
    <xf numFmtId="164" fontId="6" fillId="0" borderId="0" xfId="16" applyNumberFormat="1" applyFont="1" applyFill="1" applyBorder="1" applyAlignment="1">
      <alignment horizontal="right"/>
    </xf>
    <xf numFmtId="164" fontId="6" fillId="0" borderId="3" xfId="16" applyNumberFormat="1" applyFont="1" applyFill="1" applyBorder="1" applyAlignment="1">
      <alignment horizontal="right"/>
    </xf>
    <xf numFmtId="164" fontId="5" fillId="0" borderId="0" xfId="16" applyNumberFormat="1" applyFont="1" applyFill="1" applyAlignment="1">
      <alignment horizontal="center"/>
    </xf>
    <xf numFmtId="164" fontId="5" fillId="0" borderId="1" xfId="16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37" fontId="5" fillId="0" borderId="4" xfId="1" applyNumberFormat="1" applyFont="1" applyFill="1" applyBorder="1"/>
    <xf numFmtId="0" fontId="5" fillId="0" borderId="4" xfId="0" applyFont="1" applyFill="1" applyBorder="1"/>
    <xf numFmtId="40" fontId="5" fillId="0" borderId="4" xfId="1" applyNumberFormat="1" applyFont="1" applyFill="1" applyBorder="1"/>
    <xf numFmtId="37" fontId="6" fillId="0" borderId="4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5" fillId="0" borderId="0" xfId="9" applyNumberFormat="1" applyFont="1" applyFill="1" applyAlignment="1"/>
    <xf numFmtId="164" fontId="5" fillId="0" borderId="0" xfId="0" applyNumberFormat="1" applyFont="1" applyFill="1"/>
    <xf numFmtId="164" fontId="5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43" fontId="5" fillId="0" borderId="0" xfId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13" fillId="0" borderId="0" xfId="18" applyFont="1" applyAlignment="1">
      <alignment horizontal="center"/>
    </xf>
  </cellXfs>
  <cellStyles count="84">
    <cellStyle name="Comma" xfId="1" builtinId="3"/>
    <cellStyle name="Comma 2" xfId="7"/>
    <cellStyle name="Comma 2 2" xfId="8"/>
    <cellStyle name="Comma 2 2 2" xfId="16"/>
    <cellStyle name="Comma 2 3" xfId="21"/>
    <cellStyle name="Comma 3" xfId="9"/>
    <cellStyle name="Comma 3 2" xfId="22"/>
    <cellStyle name="Comma 4" xfId="19"/>
    <cellStyle name="Comma 5" xfId="23"/>
    <cellStyle name="Comma0" xfId="24"/>
    <cellStyle name="Currency 2" xfId="25"/>
    <cellStyle name="Currency No Comma" xfId="26"/>
    <cellStyle name="Currency0" xfId="27"/>
    <cellStyle name="Date" xfId="28"/>
    <cellStyle name="Fixed" xfId="29"/>
    <cellStyle name="MCP" xfId="30"/>
    <cellStyle name="noninput" xfId="31"/>
    <cellStyle name="Normal" xfId="0" builtinId="0"/>
    <cellStyle name="Normal 2" xfId="3"/>
    <cellStyle name="Normal 2 2" xfId="10"/>
    <cellStyle name="Normal 2 2 2" xfId="32"/>
    <cellStyle name="Normal 2 3" xfId="11"/>
    <cellStyle name="Normal 2 3 2" xfId="33"/>
    <cellStyle name="Normal 2 4" xfId="12"/>
    <cellStyle name="Normal 2 4 2" xfId="34"/>
    <cellStyle name="Normal 3" xfId="4"/>
    <cellStyle name="Normal 3 2" xfId="35"/>
    <cellStyle name="Normal 4" xfId="5"/>
    <cellStyle name="Normal 4 2" xfId="6"/>
    <cellStyle name="Normal 4 2 2" xfId="36"/>
    <cellStyle name="Normal 4 3" xfId="37"/>
    <cellStyle name="Normal 5" xfId="13"/>
    <cellStyle name="Normal 5 2" xfId="38"/>
    <cellStyle name="Normal 6" xfId="14"/>
    <cellStyle name="Normal 6 2" xfId="39"/>
    <cellStyle name="Normal 7" xfId="15"/>
    <cellStyle name="Normal 8" xfId="18"/>
    <cellStyle name="Password" xfId="40"/>
    <cellStyle name="Percent" xfId="2" builtinId="5"/>
    <cellStyle name="Percent 2" xfId="17"/>
    <cellStyle name="Percent 3" xfId="20"/>
    <cellStyle name="SAPBEXaggData" xfId="41"/>
    <cellStyle name="SAPBEXaggDataEmph" xfId="42"/>
    <cellStyle name="SAPBEXaggItem" xfId="43"/>
    <cellStyle name="SAPBEXaggItemX" xfId="44"/>
    <cellStyle name="SAPBEXchaText" xfId="45"/>
    <cellStyle name="SAPBEXchaText 2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title 2" xfId="79"/>
    <cellStyle name="SAPBEXundefined" xfId="80"/>
    <cellStyle name="Unprot" xfId="81"/>
    <cellStyle name="Unprot$" xfId="82"/>
    <cellStyle name="Unprotec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Documents%20and%20Settings/p05771/Local%20Settings/Temporary%20Internet%20Files/Content.Outlook/WGNX3XBP/WCA%20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Documents%20and%20Settings/p05771/Local%20Settings/Temporary%20Internet%20Files/Content.Outlook/WGNX3XBP/BW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Documents%20and%20Settings/p05675/Local%20Settings/Temporary%20Internet%20Files/Content.Outlook/V2YX6F1K/Copy%20of%20Pacificorp%202013%20Depr%20Schedules%20-%20Final%20Settlement%20August%2022%202013%20state%20Allocations%20USE%20TH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ACCTNG/RegulatoryAcctg-Rptg/REGULATORY%20ACCOUNTING/Depreciation%20Study/2012/State%20Filings%20-%20Stipulations/Approved/Pacificorp%202013%20Depr%20Schedules%20-%20Final%20Settlement%20August%2021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Documents%20and%20Settings/p05771/Local%20Settings/Temporary%20Internet%20Files/Content.Outlook/WGNX3XBP/Pacificorp%202013%20Depr%20Schedules%20-%20OR%20Settlement%20Final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 Prod &amp; Trans"/>
      <sheetName val="Detail"/>
      <sheetName val="Actuals"/>
      <sheetName val="JBG&amp; SG Split"/>
    </sheetNames>
    <sheetDataSet>
      <sheetData sheetId="0">
        <row r="6">
          <cell r="N6">
            <v>5390141044.3710251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Filing"/>
      <sheetName val="UT Filing"/>
      <sheetName val="WY Filing "/>
      <sheetName val="ID Filing"/>
      <sheetName val="Depr Comparison OR"/>
      <sheetName val="Depr Comparison UT"/>
      <sheetName val="Depr Comparison  WY"/>
      <sheetName val="Depr Comparison  ID"/>
      <sheetName val="Depr Comparison"/>
      <sheetName val="2013Summary"/>
      <sheetName val="SUMMARY OF CHANGES"/>
      <sheetName val="Allocators"/>
      <sheetName val="OR Gen Plant Split"/>
      <sheetName val="WY Gen Plant Split"/>
      <sheetName val="UT Gen Plant Split"/>
      <sheetName val="ID Gen Plant Split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27"/>
      <sheetData sheetId="28"/>
      <sheetData sheetId="29">
        <row r="8">
          <cell r="A8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Settlement"/>
      <sheetName val="California"/>
      <sheetName val="Idaho"/>
      <sheetName val="Oregon Settlement - Comparison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OregonAccel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18928013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19742560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20557107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OregonAccel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4088803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4199458.7379999999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4308998.91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OregonAccel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12803130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13438489.802000001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14055467.513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OregonAccel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11628954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12033917.374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12420201.495999999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OregonAccel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3338265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3440415.5350000001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3541305.1540000001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OregonAccel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451454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453582.25900000002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455318.51800000004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OregonAccel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9825356</v>
          </cell>
          <cell r="T23">
            <v>3.44</v>
          </cell>
          <cell r="V23">
            <v>527656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10287382.423</v>
          </cell>
          <cell r="AF23">
            <v>36</v>
          </cell>
          <cell r="AH23">
            <v>5503538</v>
          </cell>
          <cell r="AJ23">
            <v>-51969.62</v>
          </cell>
          <cell r="AL23">
            <v>-30</v>
          </cell>
          <cell r="AN23">
            <v>-15590.886</v>
          </cell>
          <cell r="AP23">
            <v>15723359.917000001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OregonAccel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39855201</v>
          </cell>
          <cell r="T24">
            <v>4.47</v>
          </cell>
          <cell r="V24">
            <v>3065026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42342482.513999999</v>
          </cell>
          <cell r="AF24">
            <v>38.380000000000003</v>
          </cell>
          <cell r="AH24">
            <v>26111834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67857679.297000006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OregonAccel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16007769</v>
          </cell>
          <cell r="T25">
            <v>4.0999999999999996</v>
          </cell>
          <cell r="V25">
            <v>1157180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16872504.759</v>
          </cell>
          <cell r="AF25">
            <v>39.130000000000003</v>
          </cell>
          <cell r="AH25">
            <v>10943027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27514404.017499998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OregonAccel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3512394</v>
          </cell>
          <cell r="T26">
            <v>3.22</v>
          </cell>
          <cell r="V26">
            <v>199783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3682155.9760000003</v>
          </cell>
          <cell r="AF26">
            <v>39.42</v>
          </cell>
          <cell r="AH26">
            <v>2434806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6085665.04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OregonAccel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338627</v>
          </cell>
          <cell r="T27">
            <v>3.5</v>
          </cell>
          <cell r="V27">
            <v>28124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353543.44300000003</v>
          </cell>
          <cell r="AF27">
            <v>45.82</v>
          </cell>
          <cell r="AH27">
            <v>362681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703016.90799999994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69539347</v>
          </cell>
          <cell r="V28">
            <v>4977769</v>
          </cell>
          <cell r="X28">
            <v>-869304.59999999974</v>
          </cell>
          <cell r="AB28">
            <v>-109742.28499999996</v>
          </cell>
          <cell r="AD28">
            <v>73538069.114999995</v>
          </cell>
          <cell r="AH28">
            <v>45355886</v>
          </cell>
          <cell r="AJ28">
            <v>-896675.91000000015</v>
          </cell>
          <cell r="AN28">
            <v>-113154.02550000003</v>
          </cell>
          <cell r="AP28">
            <v>117884125.17950001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OregonAccel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169463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169463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169463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OregonAccel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24828732</v>
          </cell>
          <cell r="T32">
            <v>2.2799999999999998</v>
          </cell>
          <cell r="V32">
            <v>1362331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26003097.508000001</v>
          </cell>
          <cell r="AF32">
            <v>2.2799999999999998</v>
          </cell>
          <cell r="AH32">
            <v>1358980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27167945.739000004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OregonAccel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105752335</v>
          </cell>
          <cell r="T33">
            <v>2.33</v>
          </cell>
          <cell r="V33">
            <v>7566840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110754355.12699999</v>
          </cell>
          <cell r="AF33">
            <v>2.33</v>
          </cell>
          <cell r="AH33">
            <v>7511551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115610293.079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OregonAccel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24916525</v>
          </cell>
          <cell r="T34">
            <v>2.52</v>
          </cell>
          <cell r="V34">
            <v>1655534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25761998.977000002</v>
          </cell>
          <cell r="AF34">
            <v>2.52</v>
          </cell>
          <cell r="AH34">
            <v>1637593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26572165.194499999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OregonAccel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27970123</v>
          </cell>
          <cell r="T35">
            <v>2.08</v>
          </cell>
          <cell r="V35">
            <v>1384952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29153761.305</v>
          </cell>
          <cell r="AF35">
            <v>2.08</v>
          </cell>
          <cell r="AH35">
            <v>1381045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30322886.596999999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OregonAccel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1605607</v>
          </cell>
          <cell r="T36">
            <v>2.4900000000000002</v>
          </cell>
          <cell r="V36">
            <v>102556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1626280.584</v>
          </cell>
          <cell r="AF36">
            <v>2.4900000000000002</v>
          </cell>
          <cell r="AH36">
            <v>100703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1645101.1680000001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185242785</v>
          </cell>
          <cell r="V37">
            <v>12072213</v>
          </cell>
          <cell r="X37">
            <v>-3438094.3000000007</v>
          </cell>
          <cell r="AB37">
            <v>-407947.19900000008</v>
          </cell>
          <cell r="AD37">
            <v>193468956.50099999</v>
          </cell>
          <cell r="AH37">
            <v>11989872</v>
          </cell>
          <cell r="AJ37">
            <v>-3550120.1999999993</v>
          </cell>
          <cell r="AN37">
            <v>-420853.52349999995</v>
          </cell>
          <cell r="AP37">
            <v>201487854.7775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OregonAccel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34615928</v>
          </cell>
          <cell r="T40">
            <v>2.08</v>
          </cell>
          <cell r="V40">
            <v>1224810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35637349.269000001</v>
          </cell>
          <cell r="AF40">
            <v>2.08</v>
          </cell>
          <cell r="AH40">
            <v>1221505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36649144.314000003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OregonAccel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66176085</v>
          </cell>
          <cell r="T41">
            <v>2.2000000000000002</v>
          </cell>
          <cell r="V41">
            <v>2498885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67213472.974000007</v>
          </cell>
          <cell r="AF41">
            <v>2.2000000000000002</v>
          </cell>
          <cell r="AH41">
            <v>2469223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68177946.981000006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OregonAccel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15248327</v>
          </cell>
          <cell r="T42">
            <v>2.66</v>
          </cell>
          <cell r="V42">
            <v>918608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15772104.994000001</v>
          </cell>
          <cell r="AF42">
            <v>2.66</v>
          </cell>
          <cell r="AH42">
            <v>909303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16271731.005000001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OregonAccel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5469699</v>
          </cell>
          <cell r="T43">
            <v>1.99</v>
          </cell>
          <cell r="V43">
            <v>177828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5617595.8459999999</v>
          </cell>
          <cell r="AF43">
            <v>1.99</v>
          </cell>
          <cell r="AH43">
            <v>177273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5763422.2110000001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OregonAccel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1138212</v>
          </cell>
          <cell r="T44">
            <v>2.58</v>
          </cell>
          <cell r="V44">
            <v>56340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1151135.902</v>
          </cell>
          <cell r="AF44">
            <v>2.58</v>
          </cell>
          <cell r="AH44">
            <v>55322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1163041.804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122648251</v>
          </cell>
          <cell r="V45">
            <v>4876471</v>
          </cell>
          <cell r="X45">
            <v>-1895096.29</v>
          </cell>
          <cell r="AB45">
            <v>-237966.72500000001</v>
          </cell>
          <cell r="AD45">
            <v>125391658.985</v>
          </cell>
          <cell r="AH45">
            <v>4832626</v>
          </cell>
          <cell r="AJ45">
            <v>-1953566.8699999999</v>
          </cell>
          <cell r="AN45">
            <v>-245431.8</v>
          </cell>
          <cell r="AP45">
            <v>128025286.31500001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OregonAccel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23077822</v>
          </cell>
          <cell r="T48">
            <v>2.81</v>
          </cell>
          <cell r="V48">
            <v>1030698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23959417.514000002</v>
          </cell>
          <cell r="AF48">
            <v>2.81</v>
          </cell>
          <cell r="AH48">
            <v>1027427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24833263.658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OregonAccel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48601313</v>
          </cell>
          <cell r="T49">
            <v>3.36</v>
          </cell>
          <cell r="V49">
            <v>3114468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50646470.824000001</v>
          </cell>
          <cell r="AF49">
            <v>3.36</v>
          </cell>
          <cell r="AH49">
            <v>3081419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52633237.583999999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OregonAccel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10715149</v>
          </cell>
          <cell r="T50">
            <v>3.21</v>
          </cell>
          <cell r="V50">
            <v>841250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11238180.361000001</v>
          </cell>
          <cell r="AF50">
            <v>3.21</v>
          </cell>
          <cell r="AH50">
            <v>832296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11747079.502000002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OregonAccel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10749602</v>
          </cell>
          <cell r="T51">
            <v>2.72</v>
          </cell>
          <cell r="V51">
            <v>458164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11136474.823999999</v>
          </cell>
          <cell r="AF51">
            <v>2.72</v>
          </cell>
          <cell r="AH51">
            <v>456364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11518514.265999999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OregonAccel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975513</v>
          </cell>
          <cell r="T52">
            <v>3.19</v>
          </cell>
          <cell r="V52">
            <v>54144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992045.62399999995</v>
          </cell>
          <cell r="AF52">
            <v>3.19</v>
          </cell>
          <cell r="AH52">
            <v>53053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1007487.2479999999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94119399</v>
          </cell>
          <cell r="V53">
            <v>5498724</v>
          </cell>
          <cell r="X53">
            <v>-1462508.5599999996</v>
          </cell>
          <cell r="AB53">
            <v>-183025.29300000001</v>
          </cell>
          <cell r="AD53">
            <v>97972589.147</v>
          </cell>
          <cell r="AH53">
            <v>5450559</v>
          </cell>
          <cell r="AJ53">
            <v>-1496252.1199999999</v>
          </cell>
          <cell r="AN53">
            <v>-187313.769</v>
          </cell>
          <cell r="AP53">
            <v>101739582.258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OregonAccel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63212</v>
          </cell>
          <cell r="T56">
            <v>2.1800000000000002</v>
          </cell>
          <cell r="V56">
            <v>2179</v>
          </cell>
          <cell r="X56">
            <v>0</v>
          </cell>
          <cell r="Z56">
            <v>0</v>
          </cell>
          <cell r="AB56">
            <v>0</v>
          </cell>
          <cell r="AD56">
            <v>65391</v>
          </cell>
          <cell r="AF56">
            <v>2.1800000000000002</v>
          </cell>
          <cell r="AH56">
            <v>2179</v>
          </cell>
          <cell r="AJ56">
            <v>0</v>
          </cell>
          <cell r="AL56">
            <v>0</v>
          </cell>
          <cell r="AN56">
            <v>0</v>
          </cell>
          <cell r="AP56">
            <v>67570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OregonAccel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35485574</v>
          </cell>
          <cell r="T57">
            <v>3.38</v>
          </cell>
          <cell r="V57">
            <v>4680418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39856453.589000002</v>
          </cell>
          <cell r="AF57">
            <v>3.38</v>
          </cell>
          <cell r="AH57">
            <v>4672234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44208679.549999997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OregonAccel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163260228</v>
          </cell>
          <cell r="T58">
            <v>3.43</v>
          </cell>
          <cell r="V58">
            <v>19680585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179782828.588</v>
          </cell>
          <cell r="AF58">
            <v>3.43</v>
          </cell>
          <cell r="AH58">
            <v>19579592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196042683.45300001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OregonAccel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37667051</v>
          </cell>
          <cell r="T59">
            <v>3.35</v>
          </cell>
          <cell r="V59">
            <v>3066449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39739077.876500003</v>
          </cell>
          <cell r="AF59">
            <v>3.35</v>
          </cell>
          <cell r="AH59">
            <v>3037044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41751640.305500001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OregonAccel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13064489</v>
          </cell>
          <cell r="T60">
            <v>2.75</v>
          </cell>
          <cell r="V60">
            <v>1457322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14403361.206999999</v>
          </cell>
          <cell r="AF60">
            <v>2.75</v>
          </cell>
          <cell r="AH60">
            <v>1454294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15733823.949999999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OregonAccel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1971611</v>
          </cell>
          <cell r="T61">
            <v>5.83</v>
          </cell>
          <cell r="V61">
            <v>489684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2333192.0140000004</v>
          </cell>
          <cell r="AF61">
            <v>5.83</v>
          </cell>
          <cell r="AH61">
            <v>482895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2687984.0280000009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251512165</v>
          </cell>
          <cell r="V62">
            <v>29376637</v>
          </cell>
          <cell r="X62">
            <v>-4197855.17</v>
          </cell>
          <cell r="AB62">
            <v>-510642.55549999996</v>
          </cell>
          <cell r="AD62">
            <v>276180304.27450001</v>
          </cell>
          <cell r="AH62">
            <v>29228238</v>
          </cell>
          <cell r="AJ62">
            <v>-4383987.55</v>
          </cell>
          <cell r="AN62">
            <v>-532173.43799999997</v>
          </cell>
          <cell r="AP62">
            <v>300492381.28650004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OregonAccel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15846476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15963281.571999999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16077150.535999998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OregonAccel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38550092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38494520.568999998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38423723.718000002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OregonAccel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18905614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18701278.032500003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18493019.813000001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OregonAccel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6434776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6464066.0880000005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6491181.3580000009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OregonAccel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400312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403787.84599999996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406969.69199999992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OregonAccel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4521035</v>
          </cell>
          <cell r="T73">
            <v>2.71</v>
          </cell>
          <cell r="V73">
            <v>475537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4953672.6629999997</v>
          </cell>
          <cell r="AF73">
            <v>2.71</v>
          </cell>
          <cell r="AH73">
            <v>474629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5384014.0559999999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OregonAccel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30389135</v>
          </cell>
          <cell r="T74">
            <v>3.76</v>
          </cell>
          <cell r="V74">
            <v>1950625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31842845.427999999</v>
          </cell>
          <cell r="AF74">
            <v>3.76</v>
          </cell>
          <cell r="AH74">
            <v>1933328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33261065.461000003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OregonAccel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4270386</v>
          </cell>
          <cell r="T75">
            <v>2.99</v>
          </cell>
          <cell r="V75">
            <v>237159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4398338.9759999998</v>
          </cell>
          <cell r="AF75">
            <v>2.99</v>
          </cell>
          <cell r="AH75">
            <v>234296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4521631.2489999989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OregonAccel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1883501</v>
          </cell>
          <cell r="T76">
            <v>2.4300000000000002</v>
          </cell>
          <cell r="V76">
            <v>61381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1930716.8490000002</v>
          </cell>
          <cell r="AF76">
            <v>2.4300000000000002</v>
          </cell>
          <cell r="AH76">
            <v>61062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1977049.5850000002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OregonAccel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732916</v>
          </cell>
          <cell r="T77">
            <v>3.29</v>
          </cell>
          <cell r="V77">
            <v>39236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746631.42799999996</v>
          </cell>
          <cell r="AF77">
            <v>3.29</v>
          </cell>
          <cell r="AH77">
            <v>38473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759583.84499999997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41796973</v>
          </cell>
          <cell r="V78">
            <v>2763938</v>
          </cell>
          <cell r="X78">
            <v>-615779.70000000007</v>
          </cell>
          <cell r="AB78">
            <v>-72925.955999999991</v>
          </cell>
          <cell r="AD78">
            <v>43872205.344000004</v>
          </cell>
          <cell r="AH78">
            <v>2741788</v>
          </cell>
          <cell r="AJ78">
            <v>-635463.11</v>
          </cell>
          <cell r="AN78">
            <v>-75186.038</v>
          </cell>
          <cell r="AP78">
            <v>45903344.196000002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OregonAccel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139123</v>
          </cell>
          <cell r="T81">
            <v>2.02</v>
          </cell>
          <cell r="V81">
            <v>4976</v>
          </cell>
          <cell r="X81">
            <v>0</v>
          </cell>
          <cell r="Z81">
            <v>0</v>
          </cell>
          <cell r="AB81">
            <v>0</v>
          </cell>
          <cell r="AD81">
            <v>144099</v>
          </cell>
          <cell r="AF81">
            <v>2.02</v>
          </cell>
          <cell r="AH81">
            <v>4976</v>
          </cell>
          <cell r="AJ81">
            <v>0</v>
          </cell>
          <cell r="AL81">
            <v>0</v>
          </cell>
          <cell r="AN81">
            <v>0</v>
          </cell>
          <cell r="AP81">
            <v>149075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OregonAccel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120187069</v>
          </cell>
          <cell r="T82">
            <v>2.3199999999999998</v>
          </cell>
          <cell r="V82">
            <v>4793869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124177947.123</v>
          </cell>
          <cell r="AF82">
            <v>2.3199999999999998</v>
          </cell>
          <cell r="AH82">
            <v>4779322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128129941.999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OregonAccel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256907128</v>
          </cell>
          <cell r="T83">
            <v>2.64</v>
          </cell>
          <cell r="V83">
            <v>16616655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267335641.28200001</v>
          </cell>
          <cell r="AF83">
            <v>2.64</v>
          </cell>
          <cell r="AH83">
            <v>16465942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277430287.329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OregonAccel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61697637</v>
          </cell>
          <cell r="T84">
            <v>3.27</v>
          </cell>
          <cell r="V84">
            <v>6164009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66189936.816000007</v>
          </cell>
          <cell r="AF84">
            <v>3.27</v>
          </cell>
          <cell r="AH84">
            <v>6115495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70564902.285000011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OregonAccel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55351231</v>
          </cell>
          <cell r="T85">
            <v>2.2999999999999998</v>
          </cell>
          <cell r="V85">
            <v>2261719</v>
          </cell>
          <cell r="X85">
            <v>-339546.5</v>
          </cell>
          <cell r="Z85">
            <v>-10</v>
          </cell>
          <cell r="AB85">
            <v>-33954.65</v>
          </cell>
          <cell r="AD85">
            <v>57239448.850000001</v>
          </cell>
          <cell r="AF85">
            <v>2.2999999999999998</v>
          </cell>
          <cell r="AH85">
            <v>2253730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59102525.796000004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OregonAccel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1766913</v>
          </cell>
          <cell r="T86">
            <v>2.78</v>
          </cell>
          <cell r="V86">
            <v>100385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1791154.834</v>
          </cell>
          <cell r="AF86">
            <v>2.78</v>
          </cell>
          <cell r="AH86">
            <v>98460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1813471.6680000001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496049101</v>
          </cell>
          <cell r="V87">
            <v>29941613</v>
          </cell>
          <cell r="X87">
            <v>-8105696.3900000006</v>
          </cell>
          <cell r="AB87">
            <v>-1006789.7050000003</v>
          </cell>
          <cell r="AD87">
            <v>516878227.90499997</v>
          </cell>
          <cell r="AH87">
            <v>29717925</v>
          </cell>
          <cell r="AJ87">
            <v>-8366356.8499999978</v>
          </cell>
          <cell r="AN87">
            <v>-1039591.9779999999</v>
          </cell>
          <cell r="AP87">
            <v>537190204.07700002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OregonAccel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61234469</v>
          </cell>
          <cell r="T90">
            <v>2.19</v>
          </cell>
          <cell r="V90">
            <v>2552199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63324509.134000003</v>
          </cell>
          <cell r="AF90">
            <v>2.19</v>
          </cell>
          <cell r="AH90">
            <v>2544297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65392792.076000005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OregonAccel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135241493</v>
          </cell>
          <cell r="T91">
            <v>3.18</v>
          </cell>
          <cell r="V91">
            <v>16721963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149167141.85299999</v>
          </cell>
          <cell r="AF91">
            <v>3.18</v>
          </cell>
          <cell r="AH91">
            <v>16638971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162860868.77099997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OregonAccel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40157262</v>
          </cell>
          <cell r="T92">
            <v>3.08</v>
          </cell>
          <cell r="V92">
            <v>3769326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42806759.848499998</v>
          </cell>
          <cell r="AF92">
            <v>3.08</v>
          </cell>
          <cell r="AH92">
            <v>3738776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45384029.8455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OregonAccel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19902878</v>
          </cell>
          <cell r="T93">
            <v>2.25</v>
          </cell>
          <cell r="V93">
            <v>1042957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20796864.09</v>
          </cell>
          <cell r="AF93">
            <v>2.25</v>
          </cell>
          <cell r="AH93">
            <v>1039844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21681314.588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OregonAccel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880383</v>
          </cell>
          <cell r="T94">
            <v>2.91</v>
          </cell>
          <cell r="V94">
            <v>78442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909671.91799999995</v>
          </cell>
          <cell r="AF94">
            <v>2.91</v>
          </cell>
          <cell r="AH94">
            <v>77142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937660.84699999995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257416485</v>
          </cell>
          <cell r="V95">
            <v>24164887</v>
          </cell>
          <cell r="X95">
            <v>-4051486.9200000018</v>
          </cell>
          <cell r="AB95">
            <v>-524938.23650000023</v>
          </cell>
          <cell r="AD95">
            <v>277004946.84349996</v>
          </cell>
          <cell r="AH95">
            <v>24039030</v>
          </cell>
          <cell r="AJ95">
            <v>-4239615.9300000006</v>
          </cell>
          <cell r="AN95">
            <v>-547694.7860000002</v>
          </cell>
          <cell r="AP95">
            <v>296256666.1275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OregonAccel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4429029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4711790.1500000004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4993516.9230000004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OregonAccel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4473157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4733647.6629999997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4989083.1919999998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OregonAccel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14245955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15063736.3375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15860254.913999999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OregonAccel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3310415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3525886.5890000002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3740490.3620000002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OregonAccel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185792</v>
          </cell>
          <cell r="T105">
            <v>2.0299999999999998</v>
          </cell>
          <cell r="V105">
            <v>5707</v>
          </cell>
          <cell r="X105">
            <v>0</v>
          </cell>
          <cell r="Z105">
            <v>0</v>
          </cell>
          <cell r="AB105">
            <v>0</v>
          </cell>
          <cell r="AD105">
            <v>191499</v>
          </cell>
          <cell r="AF105">
            <v>2.0299999999999998</v>
          </cell>
          <cell r="AH105">
            <v>5707</v>
          </cell>
          <cell r="AJ105">
            <v>0</v>
          </cell>
          <cell r="AL105">
            <v>0</v>
          </cell>
          <cell r="AN105">
            <v>0</v>
          </cell>
          <cell r="AP105">
            <v>197206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OregonAccel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91818813</v>
          </cell>
          <cell r="T106">
            <v>2.52</v>
          </cell>
          <cell r="V106">
            <v>3528742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94757872.34799999</v>
          </cell>
          <cell r="AF106">
            <v>2.52</v>
          </cell>
          <cell r="AH106">
            <v>3517141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97667794.696999997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OregonAccel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323560796</v>
          </cell>
          <cell r="T107">
            <v>3.11</v>
          </cell>
          <cell r="V107">
            <v>20909367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337800472.44499999</v>
          </cell>
          <cell r="AF107">
            <v>3.11</v>
          </cell>
          <cell r="AH107">
            <v>20718196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351665032.458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OregonAccel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74934854</v>
          </cell>
          <cell r="T108">
            <v>3.58</v>
          </cell>
          <cell r="V108">
            <v>6246814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79438586.101500005</v>
          </cell>
          <cell r="AF108">
            <v>3.58</v>
          </cell>
          <cell r="AH108">
            <v>6191538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83821974.0185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OregonAccel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37090450</v>
          </cell>
          <cell r="T109">
            <v>2.36</v>
          </cell>
          <cell r="V109">
            <v>1386796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38213687.100000001</v>
          </cell>
          <cell r="AF109">
            <v>2.36</v>
          </cell>
          <cell r="AH109">
            <v>1381020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39319834.304000005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OregonAccel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1983345</v>
          </cell>
          <cell r="T110">
            <v>2.86</v>
          </cell>
          <cell r="V110">
            <v>105458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2010437.1410000001</v>
          </cell>
          <cell r="AF110">
            <v>2.86</v>
          </cell>
          <cell r="AH110">
            <v>103420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2035491.2819999999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529574050</v>
          </cell>
          <cell r="V111">
            <v>32182884</v>
          </cell>
          <cell r="X111">
            <v>-8343521.1699999999</v>
          </cell>
          <cell r="AB111">
            <v>-1000858.6945000001</v>
          </cell>
          <cell r="AD111">
            <v>552412554.13550007</v>
          </cell>
          <cell r="AH111">
            <v>31917022</v>
          </cell>
          <cell r="AJ111">
            <v>-8591099.9100000001</v>
          </cell>
          <cell r="AN111">
            <v>-1031143.466</v>
          </cell>
          <cell r="AP111">
            <v>574707332.75949991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OregonAccel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10834</v>
          </cell>
          <cell r="T114">
            <v>1.45</v>
          </cell>
          <cell r="V114">
            <v>218</v>
          </cell>
          <cell r="X114">
            <v>0</v>
          </cell>
          <cell r="Z114">
            <v>0</v>
          </cell>
          <cell r="AB114">
            <v>0</v>
          </cell>
          <cell r="AD114">
            <v>11052</v>
          </cell>
          <cell r="AF114">
            <v>1.45</v>
          </cell>
          <cell r="AH114">
            <v>218</v>
          </cell>
          <cell r="AJ114">
            <v>0</v>
          </cell>
          <cell r="AL114">
            <v>0</v>
          </cell>
          <cell r="AN114">
            <v>0</v>
          </cell>
          <cell r="AP114">
            <v>11270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OregonAccel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36847529</v>
          </cell>
          <cell r="T115">
            <v>2.65</v>
          </cell>
          <cell r="V115">
            <v>1863170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38474322.743000001</v>
          </cell>
          <cell r="AF115">
            <v>2.65</v>
          </cell>
          <cell r="AH115">
            <v>1858276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40088775.813000001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OregonAccel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133462888</v>
          </cell>
          <cell r="T116">
            <v>2.86</v>
          </cell>
          <cell r="V116">
            <v>12635908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143293008.18000001</v>
          </cell>
          <cell r="AF116">
            <v>2.86</v>
          </cell>
          <cell r="AH116">
            <v>12561388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152927871.93099999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OregonAccel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29921921</v>
          </cell>
          <cell r="T117">
            <v>3.1</v>
          </cell>
          <cell r="V117">
            <v>2357877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31555082.9155</v>
          </cell>
          <cell r="AF117">
            <v>3.1</v>
          </cell>
          <cell r="AH117">
            <v>2337985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33141904.9355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OregonAccel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11894897</v>
          </cell>
          <cell r="T118">
            <v>2.4500000000000002</v>
          </cell>
          <cell r="V118">
            <v>562673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12368376.522</v>
          </cell>
          <cell r="AF118">
            <v>2.4500000000000002</v>
          </cell>
          <cell r="AH118">
            <v>560642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12835883.953000002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OregonAccel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636611</v>
          </cell>
          <cell r="T119">
            <v>2.65</v>
          </cell>
          <cell r="V119">
            <v>52836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650765.071</v>
          </cell>
          <cell r="AF119">
            <v>2.65</v>
          </cell>
          <cell r="AH119">
            <v>51904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663987.14199999999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212774680</v>
          </cell>
          <cell r="V120">
            <v>17472682</v>
          </cell>
          <cell r="X120">
            <v>-3478981.49</v>
          </cell>
          <cell r="AB120">
            <v>-415773.07849999995</v>
          </cell>
          <cell r="AD120">
            <v>226352607.43150005</v>
          </cell>
          <cell r="AH120">
            <v>17370413</v>
          </cell>
          <cell r="AJ120">
            <v>-3621051.0700000003</v>
          </cell>
          <cell r="AN120">
            <v>-432275.58699999994</v>
          </cell>
          <cell r="AP120">
            <v>239669693.77449998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OregonAccel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96086</v>
          </cell>
          <cell r="T123">
            <v>2.34</v>
          </cell>
          <cell r="V123">
            <v>3856</v>
          </cell>
          <cell r="X123">
            <v>0</v>
          </cell>
          <cell r="Z123">
            <v>0</v>
          </cell>
          <cell r="AB123">
            <v>0</v>
          </cell>
          <cell r="AD123">
            <v>99942</v>
          </cell>
          <cell r="AF123">
            <v>2.34</v>
          </cell>
          <cell r="AH123">
            <v>3856</v>
          </cell>
          <cell r="AJ123">
            <v>0</v>
          </cell>
          <cell r="AL123">
            <v>0</v>
          </cell>
          <cell r="AN123">
            <v>0</v>
          </cell>
          <cell r="AP123">
            <v>103798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OregonAccel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29076504</v>
          </cell>
          <cell r="T124">
            <v>2.4500000000000002</v>
          </cell>
          <cell r="V124">
            <v>1255361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30128174.539000001</v>
          </cell>
          <cell r="AF124">
            <v>2.4500000000000002</v>
          </cell>
          <cell r="AH124">
            <v>1251465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31169821.280999999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OregonAccel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95288250</v>
          </cell>
          <cell r="T125">
            <v>2.86</v>
          </cell>
          <cell r="V125">
            <v>8574489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101533450.26900001</v>
          </cell>
          <cell r="AF125">
            <v>2.86</v>
          </cell>
          <cell r="AH125">
            <v>8512903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107638234.479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OregonAccel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22024839</v>
          </cell>
          <cell r="T126">
            <v>2.87</v>
          </cell>
          <cell r="V126">
            <v>1829355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23145915.577999998</v>
          </cell>
          <cell r="AF126">
            <v>2.87</v>
          </cell>
          <cell r="AH126">
            <v>1811523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24236670.431499999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OregonAccel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12378882</v>
          </cell>
          <cell r="T127">
            <v>2.31</v>
          </cell>
          <cell r="V127">
            <v>648785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12932159.620999999</v>
          </cell>
          <cell r="AF127">
            <v>2.31</v>
          </cell>
          <cell r="AH127">
            <v>646728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13478486.253999999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OregonAccel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269710</v>
          </cell>
          <cell r="T128">
            <v>3.95</v>
          </cell>
          <cell r="V128">
            <v>48279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298506.93300000002</v>
          </cell>
          <cell r="AF128">
            <v>3.95</v>
          </cell>
          <cell r="AH128">
            <v>47580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326604.86599999998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159134271</v>
          </cell>
          <cell r="V129">
            <v>12360125</v>
          </cell>
          <cell r="X129">
            <v>-2994650.32</v>
          </cell>
          <cell r="AB129">
            <v>-361596.74</v>
          </cell>
          <cell r="AD129">
            <v>168138148.94</v>
          </cell>
          <cell r="AH129">
            <v>12274055</v>
          </cell>
          <cell r="AJ129">
            <v>-3086337.41</v>
          </cell>
          <cell r="AN129">
            <v>-372251.21850000002</v>
          </cell>
          <cell r="AP129">
            <v>176953615.31149998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2577641952</v>
          </cell>
          <cell r="V131">
            <v>181148582</v>
          </cell>
          <cell r="X131">
            <v>-41152696.74000001</v>
          </cell>
          <cell r="AB131">
            <v>-5057150.0830000006</v>
          </cell>
          <cell r="AD131">
            <v>2712580687.177</v>
          </cell>
          <cell r="AH131">
            <v>220340978</v>
          </cell>
          <cell r="AJ131">
            <v>-42569201.579999983</v>
          </cell>
          <cell r="AN131">
            <v>-5228588.4354999997</v>
          </cell>
          <cell r="AP131">
            <v>2885123875.1615009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OregonAccel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OregonAccel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OregonAccel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OregonAccel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OregonAccel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OregonAccel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OregonAccel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OregonAccel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2592798020</v>
          </cell>
          <cell r="V144">
            <v>181148582</v>
          </cell>
          <cell r="X144">
            <v>-41152696.74000001</v>
          </cell>
          <cell r="AB144">
            <v>-5057150.0830000006</v>
          </cell>
          <cell r="AD144">
            <v>2727736755.177</v>
          </cell>
          <cell r="AH144">
            <v>220340978</v>
          </cell>
          <cell r="AJ144">
            <v>-42569201.579999983</v>
          </cell>
          <cell r="AN144">
            <v>-5228588.4354999997</v>
          </cell>
          <cell r="AP144">
            <v>2900279943.1615009</v>
          </cell>
        </row>
        <row r="145">
          <cell r="A145">
            <v>0</v>
          </cell>
        </row>
        <row r="146">
          <cell r="A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851"/>
  <sheetViews>
    <sheetView tabSelected="1" view="pageBreakPreview" topLeftCell="D1" zoomScale="70" zoomScaleNormal="85" zoomScaleSheetLayoutView="70" workbookViewId="0">
      <pane ySplit="11" topLeftCell="A289" activePane="bottomLeft" state="frozen"/>
      <selection pane="bottomLeft" activeCell="A12" sqref="A12"/>
    </sheetView>
  </sheetViews>
  <sheetFormatPr defaultColWidth="9.109375" defaultRowHeight="13.2" x14ac:dyDescent="0.25"/>
  <cols>
    <col min="1" max="1" width="3.88671875" style="6" customWidth="1"/>
    <col min="2" max="2" width="8.88671875" style="3" customWidth="1"/>
    <col min="3" max="3" width="44.44140625" style="4" customWidth="1"/>
    <col min="4" max="4" width="21.44140625" style="28" bestFit="1" customWidth="1"/>
    <col min="5" max="5" width="2.6640625" style="4" customWidth="1"/>
    <col min="6" max="6" width="12.6640625" style="69" bestFit="1" customWidth="1"/>
    <col min="7" max="7" width="2.6640625" style="69" customWidth="1"/>
    <col min="8" max="8" width="10.6640625" style="6" bestFit="1" customWidth="1"/>
    <col min="9" max="9" width="2.6640625" style="6" customWidth="1"/>
    <col min="10" max="10" width="9.88671875" style="70" bestFit="1" customWidth="1"/>
    <col min="11" max="11" width="2.6640625" style="4" customWidth="1"/>
    <col min="12" max="12" width="15" style="7" bestFit="1" customWidth="1"/>
    <col min="13" max="13" width="2.6640625" style="84" customWidth="1"/>
    <col min="14" max="14" width="15.109375" style="100" customWidth="1"/>
    <col min="15" max="15" width="2.5546875" style="4" customWidth="1"/>
    <col min="16" max="17" width="20.5546875" style="4" customWidth="1"/>
    <col min="18" max="18" width="21.44140625" style="4" bestFit="1" customWidth="1"/>
    <col min="19" max="19" width="16.5546875" style="4" bestFit="1" customWidth="1"/>
    <col min="20" max="20" width="5" style="4" customWidth="1"/>
    <col min="21" max="21" width="13" style="4" bestFit="1" customWidth="1"/>
    <col min="22" max="22" width="26" style="4" bestFit="1" customWidth="1"/>
    <col min="23" max="23" width="4.88671875" style="4" customWidth="1"/>
    <col min="24" max="16384" width="9.109375" style="4"/>
  </cols>
  <sheetData>
    <row r="1" spans="1:23" s="45" customFormat="1" x14ac:dyDescent="0.25">
      <c r="A1" s="44" t="s">
        <v>0</v>
      </c>
      <c r="C1" s="46"/>
      <c r="D1" s="49"/>
      <c r="E1" s="46"/>
      <c r="F1" s="46"/>
      <c r="G1" s="46"/>
      <c r="H1" s="46"/>
      <c r="I1" s="46"/>
      <c r="J1" s="48"/>
      <c r="K1" s="46"/>
      <c r="L1" s="49"/>
      <c r="M1" s="50"/>
      <c r="N1" s="51"/>
    </row>
    <row r="2" spans="1:23" s="45" customFormat="1" x14ac:dyDescent="0.25">
      <c r="A2" s="44" t="s">
        <v>191</v>
      </c>
      <c r="C2" s="46"/>
      <c r="D2" s="49"/>
      <c r="E2" s="46"/>
      <c r="F2" s="46"/>
      <c r="G2" s="46"/>
      <c r="H2" s="46"/>
      <c r="I2" s="46"/>
      <c r="J2" s="48"/>
      <c r="K2" s="46"/>
      <c r="L2" s="49"/>
      <c r="M2" s="50"/>
      <c r="N2" s="51"/>
    </row>
    <row r="3" spans="1:23" s="44" customFormat="1" x14ac:dyDescent="0.25">
      <c r="A3" s="44" t="s">
        <v>1</v>
      </c>
      <c r="D3" s="102"/>
      <c r="L3" s="102"/>
    </row>
    <row r="4" spans="1:23" s="44" customFormat="1" x14ac:dyDescent="0.25">
      <c r="A4" s="44" t="s">
        <v>2</v>
      </c>
      <c r="D4" s="102"/>
      <c r="L4" s="102"/>
    </row>
    <row r="5" spans="1:23" s="45" customFormat="1" x14ac:dyDescent="0.25">
      <c r="A5" s="52"/>
      <c r="B5" s="47"/>
      <c r="C5" s="46"/>
      <c r="D5" s="49"/>
      <c r="E5" s="46"/>
      <c r="F5" s="46"/>
      <c r="G5" s="46"/>
      <c r="H5" s="46"/>
      <c r="I5" s="46"/>
      <c r="J5" s="48"/>
      <c r="K5" s="47"/>
      <c r="L5" s="49"/>
      <c r="M5" s="50"/>
      <c r="N5" s="51"/>
      <c r="O5" s="1"/>
      <c r="P5" s="2"/>
      <c r="Q5" s="2"/>
      <c r="R5" s="2"/>
      <c r="S5" s="2"/>
    </row>
    <row r="6" spans="1:23" x14ac:dyDescent="0.25">
      <c r="F6" s="4"/>
      <c r="G6" s="4"/>
      <c r="H6" s="4"/>
      <c r="I6" s="4"/>
      <c r="J6" s="4"/>
      <c r="M6" s="4"/>
      <c r="N6" s="4"/>
      <c r="P6" s="101"/>
      <c r="Q6" s="101"/>
      <c r="R6" s="101"/>
      <c r="S6" s="101"/>
    </row>
    <row r="7" spans="1:23" x14ac:dyDescent="0.25">
      <c r="F7" s="53" t="s">
        <v>219</v>
      </c>
      <c r="G7" s="54"/>
      <c r="H7" s="54"/>
      <c r="I7" s="54"/>
      <c r="J7" s="55"/>
      <c r="K7" s="56"/>
      <c r="L7" s="57"/>
      <c r="M7" s="58"/>
      <c r="N7" s="59"/>
      <c r="O7" s="3"/>
      <c r="P7" s="25"/>
      <c r="Q7" s="25"/>
      <c r="R7" s="25"/>
      <c r="S7" s="25"/>
    </row>
    <row r="8" spans="1:23" x14ac:dyDescent="0.25">
      <c r="B8" s="8"/>
      <c r="C8" s="6"/>
      <c r="D8" s="25"/>
      <c r="E8" s="10"/>
      <c r="F8" s="10" t="s">
        <v>3</v>
      </c>
      <c r="G8" s="6"/>
      <c r="H8" s="10"/>
      <c r="I8" s="10"/>
      <c r="J8" s="11" t="s">
        <v>4</v>
      </c>
      <c r="K8" s="8"/>
      <c r="L8" s="49" t="s">
        <v>5</v>
      </c>
      <c r="M8" s="12"/>
      <c r="N8" s="13"/>
      <c r="O8" s="12"/>
      <c r="P8" s="25"/>
      <c r="Q8" s="25"/>
      <c r="R8" s="25"/>
      <c r="S8" s="25"/>
    </row>
    <row r="9" spans="1:23" x14ac:dyDescent="0.25">
      <c r="B9" s="8"/>
      <c r="C9" s="6"/>
      <c r="D9" s="25" t="s">
        <v>6</v>
      </c>
      <c r="E9" s="10"/>
      <c r="F9" s="10" t="s">
        <v>7</v>
      </c>
      <c r="G9" s="60"/>
      <c r="H9" s="10" t="s">
        <v>8</v>
      </c>
      <c r="I9" s="10"/>
      <c r="J9" s="11" t="s">
        <v>9</v>
      </c>
      <c r="K9" s="8"/>
      <c r="L9" s="104" t="s">
        <v>10</v>
      </c>
      <c r="M9" s="14"/>
      <c r="N9" s="15" t="s">
        <v>11</v>
      </c>
      <c r="O9" s="16"/>
      <c r="P9" s="159" t="s">
        <v>214</v>
      </c>
      <c r="Q9" s="159"/>
      <c r="R9" s="159"/>
      <c r="S9" s="159"/>
    </row>
    <row r="10" spans="1:23" ht="14.4" x14ac:dyDescent="0.3">
      <c r="B10" s="17"/>
      <c r="C10" s="18" t="s">
        <v>12</v>
      </c>
      <c r="D10" s="153" t="s">
        <v>13</v>
      </c>
      <c r="E10" s="10"/>
      <c r="F10" s="19" t="s">
        <v>14</v>
      </c>
      <c r="G10" s="61"/>
      <c r="H10" s="19" t="s">
        <v>15</v>
      </c>
      <c r="I10" s="10"/>
      <c r="J10" s="20" t="s">
        <v>16</v>
      </c>
      <c r="K10" s="17"/>
      <c r="L10" s="153" t="s">
        <v>17</v>
      </c>
      <c r="M10" s="10"/>
      <c r="N10" s="21" t="s">
        <v>18</v>
      </c>
      <c r="O10" s="22"/>
      <c r="P10" s="139" t="s">
        <v>215</v>
      </c>
      <c r="Q10" s="139" t="s">
        <v>216</v>
      </c>
      <c r="R10" s="139" t="s">
        <v>217</v>
      </c>
      <c r="S10" s="139" t="s">
        <v>218</v>
      </c>
      <c r="U10" s="140" t="s">
        <v>224</v>
      </c>
      <c r="V10" s="140" t="s">
        <v>192</v>
      </c>
    </row>
    <row r="11" spans="1:23" s="62" customFormat="1" x14ac:dyDescent="0.25">
      <c r="B11" s="23"/>
      <c r="C11" s="24">
        <v>-1</v>
      </c>
      <c r="D11" s="25">
        <v>-2</v>
      </c>
      <c r="E11" s="11"/>
      <c r="F11" s="62">
        <v>-3</v>
      </c>
      <c r="H11" s="11">
        <v>-4</v>
      </c>
      <c r="I11" s="11"/>
      <c r="J11" s="11">
        <v>-5</v>
      </c>
      <c r="K11" s="23"/>
      <c r="L11" s="11">
        <v>-6</v>
      </c>
      <c r="M11" s="11"/>
      <c r="N11" s="11">
        <v>-7</v>
      </c>
      <c r="O11" s="11"/>
      <c r="P11" s="25"/>
      <c r="Q11" s="25"/>
      <c r="R11" s="25"/>
      <c r="S11" s="25"/>
    </row>
    <row r="12" spans="1:23" x14ac:dyDescent="0.25">
      <c r="B12" s="8"/>
      <c r="C12" s="35"/>
      <c r="D12" s="42"/>
      <c r="E12" s="6"/>
      <c r="F12" s="42"/>
      <c r="G12" s="42"/>
      <c r="J12" s="63"/>
      <c r="K12" s="6"/>
      <c r="L12" s="42"/>
      <c r="M12" s="32"/>
      <c r="N12" s="64"/>
    </row>
    <row r="13" spans="1:23" x14ac:dyDescent="0.25">
      <c r="B13" s="65" t="s">
        <v>19</v>
      </c>
      <c r="C13" s="66"/>
      <c r="E13" s="6"/>
      <c r="F13" s="28"/>
      <c r="G13" s="28"/>
      <c r="J13" s="63"/>
      <c r="K13" s="6"/>
      <c r="L13" s="42"/>
      <c r="M13" s="32"/>
      <c r="N13" s="64"/>
    </row>
    <row r="14" spans="1:23" x14ac:dyDescent="0.25">
      <c r="B14" s="65"/>
      <c r="C14" s="66"/>
      <c r="E14" s="6"/>
      <c r="F14" s="28"/>
      <c r="G14" s="28"/>
      <c r="J14" s="63"/>
      <c r="K14" s="6"/>
      <c r="L14" s="42"/>
      <c r="M14" s="32"/>
      <c r="N14" s="64"/>
    </row>
    <row r="15" spans="1:23" x14ac:dyDescent="0.25">
      <c r="B15" s="8"/>
      <c r="C15" s="34" t="s">
        <v>33</v>
      </c>
      <c r="E15" s="6"/>
      <c r="F15" s="42"/>
      <c r="G15" s="28"/>
      <c r="J15" s="63"/>
      <c r="K15" s="6"/>
      <c r="L15" s="28"/>
      <c r="M15" s="32"/>
      <c r="N15" s="33"/>
      <c r="O15" s="6"/>
      <c r="P15" s="87"/>
      <c r="Q15" s="87"/>
      <c r="R15" s="87"/>
      <c r="S15" s="134"/>
      <c r="T15" s="6"/>
      <c r="U15" s="6"/>
      <c r="V15" s="6"/>
      <c r="W15" s="6"/>
    </row>
    <row r="16" spans="1:23" x14ac:dyDescent="0.25">
      <c r="B16" s="8">
        <v>311</v>
      </c>
      <c r="C16" s="35" t="s">
        <v>22</v>
      </c>
      <c r="D16" s="26">
        <v>58645567.130000003</v>
      </c>
      <c r="E16" s="6"/>
      <c r="F16" s="36">
        <v>53692</v>
      </c>
      <c r="G16" s="26"/>
      <c r="H16" s="36" t="s">
        <v>23</v>
      </c>
      <c r="J16" s="37">
        <v>-6</v>
      </c>
      <c r="K16" s="6"/>
      <c r="L16" s="26">
        <v>1102381</v>
      </c>
      <c r="M16" s="32"/>
      <c r="N16" s="38">
        <v>1.88</v>
      </c>
      <c r="O16" s="6"/>
      <c r="P16" s="130">
        <v>33889.886235421058</v>
      </c>
      <c r="Q16" s="130"/>
      <c r="R16" s="130">
        <v>31288.292317502917</v>
      </c>
      <c r="S16" s="130">
        <f t="shared" ref="S16:S22" si="0">SUM(P16:R16)</f>
        <v>65178.178552923971</v>
      </c>
      <c r="T16" s="6"/>
      <c r="U16" s="72" t="s">
        <v>193</v>
      </c>
      <c r="V16" s="73">
        <v>0.22239647101368937</v>
      </c>
      <c r="W16" s="6"/>
    </row>
    <row r="17" spans="2:24" x14ac:dyDescent="0.25">
      <c r="B17" s="8">
        <v>312</v>
      </c>
      <c r="C17" s="35" t="s">
        <v>24</v>
      </c>
      <c r="D17" s="26">
        <v>117788667.31</v>
      </c>
      <c r="E17" s="6"/>
      <c r="F17" s="36">
        <v>53692</v>
      </c>
      <c r="G17" s="26"/>
      <c r="H17" s="36" t="s">
        <v>25</v>
      </c>
      <c r="J17" s="37">
        <v>-6</v>
      </c>
      <c r="K17" s="6"/>
      <c r="L17" s="26">
        <v>2634729</v>
      </c>
      <c r="M17" s="32"/>
      <c r="N17" s="38">
        <v>2.2400000000000002</v>
      </c>
      <c r="O17" s="6"/>
      <c r="P17" s="130">
        <v>139092.98007314972</v>
      </c>
      <c r="Q17" s="130"/>
      <c r="R17" s="130">
        <v>53924.694723160275</v>
      </c>
      <c r="S17" s="130">
        <f t="shared" si="0"/>
        <v>193017.67479630999</v>
      </c>
      <c r="T17" s="6"/>
      <c r="U17" s="72" t="s">
        <v>193</v>
      </c>
      <c r="V17" s="73">
        <v>0.22239647101368937</v>
      </c>
      <c r="W17" s="6"/>
    </row>
    <row r="18" spans="2:24" x14ac:dyDescent="0.25">
      <c r="B18" s="8">
        <v>314</v>
      </c>
      <c r="C18" s="35" t="s">
        <v>26</v>
      </c>
      <c r="D18" s="26">
        <v>34006214.119999997</v>
      </c>
      <c r="E18" s="6"/>
      <c r="F18" s="36">
        <v>53692</v>
      </c>
      <c r="G18" s="26"/>
      <c r="H18" s="36" t="s">
        <v>27</v>
      </c>
      <c r="J18" s="37">
        <v>-8</v>
      </c>
      <c r="K18" s="6"/>
      <c r="L18" s="26">
        <v>889007</v>
      </c>
      <c r="M18" s="32"/>
      <c r="N18" s="38">
        <v>2.61</v>
      </c>
      <c r="O18" s="6"/>
      <c r="P18" s="130">
        <v>42128.118711181152</v>
      </c>
      <c r="Q18" s="130"/>
      <c r="R18" s="130">
        <v>14914.574535591049</v>
      </c>
      <c r="S18" s="130">
        <f t="shared" si="0"/>
        <v>57042.6932467722</v>
      </c>
      <c r="T18" s="6"/>
      <c r="U18" s="72" t="s">
        <v>193</v>
      </c>
      <c r="V18" s="73">
        <v>0.22239647101368937</v>
      </c>
      <c r="W18" s="6"/>
    </row>
    <row r="19" spans="2:24" x14ac:dyDescent="0.25">
      <c r="B19" s="8">
        <v>315</v>
      </c>
      <c r="C19" s="35" t="s">
        <v>28</v>
      </c>
      <c r="D19" s="26">
        <v>8893886.2200000007</v>
      </c>
      <c r="E19" s="6"/>
      <c r="F19" s="36">
        <v>53692</v>
      </c>
      <c r="G19" s="26"/>
      <c r="H19" s="36" t="s">
        <v>29</v>
      </c>
      <c r="J19" s="37">
        <v>-5</v>
      </c>
      <c r="K19" s="6"/>
      <c r="L19" s="26">
        <v>162961</v>
      </c>
      <c r="M19" s="32"/>
      <c r="N19" s="38">
        <v>1.83</v>
      </c>
      <c r="O19" s="6"/>
      <c r="P19" s="130">
        <v>3827.8880590876215</v>
      </c>
      <c r="Q19" s="130"/>
      <c r="R19" s="130">
        <v>6502.6504159692631</v>
      </c>
      <c r="S19" s="130">
        <f t="shared" si="0"/>
        <v>10330.538475056885</v>
      </c>
      <c r="T19" s="6"/>
      <c r="U19" s="72" t="s">
        <v>193</v>
      </c>
      <c r="V19" s="73">
        <v>0.22239647101368937</v>
      </c>
      <c r="W19" s="6"/>
    </row>
    <row r="20" spans="2:24" x14ac:dyDescent="0.25">
      <c r="B20" s="8">
        <v>316</v>
      </c>
      <c r="C20" s="35" t="s">
        <v>30</v>
      </c>
      <c r="D20" s="26">
        <v>2124534.92</v>
      </c>
      <c r="E20" s="6"/>
      <c r="F20" s="36">
        <v>53692</v>
      </c>
      <c r="G20" s="26"/>
      <c r="H20" s="36" t="s">
        <v>31</v>
      </c>
      <c r="J20" s="37">
        <v>-7</v>
      </c>
      <c r="K20" s="6"/>
      <c r="L20" s="26">
        <v>61662</v>
      </c>
      <c r="M20" s="32"/>
      <c r="N20" s="38">
        <v>2.9</v>
      </c>
      <c r="O20" s="6"/>
      <c r="P20" s="130">
        <v>3539.8846291248938</v>
      </c>
      <c r="Q20" s="130"/>
      <c r="R20" s="130">
        <v>1432.4556697991732</v>
      </c>
      <c r="S20" s="130">
        <f t="shared" si="0"/>
        <v>4972.3402989240667</v>
      </c>
      <c r="T20" s="6"/>
      <c r="U20" s="72" t="s">
        <v>193</v>
      </c>
      <c r="V20" s="73">
        <v>0.22239647101368937</v>
      </c>
      <c r="W20" s="6"/>
    </row>
    <row r="21" spans="2:24" x14ac:dyDescent="0.25">
      <c r="B21" s="8"/>
      <c r="C21" s="35" t="s">
        <v>32</v>
      </c>
      <c r="D21" s="26"/>
      <c r="E21" s="6"/>
      <c r="F21" s="36"/>
      <c r="G21" s="26"/>
      <c r="H21" s="36"/>
      <c r="J21" s="37"/>
      <c r="K21" s="6"/>
      <c r="L21" s="26">
        <v>-2293038.2999999998</v>
      </c>
      <c r="M21" s="32"/>
      <c r="N21" s="38"/>
      <c r="O21" s="6"/>
      <c r="P21" s="130">
        <v>0</v>
      </c>
      <c r="Q21" s="130"/>
      <c r="R21" s="130">
        <v>-509963.62581922952</v>
      </c>
      <c r="S21" s="130">
        <f t="shared" si="0"/>
        <v>-509963.62581922952</v>
      </c>
      <c r="T21" s="6"/>
      <c r="U21" s="72" t="s">
        <v>193</v>
      </c>
      <c r="V21" s="73">
        <v>0.22239647101368937</v>
      </c>
      <c r="W21" s="6"/>
    </row>
    <row r="22" spans="2:24" x14ac:dyDescent="0.25">
      <c r="B22" s="8"/>
      <c r="C22" s="67" t="s">
        <v>34</v>
      </c>
      <c r="D22" s="27">
        <f>SUM(D16:D21)</f>
        <v>221458869.69999999</v>
      </c>
      <c r="E22" s="39"/>
      <c r="F22" s="68"/>
      <c r="G22" s="26"/>
      <c r="J22" s="63"/>
      <c r="K22" s="39"/>
      <c r="L22" s="27">
        <f>SUM(L16:L21)</f>
        <v>2557701.7000000002</v>
      </c>
      <c r="M22" s="32"/>
      <c r="N22" s="33">
        <v>1.1499999999999999</v>
      </c>
      <c r="O22" s="6"/>
      <c r="P22" s="132">
        <f>SUM(P16:P21)</f>
        <v>222478.75770796445</v>
      </c>
      <c r="Q22" s="132"/>
      <c r="R22" s="132">
        <f>SUM(R16:R21)</f>
        <v>-401900.95815720683</v>
      </c>
      <c r="S22" s="132">
        <f t="shared" si="0"/>
        <v>-179422.20044924237</v>
      </c>
      <c r="T22" s="6"/>
      <c r="U22" s="6"/>
      <c r="V22" s="6"/>
      <c r="W22" s="6"/>
    </row>
    <row r="23" spans="2:24" x14ac:dyDescent="0.25">
      <c r="B23" s="8"/>
      <c r="C23" s="35"/>
      <c r="E23" s="6"/>
      <c r="F23" s="42"/>
      <c r="G23" s="28"/>
      <c r="J23" s="63"/>
      <c r="K23" s="6"/>
      <c r="L23" s="28"/>
      <c r="M23" s="32"/>
      <c r="N23" s="33"/>
      <c r="O23" s="6"/>
      <c r="P23" s="28"/>
      <c r="Q23" s="28"/>
      <c r="R23" s="28"/>
      <c r="S23" s="28"/>
      <c r="T23" s="6"/>
      <c r="U23" s="6"/>
      <c r="V23" s="6"/>
      <c r="W23" s="6"/>
    </row>
    <row r="24" spans="2:24" x14ac:dyDescent="0.25">
      <c r="B24" s="8"/>
      <c r="C24" s="35"/>
      <c r="E24" s="6"/>
      <c r="F24" s="42"/>
      <c r="G24" s="28"/>
      <c r="J24" s="63"/>
      <c r="K24" s="6"/>
      <c r="L24" s="28"/>
      <c r="M24" s="32"/>
      <c r="N24" s="33"/>
      <c r="O24" s="6"/>
      <c r="P24" s="87"/>
      <c r="Q24" s="87"/>
      <c r="R24" s="87"/>
      <c r="S24" s="87"/>
      <c r="T24" s="6"/>
      <c r="U24" s="87"/>
      <c r="V24" s="87"/>
      <c r="W24" s="6"/>
    </row>
    <row r="25" spans="2:24" x14ac:dyDescent="0.25">
      <c r="B25" s="8"/>
      <c r="C25" s="34" t="s">
        <v>35</v>
      </c>
      <c r="E25" s="6"/>
      <c r="F25" s="42"/>
      <c r="G25" s="28"/>
      <c r="J25" s="63"/>
      <c r="K25" s="6"/>
      <c r="L25" s="28"/>
      <c r="M25" s="32"/>
      <c r="N25" s="33"/>
      <c r="O25" s="6"/>
      <c r="P25" s="87"/>
      <c r="Q25" s="87"/>
      <c r="R25" s="87"/>
      <c r="S25" s="87"/>
      <c r="T25" s="6"/>
      <c r="U25" s="87"/>
      <c r="V25" s="87"/>
      <c r="W25" s="6"/>
    </row>
    <row r="26" spans="2:24" x14ac:dyDescent="0.25">
      <c r="B26" s="8">
        <v>311</v>
      </c>
      <c r="C26" s="35" t="s">
        <v>22</v>
      </c>
      <c r="D26" s="26">
        <v>5711884.8499999996</v>
      </c>
      <c r="E26" s="6"/>
      <c r="F26" s="36">
        <v>42369</v>
      </c>
      <c r="G26" s="26"/>
      <c r="H26" s="36" t="s">
        <v>23</v>
      </c>
      <c r="J26" s="37">
        <v>0</v>
      </c>
      <c r="K26" s="6"/>
      <c r="L26" s="26">
        <v>366557</v>
      </c>
      <c r="M26" s="32"/>
      <c r="N26" s="38">
        <v>6.42</v>
      </c>
      <c r="O26" s="6"/>
      <c r="P26" s="130">
        <v>-6823.7909201130306</v>
      </c>
      <c r="Q26" s="130"/>
      <c r="R26" s="130">
        <v>22542.99588783161</v>
      </c>
      <c r="S26" s="130">
        <f t="shared" ref="S26:S30" si="1">SUM(P26:R26)</f>
        <v>15719.204967718579</v>
      </c>
      <c r="T26" s="6"/>
      <c r="U26" s="87" t="s">
        <v>193</v>
      </c>
      <c r="V26" s="133">
        <v>0.22239647101368937</v>
      </c>
      <c r="W26" s="6"/>
      <c r="X26" s="105"/>
    </row>
    <row r="27" spans="2:24" x14ac:dyDescent="0.25">
      <c r="B27" s="8">
        <v>312</v>
      </c>
      <c r="C27" s="35" t="s">
        <v>24</v>
      </c>
      <c r="D27" s="26">
        <v>5717447.0800000001</v>
      </c>
      <c r="E27" s="6"/>
      <c r="F27" s="36">
        <v>42369</v>
      </c>
      <c r="G27" s="26"/>
      <c r="H27" s="36" t="s">
        <v>25</v>
      </c>
      <c r="J27" s="37">
        <v>0</v>
      </c>
      <c r="K27" s="6"/>
      <c r="L27" s="26">
        <v>372396</v>
      </c>
      <c r="M27" s="32"/>
      <c r="N27" s="38">
        <v>6.51</v>
      </c>
      <c r="O27" s="6"/>
      <c r="P27" s="130">
        <v>-6576.2636478747945</v>
      </c>
      <c r="Q27" s="130"/>
      <c r="R27" s="130">
        <v>22639.960749193579</v>
      </c>
      <c r="S27" s="130">
        <f t="shared" si="1"/>
        <v>16063.697101318783</v>
      </c>
      <c r="T27" s="6"/>
      <c r="U27" s="87" t="s">
        <v>193</v>
      </c>
      <c r="V27" s="133">
        <v>0.22239647101368937</v>
      </c>
      <c r="W27" s="6"/>
    </row>
    <row r="28" spans="2:24" x14ac:dyDescent="0.25">
      <c r="B28" s="8">
        <v>314</v>
      </c>
      <c r="C28" s="35" t="s">
        <v>26</v>
      </c>
      <c r="D28" s="26">
        <v>18302388.07</v>
      </c>
      <c r="E28" s="6"/>
      <c r="F28" s="36">
        <v>42369</v>
      </c>
      <c r="G28" s="26"/>
      <c r="H28" s="36" t="s">
        <v>27</v>
      </c>
      <c r="J28" s="37">
        <v>0</v>
      </c>
      <c r="K28" s="6"/>
      <c r="L28" s="26">
        <v>1214959</v>
      </c>
      <c r="M28" s="32"/>
      <c r="N28" s="38">
        <v>6.64</v>
      </c>
      <c r="O28" s="6"/>
      <c r="P28" s="130">
        <v>-23985.014605884371</v>
      </c>
      <c r="Q28" s="130"/>
      <c r="R28" s="130">
        <v>76421.876937963068</v>
      </c>
      <c r="S28" s="130">
        <f t="shared" si="1"/>
        <v>52436.862332078701</v>
      </c>
      <c r="T28" s="6"/>
      <c r="U28" s="87" t="s">
        <v>193</v>
      </c>
      <c r="V28" s="133">
        <v>0.22239647101368937</v>
      </c>
      <c r="W28" s="6"/>
    </row>
    <row r="29" spans="2:24" x14ac:dyDescent="0.25">
      <c r="B29" s="8">
        <v>315</v>
      </c>
      <c r="C29" s="35" t="s">
        <v>28</v>
      </c>
      <c r="D29" s="26">
        <v>4287195.1900000004</v>
      </c>
      <c r="E29" s="6"/>
      <c r="F29" s="36">
        <v>42369</v>
      </c>
      <c r="G29" s="26"/>
      <c r="H29" s="36" t="s">
        <v>29</v>
      </c>
      <c r="J29" s="37">
        <v>0</v>
      </c>
      <c r="K29" s="6"/>
      <c r="L29" s="26">
        <v>277846</v>
      </c>
      <c r="M29" s="32"/>
      <c r="N29" s="38">
        <v>6.48</v>
      </c>
      <c r="O29" s="6"/>
      <c r="P29" s="130">
        <v>-4757.282911453829</v>
      </c>
      <c r="Q29" s="130"/>
      <c r="R29" s="130">
        <v>16969.517927757541</v>
      </c>
      <c r="S29" s="130">
        <f t="shared" si="1"/>
        <v>12212.235016303712</v>
      </c>
      <c r="T29" s="6"/>
      <c r="U29" s="87" t="s">
        <v>193</v>
      </c>
      <c r="V29" s="133">
        <v>0.22239647101368937</v>
      </c>
      <c r="W29" s="6"/>
    </row>
    <row r="30" spans="2:24" x14ac:dyDescent="0.25">
      <c r="B30" s="8"/>
      <c r="C30" s="67" t="s">
        <v>36</v>
      </c>
      <c r="D30" s="27">
        <f>SUM(D26:D29)</f>
        <v>34018915.189999998</v>
      </c>
      <c r="E30" s="39"/>
      <c r="F30" s="68"/>
      <c r="G30" s="26"/>
      <c r="J30" s="63"/>
      <c r="K30" s="39"/>
      <c r="L30" s="27">
        <f>SUM(L26:L29)</f>
        <v>2231758</v>
      </c>
      <c r="M30" s="32"/>
      <c r="N30" s="33">
        <v>6.56</v>
      </c>
      <c r="O30" s="6"/>
      <c r="P30" s="132">
        <f>SUM(P26:P29)</f>
        <v>-42142.352085326027</v>
      </c>
      <c r="Q30" s="132"/>
      <c r="R30" s="132">
        <f>SUM(R26:R29)</f>
        <v>138574.35150274579</v>
      </c>
      <c r="S30" s="132">
        <f t="shared" si="1"/>
        <v>96431.999417419764</v>
      </c>
      <c r="T30" s="6"/>
      <c r="U30" s="87"/>
      <c r="V30" s="87"/>
      <c r="W30" s="6"/>
    </row>
    <row r="31" spans="2:24" x14ac:dyDescent="0.25">
      <c r="B31" s="8"/>
      <c r="C31" s="35"/>
      <c r="E31" s="6"/>
      <c r="F31" s="42"/>
      <c r="G31" s="28"/>
      <c r="J31" s="63"/>
      <c r="K31" s="6"/>
      <c r="L31" s="28"/>
      <c r="M31" s="32"/>
      <c r="N31" s="33"/>
      <c r="O31" s="6"/>
      <c r="P31" s="87"/>
      <c r="Q31" s="87"/>
      <c r="R31" s="87"/>
      <c r="S31" s="87"/>
      <c r="T31" s="6"/>
      <c r="U31" s="87"/>
      <c r="V31" s="87"/>
      <c r="W31" s="6"/>
    </row>
    <row r="32" spans="2:24" x14ac:dyDescent="0.25">
      <c r="B32" s="8"/>
      <c r="C32" s="34" t="s">
        <v>37</v>
      </c>
      <c r="E32" s="6"/>
      <c r="F32" s="42"/>
      <c r="G32" s="28"/>
      <c r="J32" s="63"/>
      <c r="K32" s="6"/>
      <c r="L32" s="28"/>
      <c r="M32" s="32"/>
      <c r="N32" s="33"/>
      <c r="O32" s="6"/>
      <c r="P32" s="87"/>
      <c r="Q32" s="87"/>
      <c r="R32" s="87"/>
      <c r="S32" s="87"/>
      <c r="T32" s="6"/>
      <c r="U32" s="87"/>
      <c r="V32" s="87"/>
      <c r="W32" s="6"/>
    </row>
    <row r="33" spans="1:23" x14ac:dyDescent="0.25">
      <c r="B33" s="8">
        <v>310.2</v>
      </c>
      <c r="C33" s="35" t="s">
        <v>20</v>
      </c>
      <c r="D33" s="26">
        <v>281111.09999999998</v>
      </c>
      <c r="E33" s="6"/>
      <c r="F33" s="36">
        <v>50405</v>
      </c>
      <c r="G33" s="26"/>
      <c r="H33" s="36" t="s">
        <v>21</v>
      </c>
      <c r="J33" s="37">
        <v>0</v>
      </c>
      <c r="K33" s="6"/>
      <c r="L33" s="26">
        <v>3828</v>
      </c>
      <c r="M33" s="32"/>
      <c r="N33" s="38">
        <v>1.36</v>
      </c>
      <c r="O33" s="6"/>
      <c r="P33" s="130">
        <v>106.90029876310996</v>
      </c>
      <c r="Q33" s="130"/>
      <c r="R33" s="134">
        <v>-39.766911139876903</v>
      </c>
      <c r="S33" s="130">
        <f t="shared" ref="S33:S39" si="2">SUM(P33:R33)</f>
        <v>67.133387623233062</v>
      </c>
      <c r="T33" s="6"/>
      <c r="U33" s="87" t="s">
        <v>194</v>
      </c>
      <c r="V33" s="133">
        <v>0.21380059752621991</v>
      </c>
      <c r="W33" s="6"/>
    </row>
    <row r="34" spans="1:23" x14ac:dyDescent="0.25">
      <c r="B34" s="8">
        <v>311</v>
      </c>
      <c r="C34" s="35" t="s">
        <v>22</v>
      </c>
      <c r="D34" s="26">
        <v>139335557.25</v>
      </c>
      <c r="E34" s="6"/>
      <c r="F34" s="36">
        <v>50405</v>
      </c>
      <c r="G34" s="26"/>
      <c r="H34" s="36" t="s">
        <v>23</v>
      </c>
      <c r="J34" s="37">
        <v>-8</v>
      </c>
      <c r="K34" s="6"/>
      <c r="L34" s="26">
        <v>2607794</v>
      </c>
      <c r="M34" s="32"/>
      <c r="N34" s="38">
        <v>1.87</v>
      </c>
      <c r="O34" s="6"/>
      <c r="P34" s="130">
        <v>106188.55657394517</v>
      </c>
      <c r="Q34" s="130"/>
      <c r="R34" s="130">
        <v>-19323.084203822229</v>
      </c>
      <c r="S34" s="130">
        <f t="shared" si="2"/>
        <v>86865.472370122938</v>
      </c>
      <c r="T34" s="6"/>
      <c r="U34" s="87" t="s">
        <v>194</v>
      </c>
      <c r="V34" s="133">
        <v>0.21380059752621991</v>
      </c>
      <c r="W34" s="6"/>
    </row>
    <row r="35" spans="1:23" x14ac:dyDescent="0.25">
      <c r="B35" s="8">
        <v>312</v>
      </c>
      <c r="C35" s="35" t="s">
        <v>24</v>
      </c>
      <c r="D35" s="26">
        <v>695882280.73000002</v>
      </c>
      <c r="E35" s="6"/>
      <c r="F35" s="36">
        <v>50405</v>
      </c>
      <c r="G35" s="26"/>
      <c r="H35" s="36" t="s">
        <v>25</v>
      </c>
      <c r="J35" s="37">
        <v>-7</v>
      </c>
      <c r="K35" s="6"/>
      <c r="L35" s="26">
        <v>19874604</v>
      </c>
      <c r="M35" s="32"/>
      <c r="N35" s="38">
        <v>2.86</v>
      </c>
      <c r="O35" s="6"/>
      <c r="P35" s="130">
        <v>1462541.0438844669</v>
      </c>
      <c r="Q35" s="130"/>
      <c r="R35" s="130">
        <v>-218695.77600718025</v>
      </c>
      <c r="S35" s="130">
        <f t="shared" si="2"/>
        <v>1243845.2678772865</v>
      </c>
      <c r="T35" s="6"/>
      <c r="U35" s="87" t="s">
        <v>194</v>
      </c>
      <c r="V35" s="133">
        <v>0.21380059752621991</v>
      </c>
      <c r="W35" s="6"/>
    </row>
    <row r="36" spans="1:23" x14ac:dyDescent="0.25">
      <c r="B36" s="8">
        <v>314</v>
      </c>
      <c r="C36" s="35" t="s">
        <v>26</v>
      </c>
      <c r="D36" s="26">
        <v>212082398.66999999</v>
      </c>
      <c r="E36" s="6"/>
      <c r="F36" s="36">
        <v>50405</v>
      </c>
      <c r="G36" s="26"/>
      <c r="H36" s="36" t="s">
        <v>27</v>
      </c>
      <c r="J36" s="37">
        <v>-8</v>
      </c>
      <c r="K36" s="6"/>
      <c r="L36" s="26">
        <v>7117884</v>
      </c>
      <c r="M36" s="32"/>
      <c r="N36" s="38">
        <v>3.36</v>
      </c>
      <c r="O36" s="6"/>
      <c r="P36" s="130">
        <v>499887.39087665232</v>
      </c>
      <c r="Q36" s="130"/>
      <c r="R36" s="130">
        <v>-43648.033386770374</v>
      </c>
      <c r="S36" s="130">
        <f t="shared" si="2"/>
        <v>456239.35748988192</v>
      </c>
      <c r="T36" s="6"/>
      <c r="U36" s="87" t="s">
        <v>194</v>
      </c>
      <c r="V36" s="133">
        <v>0.21380059752621991</v>
      </c>
      <c r="W36" s="6"/>
    </row>
    <row r="37" spans="1:23" x14ac:dyDescent="0.25">
      <c r="B37" s="8">
        <v>315</v>
      </c>
      <c r="C37" s="35" t="s">
        <v>28</v>
      </c>
      <c r="D37" s="26">
        <v>58392863.579999998</v>
      </c>
      <c r="E37" s="6"/>
      <c r="F37" s="36">
        <v>50405</v>
      </c>
      <c r="G37" s="26"/>
      <c r="H37" s="36" t="s">
        <v>29</v>
      </c>
      <c r="J37" s="37">
        <v>-7</v>
      </c>
      <c r="K37" s="6"/>
      <c r="L37" s="26">
        <v>1128566</v>
      </c>
      <c r="M37" s="32"/>
      <c r="N37" s="38">
        <v>1.93</v>
      </c>
      <c r="O37" s="6"/>
      <c r="P37" s="130">
        <v>60636.201265008756</v>
      </c>
      <c r="Q37" s="130"/>
      <c r="R37" s="130">
        <v>-5366.1811973105932</v>
      </c>
      <c r="S37" s="130">
        <f t="shared" si="2"/>
        <v>55270.020067698162</v>
      </c>
      <c r="T37" s="6"/>
      <c r="U37" s="87" t="s">
        <v>194</v>
      </c>
      <c r="V37" s="133">
        <v>0.21380059752621991</v>
      </c>
      <c r="W37" s="6"/>
    </row>
    <row r="38" spans="1:23" x14ac:dyDescent="0.25">
      <c r="B38" s="8">
        <v>316</v>
      </c>
      <c r="C38" s="35" t="s">
        <v>30</v>
      </c>
      <c r="D38" s="26">
        <v>3580470.8</v>
      </c>
      <c r="E38" s="6"/>
      <c r="F38" s="36">
        <v>50405</v>
      </c>
      <c r="G38" s="26"/>
      <c r="H38" s="36" t="s">
        <v>31</v>
      </c>
      <c r="J38" s="37">
        <v>-8</v>
      </c>
      <c r="K38" s="6"/>
      <c r="L38" s="26">
        <v>111544</v>
      </c>
      <c r="M38" s="32"/>
      <c r="N38" s="38">
        <v>3.12</v>
      </c>
      <c r="O38" s="6"/>
      <c r="P38" s="130">
        <v>9257.1382716902699</v>
      </c>
      <c r="Q38" s="130"/>
      <c r="R38" s="130">
        <v>-336.3083399087439</v>
      </c>
      <c r="S38" s="130">
        <f t="shared" si="2"/>
        <v>8920.8299317815254</v>
      </c>
      <c r="T38" s="6"/>
      <c r="U38" s="87" t="s">
        <v>194</v>
      </c>
      <c r="V38" s="133">
        <v>0.21380059752621991</v>
      </c>
      <c r="W38" s="6"/>
    </row>
    <row r="39" spans="1:23" x14ac:dyDescent="0.25">
      <c r="B39" s="8"/>
      <c r="C39" s="67" t="s">
        <v>38</v>
      </c>
      <c r="D39" s="27">
        <f>SUM(D33:D38)</f>
        <v>1109554682.1299999</v>
      </c>
      <c r="E39" s="39"/>
      <c r="F39" s="68"/>
      <c r="G39" s="26"/>
      <c r="J39" s="63"/>
      <c r="K39" s="39"/>
      <c r="L39" s="27">
        <f>SUM(L33:L38)</f>
        <v>30844220</v>
      </c>
      <c r="M39" s="32"/>
      <c r="N39" s="33">
        <v>2.78</v>
      </c>
      <c r="O39" s="6"/>
      <c r="P39" s="132">
        <f>SUM(P33:P38)</f>
        <v>2138617.2311705262</v>
      </c>
      <c r="Q39" s="132"/>
      <c r="R39" s="132">
        <f>SUM(R33:R38)</f>
        <v>-287409.15004613204</v>
      </c>
      <c r="S39" s="132">
        <f t="shared" si="2"/>
        <v>1851208.0811243942</v>
      </c>
      <c r="T39" s="6"/>
      <c r="U39" s="87"/>
      <c r="V39" s="87"/>
      <c r="W39" s="6"/>
    </row>
    <row r="40" spans="1:23" x14ac:dyDescent="0.25">
      <c r="B40" s="8"/>
      <c r="C40" s="35"/>
      <c r="E40" s="6"/>
      <c r="F40" s="42"/>
      <c r="G40" s="28"/>
      <c r="J40" s="63"/>
      <c r="K40" s="6"/>
      <c r="L40" s="28"/>
      <c r="M40" s="32"/>
      <c r="N40" s="33"/>
      <c r="O40" s="6"/>
      <c r="P40" s="87"/>
      <c r="Q40" s="87"/>
      <c r="R40" s="87"/>
      <c r="S40" s="87"/>
      <c r="T40" s="6"/>
      <c r="U40" s="87"/>
      <c r="V40" s="87"/>
      <c r="W40" s="6"/>
    </row>
    <row r="41" spans="1:23" x14ac:dyDescent="0.25">
      <c r="B41" s="8"/>
      <c r="C41" s="6"/>
      <c r="E41" s="6"/>
      <c r="F41" s="42"/>
      <c r="G41" s="28"/>
      <c r="J41" s="63"/>
      <c r="K41" s="6"/>
      <c r="L41" s="28"/>
      <c r="M41" s="32"/>
      <c r="N41" s="33"/>
      <c r="O41" s="6"/>
      <c r="P41" s="7"/>
      <c r="Q41" s="7"/>
      <c r="R41" s="7"/>
      <c r="S41" s="7"/>
      <c r="T41" s="6"/>
      <c r="U41" s="6"/>
      <c r="V41" s="6"/>
      <c r="W41" s="6"/>
    </row>
    <row r="42" spans="1:23" x14ac:dyDescent="0.25">
      <c r="B42" s="79" t="s">
        <v>39</v>
      </c>
      <c r="C42" s="80"/>
      <c r="E42" s="6"/>
      <c r="F42" s="42"/>
      <c r="G42" s="28"/>
      <c r="J42" s="63"/>
      <c r="K42" s="6"/>
      <c r="L42" s="28"/>
      <c r="M42" s="32"/>
      <c r="N42" s="33"/>
      <c r="O42" s="6"/>
      <c r="P42" s="7"/>
      <c r="Q42" s="7"/>
      <c r="R42" s="7"/>
      <c r="S42" s="7"/>
      <c r="T42" s="6"/>
      <c r="U42" s="6"/>
      <c r="V42" s="6"/>
      <c r="W42" s="6"/>
    </row>
    <row r="43" spans="1:23" x14ac:dyDescent="0.25">
      <c r="B43" s="79"/>
      <c r="C43" s="80"/>
      <c r="E43" s="6"/>
      <c r="F43" s="42"/>
      <c r="G43" s="28"/>
      <c r="J43" s="63"/>
      <c r="K43" s="6"/>
      <c r="L43" s="28"/>
      <c r="M43" s="32"/>
      <c r="N43" s="33"/>
      <c r="O43" s="6"/>
      <c r="P43" s="7"/>
      <c r="Q43" s="7"/>
      <c r="R43" s="7"/>
      <c r="S43" s="7"/>
      <c r="T43" s="6"/>
      <c r="U43" s="6"/>
      <c r="V43" s="6"/>
      <c r="W43" s="6"/>
    </row>
    <row r="44" spans="1:23" x14ac:dyDescent="0.25">
      <c r="C44" s="154" t="s">
        <v>47</v>
      </c>
      <c r="E44" s="6"/>
      <c r="F44" s="42"/>
      <c r="G44" s="28"/>
      <c r="J44" s="63"/>
      <c r="K44" s="6"/>
      <c r="L44" s="28"/>
      <c r="M44" s="32"/>
      <c r="N44" s="33"/>
      <c r="O44" s="6"/>
      <c r="P44" s="26"/>
      <c r="Q44" s="26"/>
      <c r="R44" s="26"/>
      <c r="S44" s="26"/>
      <c r="T44" s="6"/>
      <c r="U44" s="6"/>
      <c r="V44" s="6"/>
      <c r="W44" s="6"/>
    </row>
    <row r="45" spans="1:23" x14ac:dyDescent="0.25">
      <c r="A45" s="6" t="s">
        <v>198</v>
      </c>
      <c r="B45" s="3">
        <v>331</v>
      </c>
      <c r="C45" s="35" t="s">
        <v>22</v>
      </c>
      <c r="D45" s="26">
        <v>56572.92</v>
      </c>
      <c r="E45" s="6"/>
      <c r="F45" s="36">
        <v>42735</v>
      </c>
      <c r="G45" s="26"/>
      <c r="H45" s="36" t="s">
        <v>23</v>
      </c>
      <c r="J45" s="37">
        <v>0</v>
      </c>
      <c r="K45" s="6"/>
      <c r="L45" s="26">
        <v>1180</v>
      </c>
      <c r="M45" s="32"/>
      <c r="N45" s="38">
        <v>2.09</v>
      </c>
      <c r="O45" s="6"/>
      <c r="P45" s="26">
        <v>262.42789154680003</v>
      </c>
      <c r="Q45" s="26"/>
      <c r="R45" s="26"/>
      <c r="S45" s="26">
        <f t="shared" ref="S45:S50" si="3">SUM(P45:R45)</f>
        <v>262.42789154680003</v>
      </c>
      <c r="T45" s="6"/>
      <c r="U45" s="72" t="s">
        <v>193</v>
      </c>
      <c r="V45" s="73">
        <v>0.22239647101368937</v>
      </c>
      <c r="W45" s="6"/>
    </row>
    <row r="46" spans="1:23" x14ac:dyDescent="0.25">
      <c r="A46" s="6" t="s">
        <v>198</v>
      </c>
      <c r="B46" s="3">
        <v>332</v>
      </c>
      <c r="C46" s="4" t="s">
        <v>40</v>
      </c>
      <c r="D46" s="26">
        <v>530917.02</v>
      </c>
      <c r="E46" s="6"/>
      <c r="F46" s="36">
        <v>42735</v>
      </c>
      <c r="G46" s="26"/>
      <c r="H46" s="36" t="s">
        <v>41</v>
      </c>
      <c r="J46" s="37">
        <v>0</v>
      </c>
      <c r="K46" s="6"/>
      <c r="L46" s="26">
        <v>93670</v>
      </c>
      <c r="M46" s="32"/>
      <c r="N46" s="38">
        <v>17.64</v>
      </c>
      <c r="O46" s="6"/>
      <c r="P46" s="26">
        <v>20831.881865414201</v>
      </c>
      <c r="Q46" s="26"/>
      <c r="R46" s="26"/>
      <c r="S46" s="26">
        <f t="shared" si="3"/>
        <v>20831.881865414201</v>
      </c>
      <c r="T46" s="6"/>
      <c r="U46" s="72" t="s">
        <v>193</v>
      </c>
      <c r="V46" s="73">
        <v>0.22239647101368937</v>
      </c>
      <c r="W46" s="6"/>
    </row>
    <row r="47" spans="1:23" x14ac:dyDescent="0.25">
      <c r="A47" s="6" t="s">
        <v>198</v>
      </c>
      <c r="B47" s="3">
        <v>333</v>
      </c>
      <c r="C47" s="4" t="s">
        <v>42</v>
      </c>
      <c r="D47" s="26">
        <v>94984.56</v>
      </c>
      <c r="E47" s="6"/>
      <c r="F47" s="36">
        <v>42735</v>
      </c>
      <c r="G47" s="26"/>
      <c r="H47" s="36" t="s">
        <v>43</v>
      </c>
      <c r="J47" s="37">
        <v>-1</v>
      </c>
      <c r="K47" s="6"/>
      <c r="L47" s="26">
        <v>6454</v>
      </c>
      <c r="M47" s="32"/>
      <c r="N47" s="38">
        <v>6.79</v>
      </c>
      <c r="O47" s="6"/>
      <c r="P47" s="26">
        <v>1435.34712885004</v>
      </c>
      <c r="Q47" s="26"/>
      <c r="R47" s="26"/>
      <c r="S47" s="26">
        <f t="shared" si="3"/>
        <v>1435.34712885004</v>
      </c>
      <c r="T47" s="6"/>
      <c r="U47" s="72" t="s">
        <v>193</v>
      </c>
      <c r="V47" s="73">
        <v>0.22239647101368937</v>
      </c>
      <c r="W47" s="6"/>
    </row>
    <row r="48" spans="1:23" x14ac:dyDescent="0.25">
      <c r="A48" s="6" t="s">
        <v>198</v>
      </c>
      <c r="B48" s="3">
        <v>334</v>
      </c>
      <c r="C48" s="4" t="s">
        <v>28</v>
      </c>
      <c r="D48" s="26">
        <v>614724.52</v>
      </c>
      <c r="E48" s="6"/>
      <c r="F48" s="36">
        <v>42735</v>
      </c>
      <c r="G48" s="26"/>
      <c r="H48" s="36" t="s">
        <v>44</v>
      </c>
      <c r="J48" s="37">
        <v>0</v>
      </c>
      <c r="K48" s="6"/>
      <c r="L48" s="26">
        <v>21715</v>
      </c>
      <c r="M48" s="32"/>
      <c r="N48" s="38">
        <v>3.53</v>
      </c>
      <c r="O48" s="6"/>
      <c r="P48" s="26">
        <v>4829.3403940159005</v>
      </c>
      <c r="Q48" s="26"/>
      <c r="R48" s="26"/>
      <c r="S48" s="26">
        <f t="shared" si="3"/>
        <v>4829.3403940159005</v>
      </c>
      <c r="T48" s="6"/>
      <c r="U48" s="72" t="s">
        <v>193</v>
      </c>
      <c r="V48" s="73">
        <v>0.22239647101368937</v>
      </c>
      <c r="W48" s="6"/>
    </row>
    <row r="49" spans="1:23" x14ac:dyDescent="0.25">
      <c r="A49" s="6" t="s">
        <v>198</v>
      </c>
      <c r="B49" s="3">
        <v>335</v>
      </c>
      <c r="C49" s="35" t="s">
        <v>30</v>
      </c>
      <c r="D49" s="26">
        <v>15205.65</v>
      </c>
      <c r="E49" s="6"/>
      <c r="F49" s="36">
        <v>42735</v>
      </c>
      <c r="G49" s="26"/>
      <c r="H49" s="36" t="s">
        <v>45</v>
      </c>
      <c r="J49" s="37">
        <v>0</v>
      </c>
      <c r="K49" s="6"/>
      <c r="L49" s="26">
        <v>514</v>
      </c>
      <c r="M49" s="32"/>
      <c r="N49" s="38">
        <v>3.38</v>
      </c>
      <c r="O49" s="6"/>
      <c r="P49" s="26">
        <v>-129.65717014558001</v>
      </c>
      <c r="Q49" s="26"/>
      <c r="R49" s="26"/>
      <c r="S49" s="26">
        <f t="shared" si="3"/>
        <v>-129.65717014558001</v>
      </c>
      <c r="T49" s="6"/>
      <c r="U49" s="72" t="s">
        <v>193</v>
      </c>
      <c r="V49" s="73">
        <v>0.22239647101368937</v>
      </c>
      <c r="W49" s="6"/>
    </row>
    <row r="50" spans="1:23" x14ac:dyDescent="0.25">
      <c r="A50" s="6" t="s">
        <v>198</v>
      </c>
      <c r="B50" s="3">
        <v>336</v>
      </c>
      <c r="C50" s="4" t="s">
        <v>46</v>
      </c>
      <c r="D50" s="26">
        <v>172.45</v>
      </c>
      <c r="E50" s="6"/>
      <c r="F50" s="36">
        <v>42735</v>
      </c>
      <c r="G50" s="26"/>
      <c r="H50" s="36" t="s">
        <v>23</v>
      </c>
      <c r="J50" s="37">
        <v>0</v>
      </c>
      <c r="K50" s="6"/>
      <c r="L50" s="26">
        <v>0</v>
      </c>
      <c r="M50" s="32"/>
      <c r="N50" s="38">
        <v>0</v>
      </c>
      <c r="O50" s="6"/>
      <c r="P50" s="26">
        <v>0</v>
      </c>
      <c r="Q50" s="26"/>
      <c r="R50" s="26"/>
      <c r="S50" s="26">
        <f t="shared" si="3"/>
        <v>0</v>
      </c>
      <c r="T50" s="6"/>
      <c r="U50" s="72" t="s">
        <v>193</v>
      </c>
      <c r="V50" s="73">
        <v>0.22239647101368937</v>
      </c>
      <c r="W50" s="6"/>
    </row>
    <row r="51" spans="1:23" x14ac:dyDescent="0.25">
      <c r="C51" s="67" t="s">
        <v>48</v>
      </c>
      <c r="D51" s="27">
        <f>SUM(D44:D50)</f>
        <v>1312577.1199999999</v>
      </c>
      <c r="E51" s="39"/>
      <c r="F51" s="68"/>
      <c r="G51" s="26"/>
      <c r="J51" s="63"/>
      <c r="K51" s="39"/>
      <c r="L51" s="27">
        <f>SUM(L44:L50)</f>
        <v>123533</v>
      </c>
      <c r="M51" s="32"/>
      <c r="N51" s="33">
        <v>9.41</v>
      </c>
      <c r="O51" s="6"/>
      <c r="P51" s="27">
        <f t="shared" ref="P51:S51" si="4">SUM(P44:P50)</f>
        <v>27229.340109681361</v>
      </c>
      <c r="Q51" s="27"/>
      <c r="R51" s="27"/>
      <c r="S51" s="27">
        <f t="shared" si="4"/>
        <v>27229.340109681361</v>
      </c>
      <c r="T51" s="6"/>
      <c r="U51" s="72"/>
      <c r="V51" s="73"/>
      <c r="W51" s="6"/>
    </row>
    <row r="52" spans="1:23" x14ac:dyDescent="0.25">
      <c r="E52" s="6"/>
      <c r="F52" s="42"/>
      <c r="G52" s="28"/>
      <c r="J52" s="63"/>
      <c r="K52" s="6"/>
      <c r="L52" s="28"/>
      <c r="M52" s="32"/>
      <c r="N52" s="33"/>
      <c r="O52" s="6"/>
      <c r="P52" s="7"/>
      <c r="Q52" s="7"/>
      <c r="R52" s="7"/>
      <c r="S52" s="7"/>
      <c r="T52" s="6"/>
      <c r="U52" s="6"/>
      <c r="V52" s="6"/>
      <c r="W52" s="6"/>
    </row>
    <row r="53" spans="1:23" x14ac:dyDescent="0.25">
      <c r="C53" s="154" t="s">
        <v>49</v>
      </c>
      <c r="E53" s="6"/>
      <c r="F53" s="42"/>
      <c r="G53" s="28"/>
      <c r="J53" s="63"/>
      <c r="K53" s="6"/>
      <c r="L53" s="28"/>
      <c r="M53" s="32"/>
      <c r="N53" s="33"/>
      <c r="O53" s="6"/>
      <c r="P53" s="28"/>
      <c r="Q53" s="28"/>
      <c r="R53" s="28"/>
      <c r="S53" s="28"/>
      <c r="T53" s="6"/>
      <c r="U53" s="72"/>
      <c r="V53" s="73"/>
      <c r="W53" s="6"/>
    </row>
    <row r="54" spans="1:23" x14ac:dyDescent="0.25">
      <c r="A54" s="6" t="s">
        <v>198</v>
      </c>
      <c r="B54" s="3">
        <v>330.2</v>
      </c>
      <c r="C54" s="4" t="s">
        <v>20</v>
      </c>
      <c r="D54" s="26"/>
      <c r="E54" s="6"/>
      <c r="F54" s="36"/>
      <c r="G54" s="26"/>
      <c r="H54" s="36" t="s">
        <v>50</v>
      </c>
      <c r="J54" s="37"/>
      <c r="K54" s="6"/>
      <c r="L54" s="26"/>
      <c r="M54" s="32"/>
      <c r="N54" s="155"/>
      <c r="O54" s="6"/>
      <c r="P54" s="26"/>
      <c r="Q54" s="26"/>
      <c r="R54" s="26"/>
      <c r="S54" s="26"/>
      <c r="T54" s="6"/>
      <c r="U54" s="72"/>
      <c r="V54" s="73"/>
      <c r="W54" s="6"/>
    </row>
    <row r="55" spans="1:23" x14ac:dyDescent="0.25">
      <c r="A55" s="6" t="s">
        <v>198</v>
      </c>
      <c r="B55" s="3">
        <v>330.4</v>
      </c>
      <c r="C55" s="4" t="s">
        <v>51</v>
      </c>
      <c r="D55" s="26"/>
      <c r="E55" s="6"/>
      <c r="F55" s="36"/>
      <c r="G55" s="26"/>
      <c r="H55" s="36" t="s">
        <v>50</v>
      </c>
      <c r="J55" s="37"/>
      <c r="K55" s="6"/>
      <c r="L55" s="26"/>
      <c r="M55" s="32"/>
      <c r="N55" s="155"/>
      <c r="O55" s="6"/>
      <c r="P55" s="26"/>
      <c r="Q55" s="26"/>
      <c r="R55" s="26"/>
      <c r="S55" s="26"/>
      <c r="T55" s="6"/>
      <c r="U55" s="72"/>
      <c r="V55" s="73"/>
      <c r="W55" s="6"/>
    </row>
    <row r="56" spans="1:23" x14ac:dyDescent="0.25">
      <c r="A56" s="6" t="s">
        <v>198</v>
      </c>
      <c r="B56" s="3">
        <v>331</v>
      </c>
      <c r="C56" s="35" t="s">
        <v>22</v>
      </c>
      <c r="D56" s="26"/>
      <c r="E56" s="6"/>
      <c r="F56" s="36"/>
      <c r="G56" s="26"/>
      <c r="H56" s="36" t="s">
        <v>50</v>
      </c>
      <c r="J56" s="37"/>
      <c r="K56" s="6"/>
      <c r="L56" s="26"/>
      <c r="M56" s="32"/>
      <c r="N56" s="155"/>
      <c r="O56" s="6"/>
      <c r="P56" s="26"/>
      <c r="Q56" s="26"/>
      <c r="R56" s="26"/>
      <c r="S56" s="26"/>
      <c r="T56" s="6"/>
      <c r="U56" s="72"/>
      <c r="V56" s="73"/>
      <c r="W56" s="6"/>
    </row>
    <row r="57" spans="1:23" x14ac:dyDescent="0.25">
      <c r="A57" s="6" t="s">
        <v>198</v>
      </c>
      <c r="B57" s="3">
        <v>332</v>
      </c>
      <c r="C57" s="4" t="s">
        <v>40</v>
      </c>
      <c r="D57" s="26"/>
      <c r="E57" s="6"/>
      <c r="F57" s="36"/>
      <c r="G57" s="26"/>
      <c r="H57" s="36" t="s">
        <v>50</v>
      </c>
      <c r="J57" s="37"/>
      <c r="K57" s="6"/>
      <c r="L57" s="26"/>
      <c r="M57" s="32"/>
      <c r="N57" s="155"/>
      <c r="O57" s="6"/>
      <c r="P57" s="26"/>
      <c r="Q57" s="26"/>
      <c r="R57" s="26"/>
      <c r="S57" s="26"/>
      <c r="T57" s="6"/>
      <c r="U57" s="72"/>
      <c r="V57" s="73"/>
      <c r="W57" s="6"/>
    </row>
    <row r="58" spans="1:23" x14ac:dyDescent="0.25">
      <c r="A58" s="6" t="s">
        <v>198</v>
      </c>
      <c r="B58" s="3">
        <v>333</v>
      </c>
      <c r="C58" s="4" t="s">
        <v>42</v>
      </c>
      <c r="D58" s="26"/>
      <c r="E58" s="6"/>
      <c r="F58" s="36"/>
      <c r="G58" s="26"/>
      <c r="H58" s="36" t="s">
        <v>50</v>
      </c>
      <c r="J58" s="37"/>
      <c r="K58" s="6"/>
      <c r="L58" s="26"/>
      <c r="M58" s="32"/>
      <c r="N58" s="155"/>
      <c r="O58" s="6"/>
      <c r="P58" s="26"/>
      <c r="Q58" s="26"/>
      <c r="R58" s="26"/>
      <c r="S58" s="26"/>
      <c r="T58" s="6"/>
      <c r="U58" s="72"/>
      <c r="V58" s="73"/>
      <c r="W58" s="6"/>
    </row>
    <row r="59" spans="1:23" x14ac:dyDescent="0.25">
      <c r="A59" s="6" t="s">
        <v>198</v>
      </c>
      <c r="B59" s="3">
        <v>334</v>
      </c>
      <c r="C59" s="4" t="s">
        <v>28</v>
      </c>
      <c r="D59" s="26"/>
      <c r="E59" s="6"/>
      <c r="F59" s="36"/>
      <c r="G59" s="26"/>
      <c r="H59" s="36" t="s">
        <v>50</v>
      </c>
      <c r="J59" s="37"/>
      <c r="K59" s="6"/>
      <c r="L59" s="26"/>
      <c r="M59" s="32"/>
      <c r="N59" s="155"/>
      <c r="O59" s="6"/>
      <c r="P59" s="26"/>
      <c r="Q59" s="26"/>
      <c r="R59" s="26"/>
      <c r="S59" s="26"/>
      <c r="T59" s="6"/>
      <c r="U59" s="72"/>
      <c r="V59" s="73"/>
      <c r="W59" s="6"/>
    </row>
    <row r="60" spans="1:23" x14ac:dyDescent="0.25">
      <c r="A60" s="6" t="s">
        <v>198</v>
      </c>
      <c r="B60" s="3">
        <v>335</v>
      </c>
      <c r="C60" s="35" t="s">
        <v>30</v>
      </c>
      <c r="D60" s="26"/>
      <c r="E60" s="6"/>
      <c r="F60" s="36"/>
      <c r="G60" s="26"/>
      <c r="H60" s="36" t="s">
        <v>50</v>
      </c>
      <c r="J60" s="37"/>
      <c r="K60" s="6"/>
      <c r="L60" s="26"/>
      <c r="M60" s="32"/>
      <c r="N60" s="155"/>
      <c r="O60" s="6"/>
      <c r="P60" s="26"/>
      <c r="Q60" s="26"/>
      <c r="R60" s="26"/>
      <c r="S60" s="26"/>
      <c r="T60" s="6"/>
      <c r="U60" s="72"/>
      <c r="V60" s="73"/>
      <c r="W60" s="6"/>
    </row>
    <row r="61" spans="1:23" x14ac:dyDescent="0.25">
      <c r="A61" s="6" t="s">
        <v>198</v>
      </c>
      <c r="B61" s="3">
        <v>336</v>
      </c>
      <c r="C61" s="4" t="s">
        <v>46</v>
      </c>
      <c r="D61" s="26"/>
      <c r="E61" s="6"/>
      <c r="F61" s="36"/>
      <c r="G61" s="26"/>
      <c r="H61" s="36" t="s">
        <v>50</v>
      </c>
      <c r="J61" s="37"/>
      <c r="K61" s="6"/>
      <c r="L61" s="26"/>
      <c r="M61" s="32"/>
      <c r="N61" s="155"/>
      <c r="O61" s="6"/>
      <c r="P61" s="26"/>
      <c r="Q61" s="26"/>
      <c r="R61" s="26"/>
      <c r="S61" s="26"/>
      <c r="T61" s="6"/>
      <c r="U61" s="72"/>
      <c r="V61" s="73"/>
      <c r="W61" s="6"/>
    </row>
    <row r="62" spans="1:23" x14ac:dyDescent="0.25">
      <c r="C62" s="67" t="s">
        <v>52</v>
      </c>
      <c r="D62" s="27">
        <v>0</v>
      </c>
      <c r="E62" s="39"/>
      <c r="F62" s="68"/>
      <c r="G62" s="26"/>
      <c r="J62" s="63"/>
      <c r="K62" s="39"/>
      <c r="L62" s="26"/>
      <c r="M62" s="32"/>
      <c r="N62" s="5"/>
      <c r="O62" s="6"/>
      <c r="P62" s="27"/>
      <c r="Q62" s="27"/>
      <c r="R62" s="27"/>
      <c r="S62" s="27"/>
      <c r="T62" s="6"/>
      <c r="U62" s="72"/>
      <c r="V62" s="73"/>
      <c r="W62" s="6"/>
    </row>
    <row r="63" spans="1:23" x14ac:dyDescent="0.25">
      <c r="E63" s="6"/>
      <c r="F63" s="42"/>
      <c r="G63" s="28"/>
      <c r="J63" s="63"/>
      <c r="K63" s="6"/>
      <c r="L63" s="28"/>
      <c r="M63" s="32"/>
      <c r="N63" s="33"/>
      <c r="O63" s="6"/>
      <c r="P63" s="7"/>
      <c r="Q63" s="7"/>
      <c r="R63" s="7"/>
      <c r="S63" s="7"/>
      <c r="T63" s="6"/>
      <c r="U63" s="6"/>
      <c r="V63" s="6"/>
      <c r="W63" s="6"/>
    </row>
    <row r="64" spans="1:23" x14ac:dyDescent="0.25">
      <c r="C64" s="154" t="s">
        <v>53</v>
      </c>
      <c r="E64" s="6"/>
      <c r="F64" s="42"/>
      <c r="G64" s="28"/>
      <c r="J64" s="63"/>
      <c r="K64" s="6"/>
      <c r="L64" s="28"/>
      <c r="M64" s="32"/>
      <c r="N64" s="33"/>
      <c r="O64" s="6"/>
      <c r="P64" s="33"/>
      <c r="Q64" s="33"/>
      <c r="R64" s="33"/>
      <c r="S64" s="33"/>
      <c r="T64" s="6"/>
      <c r="U64" s="72" t="s">
        <v>193</v>
      </c>
      <c r="V64" s="73">
        <v>0.22239647101368937</v>
      </c>
      <c r="W64" s="6"/>
    </row>
    <row r="65" spans="1:23" x14ac:dyDescent="0.25">
      <c r="A65" s="6" t="s">
        <v>198</v>
      </c>
      <c r="B65" s="3">
        <v>330.2</v>
      </c>
      <c r="C65" s="4" t="s">
        <v>20</v>
      </c>
      <c r="D65" s="26">
        <v>12122.48</v>
      </c>
      <c r="E65" s="6"/>
      <c r="F65" s="36">
        <v>46022</v>
      </c>
      <c r="G65" s="26"/>
      <c r="H65" s="36" t="s">
        <v>21</v>
      </c>
      <c r="J65" s="37">
        <v>0</v>
      </c>
      <c r="K65" s="6"/>
      <c r="L65" s="26">
        <v>0</v>
      </c>
      <c r="M65" s="32"/>
      <c r="N65" s="155">
        <v>0</v>
      </c>
      <c r="O65" s="6"/>
      <c r="P65" s="26">
        <v>-2.0015686643400001</v>
      </c>
      <c r="Q65" s="26"/>
      <c r="R65" s="26"/>
      <c r="S65" s="26">
        <f t="shared" ref="S65:S70" si="5">SUM(P65:R65)</f>
        <v>-2.0015686643400001</v>
      </c>
      <c r="T65" s="6"/>
      <c r="U65" s="72" t="s">
        <v>193</v>
      </c>
      <c r="V65" s="73">
        <v>0.22239647101368937</v>
      </c>
      <c r="W65" s="6"/>
    </row>
    <row r="66" spans="1:23" x14ac:dyDescent="0.25">
      <c r="A66" s="6" t="s">
        <v>198</v>
      </c>
      <c r="B66" s="3">
        <v>331</v>
      </c>
      <c r="C66" s="35" t="s">
        <v>22</v>
      </c>
      <c r="D66" s="26">
        <v>137764.98000000001</v>
      </c>
      <c r="E66" s="6"/>
      <c r="F66" s="36">
        <v>46022</v>
      </c>
      <c r="G66" s="26"/>
      <c r="H66" s="36" t="s">
        <v>23</v>
      </c>
      <c r="J66" s="37">
        <v>-1</v>
      </c>
      <c r="K66" s="6"/>
      <c r="L66" s="26">
        <v>1800</v>
      </c>
      <c r="M66" s="32"/>
      <c r="N66" s="38">
        <v>1.31</v>
      </c>
      <c r="O66" s="6"/>
      <c r="P66" s="26">
        <v>42.032941951140003</v>
      </c>
      <c r="Q66" s="26"/>
      <c r="R66" s="26"/>
      <c r="S66" s="26">
        <f t="shared" si="5"/>
        <v>42.032941951140003</v>
      </c>
      <c r="T66" s="6"/>
      <c r="U66" s="72" t="s">
        <v>193</v>
      </c>
      <c r="V66" s="73">
        <v>0.22239647101368937</v>
      </c>
      <c r="W66" s="6"/>
    </row>
    <row r="67" spans="1:23" x14ac:dyDescent="0.25">
      <c r="A67" s="6" t="s">
        <v>198</v>
      </c>
      <c r="B67" s="3">
        <v>332</v>
      </c>
      <c r="C67" s="4" t="s">
        <v>40</v>
      </c>
      <c r="D67" s="26">
        <v>1222846.07</v>
      </c>
      <c r="E67" s="6"/>
      <c r="F67" s="36">
        <v>46022</v>
      </c>
      <c r="G67" s="26"/>
      <c r="H67" s="36" t="s">
        <v>41</v>
      </c>
      <c r="J67" s="37">
        <v>-1</v>
      </c>
      <c r="K67" s="6"/>
      <c r="L67" s="26">
        <v>15337</v>
      </c>
      <c r="M67" s="32"/>
      <c r="N67" s="38">
        <v>1.25</v>
      </c>
      <c r="O67" s="6"/>
      <c r="P67" s="26">
        <v>-1083.7382334809799</v>
      </c>
      <c r="Q67" s="26"/>
      <c r="R67" s="26"/>
      <c r="S67" s="26">
        <f t="shared" si="5"/>
        <v>-1083.7382334809799</v>
      </c>
      <c r="T67" s="6"/>
      <c r="U67" s="72" t="s">
        <v>193</v>
      </c>
      <c r="V67" s="73">
        <v>0.22239647101368937</v>
      </c>
      <c r="W67" s="6"/>
    </row>
    <row r="68" spans="1:23" x14ac:dyDescent="0.25">
      <c r="A68" s="6" t="s">
        <v>198</v>
      </c>
      <c r="B68" s="3">
        <v>333</v>
      </c>
      <c r="C68" s="4" t="s">
        <v>42</v>
      </c>
      <c r="D68" s="26">
        <v>247700.95</v>
      </c>
      <c r="E68" s="6"/>
      <c r="F68" s="36">
        <v>46022</v>
      </c>
      <c r="G68" s="26"/>
      <c r="H68" s="36" t="s">
        <v>43</v>
      </c>
      <c r="J68" s="37">
        <v>-4</v>
      </c>
      <c r="K68" s="6"/>
      <c r="L68" s="26">
        <v>765</v>
      </c>
      <c r="M68" s="32"/>
      <c r="N68" s="38">
        <v>0.31</v>
      </c>
      <c r="O68" s="6"/>
      <c r="P68" s="26">
        <v>-277.99564782499999</v>
      </c>
      <c r="Q68" s="26"/>
      <c r="R68" s="26"/>
      <c r="S68" s="26">
        <f t="shared" si="5"/>
        <v>-277.99564782499999</v>
      </c>
      <c r="T68" s="6"/>
      <c r="U68" s="72" t="s">
        <v>193</v>
      </c>
      <c r="V68" s="73">
        <v>0.22239647101368937</v>
      </c>
      <c r="W68" s="6"/>
    </row>
    <row r="69" spans="1:23" x14ac:dyDescent="0.25">
      <c r="A69" s="6" t="s">
        <v>198</v>
      </c>
      <c r="B69" s="3">
        <v>334</v>
      </c>
      <c r="C69" s="4" t="s">
        <v>28</v>
      </c>
      <c r="D69" s="26">
        <v>96830.29</v>
      </c>
      <c r="E69" s="6"/>
      <c r="F69" s="36">
        <v>46022</v>
      </c>
      <c r="G69" s="26"/>
      <c r="H69" s="36" t="s">
        <v>44</v>
      </c>
      <c r="J69" s="37">
        <v>-2</v>
      </c>
      <c r="K69" s="6"/>
      <c r="L69" s="26">
        <v>2592</v>
      </c>
      <c r="M69" s="32"/>
      <c r="N69" s="38">
        <v>2.68</v>
      </c>
      <c r="O69" s="6"/>
      <c r="P69" s="26">
        <v>348.94013714994003</v>
      </c>
      <c r="Q69" s="26"/>
      <c r="R69" s="26"/>
      <c r="S69" s="26">
        <f t="shared" si="5"/>
        <v>348.94013714994003</v>
      </c>
      <c r="T69" s="6"/>
      <c r="U69" s="72" t="s">
        <v>193</v>
      </c>
      <c r="V69" s="73">
        <v>0.22239647101368937</v>
      </c>
      <c r="W69" s="6"/>
    </row>
    <row r="70" spans="1:23" x14ac:dyDescent="0.25">
      <c r="A70" s="6" t="s">
        <v>198</v>
      </c>
      <c r="B70" s="3">
        <v>336</v>
      </c>
      <c r="C70" s="4" t="s">
        <v>46</v>
      </c>
      <c r="D70" s="26">
        <v>105338.24000000001</v>
      </c>
      <c r="E70" s="6"/>
      <c r="F70" s="36">
        <v>46022</v>
      </c>
      <c r="G70" s="26"/>
      <c r="H70" s="36" t="s">
        <v>23</v>
      </c>
      <c r="J70" s="37">
        <v>-1</v>
      </c>
      <c r="K70" s="6"/>
      <c r="L70" s="26">
        <v>3118</v>
      </c>
      <c r="M70" s="32"/>
      <c r="N70" s="38">
        <v>2.96</v>
      </c>
      <c r="O70" s="6"/>
      <c r="P70" s="26">
        <v>31.80270211118</v>
      </c>
      <c r="Q70" s="26"/>
      <c r="R70" s="26"/>
      <c r="S70" s="26">
        <f t="shared" si="5"/>
        <v>31.80270211118</v>
      </c>
      <c r="T70" s="6"/>
      <c r="U70" s="72" t="s">
        <v>193</v>
      </c>
      <c r="V70" s="73">
        <v>0.22239647101368937</v>
      </c>
      <c r="W70" s="6"/>
    </row>
    <row r="71" spans="1:23" x14ac:dyDescent="0.25">
      <c r="C71" s="67" t="s">
        <v>54</v>
      </c>
      <c r="D71" s="27">
        <f>SUM(D65:D70)</f>
        <v>1822603.01</v>
      </c>
      <c r="E71" s="39"/>
      <c r="F71" s="156"/>
      <c r="G71" s="157"/>
      <c r="J71" s="63"/>
      <c r="K71" s="39"/>
      <c r="L71" s="27">
        <f>SUM(L65:L70)</f>
        <v>23612</v>
      </c>
      <c r="M71" s="32"/>
      <c r="N71" s="33">
        <v>1.3</v>
      </c>
      <c r="O71" s="6"/>
      <c r="P71" s="27">
        <f t="shared" ref="P71" si="6">SUM(P64:P70)</f>
        <v>-940.95966875805971</v>
      </c>
      <c r="Q71" s="27"/>
      <c r="R71" s="27"/>
      <c r="S71" s="27">
        <f t="shared" ref="S71" si="7">SUM(S64:S70)</f>
        <v>-940.95966875805971</v>
      </c>
      <c r="T71" s="6"/>
      <c r="U71" s="6"/>
      <c r="V71" s="6"/>
      <c r="W71" s="6"/>
    </row>
    <row r="72" spans="1:23" x14ac:dyDescent="0.25">
      <c r="C72" s="6"/>
      <c r="E72" s="6"/>
      <c r="F72" s="6"/>
      <c r="J72" s="63"/>
      <c r="K72" s="6"/>
      <c r="L72" s="28"/>
      <c r="M72" s="32"/>
      <c r="N72" s="33"/>
      <c r="O72" s="6"/>
      <c r="P72" s="7"/>
      <c r="Q72" s="7"/>
      <c r="R72" s="7"/>
      <c r="S72" s="7"/>
      <c r="T72" s="6"/>
      <c r="U72" s="6"/>
      <c r="V72" s="6"/>
      <c r="W72" s="6"/>
    </row>
    <row r="73" spans="1:23" x14ac:dyDescent="0.25">
      <c r="C73" s="154" t="s">
        <v>55</v>
      </c>
      <c r="E73" s="6"/>
      <c r="F73" s="42"/>
      <c r="G73" s="28"/>
      <c r="J73" s="63"/>
      <c r="K73" s="6"/>
      <c r="L73" s="28"/>
      <c r="M73" s="32"/>
      <c r="N73" s="33"/>
      <c r="O73" s="6"/>
      <c r="P73" s="28"/>
      <c r="Q73" s="28"/>
      <c r="R73" s="28"/>
      <c r="S73" s="28"/>
      <c r="T73" s="6"/>
      <c r="U73" s="6"/>
      <c r="V73" s="6"/>
      <c r="W73" s="6"/>
    </row>
    <row r="74" spans="1:23" x14ac:dyDescent="0.25">
      <c r="A74" s="6" t="s">
        <v>198</v>
      </c>
      <c r="B74" s="3">
        <v>330.2</v>
      </c>
      <c r="C74" s="4" t="s">
        <v>20</v>
      </c>
      <c r="D74" s="26">
        <v>638992.96</v>
      </c>
      <c r="E74" s="6"/>
      <c r="F74" s="36">
        <v>44196</v>
      </c>
      <c r="G74" s="26"/>
      <c r="H74" s="36" t="s">
        <v>21</v>
      </c>
      <c r="J74" s="37">
        <v>0</v>
      </c>
      <c r="K74" s="6"/>
      <c r="L74" s="26">
        <v>44883</v>
      </c>
      <c r="M74" s="32"/>
      <c r="N74" s="38">
        <v>7.02</v>
      </c>
      <c r="O74" s="6"/>
      <c r="P74" s="26">
        <v>7407.3608336858206</v>
      </c>
      <c r="Q74" s="26"/>
      <c r="R74" s="26"/>
      <c r="S74" s="26">
        <f t="shared" ref="S74:S81" si="8">SUM(P74:R74)</f>
        <v>7407.3608336858206</v>
      </c>
      <c r="T74" s="6"/>
      <c r="U74" s="72" t="s">
        <v>193</v>
      </c>
      <c r="V74" s="73">
        <v>0.22239647101368937</v>
      </c>
      <c r="W74" s="6"/>
    </row>
    <row r="75" spans="1:23" x14ac:dyDescent="0.25">
      <c r="A75" s="6" t="s">
        <v>198</v>
      </c>
      <c r="B75" s="3">
        <v>330.4</v>
      </c>
      <c r="C75" s="4" t="s">
        <v>51</v>
      </c>
      <c r="D75" s="26">
        <v>252509.75</v>
      </c>
      <c r="E75" s="6"/>
      <c r="F75" s="36">
        <v>44196</v>
      </c>
      <c r="G75" s="26"/>
      <c r="H75" s="36" t="s">
        <v>21</v>
      </c>
      <c r="J75" s="37">
        <v>0</v>
      </c>
      <c r="K75" s="6"/>
      <c r="L75" s="26">
        <v>13315</v>
      </c>
      <c r="M75" s="32"/>
      <c r="N75" s="38">
        <v>5.27</v>
      </c>
      <c r="O75" s="6"/>
      <c r="P75" s="26">
        <v>2202.6151168470401</v>
      </c>
      <c r="Q75" s="26"/>
      <c r="R75" s="26"/>
      <c r="S75" s="26">
        <f t="shared" si="8"/>
        <v>2202.6151168470401</v>
      </c>
      <c r="T75" s="6"/>
      <c r="U75" s="72" t="s">
        <v>193</v>
      </c>
      <c r="V75" s="73">
        <v>0.22239647101368937</v>
      </c>
      <c r="W75" s="6"/>
    </row>
    <row r="76" spans="1:23" x14ac:dyDescent="0.25">
      <c r="A76" s="6" t="s">
        <v>198</v>
      </c>
      <c r="B76" s="3">
        <v>331</v>
      </c>
      <c r="C76" s="35" t="s">
        <v>22</v>
      </c>
      <c r="D76" s="26">
        <v>897708.24</v>
      </c>
      <c r="E76" s="6"/>
      <c r="F76" s="36">
        <v>44196</v>
      </c>
      <c r="G76" s="26"/>
      <c r="H76" s="36" t="s">
        <v>23</v>
      </c>
      <c r="J76" s="37">
        <v>-1</v>
      </c>
      <c r="K76" s="6"/>
      <c r="L76" s="26">
        <v>70648</v>
      </c>
      <c r="M76" s="32"/>
      <c r="N76" s="38">
        <v>7.87</v>
      </c>
      <c r="O76" s="6"/>
      <c r="P76" s="26">
        <v>12469.327985801681</v>
      </c>
      <c r="Q76" s="26"/>
      <c r="R76" s="26"/>
      <c r="S76" s="26">
        <f t="shared" si="8"/>
        <v>12469.327985801681</v>
      </c>
      <c r="T76" s="6"/>
      <c r="U76" s="72" t="s">
        <v>193</v>
      </c>
      <c r="V76" s="73">
        <v>0.22239647101368937</v>
      </c>
      <c r="W76" s="6"/>
    </row>
    <row r="77" spans="1:23" x14ac:dyDescent="0.25">
      <c r="A77" s="6" t="s">
        <v>198</v>
      </c>
      <c r="B77" s="3">
        <v>332</v>
      </c>
      <c r="C77" s="4" t="s">
        <v>40</v>
      </c>
      <c r="D77" s="26">
        <v>11715921.25</v>
      </c>
      <c r="E77" s="6"/>
      <c r="F77" s="36">
        <v>44196</v>
      </c>
      <c r="G77" s="26"/>
      <c r="H77" s="36" t="s">
        <v>41</v>
      </c>
      <c r="J77" s="37">
        <v>-1</v>
      </c>
      <c r="K77" s="6"/>
      <c r="L77" s="26">
        <v>678026</v>
      </c>
      <c r="M77" s="32"/>
      <c r="N77" s="38">
        <v>5.79</v>
      </c>
      <c r="O77" s="6"/>
      <c r="P77" s="26">
        <v>111027.01381093981</v>
      </c>
      <c r="Q77" s="26"/>
      <c r="R77" s="26"/>
      <c r="S77" s="26">
        <f t="shared" si="8"/>
        <v>111027.01381093981</v>
      </c>
      <c r="T77" s="6"/>
      <c r="U77" s="72" t="s">
        <v>193</v>
      </c>
      <c r="V77" s="73">
        <v>0.22239647101368937</v>
      </c>
      <c r="W77" s="6"/>
    </row>
    <row r="78" spans="1:23" x14ac:dyDescent="0.25">
      <c r="A78" s="6" t="s">
        <v>198</v>
      </c>
      <c r="B78" s="3">
        <v>333</v>
      </c>
      <c r="C78" s="4" t="s">
        <v>42</v>
      </c>
      <c r="D78" s="26">
        <v>277224.64</v>
      </c>
      <c r="E78" s="6"/>
      <c r="F78" s="36">
        <v>44196</v>
      </c>
      <c r="G78" s="26"/>
      <c r="H78" s="36" t="s">
        <v>43</v>
      </c>
      <c r="J78" s="37">
        <v>-3</v>
      </c>
      <c r="K78" s="6"/>
      <c r="L78" s="26">
        <v>16198</v>
      </c>
      <c r="M78" s="32"/>
      <c r="N78" s="38">
        <v>5.84</v>
      </c>
      <c r="O78" s="6"/>
      <c r="P78" s="26">
        <v>2360.7390413298999</v>
      </c>
      <c r="Q78" s="26"/>
      <c r="R78" s="26"/>
      <c r="S78" s="26">
        <f t="shared" si="8"/>
        <v>2360.7390413298999</v>
      </c>
      <c r="T78" s="6"/>
      <c r="U78" s="72" t="s">
        <v>193</v>
      </c>
      <c r="V78" s="73">
        <v>0.22239647101368937</v>
      </c>
      <c r="W78" s="6"/>
    </row>
    <row r="79" spans="1:23" x14ac:dyDescent="0.25">
      <c r="A79" s="6" t="s">
        <v>198</v>
      </c>
      <c r="B79" s="3">
        <v>334</v>
      </c>
      <c r="C79" s="4" t="s">
        <v>28</v>
      </c>
      <c r="D79" s="26">
        <v>836614.03</v>
      </c>
      <c r="E79" s="6"/>
      <c r="F79" s="36">
        <v>44196</v>
      </c>
      <c r="G79" s="26"/>
      <c r="H79" s="36" t="s">
        <v>44</v>
      </c>
      <c r="J79" s="37">
        <v>-1</v>
      </c>
      <c r="K79" s="6"/>
      <c r="L79" s="26">
        <v>69633</v>
      </c>
      <c r="M79" s="32"/>
      <c r="N79" s="38">
        <v>8.32</v>
      </c>
      <c r="O79" s="6"/>
      <c r="P79" s="26">
        <v>11104.03576020354</v>
      </c>
      <c r="Q79" s="26"/>
      <c r="R79" s="26"/>
      <c r="S79" s="26">
        <f t="shared" si="8"/>
        <v>11104.03576020354</v>
      </c>
      <c r="T79" s="6"/>
      <c r="U79" s="72" t="s">
        <v>193</v>
      </c>
      <c r="V79" s="73">
        <v>0.22239647101368937</v>
      </c>
      <c r="W79" s="6"/>
    </row>
    <row r="80" spans="1:23" x14ac:dyDescent="0.25">
      <c r="A80" s="6" t="s">
        <v>198</v>
      </c>
      <c r="B80" s="3">
        <v>335</v>
      </c>
      <c r="C80" s="35" t="s">
        <v>30</v>
      </c>
      <c r="D80" s="26">
        <v>60488.69</v>
      </c>
      <c r="E80" s="6"/>
      <c r="F80" s="36">
        <v>44196</v>
      </c>
      <c r="G80" s="26"/>
      <c r="H80" s="36" t="s">
        <v>45</v>
      </c>
      <c r="J80" s="37">
        <v>-1</v>
      </c>
      <c r="K80" s="6"/>
      <c r="L80" s="26">
        <v>4184</v>
      </c>
      <c r="M80" s="32"/>
      <c r="N80" s="38">
        <v>6.92</v>
      </c>
      <c r="O80" s="6"/>
      <c r="P80" s="26">
        <v>735.24288936756</v>
      </c>
      <c r="Q80" s="26"/>
      <c r="R80" s="26"/>
      <c r="S80" s="26">
        <f t="shared" si="8"/>
        <v>735.24288936756</v>
      </c>
      <c r="T80" s="6"/>
      <c r="U80" s="72" t="s">
        <v>193</v>
      </c>
      <c r="V80" s="73">
        <v>0.22239647101368937</v>
      </c>
      <c r="W80" s="6"/>
    </row>
    <row r="81" spans="1:23" x14ac:dyDescent="0.25">
      <c r="A81" s="6" t="s">
        <v>198</v>
      </c>
      <c r="B81" s="3">
        <v>336</v>
      </c>
      <c r="C81" s="4" t="s">
        <v>46</v>
      </c>
      <c r="D81" s="26">
        <v>239834.16</v>
      </c>
      <c r="E81" s="6"/>
      <c r="F81" s="36">
        <v>44196</v>
      </c>
      <c r="G81" s="26"/>
      <c r="H81" s="36" t="s">
        <v>23</v>
      </c>
      <c r="J81" s="37">
        <v>-1</v>
      </c>
      <c r="K81" s="6"/>
      <c r="L81" s="26">
        <v>17779</v>
      </c>
      <c r="M81" s="32"/>
      <c r="N81" s="38">
        <v>7.41</v>
      </c>
      <c r="O81" s="6"/>
      <c r="P81" s="26">
        <v>3016.58637367864</v>
      </c>
      <c r="Q81" s="26"/>
      <c r="R81" s="26"/>
      <c r="S81" s="26">
        <f t="shared" si="8"/>
        <v>3016.58637367864</v>
      </c>
      <c r="T81" s="6"/>
      <c r="U81" s="6"/>
      <c r="V81" s="6"/>
      <c r="W81" s="6"/>
    </row>
    <row r="82" spans="1:23" x14ac:dyDescent="0.25">
      <c r="C82" s="67" t="s">
        <v>56</v>
      </c>
      <c r="D82" s="27">
        <f>SUM(D74:D81)</f>
        <v>14919293.719999999</v>
      </c>
      <c r="E82" s="39"/>
      <c r="F82" s="68"/>
      <c r="G82" s="26"/>
      <c r="J82" s="63"/>
      <c r="K82" s="39"/>
      <c r="L82" s="27">
        <f>SUM(L74:L81)</f>
        <v>914666</v>
      </c>
      <c r="M82" s="32"/>
      <c r="N82" s="33">
        <v>6.13</v>
      </c>
      <c r="O82" s="6"/>
      <c r="P82" s="27">
        <f t="shared" ref="P82:S82" si="9">SUM(P74:P81)</f>
        <v>150322.921811854</v>
      </c>
      <c r="Q82" s="27"/>
      <c r="R82" s="27"/>
      <c r="S82" s="27">
        <f t="shared" si="9"/>
        <v>150322.921811854</v>
      </c>
      <c r="T82" s="6"/>
      <c r="U82" s="6"/>
      <c r="V82" s="6"/>
      <c r="W82" s="6"/>
    </row>
    <row r="83" spans="1:23" x14ac:dyDescent="0.25">
      <c r="E83" s="6"/>
      <c r="F83" s="42"/>
      <c r="G83" s="28"/>
      <c r="J83" s="63"/>
      <c r="K83" s="6"/>
      <c r="L83" s="28"/>
      <c r="M83" s="32"/>
      <c r="N83" s="33"/>
      <c r="O83" s="6"/>
      <c r="P83" s="7"/>
      <c r="Q83" s="7"/>
      <c r="R83" s="7"/>
      <c r="S83" s="7"/>
      <c r="T83" s="6"/>
      <c r="U83" s="6"/>
      <c r="V83" s="6"/>
      <c r="W83" s="6"/>
    </row>
    <row r="84" spans="1:23" x14ac:dyDescent="0.25">
      <c r="C84" s="154" t="s">
        <v>57</v>
      </c>
      <c r="E84" s="6"/>
      <c r="F84" s="42"/>
      <c r="G84" s="28"/>
      <c r="J84" s="63"/>
      <c r="K84" s="6"/>
      <c r="L84" s="28"/>
      <c r="M84" s="32"/>
      <c r="N84" s="33"/>
      <c r="O84" s="6"/>
      <c r="P84" s="28"/>
      <c r="Q84" s="28"/>
      <c r="R84" s="28"/>
      <c r="S84" s="28"/>
      <c r="T84" s="6"/>
      <c r="U84" s="6"/>
      <c r="V84" s="6"/>
      <c r="W84" s="6"/>
    </row>
    <row r="85" spans="1:23" x14ac:dyDescent="0.25">
      <c r="A85" s="6" t="s">
        <v>198</v>
      </c>
      <c r="B85" s="3">
        <v>330.2</v>
      </c>
      <c r="C85" s="4" t="s">
        <v>20</v>
      </c>
      <c r="D85" s="26">
        <v>40941.300000000003</v>
      </c>
      <c r="E85" s="6"/>
      <c r="F85" s="36">
        <v>43830</v>
      </c>
      <c r="G85" s="26"/>
      <c r="H85" s="36" t="s">
        <v>21</v>
      </c>
      <c r="J85" s="37">
        <v>0</v>
      </c>
      <c r="K85" s="6"/>
      <c r="L85" s="26">
        <v>2233</v>
      </c>
      <c r="M85" s="32"/>
      <c r="N85" s="38">
        <v>5.45</v>
      </c>
      <c r="O85" s="6"/>
      <c r="P85" s="26">
        <v>0</v>
      </c>
      <c r="Q85" s="26"/>
      <c r="R85" s="26"/>
      <c r="S85" s="26">
        <f t="shared" ref="S85:S92" si="10">SUM(P85:R85)</f>
        <v>0</v>
      </c>
      <c r="T85" s="6"/>
      <c r="U85" s="72" t="s">
        <v>193</v>
      </c>
      <c r="V85" s="73">
        <v>0.22239647101368937</v>
      </c>
      <c r="W85" s="6"/>
    </row>
    <row r="86" spans="1:23" x14ac:dyDescent="0.25">
      <c r="A86" s="6" t="s">
        <v>198</v>
      </c>
      <c r="B86" s="3">
        <v>330.4</v>
      </c>
      <c r="C86" s="4" t="s">
        <v>51</v>
      </c>
      <c r="D86" s="26">
        <v>1029.5</v>
      </c>
      <c r="E86" s="6"/>
      <c r="F86" s="36">
        <v>43830</v>
      </c>
      <c r="G86" s="26"/>
      <c r="H86" s="36" t="s">
        <v>21</v>
      </c>
      <c r="J86" s="37">
        <v>0</v>
      </c>
      <c r="K86" s="6"/>
      <c r="L86" s="26">
        <v>56</v>
      </c>
      <c r="M86" s="32"/>
      <c r="N86" s="38">
        <v>5.44</v>
      </c>
      <c r="O86" s="6"/>
      <c r="P86" s="26">
        <v>0</v>
      </c>
      <c r="Q86" s="26"/>
      <c r="R86" s="26"/>
      <c r="S86" s="26">
        <f t="shared" si="10"/>
        <v>0</v>
      </c>
      <c r="T86" s="6"/>
      <c r="U86" s="72" t="s">
        <v>193</v>
      </c>
      <c r="V86" s="73">
        <v>0.22239647101368937</v>
      </c>
      <c r="W86" s="6"/>
    </row>
    <row r="87" spans="1:23" x14ac:dyDescent="0.25">
      <c r="A87" s="6" t="s">
        <v>198</v>
      </c>
      <c r="B87" s="3">
        <v>331</v>
      </c>
      <c r="C87" s="35" t="s">
        <v>22</v>
      </c>
      <c r="D87" s="26">
        <v>13695979.66</v>
      </c>
      <c r="E87" s="6"/>
      <c r="F87" s="36">
        <v>43830</v>
      </c>
      <c r="G87" s="26"/>
      <c r="H87" s="36" t="s">
        <v>21</v>
      </c>
      <c r="J87" s="37">
        <v>0</v>
      </c>
      <c r="K87" s="6"/>
      <c r="L87" s="26">
        <v>1138372</v>
      </c>
      <c r="M87" s="32"/>
      <c r="N87" s="38">
        <v>8.31</v>
      </c>
      <c r="O87" s="6"/>
      <c r="P87" s="26">
        <v>0</v>
      </c>
      <c r="Q87" s="26"/>
      <c r="R87" s="26"/>
      <c r="S87" s="26">
        <f t="shared" si="10"/>
        <v>0</v>
      </c>
      <c r="T87" s="6"/>
      <c r="U87" s="72" t="s">
        <v>193</v>
      </c>
      <c r="V87" s="73">
        <v>0.22239647101368937</v>
      </c>
      <c r="W87" s="6"/>
    </row>
    <row r="88" spans="1:23" x14ac:dyDescent="0.25">
      <c r="A88" s="6" t="s">
        <v>198</v>
      </c>
      <c r="B88" s="3">
        <v>332</v>
      </c>
      <c r="C88" s="4" t="s">
        <v>40</v>
      </c>
      <c r="D88" s="26">
        <v>34075662.460000001</v>
      </c>
      <c r="E88" s="6"/>
      <c r="F88" s="36">
        <v>43830</v>
      </c>
      <c r="G88" s="26"/>
      <c r="H88" s="36" t="s">
        <v>21</v>
      </c>
      <c r="J88" s="37">
        <v>0</v>
      </c>
      <c r="K88" s="6"/>
      <c r="L88" s="26">
        <v>2425041</v>
      </c>
      <c r="M88" s="32"/>
      <c r="N88" s="38">
        <v>7.12</v>
      </c>
      <c r="O88" s="6"/>
      <c r="P88" s="26">
        <v>0</v>
      </c>
      <c r="Q88" s="26"/>
      <c r="R88" s="26"/>
      <c r="S88" s="26">
        <f t="shared" si="10"/>
        <v>0</v>
      </c>
      <c r="T88" s="6"/>
      <c r="U88" s="72" t="s">
        <v>193</v>
      </c>
      <c r="V88" s="73">
        <v>0.22239647101368937</v>
      </c>
      <c r="W88" s="6"/>
    </row>
    <row r="89" spans="1:23" x14ac:dyDescent="0.25">
      <c r="A89" s="6" t="s">
        <v>198</v>
      </c>
      <c r="B89" s="3">
        <v>333</v>
      </c>
      <c r="C89" s="4" t="s">
        <v>42</v>
      </c>
      <c r="D89" s="26">
        <v>17786161.609999999</v>
      </c>
      <c r="E89" s="6"/>
      <c r="F89" s="36">
        <v>43830</v>
      </c>
      <c r="G89" s="26"/>
      <c r="H89" s="36" t="s">
        <v>21</v>
      </c>
      <c r="J89" s="37">
        <v>0</v>
      </c>
      <c r="K89" s="6"/>
      <c r="L89" s="26">
        <v>1392722</v>
      </c>
      <c r="M89" s="32"/>
      <c r="N89" s="38">
        <v>7.83</v>
      </c>
      <c r="O89" s="6"/>
      <c r="P89" s="26">
        <v>0</v>
      </c>
      <c r="Q89" s="26"/>
      <c r="R89" s="26"/>
      <c r="S89" s="26">
        <f t="shared" si="10"/>
        <v>0</v>
      </c>
      <c r="T89" s="6"/>
      <c r="U89" s="72" t="s">
        <v>193</v>
      </c>
      <c r="V89" s="73">
        <v>0.22239647101368937</v>
      </c>
      <c r="W89" s="6"/>
    </row>
    <row r="90" spans="1:23" x14ac:dyDescent="0.25">
      <c r="A90" s="6" t="s">
        <v>198</v>
      </c>
      <c r="B90" s="3">
        <v>334</v>
      </c>
      <c r="C90" s="4" t="s">
        <v>28</v>
      </c>
      <c r="D90" s="26">
        <v>16047648.01</v>
      </c>
      <c r="E90" s="6"/>
      <c r="F90" s="36">
        <v>43830</v>
      </c>
      <c r="G90" s="26"/>
      <c r="H90" s="36" t="s">
        <v>21</v>
      </c>
      <c r="J90" s="37">
        <v>0</v>
      </c>
      <c r="K90" s="6"/>
      <c r="L90" s="26">
        <v>1491231</v>
      </c>
      <c r="M90" s="32"/>
      <c r="N90" s="38">
        <v>9.2899999999999991</v>
      </c>
      <c r="O90" s="6"/>
      <c r="P90" s="26">
        <v>0</v>
      </c>
      <c r="Q90" s="26"/>
      <c r="R90" s="26"/>
      <c r="S90" s="26">
        <f t="shared" si="10"/>
        <v>0</v>
      </c>
      <c r="T90" s="6"/>
      <c r="U90" s="72" t="s">
        <v>193</v>
      </c>
      <c r="V90" s="73">
        <v>0.22239647101368937</v>
      </c>
      <c r="W90" s="6"/>
    </row>
    <row r="91" spans="1:23" x14ac:dyDescent="0.25">
      <c r="A91" s="6" t="s">
        <v>198</v>
      </c>
      <c r="B91" s="3">
        <v>335</v>
      </c>
      <c r="C91" s="35" t="s">
        <v>30</v>
      </c>
      <c r="D91" s="26">
        <v>173066.89</v>
      </c>
      <c r="E91" s="6"/>
      <c r="F91" s="36">
        <v>43830</v>
      </c>
      <c r="G91" s="26"/>
      <c r="H91" s="36" t="s">
        <v>21</v>
      </c>
      <c r="J91" s="37">
        <v>0</v>
      </c>
      <c r="K91" s="6"/>
      <c r="L91" s="26">
        <v>11137</v>
      </c>
      <c r="M91" s="32"/>
      <c r="N91" s="38">
        <v>6.44</v>
      </c>
      <c r="O91" s="6"/>
      <c r="P91" s="26">
        <v>0</v>
      </c>
      <c r="Q91" s="26"/>
      <c r="R91" s="26"/>
      <c r="S91" s="26">
        <f t="shared" si="10"/>
        <v>0</v>
      </c>
      <c r="T91" s="6"/>
      <c r="U91" s="72" t="s">
        <v>193</v>
      </c>
      <c r="V91" s="73">
        <v>0.22239647101368937</v>
      </c>
      <c r="W91" s="6"/>
    </row>
    <row r="92" spans="1:23" x14ac:dyDescent="0.25">
      <c r="A92" s="6" t="s">
        <v>198</v>
      </c>
      <c r="B92" s="3">
        <v>336</v>
      </c>
      <c r="C92" s="4" t="s">
        <v>46</v>
      </c>
      <c r="D92" s="26">
        <v>2547856.13</v>
      </c>
      <c r="E92" s="6"/>
      <c r="F92" s="36">
        <v>43830</v>
      </c>
      <c r="G92" s="26"/>
      <c r="H92" s="36" t="s">
        <v>21</v>
      </c>
      <c r="J92" s="37">
        <v>0</v>
      </c>
      <c r="K92" s="6"/>
      <c r="L92" s="26">
        <v>190487</v>
      </c>
      <c r="M92" s="32"/>
      <c r="N92" s="38">
        <v>7.48</v>
      </c>
      <c r="O92" s="6"/>
      <c r="P92" s="26">
        <v>0</v>
      </c>
      <c r="Q92" s="26"/>
      <c r="R92" s="26"/>
      <c r="S92" s="26">
        <f t="shared" si="10"/>
        <v>0</v>
      </c>
      <c r="T92" s="6"/>
      <c r="U92" s="72" t="s">
        <v>193</v>
      </c>
      <c r="V92" s="73">
        <v>0.22239647101368937</v>
      </c>
      <c r="W92" s="6"/>
    </row>
    <row r="93" spans="1:23" x14ac:dyDescent="0.25">
      <c r="C93" s="67" t="s">
        <v>58</v>
      </c>
      <c r="D93" s="27">
        <f>SUM(D85:D92)</f>
        <v>84368345.560000002</v>
      </c>
      <c r="E93" s="39"/>
      <c r="F93" s="68"/>
      <c r="G93" s="26"/>
      <c r="J93" s="63"/>
      <c r="K93" s="39"/>
      <c r="L93" s="27">
        <f>SUM(L85:L92)</f>
        <v>6651279</v>
      </c>
      <c r="M93" s="32"/>
      <c r="N93" s="33">
        <v>7.88</v>
      </c>
      <c r="O93" s="6"/>
      <c r="P93" s="27">
        <f t="shared" ref="P93:S93" si="11">SUM(P85:P92)</f>
        <v>0</v>
      </c>
      <c r="Q93" s="27"/>
      <c r="R93" s="27"/>
      <c r="S93" s="27">
        <f t="shared" si="11"/>
        <v>0</v>
      </c>
      <c r="T93" s="6"/>
      <c r="U93" s="6"/>
      <c r="V93" s="6"/>
      <c r="W93" s="6"/>
    </row>
    <row r="94" spans="1:23" x14ac:dyDescent="0.25">
      <c r="E94" s="6"/>
      <c r="F94" s="42"/>
      <c r="G94" s="28"/>
      <c r="J94" s="63"/>
      <c r="K94" s="6"/>
      <c r="L94" s="28"/>
      <c r="M94" s="32"/>
      <c r="N94" s="33"/>
      <c r="O94" s="6"/>
      <c r="P94" s="7"/>
      <c r="Q94" s="7"/>
      <c r="R94" s="7"/>
      <c r="S94" s="7"/>
      <c r="T94" s="6"/>
      <c r="U94" s="6"/>
      <c r="V94" s="6"/>
      <c r="W94" s="6"/>
    </row>
    <row r="95" spans="1:23" x14ac:dyDescent="0.25">
      <c r="C95" s="154" t="s">
        <v>59</v>
      </c>
      <c r="E95" s="6"/>
      <c r="F95" s="42"/>
      <c r="G95" s="28"/>
      <c r="J95" s="63"/>
      <c r="K95" s="6"/>
      <c r="L95" s="28"/>
      <c r="M95" s="32"/>
      <c r="N95" s="33"/>
      <c r="O95" s="6"/>
      <c r="P95" s="28"/>
      <c r="Q95" s="28"/>
      <c r="R95" s="28"/>
      <c r="S95" s="28"/>
      <c r="T95" s="6"/>
      <c r="U95" s="6"/>
      <c r="V95" s="6"/>
      <c r="W95" s="6"/>
    </row>
    <row r="96" spans="1:23" x14ac:dyDescent="0.25">
      <c r="A96" s="6" t="s">
        <v>198</v>
      </c>
      <c r="B96" s="3">
        <v>330.2</v>
      </c>
      <c r="C96" s="4" t="s">
        <v>20</v>
      </c>
      <c r="D96" s="26">
        <v>300510.01</v>
      </c>
      <c r="E96" s="6"/>
      <c r="F96" s="36">
        <v>58075</v>
      </c>
      <c r="G96" s="26"/>
      <c r="H96" s="36" t="s">
        <v>21</v>
      </c>
      <c r="J96" s="37">
        <v>0</v>
      </c>
      <c r="K96" s="6"/>
      <c r="L96" s="26">
        <v>1517</v>
      </c>
      <c r="M96" s="32"/>
      <c r="N96" s="38">
        <v>0.5</v>
      </c>
      <c r="O96" s="6"/>
      <c r="P96" s="26">
        <v>-166.35259565848</v>
      </c>
      <c r="Q96" s="26"/>
      <c r="R96" s="26"/>
      <c r="S96" s="26">
        <f>SUM(P96:R96)</f>
        <v>-166.35259565848</v>
      </c>
      <c r="T96" s="6"/>
      <c r="U96" s="72" t="s">
        <v>193</v>
      </c>
      <c r="V96" s="73">
        <v>0.22239647101368937</v>
      </c>
      <c r="W96" s="6"/>
    </row>
    <row r="97" spans="1:23" x14ac:dyDescent="0.25">
      <c r="A97" s="6" t="s">
        <v>198</v>
      </c>
      <c r="B97" s="3">
        <v>330.5</v>
      </c>
      <c r="C97" s="4" t="s">
        <v>60</v>
      </c>
      <c r="D97" s="26">
        <v>212279.74</v>
      </c>
      <c r="E97" s="6"/>
      <c r="F97" s="36">
        <v>58075</v>
      </c>
      <c r="G97" s="26"/>
      <c r="H97" s="36" t="s">
        <v>21</v>
      </c>
      <c r="J97" s="37">
        <v>0</v>
      </c>
      <c r="K97" s="6"/>
      <c r="L97" s="26">
        <v>1011</v>
      </c>
      <c r="M97" s="32"/>
      <c r="N97" s="38">
        <v>0.48</v>
      </c>
      <c r="O97" s="6"/>
      <c r="P97" s="26">
        <v>-123.65246415256</v>
      </c>
      <c r="Q97" s="26"/>
      <c r="R97" s="26"/>
      <c r="S97" s="26">
        <f t="shared" ref="S97:S103" si="12">SUM(P97:R97)</f>
        <v>-123.65246415256</v>
      </c>
      <c r="T97" s="6"/>
      <c r="U97" s="72" t="s">
        <v>193</v>
      </c>
      <c r="V97" s="73">
        <v>0.22239647101368937</v>
      </c>
      <c r="W97" s="6"/>
    </row>
    <row r="98" spans="1:23" x14ac:dyDescent="0.25">
      <c r="A98" s="6" t="s">
        <v>198</v>
      </c>
      <c r="B98" s="3">
        <v>331</v>
      </c>
      <c r="C98" s="35" t="s">
        <v>22</v>
      </c>
      <c r="D98" s="26">
        <v>94372014.959999993</v>
      </c>
      <c r="E98" s="6"/>
      <c r="F98" s="36">
        <v>58075</v>
      </c>
      <c r="G98" s="26"/>
      <c r="H98" s="36" t="s">
        <v>23</v>
      </c>
      <c r="J98" s="37">
        <v>-4</v>
      </c>
      <c r="K98" s="6"/>
      <c r="L98" s="26">
        <v>1993989</v>
      </c>
      <c r="M98" s="32"/>
      <c r="N98" s="38">
        <v>2.11</v>
      </c>
      <c r="O98" s="6"/>
      <c r="P98" s="26">
        <v>62780.313139615406</v>
      </c>
      <c r="Q98" s="26"/>
      <c r="R98" s="26"/>
      <c r="S98" s="26">
        <f t="shared" si="12"/>
        <v>62780.313139615406</v>
      </c>
      <c r="T98" s="6"/>
      <c r="U98" s="72" t="s">
        <v>193</v>
      </c>
      <c r="V98" s="73">
        <v>0.22239647101368937</v>
      </c>
      <c r="W98" s="6"/>
    </row>
    <row r="99" spans="1:23" x14ac:dyDescent="0.25">
      <c r="A99" s="6" t="s">
        <v>198</v>
      </c>
      <c r="B99" s="3">
        <v>332</v>
      </c>
      <c r="C99" s="4" t="s">
        <v>40</v>
      </c>
      <c r="D99" s="26">
        <v>24113998.960000001</v>
      </c>
      <c r="E99" s="6"/>
      <c r="F99" s="36">
        <v>58075</v>
      </c>
      <c r="G99" s="26"/>
      <c r="H99" s="36" t="s">
        <v>41</v>
      </c>
      <c r="J99" s="37">
        <v>-6</v>
      </c>
      <c r="K99" s="6"/>
      <c r="L99" s="26">
        <v>442208</v>
      </c>
      <c r="M99" s="32"/>
      <c r="N99" s="38">
        <v>1.83</v>
      </c>
      <c r="O99" s="6"/>
      <c r="P99" s="26">
        <v>39145.123161533898</v>
      </c>
      <c r="Q99" s="26"/>
      <c r="R99" s="26"/>
      <c r="S99" s="26">
        <f t="shared" si="12"/>
        <v>39145.123161533898</v>
      </c>
      <c r="T99" s="6"/>
      <c r="U99" s="72" t="s">
        <v>193</v>
      </c>
      <c r="V99" s="73">
        <v>0.22239647101368937</v>
      </c>
      <c r="W99" s="6"/>
    </row>
    <row r="100" spans="1:23" x14ac:dyDescent="0.25">
      <c r="A100" s="6" t="s">
        <v>198</v>
      </c>
      <c r="B100" s="3">
        <v>333</v>
      </c>
      <c r="C100" s="4" t="s">
        <v>42</v>
      </c>
      <c r="D100" s="26">
        <v>7768646.0300000003</v>
      </c>
      <c r="E100" s="6"/>
      <c r="F100" s="36">
        <v>58075</v>
      </c>
      <c r="G100" s="26"/>
      <c r="H100" s="36" t="s">
        <v>43</v>
      </c>
      <c r="J100" s="37">
        <v>-16</v>
      </c>
      <c r="K100" s="6"/>
      <c r="L100" s="26">
        <v>111834</v>
      </c>
      <c r="M100" s="32"/>
      <c r="N100" s="38">
        <v>1.44</v>
      </c>
      <c r="O100" s="6"/>
      <c r="P100" s="26">
        <v>975.65352560662006</v>
      </c>
      <c r="Q100" s="26"/>
      <c r="R100" s="26"/>
      <c r="S100" s="26">
        <f t="shared" si="12"/>
        <v>975.65352560662006</v>
      </c>
      <c r="T100" s="6"/>
      <c r="U100" s="72" t="s">
        <v>193</v>
      </c>
      <c r="V100" s="73">
        <v>0.22239647101368937</v>
      </c>
      <c r="W100" s="6"/>
    </row>
    <row r="101" spans="1:23" x14ac:dyDescent="0.25">
      <c r="A101" s="6" t="s">
        <v>198</v>
      </c>
      <c r="B101" s="3">
        <v>334</v>
      </c>
      <c r="C101" s="4" t="s">
        <v>28</v>
      </c>
      <c r="D101" s="26">
        <v>9928729.9199999999</v>
      </c>
      <c r="E101" s="6"/>
      <c r="F101" s="36">
        <v>58075</v>
      </c>
      <c r="G101" s="26"/>
      <c r="H101" s="36" t="s">
        <v>44</v>
      </c>
      <c r="J101" s="37">
        <v>-8</v>
      </c>
      <c r="K101" s="6"/>
      <c r="L101" s="26">
        <v>232550</v>
      </c>
      <c r="M101" s="32"/>
      <c r="N101" s="38">
        <v>2.34</v>
      </c>
      <c r="O101" s="6"/>
      <c r="P101" s="26">
        <v>1227.8511773134601</v>
      </c>
      <c r="Q101" s="26"/>
      <c r="R101" s="26"/>
      <c r="S101" s="26">
        <f t="shared" si="12"/>
        <v>1227.8511773134601</v>
      </c>
      <c r="T101" s="6"/>
      <c r="U101" s="72" t="s">
        <v>193</v>
      </c>
      <c r="V101" s="73">
        <v>0.22239647101368937</v>
      </c>
      <c r="W101" s="6"/>
    </row>
    <row r="102" spans="1:23" x14ac:dyDescent="0.25">
      <c r="A102" s="6" t="s">
        <v>198</v>
      </c>
      <c r="B102" s="3">
        <v>335</v>
      </c>
      <c r="C102" s="35" t="s">
        <v>30</v>
      </c>
      <c r="D102" s="26">
        <v>157006.82</v>
      </c>
      <c r="E102" s="6"/>
      <c r="F102" s="36">
        <v>58075</v>
      </c>
      <c r="G102" s="26"/>
      <c r="H102" s="36" t="s">
        <v>45</v>
      </c>
      <c r="J102" s="37">
        <v>-3</v>
      </c>
      <c r="K102" s="6"/>
      <c r="L102" s="26">
        <v>3250</v>
      </c>
      <c r="M102" s="32"/>
      <c r="N102" s="38">
        <v>2.0699999999999998</v>
      </c>
      <c r="O102" s="6"/>
      <c r="P102" s="26">
        <v>219.95015655914</v>
      </c>
      <c r="Q102" s="26"/>
      <c r="R102" s="26"/>
      <c r="S102" s="26">
        <f t="shared" si="12"/>
        <v>219.95015655914</v>
      </c>
      <c r="T102" s="6"/>
      <c r="U102" s="72" t="s">
        <v>193</v>
      </c>
      <c r="V102" s="73">
        <v>0.22239647101368937</v>
      </c>
      <c r="W102" s="6"/>
    </row>
    <row r="103" spans="1:23" x14ac:dyDescent="0.25">
      <c r="A103" s="6" t="s">
        <v>198</v>
      </c>
      <c r="B103" s="3">
        <v>336</v>
      </c>
      <c r="C103" s="4" t="s">
        <v>46</v>
      </c>
      <c r="D103" s="26">
        <v>2138830.23</v>
      </c>
      <c r="E103" s="6"/>
      <c r="F103" s="36">
        <v>58075</v>
      </c>
      <c r="G103" s="26"/>
      <c r="H103" s="36" t="s">
        <v>23</v>
      </c>
      <c r="J103" s="37">
        <v>-5</v>
      </c>
      <c r="K103" s="6"/>
      <c r="L103" s="26">
        <v>34563</v>
      </c>
      <c r="M103" s="32"/>
      <c r="N103" s="38">
        <v>1.62</v>
      </c>
      <c r="O103" s="6"/>
      <c r="P103" s="26">
        <v>-573.33822407427999</v>
      </c>
      <c r="Q103" s="26"/>
      <c r="R103" s="26"/>
      <c r="S103" s="26">
        <f t="shared" si="12"/>
        <v>-573.33822407427999</v>
      </c>
      <c r="T103" s="6"/>
      <c r="U103" s="72" t="s">
        <v>193</v>
      </c>
      <c r="V103" s="73">
        <v>0.22239647101368937</v>
      </c>
      <c r="W103" s="6"/>
    </row>
    <row r="104" spans="1:23" x14ac:dyDescent="0.25">
      <c r="C104" s="67" t="s">
        <v>61</v>
      </c>
      <c r="D104" s="27">
        <f>SUM(D96:D103)</f>
        <v>138992016.66999996</v>
      </c>
      <c r="E104" s="39"/>
      <c r="F104" s="68"/>
      <c r="G104" s="26"/>
      <c r="J104" s="63"/>
      <c r="K104" s="39"/>
      <c r="L104" s="27">
        <f>SUM(L96:L103)</f>
        <v>2820922</v>
      </c>
      <c r="M104" s="32"/>
      <c r="N104" s="33">
        <v>2.0299999999999998</v>
      </c>
      <c r="O104" s="6"/>
      <c r="P104" s="27">
        <f t="shared" ref="P104:S104" si="13">SUM(P96:P103)</f>
        <v>103485.54787674321</v>
      </c>
      <c r="Q104" s="27"/>
      <c r="R104" s="27"/>
      <c r="S104" s="27">
        <f t="shared" si="13"/>
        <v>103485.54787674321</v>
      </c>
      <c r="T104" s="6"/>
      <c r="U104" s="6"/>
      <c r="V104" s="6"/>
      <c r="W104" s="6"/>
    </row>
    <row r="105" spans="1:23" x14ac:dyDescent="0.25">
      <c r="E105" s="6"/>
      <c r="F105" s="42"/>
      <c r="G105" s="28"/>
      <c r="J105" s="63"/>
      <c r="K105" s="6"/>
      <c r="L105" s="28"/>
      <c r="M105" s="32"/>
      <c r="N105" s="33"/>
      <c r="O105" s="6"/>
      <c r="P105" s="7"/>
      <c r="Q105" s="7"/>
      <c r="R105" s="7"/>
      <c r="S105" s="7"/>
      <c r="T105" s="6"/>
      <c r="U105" s="6"/>
      <c r="V105" s="6"/>
      <c r="W105" s="6"/>
    </row>
    <row r="106" spans="1:23" x14ac:dyDescent="0.25">
      <c r="C106" s="154" t="s">
        <v>62</v>
      </c>
      <c r="E106" s="6"/>
      <c r="F106" s="42"/>
      <c r="G106" s="28"/>
      <c r="J106" s="63"/>
      <c r="K106" s="6"/>
      <c r="L106" s="28"/>
      <c r="M106" s="32"/>
      <c r="N106" s="33"/>
      <c r="O106" s="6"/>
      <c r="P106" s="28"/>
      <c r="Q106" s="28"/>
      <c r="R106" s="28"/>
      <c r="S106" s="28"/>
      <c r="T106" s="6"/>
      <c r="U106" s="6"/>
      <c r="V106" s="6"/>
      <c r="W106" s="6"/>
    </row>
    <row r="107" spans="1:23" x14ac:dyDescent="0.25">
      <c r="A107" s="6" t="s">
        <v>198</v>
      </c>
      <c r="B107" s="3">
        <v>331</v>
      </c>
      <c r="C107" s="35" t="s">
        <v>22</v>
      </c>
      <c r="D107" s="26">
        <v>106864116.12</v>
      </c>
      <c r="E107" s="6"/>
      <c r="F107" s="36">
        <v>50770</v>
      </c>
      <c r="G107" s="26"/>
      <c r="H107" s="36" t="s">
        <v>23</v>
      </c>
      <c r="J107" s="37">
        <v>-2</v>
      </c>
      <c r="K107" s="6"/>
      <c r="L107" s="26">
        <v>4078878</v>
      </c>
      <c r="M107" s="32"/>
      <c r="N107" s="38">
        <v>3.82</v>
      </c>
      <c r="O107" s="6"/>
      <c r="P107" s="26">
        <v>404300.19045781053</v>
      </c>
      <c r="Q107" s="26"/>
      <c r="R107" s="26"/>
      <c r="S107" s="26">
        <f>SUM(P107:R107)</f>
        <v>404300.19045781053</v>
      </c>
      <c r="T107" s="6"/>
      <c r="U107" s="72" t="s">
        <v>193</v>
      </c>
      <c r="V107" s="73">
        <v>0.22239647101368937</v>
      </c>
      <c r="W107" s="6"/>
    </row>
    <row r="108" spans="1:23" x14ac:dyDescent="0.25">
      <c r="A108" s="6" t="s">
        <v>198</v>
      </c>
      <c r="B108" s="3">
        <v>332</v>
      </c>
      <c r="C108" s="4" t="s">
        <v>40</v>
      </c>
      <c r="D108" s="26">
        <v>119045003.23</v>
      </c>
      <c r="E108" s="6"/>
      <c r="F108" s="36">
        <v>50770</v>
      </c>
      <c r="G108" s="26"/>
      <c r="H108" s="36" t="s">
        <v>41</v>
      </c>
      <c r="J108" s="37">
        <v>-2</v>
      </c>
      <c r="K108" s="6"/>
      <c r="L108" s="26">
        <v>3452056</v>
      </c>
      <c r="M108" s="32"/>
      <c r="N108" s="38">
        <v>2.9</v>
      </c>
      <c r="O108" s="6"/>
      <c r="P108" s="26">
        <v>258994.97889093866</v>
      </c>
      <c r="Q108" s="26"/>
      <c r="R108" s="26"/>
      <c r="S108" s="26">
        <f t="shared" ref="S108:S112" si="14">SUM(P108:R108)</f>
        <v>258994.97889093866</v>
      </c>
      <c r="T108" s="6"/>
      <c r="U108" s="72" t="s">
        <v>193</v>
      </c>
      <c r="V108" s="73">
        <v>0.22239647101368937</v>
      </c>
      <c r="W108" s="6"/>
    </row>
    <row r="109" spans="1:23" x14ac:dyDescent="0.25">
      <c r="A109" s="6" t="s">
        <v>198</v>
      </c>
      <c r="B109" s="3">
        <v>333</v>
      </c>
      <c r="C109" s="4" t="s">
        <v>42</v>
      </c>
      <c r="D109" s="26">
        <v>23897206.890000001</v>
      </c>
      <c r="E109" s="6"/>
      <c r="F109" s="36">
        <v>50770</v>
      </c>
      <c r="G109" s="26"/>
      <c r="H109" s="36" t="s">
        <v>43</v>
      </c>
      <c r="J109" s="37">
        <v>-4</v>
      </c>
      <c r="K109" s="6"/>
      <c r="L109" s="26">
        <v>780725</v>
      </c>
      <c r="M109" s="32"/>
      <c r="N109" s="38">
        <v>3.27</v>
      </c>
      <c r="O109" s="6"/>
      <c r="P109" s="26">
        <v>62895.069743037566</v>
      </c>
      <c r="Q109" s="26"/>
      <c r="R109" s="26"/>
      <c r="S109" s="26">
        <f t="shared" si="14"/>
        <v>62895.069743037566</v>
      </c>
      <c r="T109" s="6"/>
      <c r="U109" s="72" t="s">
        <v>193</v>
      </c>
      <c r="V109" s="73">
        <v>0.22239647101368937</v>
      </c>
      <c r="W109" s="6"/>
    </row>
    <row r="110" spans="1:23" x14ac:dyDescent="0.25">
      <c r="A110" s="6" t="s">
        <v>198</v>
      </c>
      <c r="B110" s="3">
        <v>334</v>
      </c>
      <c r="C110" s="4" t="s">
        <v>28</v>
      </c>
      <c r="D110" s="26">
        <v>15581670.98</v>
      </c>
      <c r="E110" s="6"/>
      <c r="F110" s="36">
        <v>50770</v>
      </c>
      <c r="G110" s="26"/>
      <c r="H110" s="36" t="s">
        <v>44</v>
      </c>
      <c r="J110" s="37">
        <v>-4</v>
      </c>
      <c r="K110" s="6"/>
      <c r="L110" s="26">
        <v>583844</v>
      </c>
      <c r="M110" s="32"/>
      <c r="N110" s="38">
        <v>3.75</v>
      </c>
      <c r="O110" s="6"/>
      <c r="P110" s="26">
        <v>40296.247540047661</v>
      </c>
      <c r="Q110" s="26"/>
      <c r="R110" s="26"/>
      <c r="S110" s="26">
        <f t="shared" si="14"/>
        <v>40296.247540047661</v>
      </c>
      <c r="T110" s="6"/>
      <c r="U110" s="72" t="s">
        <v>193</v>
      </c>
      <c r="V110" s="73">
        <v>0.22239647101368937</v>
      </c>
      <c r="W110" s="6"/>
    </row>
    <row r="111" spans="1:23" x14ac:dyDescent="0.25">
      <c r="A111" s="6" t="s">
        <v>198</v>
      </c>
      <c r="B111" s="3">
        <v>335</v>
      </c>
      <c r="C111" s="35" t="s">
        <v>30</v>
      </c>
      <c r="D111" s="26">
        <v>707251.79</v>
      </c>
      <c r="E111" s="6"/>
      <c r="F111" s="36">
        <v>50770</v>
      </c>
      <c r="G111" s="26"/>
      <c r="H111" s="36" t="s">
        <v>45</v>
      </c>
      <c r="J111" s="37">
        <v>-2</v>
      </c>
      <c r="K111" s="6"/>
      <c r="L111" s="26">
        <v>21552</v>
      </c>
      <c r="M111" s="32"/>
      <c r="N111" s="38">
        <v>3.05</v>
      </c>
      <c r="O111" s="6"/>
      <c r="P111" s="26">
        <v>703.66258377463998</v>
      </c>
      <c r="Q111" s="26"/>
      <c r="R111" s="26"/>
      <c r="S111" s="26">
        <f t="shared" si="14"/>
        <v>703.66258377463998</v>
      </c>
      <c r="T111" s="6"/>
      <c r="U111" s="72" t="s">
        <v>193</v>
      </c>
      <c r="V111" s="73">
        <v>0.22239647101368937</v>
      </c>
      <c r="W111" s="6"/>
    </row>
    <row r="112" spans="1:23" x14ac:dyDescent="0.25">
      <c r="A112" s="6" t="s">
        <v>198</v>
      </c>
      <c r="B112" s="3">
        <v>336</v>
      </c>
      <c r="C112" s="4" t="s">
        <v>46</v>
      </c>
      <c r="D112" s="26">
        <v>6806272.6600000001</v>
      </c>
      <c r="E112" s="6"/>
      <c r="F112" s="36">
        <v>50770</v>
      </c>
      <c r="G112" s="26"/>
      <c r="H112" s="36" t="s">
        <v>23</v>
      </c>
      <c r="J112" s="37">
        <v>-3</v>
      </c>
      <c r="K112" s="6"/>
      <c r="L112" s="26">
        <v>185663</v>
      </c>
      <c r="M112" s="32"/>
      <c r="N112" s="38">
        <v>2.73</v>
      </c>
      <c r="O112" s="6"/>
      <c r="P112" s="26">
        <v>10455.52751295738</v>
      </c>
      <c r="Q112" s="26"/>
      <c r="R112" s="26"/>
      <c r="S112" s="26">
        <f t="shared" si="14"/>
        <v>10455.52751295738</v>
      </c>
      <c r="T112" s="6"/>
      <c r="U112" s="72" t="s">
        <v>193</v>
      </c>
      <c r="V112" s="73">
        <v>0.22239647101368937</v>
      </c>
      <c r="W112" s="6"/>
    </row>
    <row r="113" spans="1:23" x14ac:dyDescent="0.25">
      <c r="C113" s="67" t="s">
        <v>63</v>
      </c>
      <c r="D113" s="27">
        <f>SUM(D107:D112)</f>
        <v>272901521.67000002</v>
      </c>
      <c r="E113" s="39"/>
      <c r="F113" s="68"/>
      <c r="G113" s="26"/>
      <c r="J113" s="63"/>
      <c r="K113" s="39"/>
      <c r="L113" s="27">
        <f>SUM(L107:L112)</f>
        <v>9102718</v>
      </c>
      <c r="M113" s="32"/>
      <c r="N113" s="33">
        <v>3.34</v>
      </c>
      <c r="O113" s="6"/>
      <c r="P113" s="27">
        <f t="shared" ref="P113" si="15">SUM(P107:P112)</f>
        <v>777645.67672856641</v>
      </c>
      <c r="Q113" s="27"/>
      <c r="R113" s="27"/>
      <c r="S113" s="27">
        <f t="shared" ref="S113" si="16">SUM(S107:S112)</f>
        <v>777645.67672856641</v>
      </c>
      <c r="T113" s="6"/>
      <c r="U113" s="6"/>
      <c r="V113" s="6"/>
      <c r="W113" s="6"/>
    </row>
    <row r="114" spans="1:23" x14ac:dyDescent="0.25">
      <c r="E114" s="6"/>
      <c r="F114" s="42"/>
      <c r="G114" s="28"/>
      <c r="J114" s="63"/>
      <c r="K114" s="6"/>
      <c r="L114" s="28"/>
      <c r="M114" s="32"/>
      <c r="N114" s="33"/>
      <c r="O114" s="6"/>
      <c r="P114" s="7"/>
      <c r="Q114" s="7"/>
      <c r="R114" s="7"/>
      <c r="S114" s="7"/>
      <c r="T114" s="6"/>
      <c r="U114" s="6"/>
      <c r="V114" s="6"/>
      <c r="W114" s="6"/>
    </row>
    <row r="115" spans="1:23" x14ac:dyDescent="0.25">
      <c r="C115" s="154" t="s">
        <v>64</v>
      </c>
      <c r="E115" s="6"/>
      <c r="F115" s="42"/>
      <c r="G115" s="28"/>
      <c r="J115" s="63"/>
      <c r="K115" s="6"/>
      <c r="L115" s="28"/>
      <c r="M115" s="32"/>
      <c r="N115" s="33"/>
      <c r="O115" s="6"/>
      <c r="P115" s="28"/>
      <c r="Q115" s="28"/>
      <c r="R115" s="28"/>
      <c r="S115" s="28"/>
      <c r="T115" s="6"/>
      <c r="U115" s="6"/>
      <c r="V115" s="6"/>
      <c r="W115" s="6"/>
    </row>
    <row r="116" spans="1:23" x14ac:dyDescent="0.25">
      <c r="A116" s="6" t="s">
        <v>198</v>
      </c>
      <c r="B116" s="3">
        <v>330.2</v>
      </c>
      <c r="C116" s="4" t="s">
        <v>20</v>
      </c>
      <c r="D116" s="26">
        <v>3711.84</v>
      </c>
      <c r="E116" s="6"/>
      <c r="F116" s="36">
        <v>50770</v>
      </c>
      <c r="G116" s="26"/>
      <c r="H116" s="36" t="s">
        <v>21</v>
      </c>
      <c r="J116" s="37">
        <v>0</v>
      </c>
      <c r="K116" s="6"/>
      <c r="L116" s="26">
        <v>75</v>
      </c>
      <c r="M116" s="32"/>
      <c r="N116" s="38">
        <v>2.02</v>
      </c>
      <c r="O116" s="6"/>
      <c r="P116" s="26">
        <v>-1</v>
      </c>
      <c r="Q116" s="26"/>
      <c r="R116" s="26"/>
      <c r="S116" s="26">
        <f>SUM(P116:R116)</f>
        <v>-1</v>
      </c>
      <c r="T116" s="6"/>
      <c r="U116" s="72" t="s">
        <v>193</v>
      </c>
      <c r="V116" s="73">
        <v>0.22239647101368937</v>
      </c>
      <c r="W116" s="6"/>
    </row>
    <row r="117" spans="1:23" x14ac:dyDescent="0.25">
      <c r="A117" s="6" t="s">
        <v>198</v>
      </c>
      <c r="B117" s="3">
        <v>330.4</v>
      </c>
      <c r="C117" s="4" t="s">
        <v>51</v>
      </c>
      <c r="D117" s="26">
        <v>3166.96</v>
      </c>
      <c r="E117" s="6"/>
      <c r="F117" s="36">
        <v>50770</v>
      </c>
      <c r="G117" s="26"/>
      <c r="H117" s="36" t="s">
        <v>21</v>
      </c>
      <c r="J117" s="37">
        <v>0</v>
      </c>
      <c r="K117" s="6"/>
      <c r="L117" s="26">
        <v>43</v>
      </c>
      <c r="M117" s="32"/>
      <c r="N117" s="38">
        <v>1.36</v>
      </c>
      <c r="O117" s="6"/>
      <c r="P117" s="26">
        <v>-2.6687582191199999</v>
      </c>
      <c r="Q117" s="26"/>
      <c r="R117" s="26"/>
      <c r="S117" s="26">
        <f t="shared" ref="S117:S122" si="17">SUM(P117:R117)</f>
        <v>-2.6687582191199999</v>
      </c>
      <c r="T117" s="6"/>
      <c r="U117" s="72" t="s">
        <v>193</v>
      </c>
      <c r="V117" s="73">
        <v>0.22239647101368937</v>
      </c>
      <c r="W117" s="6"/>
    </row>
    <row r="118" spans="1:23" x14ac:dyDescent="0.25">
      <c r="A118" s="6" t="s">
        <v>198</v>
      </c>
      <c r="B118" s="3">
        <v>331</v>
      </c>
      <c r="C118" s="35" t="s">
        <v>22</v>
      </c>
      <c r="D118" s="26">
        <v>3293639.53</v>
      </c>
      <c r="E118" s="6"/>
      <c r="F118" s="36">
        <v>50770</v>
      </c>
      <c r="G118" s="26"/>
      <c r="H118" s="36" t="s">
        <v>23</v>
      </c>
      <c r="J118" s="37">
        <v>-3</v>
      </c>
      <c r="K118" s="6"/>
      <c r="L118" s="26">
        <v>91308</v>
      </c>
      <c r="M118" s="32"/>
      <c r="N118" s="38">
        <v>2.77</v>
      </c>
      <c r="O118" s="6"/>
      <c r="P118" s="26">
        <v>2309.8102386483602</v>
      </c>
      <c r="Q118" s="26"/>
      <c r="R118" s="26"/>
      <c r="S118" s="26">
        <f t="shared" si="17"/>
        <v>2309.8102386483602</v>
      </c>
      <c r="T118" s="6"/>
      <c r="U118" s="72" t="s">
        <v>193</v>
      </c>
      <c r="V118" s="73">
        <v>0.22239647101368937</v>
      </c>
      <c r="W118" s="6"/>
    </row>
    <row r="119" spans="1:23" x14ac:dyDescent="0.25">
      <c r="A119" s="6" t="s">
        <v>198</v>
      </c>
      <c r="B119" s="3">
        <v>332</v>
      </c>
      <c r="C119" s="4" t="s">
        <v>40</v>
      </c>
      <c r="D119" s="26">
        <v>36188926.130000003</v>
      </c>
      <c r="E119" s="6"/>
      <c r="F119" s="36">
        <v>50770</v>
      </c>
      <c r="G119" s="26"/>
      <c r="H119" s="36" t="s">
        <v>41</v>
      </c>
      <c r="J119" s="37">
        <v>-2</v>
      </c>
      <c r="K119" s="6"/>
      <c r="L119" s="26">
        <v>1181931</v>
      </c>
      <c r="M119" s="32"/>
      <c r="N119" s="38">
        <v>3.27</v>
      </c>
      <c r="O119" s="6"/>
      <c r="P119" s="26">
        <v>31249.37957374912</v>
      </c>
      <c r="Q119" s="26"/>
      <c r="R119" s="26"/>
      <c r="S119" s="26">
        <f t="shared" si="17"/>
        <v>31249.37957374912</v>
      </c>
      <c r="T119" s="6"/>
      <c r="U119" s="72" t="s">
        <v>193</v>
      </c>
      <c r="V119" s="73">
        <v>0.22239647101368937</v>
      </c>
      <c r="W119" s="6"/>
    </row>
    <row r="120" spans="1:23" x14ac:dyDescent="0.25">
      <c r="A120" s="6" t="s">
        <v>198</v>
      </c>
      <c r="B120" s="3">
        <v>333</v>
      </c>
      <c r="C120" s="4" t="s">
        <v>42</v>
      </c>
      <c r="D120" s="26">
        <v>3875233.33</v>
      </c>
      <c r="E120" s="6"/>
      <c r="F120" s="36">
        <v>50770</v>
      </c>
      <c r="G120" s="26"/>
      <c r="H120" s="36" t="s">
        <v>43</v>
      </c>
      <c r="J120" s="37">
        <v>-4</v>
      </c>
      <c r="K120" s="6"/>
      <c r="L120" s="26">
        <v>123224</v>
      </c>
      <c r="M120" s="32"/>
      <c r="N120" s="38">
        <v>3.18</v>
      </c>
      <c r="O120" s="6"/>
      <c r="P120" s="26">
        <v>6321.3986350222403</v>
      </c>
      <c r="Q120" s="26"/>
      <c r="R120" s="26"/>
      <c r="S120" s="26">
        <f t="shared" si="17"/>
        <v>6321.3986350222403</v>
      </c>
      <c r="T120" s="6"/>
      <c r="U120" s="72" t="s">
        <v>193</v>
      </c>
      <c r="V120" s="73">
        <v>0.22239647101368937</v>
      </c>
      <c r="W120" s="6"/>
    </row>
    <row r="121" spans="1:23" x14ac:dyDescent="0.25">
      <c r="A121" s="6" t="s">
        <v>198</v>
      </c>
      <c r="B121" s="3">
        <v>334</v>
      </c>
      <c r="C121" s="4" t="s">
        <v>28</v>
      </c>
      <c r="D121" s="26">
        <v>2144390.87</v>
      </c>
      <c r="E121" s="6"/>
      <c r="F121" s="36">
        <v>50770</v>
      </c>
      <c r="G121" s="26"/>
      <c r="H121" s="36" t="s">
        <v>44</v>
      </c>
      <c r="J121" s="37">
        <v>-5</v>
      </c>
      <c r="K121" s="6"/>
      <c r="L121" s="26">
        <v>71541</v>
      </c>
      <c r="M121" s="32"/>
      <c r="N121" s="38">
        <v>3.34</v>
      </c>
      <c r="O121" s="6"/>
      <c r="P121" s="26">
        <v>1903.2694032690802</v>
      </c>
      <c r="Q121" s="26"/>
      <c r="R121" s="26"/>
      <c r="S121" s="26">
        <f t="shared" si="17"/>
        <v>1903.2694032690802</v>
      </c>
      <c r="T121" s="6"/>
      <c r="U121" s="72" t="s">
        <v>193</v>
      </c>
      <c r="V121" s="73">
        <v>0.22239647101368937</v>
      </c>
      <c r="W121" s="6"/>
    </row>
    <row r="122" spans="1:23" x14ac:dyDescent="0.25">
      <c r="A122" s="6" t="s">
        <v>198</v>
      </c>
      <c r="B122" s="3">
        <v>335</v>
      </c>
      <c r="C122" s="35" t="s">
        <v>30</v>
      </c>
      <c r="D122" s="26">
        <v>18804.09</v>
      </c>
      <c r="E122" s="6"/>
      <c r="F122" s="36">
        <v>50770</v>
      </c>
      <c r="G122" s="26"/>
      <c r="H122" s="36" t="s">
        <v>45</v>
      </c>
      <c r="J122" s="37">
        <v>-2</v>
      </c>
      <c r="K122" s="6"/>
      <c r="L122" s="26">
        <v>573</v>
      </c>
      <c r="M122" s="32"/>
      <c r="N122" s="38">
        <v>3.05</v>
      </c>
      <c r="O122" s="6"/>
      <c r="P122" s="26">
        <v>-13.78858413212</v>
      </c>
      <c r="Q122" s="26"/>
      <c r="R122" s="26"/>
      <c r="S122" s="26">
        <f t="shared" si="17"/>
        <v>-13.78858413212</v>
      </c>
      <c r="T122" s="6"/>
      <c r="U122" s="72" t="s">
        <v>193</v>
      </c>
      <c r="V122" s="73">
        <v>0.22239647101368937</v>
      </c>
      <c r="W122" s="6"/>
    </row>
    <row r="123" spans="1:23" x14ac:dyDescent="0.25">
      <c r="A123" s="6" t="s">
        <v>198</v>
      </c>
      <c r="B123" s="3">
        <v>336</v>
      </c>
      <c r="C123" s="4" t="s">
        <v>46</v>
      </c>
      <c r="D123" s="26">
        <v>290688.82</v>
      </c>
      <c r="E123" s="6"/>
      <c r="F123" s="36">
        <v>50770</v>
      </c>
      <c r="G123" s="26"/>
      <c r="H123" s="36" t="s">
        <v>23</v>
      </c>
      <c r="J123" s="37">
        <v>-3</v>
      </c>
      <c r="K123" s="6"/>
      <c r="L123" s="26">
        <v>8264</v>
      </c>
      <c r="M123" s="32"/>
      <c r="N123" s="38">
        <v>2.84</v>
      </c>
      <c r="O123" s="6"/>
      <c r="P123" s="26">
        <v>324.6989166596</v>
      </c>
      <c r="Q123" s="26"/>
      <c r="R123" s="26"/>
      <c r="S123" s="26">
        <f>SUM(P123:R123)</f>
        <v>324.6989166596</v>
      </c>
      <c r="T123" s="6"/>
      <c r="U123" s="72" t="s">
        <v>193</v>
      </c>
      <c r="V123" s="73">
        <v>0.22239647101368937</v>
      </c>
      <c r="W123" s="6"/>
    </row>
    <row r="124" spans="1:23" x14ac:dyDescent="0.25">
      <c r="C124" s="67" t="s">
        <v>65</v>
      </c>
      <c r="D124" s="27">
        <f>SUM(D116:D123)</f>
        <v>45818561.57</v>
      </c>
      <c r="E124" s="39"/>
      <c r="F124" s="68"/>
      <c r="G124" s="26"/>
      <c r="J124" s="63"/>
      <c r="K124" s="39"/>
      <c r="L124" s="27">
        <f>SUM(L116:L123)</f>
        <v>1476959</v>
      </c>
      <c r="M124" s="32"/>
      <c r="N124" s="33">
        <v>3.22</v>
      </c>
      <c r="O124" s="6"/>
      <c r="P124" s="27">
        <f>SUM(P116:P123)</f>
        <v>42091.099424997163</v>
      </c>
      <c r="Q124" s="27"/>
      <c r="R124" s="27"/>
      <c r="S124" s="27">
        <f t="shared" ref="S124" si="18">SUM(S116:S123)</f>
        <v>42091.099424997163</v>
      </c>
      <c r="T124" s="6"/>
      <c r="U124" s="6"/>
      <c r="V124" s="6"/>
      <c r="W124" s="6"/>
    </row>
    <row r="125" spans="1:23" x14ac:dyDescent="0.25">
      <c r="D125" s="26"/>
      <c r="E125" s="6"/>
      <c r="F125" s="68"/>
      <c r="G125" s="26"/>
      <c r="J125" s="63"/>
      <c r="K125" s="6"/>
      <c r="L125" s="28"/>
      <c r="M125" s="32"/>
      <c r="N125" s="33"/>
      <c r="O125" s="6"/>
      <c r="P125" s="7"/>
      <c r="Q125" s="7"/>
      <c r="R125" s="7"/>
      <c r="S125" s="7"/>
      <c r="T125" s="6"/>
      <c r="U125" s="6"/>
      <c r="V125" s="6"/>
      <c r="W125" s="6"/>
    </row>
    <row r="126" spans="1:23" x14ac:dyDescent="0.25">
      <c r="C126" s="154" t="s">
        <v>66</v>
      </c>
      <c r="D126" s="26"/>
      <c r="E126" s="6"/>
      <c r="F126" s="68"/>
      <c r="G126" s="26"/>
      <c r="J126" s="63"/>
      <c r="K126" s="6"/>
      <c r="L126" s="28"/>
      <c r="M126" s="32"/>
      <c r="N126" s="33"/>
      <c r="O126" s="6"/>
      <c r="P126" s="28"/>
      <c r="Q126" s="28"/>
      <c r="R126" s="28"/>
      <c r="S126" s="28"/>
      <c r="T126" s="6"/>
      <c r="U126" s="6"/>
      <c r="V126" s="6"/>
      <c r="W126" s="6"/>
    </row>
    <row r="127" spans="1:23" x14ac:dyDescent="0.25">
      <c r="A127" s="6" t="s">
        <v>198</v>
      </c>
      <c r="B127" s="3">
        <v>331</v>
      </c>
      <c r="C127" s="35" t="s">
        <v>22</v>
      </c>
      <c r="D127" s="26">
        <v>331999.42</v>
      </c>
      <c r="E127" s="6"/>
      <c r="F127" s="36">
        <v>43465</v>
      </c>
      <c r="G127" s="26"/>
      <c r="H127" s="36" t="s">
        <v>23</v>
      </c>
      <c r="J127" s="37">
        <v>0</v>
      </c>
      <c r="K127" s="6"/>
      <c r="L127" s="26">
        <v>18124</v>
      </c>
      <c r="M127" s="32"/>
      <c r="N127" s="38">
        <v>5.46</v>
      </c>
      <c r="O127" s="6"/>
      <c r="P127" s="26">
        <v>1308.13632040532</v>
      </c>
      <c r="Q127" s="26"/>
      <c r="R127" s="26"/>
      <c r="S127" s="26">
        <f>SUM(P127:R127)</f>
        <v>1308.13632040532</v>
      </c>
      <c r="T127" s="6"/>
      <c r="U127" s="72" t="s">
        <v>193</v>
      </c>
      <c r="V127" s="73">
        <v>0.22239647101368937</v>
      </c>
      <c r="W127" s="6"/>
    </row>
    <row r="128" spans="1:23" x14ac:dyDescent="0.25">
      <c r="A128" s="6" t="s">
        <v>198</v>
      </c>
      <c r="B128" s="3">
        <v>332</v>
      </c>
      <c r="C128" s="4" t="s">
        <v>40</v>
      </c>
      <c r="D128" s="26">
        <v>4210644.95</v>
      </c>
      <c r="E128" s="6"/>
      <c r="F128" s="36">
        <v>43465</v>
      </c>
      <c r="G128" s="26"/>
      <c r="H128" s="36" t="s">
        <v>41</v>
      </c>
      <c r="J128" s="37">
        <v>0</v>
      </c>
      <c r="K128" s="6"/>
      <c r="L128" s="26">
        <v>174936</v>
      </c>
      <c r="M128" s="32"/>
      <c r="N128" s="38">
        <v>4.1500000000000004</v>
      </c>
      <c r="O128" s="6"/>
      <c r="P128" s="26">
        <v>-118.75974075084001</v>
      </c>
      <c r="Q128" s="26"/>
      <c r="R128" s="26"/>
      <c r="S128" s="26">
        <f t="shared" ref="S128:S132" si="19">SUM(P128:R128)</f>
        <v>-118.75974075084001</v>
      </c>
      <c r="T128" s="6"/>
      <c r="U128" s="72" t="s">
        <v>193</v>
      </c>
      <c r="V128" s="73">
        <v>0.22239647101368937</v>
      </c>
      <c r="W128" s="6"/>
    </row>
    <row r="129" spans="1:23" x14ac:dyDescent="0.25">
      <c r="A129" s="6" t="s">
        <v>198</v>
      </c>
      <c r="B129" s="3">
        <v>333</v>
      </c>
      <c r="C129" s="4" t="s">
        <v>42</v>
      </c>
      <c r="D129" s="26">
        <v>1799012.81</v>
      </c>
      <c r="E129" s="6"/>
      <c r="F129" s="36">
        <v>43465</v>
      </c>
      <c r="G129" s="26"/>
      <c r="H129" s="36" t="s">
        <v>43</v>
      </c>
      <c r="J129" s="37">
        <v>0</v>
      </c>
      <c r="K129" s="6"/>
      <c r="L129" s="26">
        <v>85572</v>
      </c>
      <c r="M129" s="32"/>
      <c r="N129" s="38">
        <v>4.76</v>
      </c>
      <c r="O129" s="6"/>
      <c r="P129" s="26">
        <v>-976.54311167966</v>
      </c>
      <c r="Q129" s="26"/>
      <c r="R129" s="26"/>
      <c r="S129" s="26">
        <f t="shared" si="19"/>
        <v>-976.54311167966</v>
      </c>
      <c r="T129" s="6"/>
      <c r="U129" s="72" t="s">
        <v>193</v>
      </c>
      <c r="V129" s="73">
        <v>0.22239647101368937</v>
      </c>
      <c r="W129" s="6"/>
    </row>
    <row r="130" spans="1:23" x14ac:dyDescent="0.25">
      <c r="A130" s="6" t="s">
        <v>198</v>
      </c>
      <c r="B130" s="3">
        <v>334</v>
      </c>
      <c r="C130" s="4" t="s">
        <v>28</v>
      </c>
      <c r="D130" s="26">
        <v>468463.67</v>
      </c>
      <c r="E130" s="6"/>
      <c r="F130" s="36">
        <v>43465</v>
      </c>
      <c r="G130" s="26"/>
      <c r="H130" s="36" t="s">
        <v>44</v>
      </c>
      <c r="J130" s="37">
        <v>-1</v>
      </c>
      <c r="K130" s="6"/>
      <c r="L130" s="26">
        <v>24585</v>
      </c>
      <c r="M130" s="32"/>
      <c r="N130" s="38">
        <v>5.25</v>
      </c>
      <c r="O130" s="6"/>
      <c r="P130" s="26">
        <v>221.72932870522001</v>
      </c>
      <c r="Q130" s="26"/>
      <c r="R130" s="26"/>
      <c r="S130" s="26">
        <f t="shared" si="19"/>
        <v>221.72932870522001</v>
      </c>
      <c r="T130" s="6"/>
      <c r="U130" s="72" t="s">
        <v>193</v>
      </c>
      <c r="V130" s="73">
        <v>0.22239647101368937</v>
      </c>
      <c r="W130" s="6"/>
    </row>
    <row r="131" spans="1:23" x14ac:dyDescent="0.25">
      <c r="A131" s="6" t="s">
        <v>198</v>
      </c>
      <c r="B131" s="3">
        <v>335</v>
      </c>
      <c r="C131" s="35" t="s">
        <v>30</v>
      </c>
      <c r="D131" s="26">
        <v>70751.960000000006</v>
      </c>
      <c r="E131" s="6"/>
      <c r="F131" s="36">
        <v>43465</v>
      </c>
      <c r="G131" s="26"/>
      <c r="H131" s="36" t="s">
        <v>45</v>
      </c>
      <c r="J131" s="37">
        <v>0</v>
      </c>
      <c r="K131" s="6"/>
      <c r="L131" s="26">
        <v>2989</v>
      </c>
      <c r="M131" s="32"/>
      <c r="N131" s="38">
        <v>4.22</v>
      </c>
      <c r="O131" s="6"/>
      <c r="P131" s="26">
        <v>-73.168454507540005</v>
      </c>
      <c r="Q131" s="26"/>
      <c r="R131" s="26"/>
      <c r="S131" s="26">
        <f t="shared" si="19"/>
        <v>-73.168454507540005</v>
      </c>
      <c r="T131" s="6"/>
      <c r="U131" s="72" t="s">
        <v>193</v>
      </c>
      <c r="V131" s="73">
        <v>0.22239647101368937</v>
      </c>
      <c r="W131" s="6"/>
    </row>
    <row r="132" spans="1:23" x14ac:dyDescent="0.25">
      <c r="A132" s="6" t="s">
        <v>198</v>
      </c>
      <c r="B132" s="3">
        <v>336</v>
      </c>
      <c r="C132" s="4" t="s">
        <v>46</v>
      </c>
      <c r="D132" s="26">
        <v>58925.82</v>
      </c>
      <c r="E132" s="6"/>
      <c r="F132" s="36">
        <v>43465</v>
      </c>
      <c r="G132" s="26"/>
      <c r="H132" s="36" t="s">
        <v>23</v>
      </c>
      <c r="J132" s="37">
        <v>-1</v>
      </c>
      <c r="K132" s="6"/>
      <c r="L132" s="26">
        <v>1936</v>
      </c>
      <c r="M132" s="32"/>
      <c r="N132" s="38">
        <v>3.29</v>
      </c>
      <c r="O132" s="6"/>
      <c r="P132" s="26">
        <v>28.466754337280001</v>
      </c>
      <c r="Q132" s="26"/>
      <c r="R132" s="26"/>
      <c r="S132" s="26">
        <f t="shared" si="19"/>
        <v>28.466754337280001</v>
      </c>
      <c r="T132" s="6"/>
      <c r="U132" s="72" t="s">
        <v>193</v>
      </c>
      <c r="V132" s="73">
        <v>0.22239647101368937</v>
      </c>
      <c r="W132" s="6"/>
    </row>
    <row r="133" spans="1:23" x14ac:dyDescent="0.25">
      <c r="C133" s="67" t="s">
        <v>67</v>
      </c>
      <c r="D133" s="27">
        <f>SUM(D127:D132)</f>
        <v>6939798.6299999999</v>
      </c>
      <c r="E133" s="39"/>
      <c r="F133" s="68"/>
      <c r="G133" s="26"/>
      <c r="J133" s="63"/>
      <c r="K133" s="39"/>
      <c r="L133" s="27">
        <f>SUM(L127:L132)</f>
        <v>308142</v>
      </c>
      <c r="M133" s="32"/>
      <c r="N133" s="33">
        <v>4.4400000000000004</v>
      </c>
      <c r="O133" s="6"/>
      <c r="P133" s="27">
        <f t="shared" ref="P133" si="20">SUM(P127:P132)</f>
        <v>389.86109650978017</v>
      </c>
      <c r="Q133" s="27"/>
      <c r="R133" s="27"/>
      <c r="S133" s="27">
        <f t="shared" ref="S133" si="21">SUM(S127:S132)</f>
        <v>389.86109650978017</v>
      </c>
      <c r="T133" s="6"/>
      <c r="U133" s="6"/>
      <c r="V133" s="6"/>
      <c r="W133" s="6"/>
    </row>
    <row r="134" spans="1:23" x14ac:dyDescent="0.25">
      <c r="E134" s="6"/>
      <c r="F134" s="42"/>
      <c r="G134" s="28"/>
      <c r="J134" s="63"/>
      <c r="K134" s="6"/>
      <c r="L134" s="28"/>
      <c r="M134" s="32"/>
      <c r="N134" s="33"/>
      <c r="O134" s="6"/>
      <c r="P134" s="7"/>
      <c r="Q134" s="7"/>
      <c r="R134" s="7"/>
      <c r="S134" s="7"/>
      <c r="T134" s="6"/>
      <c r="U134" s="6"/>
      <c r="V134" s="6"/>
      <c r="W134" s="6"/>
    </row>
    <row r="135" spans="1:23" x14ac:dyDescent="0.25">
      <c r="C135" s="154" t="s">
        <v>68</v>
      </c>
      <c r="E135" s="6"/>
      <c r="F135" s="42"/>
      <c r="G135" s="28"/>
      <c r="J135" s="63"/>
      <c r="K135" s="6"/>
      <c r="L135" s="28"/>
      <c r="M135" s="32"/>
      <c r="N135" s="33"/>
      <c r="O135" s="6"/>
      <c r="P135" s="28"/>
      <c r="Q135" s="28"/>
      <c r="R135" s="28"/>
      <c r="S135" s="28"/>
      <c r="T135" s="6"/>
      <c r="U135" s="6"/>
      <c r="V135" s="6"/>
      <c r="W135" s="6"/>
    </row>
    <row r="136" spans="1:23" x14ac:dyDescent="0.25">
      <c r="A136" s="6" t="s">
        <v>198</v>
      </c>
      <c r="B136" s="3">
        <v>330.2</v>
      </c>
      <c r="C136" s="4" t="s">
        <v>20</v>
      </c>
      <c r="D136" s="26">
        <v>6277412.5899999999</v>
      </c>
      <c r="E136" s="6"/>
      <c r="F136" s="36">
        <v>58075</v>
      </c>
      <c r="G136" s="26"/>
      <c r="H136" s="36" t="s">
        <v>21</v>
      </c>
      <c r="J136" s="37">
        <v>0</v>
      </c>
      <c r="K136" s="6"/>
      <c r="L136" s="26">
        <v>53705</v>
      </c>
      <c r="M136" s="32"/>
      <c r="N136" s="38">
        <v>0.86</v>
      </c>
      <c r="O136" s="6"/>
      <c r="P136" s="26">
        <v>-3021.9238901168801</v>
      </c>
      <c r="Q136" s="26"/>
      <c r="R136" s="26"/>
      <c r="S136" s="26">
        <f>SUM(P136:R136)</f>
        <v>-3021.9238901168801</v>
      </c>
      <c r="T136" s="6"/>
      <c r="U136" s="72" t="s">
        <v>193</v>
      </c>
      <c r="V136" s="73">
        <v>0.22239647101368937</v>
      </c>
      <c r="W136" s="6"/>
    </row>
    <row r="137" spans="1:23" x14ac:dyDescent="0.25">
      <c r="A137" s="6" t="s">
        <v>198</v>
      </c>
      <c r="B137" s="3">
        <v>330.5</v>
      </c>
      <c r="C137" s="4" t="s">
        <v>60</v>
      </c>
      <c r="D137" s="26">
        <v>97228.11</v>
      </c>
      <c r="E137" s="6"/>
      <c r="F137" s="36">
        <v>58075</v>
      </c>
      <c r="G137" s="26"/>
      <c r="H137" s="36" t="s">
        <v>21</v>
      </c>
      <c r="J137" s="37">
        <v>0</v>
      </c>
      <c r="K137" s="6"/>
      <c r="L137" s="26">
        <v>851</v>
      </c>
      <c r="M137" s="32"/>
      <c r="N137" s="38">
        <v>0.88</v>
      </c>
      <c r="O137" s="6"/>
      <c r="P137" s="26">
        <v>-47.592854907640003</v>
      </c>
      <c r="Q137" s="26"/>
      <c r="R137" s="26"/>
      <c r="S137" s="26">
        <f t="shared" ref="S137:S143" si="22">SUM(P137:R137)</f>
        <v>-47.592854907640003</v>
      </c>
      <c r="T137" s="6"/>
      <c r="U137" s="72" t="s">
        <v>193</v>
      </c>
      <c r="V137" s="73">
        <v>0.22239647101368937</v>
      </c>
      <c r="W137" s="6"/>
    </row>
    <row r="138" spans="1:23" x14ac:dyDescent="0.25">
      <c r="A138" s="6" t="s">
        <v>198</v>
      </c>
      <c r="B138" s="3">
        <v>331</v>
      </c>
      <c r="C138" s="35" t="s">
        <v>22</v>
      </c>
      <c r="D138" s="26">
        <v>69147822.959999993</v>
      </c>
      <c r="E138" s="6"/>
      <c r="F138" s="36">
        <v>58075</v>
      </c>
      <c r="G138" s="26"/>
      <c r="H138" s="36" t="s">
        <v>23</v>
      </c>
      <c r="J138" s="37">
        <v>-4</v>
      </c>
      <c r="K138" s="6"/>
      <c r="L138" s="26">
        <v>1564703</v>
      </c>
      <c r="M138" s="32"/>
      <c r="N138" s="38">
        <v>2.2599999999999998</v>
      </c>
      <c r="O138" s="6"/>
      <c r="P138" s="26">
        <v>121267.92868377629</v>
      </c>
      <c r="Q138" s="26"/>
      <c r="R138" s="26"/>
      <c r="S138" s="26">
        <f t="shared" si="22"/>
        <v>121267.92868377629</v>
      </c>
      <c r="T138" s="6"/>
      <c r="U138" s="72" t="s">
        <v>193</v>
      </c>
      <c r="V138" s="73">
        <v>0.22239647101368937</v>
      </c>
      <c r="W138" s="6"/>
    </row>
    <row r="139" spans="1:23" x14ac:dyDescent="0.25">
      <c r="A139" s="6" t="s">
        <v>198</v>
      </c>
      <c r="B139" s="3">
        <v>332</v>
      </c>
      <c r="C139" s="4" t="s">
        <v>40</v>
      </c>
      <c r="D139" s="26">
        <v>51129022.07</v>
      </c>
      <c r="E139" s="6"/>
      <c r="F139" s="36">
        <v>58075</v>
      </c>
      <c r="G139" s="26"/>
      <c r="H139" s="36" t="s">
        <v>41</v>
      </c>
      <c r="J139" s="37">
        <v>-7</v>
      </c>
      <c r="K139" s="6"/>
      <c r="L139" s="26">
        <v>717022</v>
      </c>
      <c r="M139" s="32"/>
      <c r="N139" s="38">
        <v>1.4</v>
      </c>
      <c r="O139" s="6"/>
      <c r="P139" s="26">
        <v>25863.158298010181</v>
      </c>
      <c r="Q139" s="26"/>
      <c r="R139" s="26"/>
      <c r="S139" s="26">
        <f t="shared" si="22"/>
        <v>25863.158298010181</v>
      </c>
      <c r="T139" s="6"/>
      <c r="U139" s="72" t="s">
        <v>193</v>
      </c>
      <c r="V139" s="73">
        <v>0.22239647101368937</v>
      </c>
      <c r="W139" s="6"/>
    </row>
    <row r="140" spans="1:23" x14ac:dyDescent="0.25">
      <c r="A140" s="6" t="s">
        <v>198</v>
      </c>
      <c r="B140" s="3">
        <v>333</v>
      </c>
      <c r="C140" s="4" t="s">
        <v>42</v>
      </c>
      <c r="D140" s="26">
        <v>11769137.289999999</v>
      </c>
      <c r="E140" s="6"/>
      <c r="F140" s="36">
        <v>58075</v>
      </c>
      <c r="G140" s="26"/>
      <c r="H140" s="36" t="s">
        <v>43</v>
      </c>
      <c r="J140" s="37">
        <v>-16</v>
      </c>
      <c r="K140" s="6"/>
      <c r="L140" s="26">
        <v>192004</v>
      </c>
      <c r="M140" s="32"/>
      <c r="N140" s="38">
        <v>1.63</v>
      </c>
      <c r="O140" s="6"/>
      <c r="P140" s="26">
        <v>3953.3205085897603</v>
      </c>
      <c r="Q140" s="26"/>
      <c r="R140" s="26"/>
      <c r="S140" s="26">
        <f t="shared" si="22"/>
        <v>3953.3205085897603</v>
      </c>
      <c r="T140" s="6"/>
      <c r="U140" s="72" t="s">
        <v>193</v>
      </c>
      <c r="V140" s="73">
        <v>0.22239647101368937</v>
      </c>
      <c r="W140" s="6"/>
    </row>
    <row r="141" spans="1:23" x14ac:dyDescent="0.25">
      <c r="A141" s="6" t="s">
        <v>198</v>
      </c>
      <c r="B141" s="3">
        <v>334</v>
      </c>
      <c r="C141" s="4" t="s">
        <v>28</v>
      </c>
      <c r="D141" s="26">
        <v>4368833.74</v>
      </c>
      <c r="E141" s="6"/>
      <c r="F141" s="36">
        <v>58075</v>
      </c>
      <c r="G141" s="26"/>
      <c r="H141" s="36" t="s">
        <v>44</v>
      </c>
      <c r="J141" s="37">
        <v>-8</v>
      </c>
      <c r="K141" s="6"/>
      <c r="L141" s="26">
        <v>100223</v>
      </c>
      <c r="M141" s="32"/>
      <c r="N141" s="38">
        <v>2.29</v>
      </c>
      <c r="O141" s="6"/>
      <c r="P141" s="26">
        <v>227.73403469824001</v>
      </c>
      <c r="Q141" s="26"/>
      <c r="R141" s="26"/>
      <c r="S141" s="26">
        <f t="shared" si="22"/>
        <v>227.73403469824001</v>
      </c>
      <c r="T141" s="6"/>
      <c r="U141" s="72" t="s">
        <v>193</v>
      </c>
      <c r="V141" s="73">
        <v>0.22239647101368937</v>
      </c>
      <c r="W141" s="6"/>
    </row>
    <row r="142" spans="1:23" x14ac:dyDescent="0.25">
      <c r="A142" s="6" t="s">
        <v>198</v>
      </c>
      <c r="B142" s="3">
        <v>335</v>
      </c>
      <c r="C142" s="35" t="s">
        <v>30</v>
      </c>
      <c r="D142" s="26">
        <v>409190.12</v>
      </c>
      <c r="E142" s="6"/>
      <c r="F142" s="36">
        <v>58075</v>
      </c>
      <c r="G142" s="26"/>
      <c r="H142" s="36" t="s">
        <v>45</v>
      </c>
      <c r="J142" s="37">
        <v>-5</v>
      </c>
      <c r="K142" s="6"/>
      <c r="L142" s="26">
        <v>5991</v>
      </c>
      <c r="M142" s="32"/>
      <c r="N142" s="38">
        <v>1.46</v>
      </c>
      <c r="O142" s="6"/>
      <c r="P142" s="26">
        <v>147.00409856986002</v>
      </c>
      <c r="Q142" s="26"/>
      <c r="R142" s="26"/>
      <c r="S142" s="26">
        <f t="shared" si="22"/>
        <v>147.00409856986002</v>
      </c>
      <c r="T142" s="6"/>
      <c r="U142" s="72" t="s">
        <v>193</v>
      </c>
      <c r="V142" s="73">
        <v>0.22239647101368937</v>
      </c>
      <c r="W142" s="6"/>
    </row>
    <row r="143" spans="1:23" x14ac:dyDescent="0.25">
      <c r="A143" s="6" t="s">
        <v>198</v>
      </c>
      <c r="B143" s="3">
        <v>336</v>
      </c>
      <c r="C143" s="4" t="s">
        <v>46</v>
      </c>
      <c r="D143" s="26">
        <v>1008338.91</v>
      </c>
      <c r="E143" s="6"/>
      <c r="F143" s="36">
        <v>58075</v>
      </c>
      <c r="G143" s="26"/>
      <c r="H143" s="36" t="s">
        <v>23</v>
      </c>
      <c r="J143" s="37">
        <v>-5</v>
      </c>
      <c r="K143" s="6"/>
      <c r="L143" s="26">
        <v>19983</v>
      </c>
      <c r="M143" s="32"/>
      <c r="N143" s="38">
        <v>1.98</v>
      </c>
      <c r="O143" s="6"/>
      <c r="P143" s="26">
        <v>496.83382179284001</v>
      </c>
      <c r="Q143" s="26"/>
      <c r="R143" s="26"/>
      <c r="S143" s="26">
        <f t="shared" si="22"/>
        <v>496.83382179284001</v>
      </c>
      <c r="T143" s="6"/>
      <c r="U143" s="72" t="s">
        <v>193</v>
      </c>
      <c r="V143" s="73">
        <v>0.22239647101368937</v>
      </c>
      <c r="W143" s="6"/>
    </row>
    <row r="144" spans="1:23" x14ac:dyDescent="0.25">
      <c r="C144" s="67" t="s">
        <v>69</v>
      </c>
      <c r="D144" s="27">
        <f>SUM(D136:D143)</f>
        <v>144206985.78999999</v>
      </c>
      <c r="E144" s="39"/>
      <c r="F144" s="68"/>
      <c r="G144" s="26"/>
      <c r="J144" s="63"/>
      <c r="K144" s="39"/>
      <c r="L144" s="27">
        <f>SUM(L136:L143)</f>
        <v>2654482</v>
      </c>
      <c r="M144" s="32"/>
      <c r="N144" s="33">
        <v>1.84</v>
      </c>
      <c r="O144" s="6"/>
      <c r="P144" s="27">
        <f t="shared" ref="P144" si="23">SUM(P136:P143)</f>
        <v>148886.46270041267</v>
      </c>
      <c r="Q144" s="27"/>
      <c r="R144" s="27"/>
      <c r="S144" s="27">
        <f t="shared" ref="S144" si="24">SUM(S136:S143)</f>
        <v>148886.46270041267</v>
      </c>
      <c r="T144" s="6"/>
      <c r="U144" s="6"/>
      <c r="V144" s="6"/>
      <c r="W144" s="6"/>
    </row>
    <row r="145" spans="1:23" x14ac:dyDescent="0.25">
      <c r="E145" s="6"/>
      <c r="F145" s="42"/>
      <c r="G145" s="28"/>
      <c r="J145" s="63"/>
      <c r="K145" s="6"/>
      <c r="L145" s="28"/>
      <c r="M145" s="32"/>
      <c r="N145" s="33"/>
      <c r="O145" s="6"/>
      <c r="P145" s="7"/>
      <c r="Q145" s="7"/>
      <c r="R145" s="7"/>
      <c r="S145" s="7"/>
      <c r="T145" s="6"/>
      <c r="U145" s="6"/>
      <c r="V145" s="6"/>
      <c r="W145" s="6"/>
    </row>
    <row r="146" spans="1:23" x14ac:dyDescent="0.25">
      <c r="C146" s="154" t="s">
        <v>70</v>
      </c>
      <c r="E146" s="6"/>
      <c r="F146" s="42"/>
      <c r="G146" s="28"/>
      <c r="J146" s="63"/>
      <c r="K146" s="6"/>
      <c r="L146" s="28"/>
      <c r="M146" s="32"/>
      <c r="N146" s="33"/>
      <c r="O146" s="6"/>
      <c r="P146" s="28"/>
      <c r="Q146" s="28"/>
      <c r="R146" s="28"/>
      <c r="S146" s="28"/>
      <c r="T146" s="6"/>
      <c r="U146" s="6"/>
      <c r="V146" s="6"/>
      <c r="W146" s="6"/>
    </row>
    <row r="147" spans="1:23" x14ac:dyDescent="0.25">
      <c r="A147" s="6" t="s">
        <v>198</v>
      </c>
      <c r="B147" s="3">
        <v>331</v>
      </c>
      <c r="C147" s="35" t="s">
        <v>22</v>
      </c>
      <c r="D147" s="26">
        <v>111683.12</v>
      </c>
      <c r="E147" s="6"/>
      <c r="F147" s="36">
        <v>42735</v>
      </c>
      <c r="G147" s="26"/>
      <c r="H147" s="36" t="s">
        <v>23</v>
      </c>
      <c r="J147" s="37">
        <v>0</v>
      </c>
      <c r="K147" s="6"/>
      <c r="L147" s="26">
        <v>4925</v>
      </c>
      <c r="M147" s="32"/>
      <c r="N147" s="38">
        <v>4.41</v>
      </c>
      <c r="O147" s="6"/>
      <c r="P147" s="26">
        <v>117.8701546778</v>
      </c>
      <c r="Q147" s="26"/>
      <c r="R147" s="26"/>
      <c r="S147" s="26">
        <f>SUM(P147:R147)</f>
        <v>117.8701546778</v>
      </c>
      <c r="T147" s="6"/>
      <c r="U147" s="72" t="s">
        <v>193</v>
      </c>
      <c r="V147" s="73">
        <v>0.22239647101368937</v>
      </c>
      <c r="W147" s="6"/>
    </row>
    <row r="148" spans="1:23" x14ac:dyDescent="0.25">
      <c r="A148" s="6" t="s">
        <v>198</v>
      </c>
      <c r="B148" s="3">
        <v>332</v>
      </c>
      <c r="C148" s="4" t="s">
        <v>40</v>
      </c>
      <c r="D148" s="26">
        <v>906296.78</v>
      </c>
      <c r="E148" s="6"/>
      <c r="F148" s="36">
        <v>42735</v>
      </c>
      <c r="G148" s="26"/>
      <c r="H148" s="36" t="s">
        <v>41</v>
      </c>
      <c r="J148" s="37">
        <v>0</v>
      </c>
      <c r="K148" s="6"/>
      <c r="L148" s="26">
        <v>39745</v>
      </c>
      <c r="M148" s="32"/>
      <c r="N148" s="38">
        <v>4.3899999999999997</v>
      </c>
      <c r="O148" s="6"/>
      <c r="P148" s="26">
        <v>766.82319496048001</v>
      </c>
      <c r="Q148" s="26"/>
      <c r="R148" s="26"/>
      <c r="S148" s="26">
        <f t="shared" ref="S148:S151" si="25">SUM(P148:R148)</f>
        <v>766.82319496048001</v>
      </c>
      <c r="T148" s="6"/>
      <c r="U148" s="72" t="s">
        <v>193</v>
      </c>
      <c r="V148" s="73">
        <v>0.22239647101368937</v>
      </c>
      <c r="W148" s="6"/>
    </row>
    <row r="149" spans="1:23" x14ac:dyDescent="0.25">
      <c r="A149" s="6" t="s">
        <v>198</v>
      </c>
      <c r="B149" s="3">
        <v>333</v>
      </c>
      <c r="C149" s="4" t="s">
        <v>42</v>
      </c>
      <c r="D149" s="26">
        <v>104470.11</v>
      </c>
      <c r="E149" s="6"/>
      <c r="F149" s="36">
        <v>42735</v>
      </c>
      <c r="G149" s="26"/>
      <c r="H149" s="36" t="s">
        <v>43</v>
      </c>
      <c r="J149" s="37">
        <v>0</v>
      </c>
      <c r="K149" s="6"/>
      <c r="L149" s="26">
        <v>9506</v>
      </c>
      <c r="M149" s="32"/>
      <c r="N149" s="38">
        <v>9.1</v>
      </c>
      <c r="O149" s="6"/>
      <c r="P149" s="26">
        <v>1540.9854750235402</v>
      </c>
      <c r="Q149" s="26"/>
      <c r="R149" s="26"/>
      <c r="S149" s="26">
        <f t="shared" si="25"/>
        <v>1540.9854750235402</v>
      </c>
      <c r="T149" s="6"/>
      <c r="U149" s="72" t="s">
        <v>193</v>
      </c>
      <c r="V149" s="73">
        <v>0.22239647101368937</v>
      </c>
      <c r="W149" s="6"/>
    </row>
    <row r="150" spans="1:23" x14ac:dyDescent="0.25">
      <c r="A150" s="6" t="s">
        <v>198</v>
      </c>
      <c r="B150" s="3">
        <v>334</v>
      </c>
      <c r="C150" s="4" t="s">
        <v>28</v>
      </c>
      <c r="D150" s="26">
        <v>1369981.99</v>
      </c>
      <c r="E150" s="6"/>
      <c r="F150" s="36">
        <v>42735</v>
      </c>
      <c r="G150" s="26"/>
      <c r="H150" s="36" t="s">
        <v>44</v>
      </c>
      <c r="J150" s="37">
        <v>0</v>
      </c>
      <c r="K150" s="6"/>
      <c r="L150" s="26">
        <v>68319</v>
      </c>
      <c r="M150" s="32"/>
      <c r="N150" s="38">
        <v>4.99</v>
      </c>
      <c r="O150" s="6"/>
      <c r="P150" s="26">
        <v>-1940.18722530024</v>
      </c>
      <c r="Q150" s="26"/>
      <c r="R150" s="26"/>
      <c r="S150" s="26">
        <f t="shared" si="25"/>
        <v>-1940.18722530024</v>
      </c>
      <c r="T150" s="6"/>
      <c r="U150" s="72" t="s">
        <v>193</v>
      </c>
      <c r="V150" s="73">
        <v>0.22239647101368937</v>
      </c>
      <c r="W150" s="6"/>
    </row>
    <row r="151" spans="1:23" x14ac:dyDescent="0.25">
      <c r="A151" s="6" t="s">
        <v>198</v>
      </c>
      <c r="B151" s="3">
        <v>336</v>
      </c>
      <c r="C151" s="4" t="s">
        <v>46</v>
      </c>
      <c r="D151" s="26">
        <v>309737.93</v>
      </c>
      <c r="E151" s="6"/>
      <c r="F151" s="36">
        <v>42735</v>
      </c>
      <c r="G151" s="26"/>
      <c r="H151" s="36" t="s">
        <v>23</v>
      </c>
      <c r="J151" s="37">
        <v>0</v>
      </c>
      <c r="K151" s="6"/>
      <c r="L151" s="26">
        <v>14744</v>
      </c>
      <c r="M151" s="32"/>
      <c r="N151" s="38">
        <v>4.76</v>
      </c>
      <c r="O151" s="6"/>
      <c r="P151" s="26">
        <v>-218.39338093132</v>
      </c>
      <c r="Q151" s="26"/>
      <c r="R151" s="26"/>
      <c r="S151" s="26">
        <f t="shared" si="25"/>
        <v>-218.39338093132</v>
      </c>
      <c r="T151" s="6"/>
      <c r="U151" s="72" t="s">
        <v>193</v>
      </c>
      <c r="V151" s="73">
        <v>0.22239647101368937</v>
      </c>
      <c r="W151" s="6"/>
    </row>
    <row r="152" spans="1:23" x14ac:dyDescent="0.25">
      <c r="C152" s="67" t="s">
        <v>71</v>
      </c>
      <c r="D152" s="27">
        <f>SUM(D147:D151)</f>
        <v>2802169.93</v>
      </c>
      <c r="E152" s="39"/>
      <c r="F152" s="68"/>
      <c r="G152" s="26"/>
      <c r="J152" s="63"/>
      <c r="K152" s="39"/>
      <c r="L152" s="27">
        <f>SUM(L147:L151)</f>
        <v>137239</v>
      </c>
      <c r="M152" s="32"/>
      <c r="N152" s="33">
        <v>4.9000000000000004</v>
      </c>
      <c r="O152" s="6"/>
      <c r="P152" s="27">
        <f t="shared" ref="P152" si="26">SUM(P147:P151)</f>
        <v>267.09821843026026</v>
      </c>
      <c r="Q152" s="27"/>
      <c r="R152" s="27"/>
      <c r="S152" s="27">
        <f t="shared" ref="S152" si="27">SUM(S147:S151)</f>
        <v>267.09821843026026</v>
      </c>
      <c r="T152" s="6"/>
      <c r="U152" s="6"/>
      <c r="V152" s="6"/>
      <c r="W152" s="6"/>
    </row>
    <row r="153" spans="1:23" x14ac:dyDescent="0.25">
      <c r="D153" s="26"/>
      <c r="E153" s="6"/>
      <c r="F153" s="68"/>
      <c r="G153" s="26"/>
      <c r="J153" s="63"/>
      <c r="K153" s="6"/>
      <c r="L153" s="28"/>
      <c r="M153" s="32"/>
      <c r="N153" s="33"/>
      <c r="O153" s="6"/>
      <c r="P153" s="7"/>
      <c r="Q153" s="7"/>
      <c r="R153" s="7"/>
      <c r="S153" s="7"/>
      <c r="T153" s="6"/>
      <c r="U153" s="6"/>
      <c r="V153" s="6"/>
      <c r="W153" s="6"/>
    </row>
    <row r="154" spans="1:23" x14ac:dyDescent="0.25">
      <c r="C154" s="154" t="s">
        <v>72</v>
      </c>
      <c r="E154" s="6"/>
      <c r="F154" s="42"/>
      <c r="G154" s="28"/>
      <c r="J154" s="63"/>
      <c r="K154" s="6"/>
      <c r="L154" s="28"/>
      <c r="M154" s="32"/>
      <c r="N154" s="33"/>
      <c r="O154" s="6"/>
      <c r="P154" s="28"/>
      <c r="Q154" s="28"/>
      <c r="R154" s="28"/>
      <c r="S154" s="28"/>
      <c r="T154" s="6"/>
      <c r="U154" s="6"/>
      <c r="V154" s="6"/>
      <c r="W154" s="6"/>
    </row>
    <row r="155" spans="1:23" x14ac:dyDescent="0.25">
      <c r="A155" s="6" t="s">
        <v>198</v>
      </c>
      <c r="B155" s="3">
        <v>330.2</v>
      </c>
      <c r="C155" s="4" t="s">
        <v>20</v>
      </c>
      <c r="D155" s="26">
        <v>761579.86</v>
      </c>
      <c r="E155" s="6"/>
      <c r="F155" s="36">
        <v>58075</v>
      </c>
      <c r="G155" s="26"/>
      <c r="H155" s="36" t="s">
        <v>21</v>
      </c>
      <c r="J155" s="37">
        <v>0</v>
      </c>
      <c r="K155" s="6"/>
      <c r="L155" s="26">
        <v>6242</v>
      </c>
      <c r="M155" s="32"/>
      <c r="N155" s="38">
        <v>0.82</v>
      </c>
      <c r="O155" s="6"/>
      <c r="P155" s="26">
        <v>-369.84540986638001</v>
      </c>
      <c r="Q155" s="26"/>
      <c r="R155" s="26"/>
      <c r="S155" s="26">
        <f>SUM(P155:R155)</f>
        <v>-369.84540986638001</v>
      </c>
      <c r="T155" s="6"/>
      <c r="U155" s="72" t="s">
        <v>193</v>
      </c>
      <c r="V155" s="73">
        <v>0.22239647101368937</v>
      </c>
      <c r="W155" s="6"/>
    </row>
    <row r="156" spans="1:23" x14ac:dyDescent="0.25">
      <c r="A156" s="6" t="s">
        <v>198</v>
      </c>
      <c r="B156" s="3">
        <v>331</v>
      </c>
      <c r="C156" s="35" t="s">
        <v>22</v>
      </c>
      <c r="D156" s="26">
        <v>7641824.75</v>
      </c>
      <c r="E156" s="6"/>
      <c r="F156" s="36">
        <v>58075</v>
      </c>
      <c r="G156" s="26"/>
      <c r="H156" s="36" t="s">
        <v>23</v>
      </c>
      <c r="J156" s="37">
        <v>-6</v>
      </c>
      <c r="K156" s="6"/>
      <c r="L156" s="26">
        <v>122411</v>
      </c>
      <c r="M156" s="32"/>
      <c r="N156" s="38">
        <v>1.6</v>
      </c>
      <c r="O156" s="6"/>
      <c r="P156" s="26">
        <v>1178.25675374148</v>
      </c>
      <c r="Q156" s="26"/>
      <c r="R156" s="26"/>
      <c r="S156" s="26">
        <f t="shared" ref="S156:S161" si="28">SUM(P156:R156)</f>
        <v>1178.25675374148</v>
      </c>
      <c r="T156" s="6"/>
      <c r="U156" s="72" t="s">
        <v>193</v>
      </c>
      <c r="V156" s="73">
        <v>0.22239647101368937</v>
      </c>
      <c r="W156" s="6"/>
    </row>
    <row r="157" spans="1:23" x14ac:dyDescent="0.25">
      <c r="A157" s="6" t="s">
        <v>198</v>
      </c>
      <c r="B157" s="3">
        <v>332</v>
      </c>
      <c r="C157" s="4" t="s">
        <v>40</v>
      </c>
      <c r="D157" s="26">
        <v>36705619.020000003</v>
      </c>
      <c r="E157" s="6"/>
      <c r="F157" s="36">
        <v>58075</v>
      </c>
      <c r="G157" s="26"/>
      <c r="H157" s="36" t="s">
        <v>41</v>
      </c>
      <c r="J157" s="37">
        <v>-8</v>
      </c>
      <c r="K157" s="6"/>
      <c r="L157" s="26">
        <v>515384</v>
      </c>
      <c r="M157" s="32"/>
      <c r="N157" s="38">
        <v>1.4</v>
      </c>
      <c r="O157" s="6"/>
      <c r="P157" s="26">
        <v>22651.75257433578</v>
      </c>
      <c r="Q157" s="26"/>
      <c r="R157" s="26"/>
      <c r="S157" s="26">
        <f t="shared" si="28"/>
        <v>22651.75257433578</v>
      </c>
      <c r="T157" s="6"/>
      <c r="U157" s="72" t="s">
        <v>193</v>
      </c>
      <c r="V157" s="73">
        <v>0.22239647101368937</v>
      </c>
      <c r="W157" s="6"/>
    </row>
    <row r="158" spans="1:23" x14ac:dyDescent="0.25">
      <c r="A158" s="6" t="s">
        <v>198</v>
      </c>
      <c r="B158" s="3">
        <v>333</v>
      </c>
      <c r="C158" s="4" t="s">
        <v>42</v>
      </c>
      <c r="D158" s="26">
        <v>10568732.390000001</v>
      </c>
      <c r="E158" s="6"/>
      <c r="F158" s="36">
        <v>58075</v>
      </c>
      <c r="G158" s="26"/>
      <c r="H158" s="36" t="s">
        <v>43</v>
      </c>
      <c r="J158" s="37">
        <v>-15</v>
      </c>
      <c r="K158" s="6"/>
      <c r="L158" s="26">
        <v>177242</v>
      </c>
      <c r="M158" s="32"/>
      <c r="N158" s="38">
        <v>1.68</v>
      </c>
      <c r="O158" s="6"/>
      <c r="P158" s="26">
        <v>1458.6987632673402</v>
      </c>
      <c r="Q158" s="26"/>
      <c r="R158" s="26"/>
      <c r="S158" s="26">
        <f t="shared" si="28"/>
        <v>1458.6987632673402</v>
      </c>
      <c r="T158" s="6"/>
      <c r="U158" s="72" t="s">
        <v>193</v>
      </c>
      <c r="V158" s="73">
        <v>0.22239647101368937</v>
      </c>
      <c r="W158" s="6"/>
    </row>
    <row r="159" spans="1:23" x14ac:dyDescent="0.25">
      <c r="A159" s="6" t="s">
        <v>198</v>
      </c>
      <c r="B159" s="3">
        <v>334</v>
      </c>
      <c r="C159" s="4" t="s">
        <v>28</v>
      </c>
      <c r="D159" s="26">
        <v>3521875.55</v>
      </c>
      <c r="E159" s="6"/>
      <c r="F159" s="36">
        <v>58075</v>
      </c>
      <c r="G159" s="26"/>
      <c r="H159" s="36" t="s">
        <v>44</v>
      </c>
      <c r="J159" s="37">
        <v>-9</v>
      </c>
      <c r="K159" s="6"/>
      <c r="L159" s="26">
        <v>75366</v>
      </c>
      <c r="M159" s="32"/>
      <c r="N159" s="38">
        <v>2.14</v>
      </c>
      <c r="O159" s="6"/>
      <c r="P159" s="26">
        <v>-116.98056860476001</v>
      </c>
      <c r="Q159" s="26"/>
      <c r="R159" s="26"/>
      <c r="S159" s="26">
        <f t="shared" si="28"/>
        <v>-116.98056860476001</v>
      </c>
      <c r="T159" s="6"/>
      <c r="U159" s="72" t="s">
        <v>193</v>
      </c>
      <c r="V159" s="73">
        <v>0.22239647101368937</v>
      </c>
      <c r="W159" s="6"/>
    </row>
    <row r="160" spans="1:23" x14ac:dyDescent="0.25">
      <c r="A160" s="6" t="s">
        <v>198</v>
      </c>
      <c r="B160" s="3">
        <v>335</v>
      </c>
      <c r="C160" s="35" t="s">
        <v>30</v>
      </c>
      <c r="D160" s="26">
        <v>534872.6</v>
      </c>
      <c r="E160" s="6"/>
      <c r="F160" s="36">
        <v>58075</v>
      </c>
      <c r="G160" s="26"/>
      <c r="H160" s="36" t="s">
        <v>45</v>
      </c>
      <c r="J160" s="37">
        <v>-5</v>
      </c>
      <c r="K160" s="6"/>
      <c r="L160" s="26">
        <v>7484</v>
      </c>
      <c r="M160" s="32"/>
      <c r="N160" s="38">
        <v>1.4</v>
      </c>
      <c r="O160" s="6"/>
      <c r="P160" s="26">
        <v>186.14588578362</v>
      </c>
      <c r="Q160" s="26"/>
      <c r="R160" s="26"/>
      <c r="S160" s="26">
        <f t="shared" si="28"/>
        <v>186.14588578362</v>
      </c>
      <c r="T160" s="6"/>
      <c r="U160" s="72" t="s">
        <v>193</v>
      </c>
      <c r="V160" s="73">
        <v>0.22239647101368937</v>
      </c>
      <c r="W160" s="6"/>
    </row>
    <row r="161" spans="1:23" x14ac:dyDescent="0.25">
      <c r="A161" s="6" t="s">
        <v>198</v>
      </c>
      <c r="B161" s="3">
        <v>336</v>
      </c>
      <c r="C161" s="4" t="s">
        <v>46</v>
      </c>
      <c r="D161" s="26">
        <v>1433536.86</v>
      </c>
      <c r="E161" s="6"/>
      <c r="F161" s="36">
        <v>58075</v>
      </c>
      <c r="G161" s="26"/>
      <c r="H161" s="36" t="s">
        <v>23</v>
      </c>
      <c r="J161" s="37">
        <v>-5</v>
      </c>
      <c r="K161" s="6"/>
      <c r="L161" s="26">
        <v>25225</v>
      </c>
      <c r="M161" s="32"/>
      <c r="N161" s="38">
        <v>1.76</v>
      </c>
      <c r="O161" s="6"/>
      <c r="P161" s="26">
        <v>-828.64942703676002</v>
      </c>
      <c r="Q161" s="26"/>
      <c r="R161" s="26"/>
      <c r="S161" s="26">
        <f t="shared" si="28"/>
        <v>-828.64942703676002</v>
      </c>
      <c r="T161" s="6"/>
      <c r="U161" s="72" t="s">
        <v>193</v>
      </c>
      <c r="V161" s="73">
        <v>0.22239647101368937</v>
      </c>
      <c r="W161" s="6"/>
    </row>
    <row r="162" spans="1:23" x14ac:dyDescent="0.25">
      <c r="C162" s="67" t="s">
        <v>73</v>
      </c>
      <c r="D162" s="27">
        <f>SUM(D155:D161)</f>
        <v>61168041.030000001</v>
      </c>
      <c r="E162" s="39"/>
      <c r="F162" s="68"/>
      <c r="G162" s="26"/>
      <c r="J162" s="63"/>
      <c r="K162" s="39"/>
      <c r="L162" s="27">
        <f>SUM(L155:L161)</f>
        <v>929354</v>
      </c>
      <c r="M162" s="32"/>
      <c r="N162" s="33">
        <v>1.52</v>
      </c>
      <c r="O162" s="6"/>
      <c r="P162" s="27">
        <f t="shared" ref="P162" si="29">SUM(P155:P161)</f>
        <v>24159.378571620324</v>
      </c>
      <c r="Q162" s="27"/>
      <c r="R162" s="27"/>
      <c r="S162" s="27">
        <f t="shared" ref="S162" si="30">SUM(S155:S161)</f>
        <v>24159.378571620324</v>
      </c>
      <c r="T162" s="6"/>
      <c r="U162" s="6"/>
      <c r="V162" s="6"/>
      <c r="W162" s="6"/>
    </row>
    <row r="163" spans="1:23" x14ac:dyDescent="0.25">
      <c r="C163" s="6"/>
      <c r="D163" s="7"/>
      <c r="F163" s="6"/>
      <c r="G163" s="4"/>
      <c r="H163" s="4"/>
      <c r="I163" s="4"/>
      <c r="J163" s="81"/>
      <c r="L163" s="28"/>
      <c r="M163" s="71"/>
      <c r="N163" s="33"/>
      <c r="O163" s="6"/>
      <c r="P163" s="7"/>
      <c r="Q163" s="7"/>
      <c r="R163" s="7"/>
      <c r="S163" s="7"/>
      <c r="T163" s="6"/>
      <c r="U163" s="6"/>
      <c r="V163" s="6"/>
      <c r="W163" s="6"/>
    </row>
    <row r="164" spans="1:23" x14ac:dyDescent="0.25">
      <c r="A164" s="6" t="s">
        <v>198</v>
      </c>
      <c r="C164" s="4" t="s">
        <v>74</v>
      </c>
      <c r="D164" s="7"/>
      <c r="F164" s="6"/>
      <c r="G164" s="4"/>
      <c r="H164" s="4"/>
      <c r="I164" s="4"/>
      <c r="J164" s="158" t="s">
        <v>195</v>
      </c>
      <c r="L164" s="31">
        <v>1770617</v>
      </c>
      <c r="M164" s="32"/>
      <c r="N164" s="33" t="s">
        <v>212</v>
      </c>
      <c r="O164" s="6"/>
      <c r="P164" s="7">
        <v>-339526.89881726552</v>
      </c>
      <c r="Q164" s="7"/>
      <c r="R164" s="7"/>
      <c r="S164" s="7">
        <f t="shared" ref="S164" si="31">SUM(P164:R164)</f>
        <v>-339526.89881726552</v>
      </c>
      <c r="T164" s="6"/>
      <c r="U164" s="6"/>
      <c r="V164" s="6"/>
      <c r="W164" s="6"/>
    </row>
    <row r="165" spans="1:23" x14ac:dyDescent="0.25">
      <c r="C165" s="35"/>
      <c r="D165" s="103"/>
      <c r="E165" s="82"/>
      <c r="F165" s="6"/>
      <c r="G165" s="4"/>
      <c r="H165" s="4"/>
      <c r="I165" s="4"/>
      <c r="J165" s="81"/>
      <c r="K165" s="82"/>
      <c r="L165" s="26"/>
      <c r="M165" s="71"/>
      <c r="N165" s="33"/>
      <c r="O165" s="6"/>
      <c r="P165" s="7"/>
      <c r="Q165" s="7"/>
      <c r="R165" s="7"/>
      <c r="S165" s="7"/>
      <c r="T165" s="6"/>
      <c r="U165" s="6"/>
      <c r="V165" s="6"/>
      <c r="W165" s="6"/>
    </row>
    <row r="166" spans="1:23" x14ac:dyDescent="0.25">
      <c r="B166" s="8"/>
      <c r="C166" s="6"/>
      <c r="E166" s="6"/>
      <c r="F166" s="42"/>
      <c r="G166" s="28"/>
      <c r="J166" s="63"/>
      <c r="K166" s="6"/>
      <c r="L166" s="28"/>
      <c r="M166" s="32"/>
      <c r="N166" s="33"/>
      <c r="O166" s="6"/>
      <c r="P166" s="28"/>
      <c r="Q166" s="28"/>
      <c r="R166" s="28"/>
      <c r="S166" s="28"/>
      <c r="T166" s="6"/>
      <c r="U166" s="6"/>
      <c r="V166" s="6"/>
      <c r="W166" s="6"/>
    </row>
    <row r="167" spans="1:23" x14ac:dyDescent="0.25">
      <c r="B167" s="65" t="s">
        <v>75</v>
      </c>
      <c r="C167" s="52"/>
      <c r="E167" s="6"/>
      <c r="F167" s="42"/>
      <c r="G167" s="28"/>
      <c r="J167" s="63"/>
      <c r="K167" s="6"/>
      <c r="L167" s="28"/>
      <c r="M167" s="32"/>
      <c r="N167" s="33"/>
      <c r="O167" s="6"/>
      <c r="P167" s="28"/>
      <c r="Q167" s="28"/>
      <c r="R167" s="28"/>
      <c r="S167" s="28"/>
      <c r="T167" s="6"/>
      <c r="U167" s="6"/>
      <c r="V167" s="6"/>
      <c r="W167" s="6"/>
    </row>
    <row r="168" spans="1:23" x14ac:dyDescent="0.25">
      <c r="B168" s="65"/>
      <c r="C168" s="52"/>
      <c r="E168" s="6"/>
      <c r="F168" s="42"/>
      <c r="G168" s="28"/>
      <c r="J168" s="63"/>
      <c r="K168" s="6"/>
      <c r="L168" s="28"/>
      <c r="M168" s="32"/>
      <c r="N168" s="33"/>
      <c r="O168" s="6"/>
      <c r="P168" s="28"/>
      <c r="Q168" s="28"/>
      <c r="R168" s="28"/>
      <c r="S168" s="28"/>
      <c r="T168" s="6"/>
      <c r="U168" s="6"/>
      <c r="V168" s="6"/>
      <c r="W168" s="6"/>
    </row>
    <row r="169" spans="1:23" x14ac:dyDescent="0.25">
      <c r="B169" s="83"/>
      <c r="C169" s="34" t="s">
        <v>76</v>
      </c>
      <c r="E169" s="6"/>
      <c r="F169" s="42"/>
      <c r="G169" s="28"/>
      <c r="J169" s="63"/>
      <c r="K169" s="6"/>
      <c r="L169" s="28"/>
      <c r="M169" s="32"/>
      <c r="N169" s="33"/>
      <c r="O169" s="6"/>
      <c r="P169" s="28"/>
      <c r="Q169" s="28"/>
      <c r="R169" s="28"/>
      <c r="S169" s="28"/>
      <c r="T169" s="6"/>
      <c r="U169" s="6"/>
      <c r="V169" s="6"/>
      <c r="W169" s="6"/>
    </row>
    <row r="170" spans="1:23" x14ac:dyDescent="0.25">
      <c r="B170" s="8">
        <v>341</v>
      </c>
      <c r="C170" s="35" t="s">
        <v>22</v>
      </c>
      <c r="D170" s="26">
        <v>23262467.969999999</v>
      </c>
      <c r="E170" s="6"/>
      <c r="F170" s="36">
        <v>52596</v>
      </c>
      <c r="G170" s="26"/>
      <c r="H170" s="36" t="s">
        <v>77</v>
      </c>
      <c r="J170" s="37">
        <v>-3</v>
      </c>
      <c r="K170" s="6"/>
      <c r="L170" s="26">
        <v>617223</v>
      </c>
      <c r="M170" s="32"/>
      <c r="N170" s="38">
        <v>2.65</v>
      </c>
      <c r="O170" s="6"/>
      <c r="P170" s="130">
        <v>7219.4357757561202</v>
      </c>
      <c r="Q170" s="130">
        <v>1386.864393241367</v>
      </c>
      <c r="R170" s="130">
        <v>-1710.0064656242575</v>
      </c>
      <c r="S170" s="130">
        <f>SUM(P170:R170)</f>
        <v>6896.2937033732305</v>
      </c>
      <c r="T170" s="6"/>
      <c r="U170" s="72" t="s">
        <v>193</v>
      </c>
      <c r="V170" s="73">
        <v>0.22239647101368937</v>
      </c>
      <c r="W170" s="6"/>
    </row>
    <row r="171" spans="1:23" x14ac:dyDescent="0.25">
      <c r="B171" s="8">
        <v>342</v>
      </c>
      <c r="C171" s="35" t="s">
        <v>78</v>
      </c>
      <c r="D171" s="26">
        <v>1586175.13</v>
      </c>
      <c r="E171" s="6"/>
      <c r="F171" s="36">
        <v>52596</v>
      </c>
      <c r="G171" s="26"/>
      <c r="H171" s="36" t="s">
        <v>79</v>
      </c>
      <c r="J171" s="37">
        <v>-2</v>
      </c>
      <c r="K171" s="6"/>
      <c r="L171" s="26">
        <v>45600</v>
      </c>
      <c r="M171" s="32"/>
      <c r="N171" s="38">
        <v>2.87</v>
      </c>
      <c r="O171" s="6"/>
      <c r="P171" s="130">
        <v>1272.5528774837201</v>
      </c>
      <c r="Q171" s="130">
        <v>106.52790961555721</v>
      </c>
      <c r="R171" s="130">
        <v>-127.43317789084401</v>
      </c>
      <c r="S171" s="130">
        <f t="shared" ref="S171:S176" si="32">SUM(P171:R171)</f>
        <v>1251.6476092084333</v>
      </c>
      <c r="T171" s="6"/>
      <c r="U171" s="72" t="s">
        <v>193</v>
      </c>
      <c r="V171" s="73">
        <v>0.22239647101368937</v>
      </c>
      <c r="W171" s="6"/>
    </row>
    <row r="172" spans="1:23" x14ac:dyDescent="0.25">
      <c r="B172" s="8">
        <v>343</v>
      </c>
      <c r="C172" s="35" t="s">
        <v>80</v>
      </c>
      <c r="D172" s="26">
        <v>191480138.41</v>
      </c>
      <c r="E172" s="6"/>
      <c r="F172" s="36">
        <v>52596</v>
      </c>
      <c r="G172" s="26"/>
      <c r="H172" s="36" t="s">
        <v>81</v>
      </c>
      <c r="J172" s="37">
        <v>-4</v>
      </c>
      <c r="K172" s="6"/>
      <c r="L172" s="26">
        <v>5829987</v>
      </c>
      <c r="M172" s="32"/>
      <c r="N172" s="38">
        <v>3.04</v>
      </c>
      <c r="O172" s="6"/>
      <c r="P172" s="130">
        <v>373162.45393622789</v>
      </c>
      <c r="Q172" s="130">
        <v>-134183.57797552252</v>
      </c>
      <c r="R172" s="130">
        <v>-15539.73101561053</v>
      </c>
      <c r="S172" s="130">
        <f t="shared" si="32"/>
        <v>223439.14494509483</v>
      </c>
      <c r="T172" s="6"/>
      <c r="U172" s="72" t="s">
        <v>193</v>
      </c>
      <c r="V172" s="73">
        <v>0.22239647101368937</v>
      </c>
      <c r="W172" s="6"/>
    </row>
    <row r="173" spans="1:23" x14ac:dyDescent="0.25">
      <c r="B173" s="8">
        <v>344</v>
      </c>
      <c r="C173" s="35" t="s">
        <v>82</v>
      </c>
      <c r="D173" s="26">
        <v>82209665.519999996</v>
      </c>
      <c r="E173" s="6"/>
      <c r="F173" s="36">
        <v>52596</v>
      </c>
      <c r="G173" s="26"/>
      <c r="H173" s="36" t="s">
        <v>79</v>
      </c>
      <c r="J173" s="37">
        <v>-4</v>
      </c>
      <c r="K173" s="6"/>
      <c r="L173" s="26">
        <v>2416032</v>
      </c>
      <c r="M173" s="32"/>
      <c r="N173" s="38">
        <v>2.94</v>
      </c>
      <c r="O173" s="6"/>
      <c r="P173" s="130">
        <v>77606.821822454818</v>
      </c>
      <c r="Q173" s="130">
        <v>5601.0551224797664</v>
      </c>
      <c r="R173" s="130">
        <v>-6626.0804573818614</v>
      </c>
      <c r="S173" s="130">
        <f t="shared" si="32"/>
        <v>76581.796487552725</v>
      </c>
      <c r="T173" s="6"/>
      <c r="U173" s="72" t="s">
        <v>193</v>
      </c>
      <c r="V173" s="73">
        <v>0.22239647101368937</v>
      </c>
      <c r="W173" s="6"/>
    </row>
    <row r="174" spans="1:23" x14ac:dyDescent="0.25">
      <c r="B174" s="8">
        <v>345</v>
      </c>
      <c r="C174" s="4" t="s">
        <v>28</v>
      </c>
      <c r="D174" s="26">
        <v>39186402.659999996</v>
      </c>
      <c r="E174" s="6"/>
      <c r="F174" s="36">
        <v>52596</v>
      </c>
      <c r="G174" s="26"/>
      <c r="H174" s="36" t="s">
        <v>83</v>
      </c>
      <c r="J174" s="37">
        <v>-3</v>
      </c>
      <c r="K174" s="6"/>
      <c r="L174" s="26">
        <v>1053545</v>
      </c>
      <c r="M174" s="32"/>
      <c r="N174" s="38">
        <v>2.69</v>
      </c>
      <c r="O174" s="6"/>
      <c r="P174" s="130">
        <v>15258.180324782081</v>
      </c>
      <c r="Q174" s="130">
        <v>-82.064297804051378</v>
      </c>
      <c r="R174" s="130">
        <v>-487.27066799099339</v>
      </c>
      <c r="S174" s="130">
        <f t="shared" si="32"/>
        <v>14688.845358987037</v>
      </c>
      <c r="T174" s="6"/>
      <c r="U174" s="72" t="s">
        <v>193</v>
      </c>
      <c r="V174" s="73">
        <v>0.22239647101368937</v>
      </c>
      <c r="W174" s="6"/>
    </row>
    <row r="175" spans="1:23" x14ac:dyDescent="0.25">
      <c r="B175" s="8">
        <v>346</v>
      </c>
      <c r="C175" s="35" t="s">
        <v>30</v>
      </c>
      <c r="D175" s="26">
        <v>3234617.2</v>
      </c>
      <c r="E175" s="6"/>
      <c r="F175" s="36">
        <v>52596</v>
      </c>
      <c r="G175" s="26"/>
      <c r="H175" s="36" t="s">
        <v>84</v>
      </c>
      <c r="J175" s="37">
        <v>-1</v>
      </c>
      <c r="K175" s="6"/>
      <c r="L175" s="26">
        <v>86111</v>
      </c>
      <c r="M175" s="32"/>
      <c r="N175" s="38">
        <v>2.66</v>
      </c>
      <c r="O175" s="6"/>
      <c r="P175" s="130">
        <v>1470.0409856986</v>
      </c>
      <c r="Q175" s="130">
        <v>-406.76314548403786</v>
      </c>
      <c r="R175" s="130">
        <v>-40.476157724491465</v>
      </c>
      <c r="S175" s="130">
        <f t="shared" si="32"/>
        <v>1022.8016824900708</v>
      </c>
      <c r="T175" s="6"/>
      <c r="U175" s="72" t="s">
        <v>193</v>
      </c>
      <c r="V175" s="73">
        <v>0.22239647101368937</v>
      </c>
      <c r="W175" s="6"/>
    </row>
    <row r="176" spans="1:23" x14ac:dyDescent="0.25">
      <c r="B176" s="8"/>
      <c r="C176" s="67" t="s">
        <v>85</v>
      </c>
      <c r="D176" s="27">
        <f>SUM(D170:D175)</f>
        <v>340959466.88999993</v>
      </c>
      <c r="E176" s="39"/>
      <c r="F176" s="68"/>
      <c r="G176" s="26"/>
      <c r="J176" s="63"/>
      <c r="K176" s="39"/>
      <c r="L176" s="27">
        <f>SUM(L170:L175)</f>
        <v>10048498</v>
      </c>
      <c r="M176" s="32"/>
      <c r="N176" s="33">
        <v>2.95</v>
      </c>
      <c r="O176" s="6"/>
      <c r="P176" s="132">
        <f>SUM(P170:P175)</f>
        <v>475989.48572240322</v>
      </c>
      <c r="Q176" s="132">
        <v>-127577.95799347393</v>
      </c>
      <c r="R176" s="132">
        <f>SUM(R170:R175)</f>
        <v>-24530.997942222977</v>
      </c>
      <c r="S176" s="132">
        <f t="shared" si="32"/>
        <v>323880.52978670632</v>
      </c>
      <c r="T176" s="6"/>
      <c r="U176" s="72"/>
      <c r="V176" s="73"/>
      <c r="W176" s="6"/>
    </row>
    <row r="177" spans="2:23" x14ac:dyDescent="0.25">
      <c r="B177" s="8"/>
      <c r="C177" s="6"/>
      <c r="E177" s="6"/>
      <c r="F177" s="42"/>
      <c r="G177" s="28"/>
      <c r="J177" s="63"/>
      <c r="K177" s="6"/>
      <c r="L177" s="28"/>
      <c r="M177" s="32"/>
      <c r="N177" s="33"/>
      <c r="O177" s="6"/>
      <c r="P177" s="87"/>
      <c r="Q177" s="87"/>
      <c r="R177" s="87"/>
      <c r="S177" s="87"/>
      <c r="T177" s="6"/>
      <c r="U177" s="72"/>
      <c r="V177" s="73"/>
      <c r="W177" s="6"/>
    </row>
    <row r="178" spans="2:23" x14ac:dyDescent="0.25">
      <c r="B178" s="83"/>
      <c r="C178" s="34" t="s">
        <v>86</v>
      </c>
      <c r="E178" s="6"/>
      <c r="F178" s="42"/>
      <c r="G178" s="28"/>
      <c r="J178" s="63"/>
      <c r="K178" s="6"/>
      <c r="L178" s="28"/>
      <c r="M178" s="32"/>
      <c r="N178" s="33"/>
      <c r="O178" s="6"/>
      <c r="P178" s="87"/>
      <c r="Q178" s="87"/>
      <c r="R178" s="87"/>
      <c r="S178" s="87"/>
      <c r="T178" s="6"/>
      <c r="U178" s="72"/>
      <c r="V178" s="73"/>
      <c r="W178" s="6"/>
    </row>
    <row r="179" spans="2:23" x14ac:dyDescent="0.25">
      <c r="B179" s="8">
        <v>341</v>
      </c>
      <c r="C179" s="35" t="s">
        <v>22</v>
      </c>
      <c r="D179" s="26">
        <v>12837041.130000001</v>
      </c>
      <c r="E179" s="6"/>
      <c r="F179" s="36">
        <v>50040</v>
      </c>
      <c r="G179" s="26"/>
      <c r="H179" s="36" t="s">
        <v>77</v>
      </c>
      <c r="J179" s="37">
        <v>-3</v>
      </c>
      <c r="K179" s="6"/>
      <c r="L179" s="26">
        <v>372482</v>
      </c>
      <c r="M179" s="32"/>
      <c r="N179" s="38">
        <v>2.9</v>
      </c>
      <c r="O179" s="6"/>
      <c r="P179" s="130">
        <v>5429.3662002813799</v>
      </c>
      <c r="Q179" s="130">
        <v>1611.707225436207</v>
      </c>
      <c r="R179" s="130">
        <v>-999.44974073551998</v>
      </c>
      <c r="S179" s="130">
        <f t="shared" ref="S179:S185" si="33">SUM(P179:R179)</f>
        <v>6041.6236849820662</v>
      </c>
      <c r="T179" s="6"/>
      <c r="U179" s="72" t="s">
        <v>193</v>
      </c>
      <c r="V179" s="73">
        <v>0.22239647101368937</v>
      </c>
      <c r="W179" s="6"/>
    </row>
    <row r="180" spans="2:23" x14ac:dyDescent="0.25">
      <c r="B180" s="8">
        <v>342</v>
      </c>
      <c r="C180" s="35" t="s">
        <v>78</v>
      </c>
      <c r="D180" s="26">
        <v>25049.87</v>
      </c>
      <c r="E180" s="6"/>
      <c r="F180" s="36">
        <v>50040</v>
      </c>
      <c r="G180" s="26"/>
      <c r="H180" s="36" t="s">
        <v>79</v>
      </c>
      <c r="J180" s="37">
        <v>-2</v>
      </c>
      <c r="K180" s="6"/>
      <c r="L180" s="26">
        <v>771</v>
      </c>
      <c r="M180" s="32"/>
      <c r="N180" s="38">
        <v>3.08</v>
      </c>
      <c r="O180" s="6"/>
      <c r="P180" s="130">
        <v>18.45891101558</v>
      </c>
      <c r="Q180" s="130">
        <v>3.7807400072327191</v>
      </c>
      <c r="R180" s="130">
        <v>-2.2239647101368938</v>
      </c>
      <c r="S180" s="130">
        <f t="shared" si="33"/>
        <v>20.015686312675825</v>
      </c>
      <c r="T180" s="6"/>
      <c r="U180" s="72" t="s">
        <v>193</v>
      </c>
      <c r="V180" s="73">
        <v>0.22239647101368937</v>
      </c>
      <c r="W180" s="6"/>
    </row>
    <row r="181" spans="2:23" x14ac:dyDescent="0.25">
      <c r="B181" s="8">
        <v>343</v>
      </c>
      <c r="C181" s="35" t="s">
        <v>80</v>
      </c>
      <c r="D181" s="26">
        <v>109425626.66</v>
      </c>
      <c r="E181" s="6"/>
      <c r="F181" s="36">
        <v>50040</v>
      </c>
      <c r="G181" s="26"/>
      <c r="H181" s="36" t="s">
        <v>81</v>
      </c>
      <c r="J181" s="37">
        <v>-4</v>
      </c>
      <c r="K181" s="6"/>
      <c r="L181" s="26">
        <v>3742396</v>
      </c>
      <c r="M181" s="32"/>
      <c r="N181" s="38">
        <v>3.42</v>
      </c>
      <c r="O181" s="6"/>
      <c r="P181" s="130">
        <v>209020.70206577057</v>
      </c>
      <c r="Q181" s="130">
        <v>-69189.543700597889</v>
      </c>
      <c r="R181" s="130">
        <v>-1107.7568221191868</v>
      </c>
      <c r="S181" s="130">
        <f t="shared" si="33"/>
        <v>138723.40154305351</v>
      </c>
      <c r="T181" s="6"/>
      <c r="U181" s="72" t="s">
        <v>193</v>
      </c>
      <c r="V181" s="73">
        <v>0.22239647101368937</v>
      </c>
      <c r="W181" s="6"/>
    </row>
    <row r="182" spans="2:23" x14ac:dyDescent="0.25">
      <c r="B182" s="8">
        <v>344</v>
      </c>
      <c r="C182" s="35" t="s">
        <v>82</v>
      </c>
      <c r="D182" s="26">
        <v>39658872.869999997</v>
      </c>
      <c r="E182" s="6"/>
      <c r="F182" s="36">
        <v>50040</v>
      </c>
      <c r="G182" s="26"/>
      <c r="H182" s="36" t="s">
        <v>79</v>
      </c>
      <c r="J182" s="37">
        <v>-3</v>
      </c>
      <c r="K182" s="6"/>
      <c r="L182" s="26">
        <v>1253272</v>
      </c>
      <c r="M182" s="32"/>
      <c r="N182" s="38">
        <v>3.16</v>
      </c>
      <c r="O182" s="6"/>
      <c r="P182" s="130">
        <v>38353.169160010038</v>
      </c>
      <c r="Q182" s="130">
        <v>5564.1373082914943</v>
      </c>
      <c r="R182" s="130">
        <v>-3333.9454969662174</v>
      </c>
      <c r="S182" s="130">
        <f t="shared" si="33"/>
        <v>40583.360971335314</v>
      </c>
      <c r="T182" s="6"/>
      <c r="U182" s="72" t="s">
        <v>193</v>
      </c>
      <c r="V182" s="73">
        <v>0.22239647101368937</v>
      </c>
      <c r="W182" s="6"/>
    </row>
    <row r="183" spans="2:23" x14ac:dyDescent="0.25">
      <c r="B183" s="8">
        <v>345</v>
      </c>
      <c r="C183" s="4" t="s">
        <v>28</v>
      </c>
      <c r="D183" s="26">
        <v>9094367.2899999991</v>
      </c>
      <c r="E183" s="6"/>
      <c r="F183" s="36">
        <v>50040</v>
      </c>
      <c r="G183" s="26"/>
      <c r="H183" s="36" t="s">
        <v>83</v>
      </c>
      <c r="J183" s="37">
        <v>-3</v>
      </c>
      <c r="K183" s="6"/>
      <c r="L183" s="26">
        <v>261820</v>
      </c>
      <c r="M183" s="32"/>
      <c r="N183" s="38">
        <v>2.88</v>
      </c>
      <c r="O183" s="6"/>
      <c r="P183" s="130">
        <v>4135.6856535629604</v>
      </c>
      <c r="Q183" s="130">
        <v>590.46263054134522</v>
      </c>
      <c r="R183" s="130">
        <v>-96.075275477913806</v>
      </c>
      <c r="S183" s="130">
        <f t="shared" si="33"/>
        <v>4630.0730086263911</v>
      </c>
      <c r="T183" s="6"/>
      <c r="U183" s="72" t="s">
        <v>193</v>
      </c>
      <c r="V183" s="73">
        <v>0.22239647101368937</v>
      </c>
      <c r="W183" s="6"/>
    </row>
    <row r="184" spans="2:23" x14ac:dyDescent="0.25">
      <c r="B184" s="8">
        <v>346</v>
      </c>
      <c r="C184" s="35" t="s">
        <v>30</v>
      </c>
      <c r="D184" s="26">
        <v>495647.11</v>
      </c>
      <c r="E184" s="6"/>
      <c r="F184" s="36">
        <v>50040</v>
      </c>
      <c r="G184" s="26"/>
      <c r="H184" s="36" t="s">
        <v>84</v>
      </c>
      <c r="J184" s="37">
        <v>-1</v>
      </c>
      <c r="K184" s="6"/>
      <c r="L184" s="26">
        <v>14074</v>
      </c>
      <c r="M184" s="32"/>
      <c r="N184" s="38">
        <v>2.84</v>
      </c>
      <c r="O184" s="6"/>
      <c r="P184" s="130">
        <v>213.94545056612</v>
      </c>
      <c r="Q184" s="130">
        <v>0.22239647101368937</v>
      </c>
      <c r="R184" s="130">
        <v>-5.3375153043285444</v>
      </c>
      <c r="S184" s="130">
        <f t="shared" si="33"/>
        <v>208.83033173280515</v>
      </c>
      <c r="T184" s="6"/>
      <c r="U184" s="72" t="s">
        <v>193</v>
      </c>
      <c r="V184" s="73">
        <v>0.22239647101368937</v>
      </c>
      <c r="W184" s="6"/>
    </row>
    <row r="185" spans="2:23" x14ac:dyDescent="0.25">
      <c r="B185" s="8"/>
      <c r="C185" s="67" t="s">
        <v>87</v>
      </c>
      <c r="D185" s="27">
        <f>SUM(D179:D184)</f>
        <v>171536604.93000001</v>
      </c>
      <c r="E185" s="39"/>
      <c r="F185" s="68"/>
      <c r="G185" s="26"/>
      <c r="J185" s="63"/>
      <c r="K185" s="39"/>
      <c r="L185" s="27">
        <f>SUM(L179:L184)</f>
        <v>5644815</v>
      </c>
      <c r="M185" s="32"/>
      <c r="N185" s="33">
        <v>3.29</v>
      </c>
      <c r="O185" s="6"/>
      <c r="P185" s="132">
        <f>SUM(P179:P184)</f>
        <v>257171.32744120664</v>
      </c>
      <c r="Q185" s="132">
        <v>-61419.2333998506</v>
      </c>
      <c r="R185" s="132">
        <v>-5544.7888153133044</v>
      </c>
      <c r="S185" s="132">
        <f t="shared" si="33"/>
        <v>190207.30522604272</v>
      </c>
      <c r="T185" s="6"/>
      <c r="U185" s="72"/>
      <c r="V185" s="73"/>
      <c r="W185" s="6"/>
    </row>
    <row r="186" spans="2:23" x14ac:dyDescent="0.25">
      <c r="B186" s="8"/>
      <c r="C186" s="6"/>
      <c r="E186" s="6"/>
      <c r="F186" s="42"/>
      <c r="G186" s="28"/>
      <c r="J186" s="63"/>
      <c r="K186" s="6"/>
      <c r="L186" s="28"/>
      <c r="M186" s="32"/>
      <c r="N186" s="33"/>
      <c r="O186" s="6"/>
      <c r="P186" s="87"/>
      <c r="Q186" s="87"/>
      <c r="R186" s="87"/>
      <c r="S186" s="87"/>
      <c r="T186" s="6"/>
      <c r="U186" s="72"/>
      <c r="V186" s="73"/>
      <c r="W186" s="6"/>
    </row>
    <row r="187" spans="2:23" x14ac:dyDescent="0.25">
      <c r="B187" s="83"/>
      <c r="C187" s="34" t="s">
        <v>90</v>
      </c>
      <c r="E187" s="6"/>
      <c r="F187" s="42"/>
      <c r="G187" s="28"/>
      <c r="J187" s="63"/>
      <c r="K187" s="6"/>
      <c r="L187" s="28"/>
      <c r="M187" s="32"/>
      <c r="N187" s="33"/>
      <c r="O187" s="6"/>
      <c r="P187" s="87"/>
      <c r="Q187" s="87"/>
      <c r="R187" s="87"/>
      <c r="S187" s="87"/>
      <c r="T187" s="6"/>
      <c r="U187" s="72"/>
      <c r="V187" s="73"/>
      <c r="W187" s="6"/>
    </row>
    <row r="188" spans="2:23" x14ac:dyDescent="0.25">
      <c r="B188" s="8">
        <v>341</v>
      </c>
      <c r="C188" s="35" t="s">
        <v>22</v>
      </c>
      <c r="D188" s="26">
        <v>5393835.25</v>
      </c>
      <c r="E188" s="6"/>
      <c r="F188" s="36">
        <v>50770</v>
      </c>
      <c r="G188" s="26"/>
      <c r="H188" s="36" t="s">
        <v>88</v>
      </c>
      <c r="J188" s="37">
        <v>-1</v>
      </c>
      <c r="K188" s="6"/>
      <c r="L188" s="26">
        <v>185414</v>
      </c>
      <c r="M188" s="32"/>
      <c r="N188" s="38">
        <v>3.44</v>
      </c>
      <c r="O188" s="6"/>
      <c r="P188" s="130">
        <v>-7344.8674120547603</v>
      </c>
      <c r="Q188" s="130"/>
      <c r="R188" s="130">
        <v>-2.2239647101368938</v>
      </c>
      <c r="S188" s="130">
        <f t="shared" ref="S188:S193" si="34">SUM(P188:R188)</f>
        <v>-7347.0913767648972</v>
      </c>
      <c r="T188" s="6"/>
      <c r="U188" s="72" t="s">
        <v>193</v>
      </c>
      <c r="V188" s="73">
        <v>0.22239647101368937</v>
      </c>
      <c r="W188" s="6"/>
    </row>
    <row r="189" spans="2:23" x14ac:dyDescent="0.25">
      <c r="B189" s="8">
        <v>343</v>
      </c>
      <c r="C189" s="35" t="s">
        <v>80</v>
      </c>
      <c r="D189" s="26">
        <v>162203977.81</v>
      </c>
      <c r="E189" s="6"/>
      <c r="F189" s="36">
        <v>50770</v>
      </c>
      <c r="G189" s="26"/>
      <c r="H189" s="36" t="s">
        <v>89</v>
      </c>
      <c r="J189" s="37">
        <v>-1</v>
      </c>
      <c r="K189" s="6"/>
      <c r="L189" s="26">
        <v>5349265</v>
      </c>
      <c r="M189" s="32"/>
      <c r="N189" s="38">
        <v>3.3</v>
      </c>
      <c r="O189" s="6"/>
      <c r="P189" s="130">
        <v>-271261.03645905067</v>
      </c>
      <c r="Q189" s="130"/>
      <c r="R189" s="130">
        <v>-61.826218941805642</v>
      </c>
      <c r="S189" s="130">
        <f t="shared" si="34"/>
        <v>-271322.8626779925</v>
      </c>
      <c r="T189" s="6"/>
      <c r="U189" s="72" t="s">
        <v>193</v>
      </c>
      <c r="V189" s="73">
        <v>0.22239647101368937</v>
      </c>
      <c r="W189" s="6"/>
    </row>
    <row r="190" spans="2:23" x14ac:dyDescent="0.25">
      <c r="B190" s="8">
        <v>344</v>
      </c>
      <c r="C190" s="35" t="s">
        <v>82</v>
      </c>
      <c r="D190" s="26">
        <v>4484768.83</v>
      </c>
      <c r="E190" s="6"/>
      <c r="F190" s="36">
        <v>50770</v>
      </c>
      <c r="G190" s="26"/>
      <c r="H190" s="36" t="s">
        <v>89</v>
      </c>
      <c r="J190" s="37">
        <v>-1</v>
      </c>
      <c r="K190" s="6"/>
      <c r="L190" s="26">
        <v>148381</v>
      </c>
      <c r="M190" s="32"/>
      <c r="N190" s="38">
        <v>3.31</v>
      </c>
      <c r="O190" s="6"/>
      <c r="P190" s="130">
        <v>-7393.34985303544</v>
      </c>
      <c r="Q190" s="130"/>
      <c r="R190" s="130">
        <v>-1.7791717681095149</v>
      </c>
      <c r="S190" s="130">
        <f t="shared" si="34"/>
        <v>-7395.1290248035493</v>
      </c>
      <c r="T190" s="6"/>
      <c r="U190" s="72" t="s">
        <v>193</v>
      </c>
      <c r="V190" s="73">
        <v>0.22239647101368937</v>
      </c>
      <c r="W190" s="6"/>
    </row>
    <row r="191" spans="2:23" x14ac:dyDescent="0.25">
      <c r="B191" s="8">
        <v>345</v>
      </c>
      <c r="C191" s="4" t="s">
        <v>28</v>
      </c>
      <c r="D191" s="26">
        <v>9665018.5</v>
      </c>
      <c r="E191" s="6"/>
      <c r="F191" s="36">
        <v>50770</v>
      </c>
      <c r="G191" s="26"/>
      <c r="H191" s="36" t="s">
        <v>84</v>
      </c>
      <c r="J191" s="37">
        <v>0</v>
      </c>
      <c r="K191" s="6"/>
      <c r="L191" s="26">
        <v>312750</v>
      </c>
      <c r="M191" s="32"/>
      <c r="N191" s="38">
        <v>3.24</v>
      </c>
      <c r="O191" s="6"/>
      <c r="P191" s="130">
        <v>-16729.555689590241</v>
      </c>
      <c r="Q191" s="130"/>
      <c r="R191" s="130">
        <v>-769.26939323635156</v>
      </c>
      <c r="S191" s="130">
        <f t="shared" si="34"/>
        <v>-17498.825082826592</v>
      </c>
      <c r="T191" s="6"/>
      <c r="U191" s="72" t="s">
        <v>193</v>
      </c>
      <c r="V191" s="73">
        <v>0.22239647101368937</v>
      </c>
      <c r="W191" s="6"/>
    </row>
    <row r="192" spans="2:23" x14ac:dyDescent="0.25">
      <c r="B192" s="8">
        <v>346</v>
      </c>
      <c r="C192" s="35" t="s">
        <v>30</v>
      </c>
      <c r="D192" s="26">
        <v>172144.42</v>
      </c>
      <c r="E192" s="6"/>
      <c r="F192" s="36">
        <v>50770</v>
      </c>
      <c r="G192" s="26"/>
      <c r="H192" s="36" t="s">
        <v>84</v>
      </c>
      <c r="J192" s="37">
        <v>0</v>
      </c>
      <c r="K192" s="6"/>
      <c r="L192" s="26">
        <v>5519</v>
      </c>
      <c r="M192" s="32"/>
      <c r="N192" s="38">
        <v>3.21</v>
      </c>
      <c r="O192" s="6"/>
      <c r="P192" s="130">
        <v>-322.91974451352002</v>
      </c>
      <c r="Q192" s="130"/>
      <c r="R192" s="130">
        <v>-0.22239647101368937</v>
      </c>
      <c r="S192" s="130">
        <f t="shared" si="34"/>
        <v>-323.14214098453368</v>
      </c>
      <c r="T192" s="6"/>
      <c r="U192" s="72" t="s">
        <v>193</v>
      </c>
      <c r="V192" s="73">
        <v>0.22239647101368937</v>
      </c>
      <c r="W192" s="6"/>
    </row>
    <row r="193" spans="2:23" x14ac:dyDescent="0.25">
      <c r="B193" s="8"/>
      <c r="C193" s="67" t="s">
        <v>91</v>
      </c>
      <c r="D193" s="27">
        <f>SUM(D188:D192)</f>
        <v>181919744.81</v>
      </c>
      <c r="E193" s="39"/>
      <c r="F193" s="68"/>
      <c r="G193" s="26"/>
      <c r="J193" s="63"/>
      <c r="K193" s="39"/>
      <c r="L193" s="27">
        <f>SUM(L188:L192)</f>
        <v>6001329</v>
      </c>
      <c r="M193" s="32"/>
      <c r="N193" s="33">
        <v>3.3</v>
      </c>
      <c r="O193" s="6"/>
      <c r="P193" s="27">
        <f>SUM(P188:P192)</f>
        <v>-303051.72915824456</v>
      </c>
      <c r="Q193" s="132"/>
      <c r="R193" s="132">
        <v>-835.32114512741725</v>
      </c>
      <c r="S193" s="132">
        <f t="shared" si="34"/>
        <v>-303887.05030337197</v>
      </c>
      <c r="T193" s="6"/>
      <c r="U193" s="72"/>
      <c r="V193" s="73"/>
      <c r="W193" s="6"/>
    </row>
    <row r="194" spans="2:23" x14ac:dyDescent="0.25">
      <c r="B194" s="8"/>
      <c r="C194" s="6"/>
      <c r="E194" s="6"/>
      <c r="F194" s="42"/>
      <c r="G194" s="28"/>
      <c r="J194" s="63"/>
      <c r="K194" s="6"/>
      <c r="L194" s="28"/>
      <c r="M194" s="32"/>
      <c r="N194" s="33"/>
      <c r="O194" s="6"/>
      <c r="P194" s="87"/>
      <c r="Q194" s="87"/>
      <c r="R194" s="87"/>
      <c r="S194" s="87"/>
      <c r="T194" s="6"/>
      <c r="U194" s="72"/>
      <c r="V194" s="73"/>
      <c r="W194" s="6"/>
    </row>
    <row r="195" spans="2:23" x14ac:dyDescent="0.25">
      <c r="B195" s="83"/>
      <c r="C195" s="34" t="s">
        <v>92</v>
      </c>
      <c r="E195" s="6"/>
      <c r="F195" s="42"/>
      <c r="G195" s="28"/>
      <c r="J195" s="63"/>
      <c r="K195" s="6"/>
      <c r="L195" s="28"/>
      <c r="M195" s="32"/>
      <c r="N195" s="33"/>
      <c r="O195" s="6"/>
      <c r="P195" s="87"/>
      <c r="Q195" s="87"/>
      <c r="R195" s="87"/>
      <c r="S195" s="87"/>
      <c r="T195" s="6"/>
      <c r="U195" s="72"/>
      <c r="V195" s="73"/>
      <c r="W195" s="6"/>
    </row>
    <row r="196" spans="2:23" x14ac:dyDescent="0.25">
      <c r="B196" s="8">
        <v>341</v>
      </c>
      <c r="C196" s="35" t="s">
        <v>22</v>
      </c>
      <c r="D196" s="26">
        <v>4902328.22</v>
      </c>
      <c r="E196" s="6"/>
      <c r="F196" s="36">
        <v>50040</v>
      </c>
      <c r="G196" s="26"/>
      <c r="H196" s="36" t="s">
        <v>88</v>
      </c>
      <c r="J196" s="37">
        <v>-1</v>
      </c>
      <c r="K196" s="6"/>
      <c r="L196" s="26">
        <v>166335</v>
      </c>
      <c r="M196" s="32"/>
      <c r="N196" s="38">
        <v>3.39</v>
      </c>
      <c r="O196" s="6"/>
      <c r="P196" s="130">
        <v>-6178.8424668175803</v>
      </c>
      <c r="Q196" s="130"/>
      <c r="R196" s="130">
        <v>-3.113550594191651</v>
      </c>
      <c r="S196" s="130">
        <f t="shared" ref="S196:S201" si="35">SUM(P196:R196)</f>
        <v>-6181.9560174117723</v>
      </c>
      <c r="T196" s="6"/>
      <c r="U196" s="72" t="s">
        <v>193</v>
      </c>
      <c r="V196" s="73">
        <v>0.22239647101368937</v>
      </c>
      <c r="W196" s="6"/>
    </row>
    <row r="197" spans="2:23" x14ac:dyDescent="0.25">
      <c r="B197" s="8">
        <v>343</v>
      </c>
      <c r="C197" s="35" t="s">
        <v>80</v>
      </c>
      <c r="D197" s="26">
        <v>155858588.50999999</v>
      </c>
      <c r="E197" s="6"/>
      <c r="F197" s="36">
        <v>50040</v>
      </c>
      <c r="G197" s="26"/>
      <c r="H197" s="36" t="s">
        <v>89</v>
      </c>
      <c r="J197" s="37">
        <v>-1</v>
      </c>
      <c r="K197" s="6"/>
      <c r="L197" s="26">
        <v>5067490</v>
      </c>
      <c r="M197" s="32"/>
      <c r="N197" s="38">
        <v>3.25</v>
      </c>
      <c r="O197" s="6"/>
      <c r="P197" s="130">
        <v>-287133.03117423039</v>
      </c>
      <c r="Q197" s="130"/>
      <c r="R197" s="130">
        <v>-100.96799784021498</v>
      </c>
      <c r="S197" s="130">
        <f t="shared" si="35"/>
        <v>-287233.99917207059</v>
      </c>
      <c r="T197" s="6"/>
      <c r="U197" s="72" t="s">
        <v>193</v>
      </c>
      <c r="V197" s="73">
        <v>0.22239647101368937</v>
      </c>
      <c r="W197" s="6"/>
    </row>
    <row r="198" spans="2:23" x14ac:dyDescent="0.25">
      <c r="B198" s="8">
        <v>344</v>
      </c>
      <c r="C198" s="35" t="s">
        <v>82</v>
      </c>
      <c r="D198" s="26">
        <v>5435823.4800000004</v>
      </c>
      <c r="E198" s="6"/>
      <c r="F198" s="36">
        <v>50040</v>
      </c>
      <c r="G198" s="26"/>
      <c r="H198" s="36" t="s">
        <v>89</v>
      </c>
      <c r="J198" s="37">
        <v>-1</v>
      </c>
      <c r="K198" s="6"/>
      <c r="L198" s="26">
        <v>178222</v>
      </c>
      <c r="M198" s="32"/>
      <c r="N198" s="38">
        <v>3.28</v>
      </c>
      <c r="O198" s="6"/>
      <c r="P198" s="130">
        <v>-8233.5638990217212</v>
      </c>
      <c r="Q198" s="130"/>
      <c r="R198" s="130">
        <v>-3.3359470652053407</v>
      </c>
      <c r="S198" s="130">
        <f t="shared" si="35"/>
        <v>-8236.8998460869261</v>
      </c>
      <c r="T198" s="6"/>
      <c r="U198" s="72" t="s">
        <v>193</v>
      </c>
      <c r="V198" s="73">
        <v>0.22239647101368937</v>
      </c>
      <c r="W198" s="6"/>
    </row>
    <row r="199" spans="2:23" x14ac:dyDescent="0.25">
      <c r="B199" s="8">
        <v>345</v>
      </c>
      <c r="C199" s="4" t="s">
        <v>28</v>
      </c>
      <c r="D199" s="26">
        <v>9062847.5999999996</v>
      </c>
      <c r="E199" s="6"/>
      <c r="F199" s="36">
        <v>50040</v>
      </c>
      <c r="G199" s="26"/>
      <c r="H199" s="36" t="s">
        <v>84</v>
      </c>
      <c r="J199" s="37">
        <v>-1</v>
      </c>
      <c r="K199" s="6"/>
      <c r="L199" s="26">
        <v>292779</v>
      </c>
      <c r="M199" s="32"/>
      <c r="N199" s="38">
        <v>3.23</v>
      </c>
      <c r="O199" s="6"/>
      <c r="P199" s="130">
        <v>-14696.85151269384</v>
      </c>
      <c r="Q199" s="130"/>
      <c r="R199" s="130">
        <v>-5.7823082463559237</v>
      </c>
      <c r="S199" s="130">
        <f t="shared" si="35"/>
        <v>-14702.633820940197</v>
      </c>
      <c r="T199" s="6"/>
      <c r="U199" s="72" t="s">
        <v>193</v>
      </c>
      <c r="V199" s="73">
        <v>0.22239647101368937</v>
      </c>
      <c r="W199" s="6"/>
    </row>
    <row r="200" spans="2:23" x14ac:dyDescent="0.25">
      <c r="B200" s="8">
        <v>346</v>
      </c>
      <c r="C200" s="35" t="s">
        <v>30</v>
      </c>
      <c r="D200" s="26">
        <v>80941.25</v>
      </c>
      <c r="E200" s="6"/>
      <c r="F200" s="36">
        <v>50040</v>
      </c>
      <c r="G200" s="26"/>
      <c r="H200" s="36" t="s">
        <v>84</v>
      </c>
      <c r="J200" s="37">
        <v>0</v>
      </c>
      <c r="K200" s="6"/>
      <c r="L200" s="26">
        <v>2559</v>
      </c>
      <c r="M200" s="32"/>
      <c r="N200" s="38">
        <v>3.16</v>
      </c>
      <c r="O200" s="6"/>
      <c r="P200" s="130">
        <v>-137.21865176642001</v>
      </c>
      <c r="Q200" s="130"/>
      <c r="R200" s="130">
        <v>-6.4494976593969913</v>
      </c>
      <c r="S200" s="130">
        <f t="shared" si="35"/>
        <v>-143.66814942581701</v>
      </c>
      <c r="T200" s="6"/>
      <c r="U200" s="72" t="s">
        <v>193</v>
      </c>
      <c r="V200" s="73">
        <v>0.22239647101368937</v>
      </c>
      <c r="W200" s="6"/>
    </row>
    <row r="201" spans="2:23" x14ac:dyDescent="0.25">
      <c r="B201" s="8"/>
      <c r="C201" s="67" t="s">
        <v>93</v>
      </c>
      <c r="D201" s="27">
        <f>SUM(D196:D200)</f>
        <v>175340529.05999997</v>
      </c>
      <c r="E201" s="39"/>
      <c r="F201" s="68"/>
      <c r="G201" s="26"/>
      <c r="J201" s="63"/>
      <c r="K201" s="39"/>
      <c r="L201" s="27">
        <f>SUM(L196:L200)</f>
        <v>5707385</v>
      </c>
      <c r="M201" s="32"/>
      <c r="N201" s="33">
        <v>3.26</v>
      </c>
      <c r="O201" s="6"/>
      <c r="P201" s="27">
        <f>SUM(P196:P200)</f>
        <v>-316379.50770452997</v>
      </c>
      <c r="Q201" s="132"/>
      <c r="R201" s="132">
        <v>-119.64930140536489</v>
      </c>
      <c r="S201" s="132">
        <f t="shared" si="35"/>
        <v>-316499.15700593533</v>
      </c>
      <c r="T201" s="6"/>
      <c r="U201" s="72"/>
      <c r="V201" s="73"/>
      <c r="W201" s="6"/>
    </row>
    <row r="202" spans="2:23" x14ac:dyDescent="0.25">
      <c r="B202" s="8"/>
      <c r="C202" s="6"/>
      <c r="E202" s="6"/>
      <c r="F202" s="42"/>
      <c r="G202" s="28"/>
      <c r="J202" s="63"/>
      <c r="K202" s="6"/>
      <c r="L202" s="28"/>
      <c r="M202" s="32"/>
      <c r="N202" s="33"/>
      <c r="O202" s="6"/>
      <c r="P202" s="87"/>
      <c r="Q202" s="87"/>
      <c r="R202" s="87"/>
      <c r="S202" s="87"/>
      <c r="T202" s="6"/>
      <c r="U202" s="72"/>
      <c r="V202" s="73"/>
      <c r="W202" s="6"/>
    </row>
    <row r="203" spans="2:23" x14ac:dyDescent="0.25">
      <c r="B203" s="83"/>
      <c r="C203" s="34" t="s">
        <v>94</v>
      </c>
      <c r="E203" s="6"/>
      <c r="F203" s="42"/>
      <c r="G203" s="28"/>
      <c r="J203" s="63"/>
      <c r="K203" s="6"/>
      <c r="L203" s="28"/>
      <c r="M203" s="32"/>
      <c r="N203" s="33"/>
      <c r="O203" s="6"/>
      <c r="P203" s="87"/>
      <c r="Q203" s="87"/>
      <c r="R203" s="87"/>
      <c r="S203" s="87"/>
      <c r="T203" s="6"/>
      <c r="U203" s="72"/>
      <c r="V203" s="73"/>
      <c r="W203" s="6"/>
    </row>
    <row r="204" spans="2:23" x14ac:dyDescent="0.25">
      <c r="B204" s="8">
        <v>341</v>
      </c>
      <c r="C204" s="35" t="s">
        <v>22</v>
      </c>
      <c r="D204" s="26">
        <v>10120995.15</v>
      </c>
      <c r="E204" s="6"/>
      <c r="F204" s="36">
        <v>50405</v>
      </c>
      <c r="G204" s="26"/>
      <c r="H204" s="36" t="s">
        <v>88</v>
      </c>
      <c r="J204" s="37">
        <v>-1</v>
      </c>
      <c r="K204" s="6"/>
      <c r="L204" s="26">
        <v>350860</v>
      </c>
      <c r="M204" s="32"/>
      <c r="N204" s="38">
        <v>3.47</v>
      </c>
      <c r="O204" s="6"/>
      <c r="P204" s="130">
        <v>-13125.397714668681</v>
      </c>
      <c r="Q204" s="130"/>
      <c r="R204" s="130">
        <v>-4.892722362301166</v>
      </c>
      <c r="S204" s="130">
        <f>SUM(P204:R204)</f>
        <v>-13130.290437030983</v>
      </c>
      <c r="T204" s="6"/>
      <c r="U204" s="72" t="s">
        <v>193</v>
      </c>
      <c r="V204" s="73">
        <v>0.22239647101368937</v>
      </c>
      <c r="W204" s="6"/>
    </row>
    <row r="205" spans="2:23" x14ac:dyDescent="0.25">
      <c r="B205" s="8">
        <v>343</v>
      </c>
      <c r="C205" s="35" t="s">
        <v>80</v>
      </c>
      <c r="D205" s="26">
        <v>326573289.26999998</v>
      </c>
      <c r="E205" s="6"/>
      <c r="F205" s="36">
        <v>50405</v>
      </c>
      <c r="G205" s="26"/>
      <c r="H205" s="36" t="s">
        <v>89</v>
      </c>
      <c r="J205" s="37">
        <v>-1</v>
      </c>
      <c r="K205" s="6"/>
      <c r="L205" s="26">
        <v>10827307</v>
      </c>
      <c r="M205" s="32"/>
      <c r="N205" s="38">
        <v>3.32</v>
      </c>
      <c r="O205" s="6"/>
      <c r="P205" s="130">
        <v>-533352.66447024164</v>
      </c>
      <c r="Q205" s="130"/>
      <c r="R205" s="130">
        <v>-156.78951206465101</v>
      </c>
      <c r="S205" s="130">
        <f t="shared" ref="S205:S209" si="36">SUM(P205:R205)</f>
        <v>-533509.4539823063</v>
      </c>
      <c r="T205" s="6"/>
      <c r="U205" s="72" t="s">
        <v>193</v>
      </c>
      <c r="V205" s="73">
        <v>0.22239647101368937</v>
      </c>
      <c r="W205" s="6"/>
    </row>
    <row r="206" spans="2:23" x14ac:dyDescent="0.25">
      <c r="B206" s="8">
        <v>344</v>
      </c>
      <c r="C206" s="35" t="s">
        <v>82</v>
      </c>
      <c r="D206" s="26">
        <v>9332548.0700000003</v>
      </c>
      <c r="E206" s="6"/>
      <c r="F206" s="36">
        <v>50405</v>
      </c>
      <c r="G206" s="26"/>
      <c r="H206" s="36" t="s">
        <v>89</v>
      </c>
      <c r="J206" s="37">
        <v>-1</v>
      </c>
      <c r="K206" s="6"/>
      <c r="L206" s="26">
        <v>309590</v>
      </c>
      <c r="M206" s="32"/>
      <c r="N206" s="38">
        <v>3.32</v>
      </c>
      <c r="O206" s="6"/>
      <c r="P206" s="130">
        <v>-15202.13640218056</v>
      </c>
      <c r="Q206" s="130"/>
      <c r="R206" s="130">
        <v>-4.892722362301166</v>
      </c>
      <c r="S206" s="130">
        <f t="shared" si="36"/>
        <v>-15207.029124542862</v>
      </c>
      <c r="T206" s="6"/>
      <c r="U206" s="72" t="s">
        <v>193</v>
      </c>
      <c r="V206" s="73">
        <v>0.22239647101368937</v>
      </c>
      <c r="W206" s="6"/>
    </row>
    <row r="207" spans="2:23" x14ac:dyDescent="0.25">
      <c r="B207" s="8">
        <v>345</v>
      </c>
      <c r="C207" s="4" t="s">
        <v>28</v>
      </c>
      <c r="D207" s="26">
        <v>19689083.899999999</v>
      </c>
      <c r="E207" s="6"/>
      <c r="F207" s="36">
        <v>50405</v>
      </c>
      <c r="G207" s="26"/>
      <c r="H207" s="36" t="s">
        <v>84</v>
      </c>
      <c r="J207" s="37">
        <v>-1</v>
      </c>
      <c r="K207" s="6"/>
      <c r="L207" s="26">
        <v>644206</v>
      </c>
      <c r="M207" s="32"/>
      <c r="N207" s="38">
        <v>3.27</v>
      </c>
      <c r="O207" s="6"/>
      <c r="P207" s="130">
        <v>-34062.250736701601</v>
      </c>
      <c r="Q207" s="130"/>
      <c r="R207" s="130">
        <v>-9.3406517825749535</v>
      </c>
      <c r="S207" s="130">
        <f t="shared" si="36"/>
        <v>-34071.591388484172</v>
      </c>
      <c r="T207" s="6"/>
      <c r="U207" s="72" t="s">
        <v>193</v>
      </c>
      <c r="V207" s="73">
        <v>0.22239647101368937</v>
      </c>
      <c r="W207" s="6"/>
    </row>
    <row r="208" spans="2:23" x14ac:dyDescent="0.25">
      <c r="B208" s="8">
        <v>346</v>
      </c>
      <c r="C208" s="35" t="s">
        <v>30</v>
      </c>
      <c r="D208" s="26">
        <v>336792.74</v>
      </c>
      <c r="E208" s="6"/>
      <c r="F208" s="36">
        <v>50405</v>
      </c>
      <c r="G208" s="26"/>
      <c r="H208" s="36" t="s">
        <v>84</v>
      </c>
      <c r="J208" s="37">
        <v>0</v>
      </c>
      <c r="K208" s="6"/>
      <c r="L208" s="26">
        <v>10949</v>
      </c>
      <c r="M208" s="32"/>
      <c r="N208" s="38">
        <v>3.25</v>
      </c>
      <c r="O208" s="6"/>
      <c r="P208" s="130">
        <v>-571.33665540994002</v>
      </c>
      <c r="Q208" s="130"/>
      <c r="R208" s="130">
        <v>-27.132369463670102</v>
      </c>
      <c r="S208" s="130">
        <f t="shared" si="36"/>
        <v>-598.46902487361012</v>
      </c>
      <c r="T208" s="6"/>
      <c r="U208" s="72" t="s">
        <v>193</v>
      </c>
      <c r="V208" s="73">
        <v>0.22239647101368937</v>
      </c>
      <c r="W208" s="6"/>
    </row>
    <row r="209" spans="2:23" x14ac:dyDescent="0.25">
      <c r="B209" s="8"/>
      <c r="C209" s="67" t="s">
        <v>95</v>
      </c>
      <c r="D209" s="27">
        <f>SUM(D204:D208)</f>
        <v>366052709.12999994</v>
      </c>
      <c r="E209" s="39"/>
      <c r="F209" s="68"/>
      <c r="G209" s="26"/>
      <c r="J209" s="63"/>
      <c r="K209" s="39"/>
      <c r="L209" s="27">
        <f>SUM(L204:L208)</f>
        <v>12142912</v>
      </c>
      <c r="M209" s="32"/>
      <c r="N209" s="33">
        <v>3.32</v>
      </c>
      <c r="O209" s="6"/>
      <c r="P209" s="27">
        <f>SUM(P204:P208)</f>
        <v>-596313.78597920237</v>
      </c>
      <c r="Q209" s="132"/>
      <c r="R209" s="132">
        <v>-203.04797803549837</v>
      </c>
      <c r="S209" s="132">
        <f t="shared" si="36"/>
        <v>-596516.83395723789</v>
      </c>
      <c r="T209" s="6"/>
      <c r="U209" s="72"/>
      <c r="V209" s="73"/>
      <c r="W209" s="6"/>
    </row>
    <row r="210" spans="2:23" x14ac:dyDescent="0.25">
      <c r="B210" s="8"/>
      <c r="C210" s="6"/>
      <c r="E210" s="6"/>
      <c r="F210" s="42"/>
      <c r="G210" s="28"/>
      <c r="J210" s="63"/>
      <c r="K210" s="6"/>
      <c r="L210" s="28"/>
      <c r="M210" s="32"/>
      <c r="N210" s="33"/>
      <c r="O210" s="6"/>
      <c r="P210" s="87"/>
      <c r="Q210" s="87"/>
      <c r="R210" s="87"/>
      <c r="S210" s="87"/>
      <c r="T210" s="6"/>
      <c r="U210" s="72"/>
      <c r="V210" s="73"/>
      <c r="W210" s="6"/>
    </row>
    <row r="211" spans="2:23" x14ac:dyDescent="0.25">
      <c r="B211" s="8"/>
      <c r="C211" s="34" t="s">
        <v>96</v>
      </c>
      <c r="D211" s="26"/>
      <c r="E211" s="6"/>
      <c r="F211" s="42"/>
      <c r="G211" s="28"/>
      <c r="J211" s="63"/>
      <c r="K211" s="6"/>
      <c r="L211" s="28"/>
      <c r="M211" s="32"/>
      <c r="N211" s="33"/>
      <c r="O211" s="6"/>
      <c r="P211" s="87"/>
      <c r="Q211" s="87"/>
      <c r="R211" s="87"/>
      <c r="S211" s="87"/>
      <c r="T211" s="6"/>
      <c r="U211" s="72"/>
      <c r="V211" s="73"/>
      <c r="W211" s="6"/>
    </row>
    <row r="212" spans="2:23" x14ac:dyDescent="0.25">
      <c r="B212" s="8">
        <v>344</v>
      </c>
      <c r="C212" s="35" t="s">
        <v>97</v>
      </c>
      <c r="D212" s="26">
        <v>55680.49</v>
      </c>
      <c r="E212" s="6"/>
      <c r="F212" s="42">
        <v>42369</v>
      </c>
      <c r="G212" s="28"/>
      <c r="H212" s="6" t="s">
        <v>79</v>
      </c>
      <c r="J212" s="63">
        <v>0</v>
      </c>
      <c r="K212" s="6"/>
      <c r="L212" s="28">
        <v>0</v>
      </c>
      <c r="M212" s="32"/>
      <c r="N212" s="33">
        <v>0</v>
      </c>
      <c r="O212" s="6"/>
      <c r="P212" s="130">
        <v>-709.88962800000002</v>
      </c>
      <c r="Q212" s="130"/>
      <c r="R212" s="130"/>
      <c r="S212" s="130">
        <f t="shared" ref="S212" si="37">SUM(P212:R212)</f>
        <v>-709.88962800000002</v>
      </c>
      <c r="T212" s="6"/>
      <c r="U212" s="72"/>
      <c r="V212" s="73"/>
      <c r="W212" s="6"/>
    </row>
    <row r="213" spans="2:23" x14ac:dyDescent="0.25">
      <c r="B213" s="8"/>
      <c r="C213" s="67" t="s">
        <v>98</v>
      </c>
      <c r="D213" s="29">
        <f>SUM(D212:D212)</f>
        <v>55680.49</v>
      </c>
      <c r="E213" s="6"/>
      <c r="F213" s="42"/>
      <c r="G213" s="28"/>
      <c r="J213" s="63"/>
      <c r="K213" s="6"/>
      <c r="L213" s="29">
        <f>SUM(L212:L212)</f>
        <v>0</v>
      </c>
      <c r="M213" s="32"/>
      <c r="N213" s="33"/>
      <c r="O213" s="6"/>
      <c r="P213" s="29">
        <f t="shared" ref="P213" si="38">SUM(P212:P212)</f>
        <v>-709.88962800000002</v>
      </c>
      <c r="Q213" s="29"/>
      <c r="R213" s="29"/>
      <c r="S213" s="29">
        <f t="shared" ref="S213" si="39">SUM(S212:S212)</f>
        <v>-709.88962800000002</v>
      </c>
      <c r="T213" s="6"/>
      <c r="U213" s="72"/>
      <c r="V213" s="73"/>
      <c r="W213" s="6"/>
    </row>
    <row r="214" spans="2:23" x14ac:dyDescent="0.25">
      <c r="B214" s="8"/>
      <c r="C214" s="6"/>
      <c r="E214" s="6"/>
      <c r="F214" s="42"/>
      <c r="G214" s="28"/>
      <c r="J214" s="63"/>
      <c r="K214" s="6"/>
      <c r="L214" s="28"/>
      <c r="M214" s="32"/>
      <c r="N214" s="33"/>
      <c r="O214" s="6"/>
      <c r="P214" s="87"/>
      <c r="Q214" s="87"/>
      <c r="R214" s="87"/>
      <c r="S214" s="87"/>
      <c r="T214" s="6"/>
      <c r="U214" s="72"/>
      <c r="V214" s="73"/>
      <c r="W214" s="6"/>
    </row>
    <row r="215" spans="2:23" x14ac:dyDescent="0.25">
      <c r="B215" s="8"/>
      <c r="C215" s="34" t="s">
        <v>99</v>
      </c>
      <c r="D215" s="26"/>
      <c r="E215" s="39"/>
      <c r="F215" s="68"/>
      <c r="G215" s="26"/>
      <c r="J215" s="63"/>
      <c r="K215" s="39"/>
      <c r="L215" s="26"/>
      <c r="M215" s="32"/>
      <c r="N215" s="33"/>
      <c r="O215" s="6"/>
      <c r="P215" s="87"/>
      <c r="Q215" s="87"/>
      <c r="R215" s="87"/>
      <c r="S215" s="87"/>
      <c r="T215" s="6"/>
      <c r="U215" s="6"/>
      <c r="V215" s="6"/>
      <c r="W215" s="6"/>
    </row>
    <row r="216" spans="2:23" x14ac:dyDescent="0.25">
      <c r="B216" s="8">
        <v>344</v>
      </c>
      <c r="C216" s="35" t="s">
        <v>101</v>
      </c>
      <c r="D216" s="31">
        <v>845205.14</v>
      </c>
      <c r="E216" s="6"/>
      <c r="F216" s="36" t="s">
        <v>100</v>
      </c>
      <c r="G216" s="26"/>
      <c r="H216" s="36" t="s">
        <v>79</v>
      </c>
      <c r="J216" s="37">
        <v>-5</v>
      </c>
      <c r="K216" s="6"/>
      <c r="L216" s="31">
        <v>15200</v>
      </c>
      <c r="M216" s="32"/>
      <c r="N216" s="38">
        <v>1.8</v>
      </c>
      <c r="O216" s="6"/>
      <c r="P216" s="31">
        <v>-6018.0492899999999</v>
      </c>
      <c r="Q216" s="31"/>
      <c r="R216" s="31"/>
      <c r="S216" s="130">
        <f t="shared" ref="S216" si="40">SUM(P216:R216)</f>
        <v>-6018.0492899999999</v>
      </c>
      <c r="T216" s="6"/>
      <c r="U216" s="6"/>
      <c r="V216" s="6"/>
      <c r="W216" s="6"/>
    </row>
    <row r="217" spans="2:23" x14ac:dyDescent="0.25">
      <c r="B217" s="8"/>
      <c r="C217" s="67" t="s">
        <v>102</v>
      </c>
      <c r="D217" s="29">
        <f>SUM(D216:D216)</f>
        <v>845205.14</v>
      </c>
      <c r="E217" s="6"/>
      <c r="F217" s="36"/>
      <c r="G217" s="26"/>
      <c r="J217" s="37"/>
      <c r="K217" s="6"/>
      <c r="L217" s="29">
        <f>SUM(L216:L216)</f>
        <v>15200</v>
      </c>
      <c r="M217" s="32"/>
      <c r="N217" s="33">
        <v>1.7</v>
      </c>
      <c r="O217" s="6"/>
      <c r="P217" s="29">
        <f t="shared" ref="P217:S217" si="41">SUM(P216:P216)</f>
        <v>-6018.0492899999999</v>
      </c>
      <c r="Q217" s="29"/>
      <c r="R217" s="29"/>
      <c r="S217" s="29">
        <f t="shared" si="41"/>
        <v>-6018.0492899999999</v>
      </c>
      <c r="T217" s="6"/>
      <c r="U217" s="6"/>
      <c r="V217" s="6"/>
      <c r="W217" s="6"/>
    </row>
    <row r="218" spans="2:23" x14ac:dyDescent="0.25">
      <c r="B218" s="8"/>
      <c r="C218" s="6"/>
      <c r="D218" s="40"/>
      <c r="E218" s="76"/>
      <c r="F218" s="68"/>
      <c r="G218" s="26"/>
      <c r="H218" s="39"/>
      <c r="I218" s="39"/>
      <c r="J218" s="37"/>
      <c r="K218" s="76"/>
      <c r="L218" s="40"/>
      <c r="M218" s="75"/>
      <c r="N218" s="38"/>
      <c r="O218" s="39"/>
      <c r="P218" s="26"/>
      <c r="Q218" s="26"/>
      <c r="R218" s="26"/>
      <c r="S218" s="26"/>
      <c r="T218" s="6"/>
      <c r="U218" s="6"/>
      <c r="V218" s="6"/>
      <c r="W218" s="6"/>
    </row>
    <row r="219" spans="2:23" x14ac:dyDescent="0.25">
      <c r="B219" s="8"/>
      <c r="C219" s="6"/>
      <c r="D219" s="30"/>
      <c r="E219" s="76"/>
      <c r="F219" s="68"/>
      <c r="G219" s="26"/>
      <c r="J219" s="63"/>
      <c r="K219" s="76"/>
      <c r="L219" s="30"/>
      <c r="M219" s="32"/>
      <c r="N219" s="33"/>
      <c r="O219" s="6"/>
      <c r="P219" s="30"/>
      <c r="Q219" s="30"/>
      <c r="R219" s="30"/>
      <c r="S219" s="30"/>
      <c r="T219" s="6"/>
      <c r="U219" s="6"/>
      <c r="V219" s="6"/>
      <c r="W219" s="6"/>
    </row>
    <row r="220" spans="2:23" x14ac:dyDescent="0.25">
      <c r="B220" s="8"/>
      <c r="C220" s="6"/>
      <c r="D220" s="26"/>
      <c r="E220" s="6"/>
      <c r="F220" s="68"/>
      <c r="G220" s="26"/>
      <c r="J220" s="63"/>
      <c r="K220" s="6"/>
      <c r="L220" s="26"/>
      <c r="M220" s="32"/>
      <c r="N220" s="33"/>
      <c r="O220" s="6"/>
      <c r="P220" s="26"/>
      <c r="Q220" s="26"/>
      <c r="R220" s="26"/>
      <c r="S220" s="26"/>
      <c r="T220" s="6"/>
      <c r="U220" s="6"/>
      <c r="V220" s="6"/>
      <c r="W220" s="6"/>
    </row>
    <row r="221" spans="2:23" x14ac:dyDescent="0.25">
      <c r="B221" s="65" t="s">
        <v>103</v>
      </c>
      <c r="C221" s="52"/>
      <c r="D221" s="26"/>
      <c r="E221" s="6"/>
      <c r="F221" s="68"/>
      <c r="G221" s="26"/>
      <c r="J221" s="63"/>
      <c r="K221" s="6"/>
      <c r="L221" s="26"/>
      <c r="M221" s="32"/>
      <c r="N221" s="33"/>
      <c r="O221" s="6"/>
      <c r="P221" s="26"/>
      <c r="Q221" s="26"/>
      <c r="R221" s="26"/>
      <c r="S221" s="26"/>
      <c r="T221" s="6"/>
      <c r="U221" s="6"/>
      <c r="V221" s="6"/>
      <c r="W221" s="6"/>
    </row>
    <row r="222" spans="2:23" ht="12.75" customHeight="1" x14ac:dyDescent="0.25">
      <c r="B222" s="8">
        <v>350.2</v>
      </c>
      <c r="C222" s="35" t="s">
        <v>104</v>
      </c>
      <c r="D222" s="26">
        <v>144659565.44</v>
      </c>
      <c r="E222" s="6"/>
      <c r="F222" s="36" t="s">
        <v>100</v>
      </c>
      <c r="G222" s="26"/>
      <c r="H222" s="36" t="s">
        <v>105</v>
      </c>
      <c r="J222" s="37">
        <v>0</v>
      </c>
      <c r="K222" s="6"/>
      <c r="L222" s="26">
        <v>1837176.48</v>
      </c>
      <c r="M222" s="32"/>
      <c r="N222" s="38">
        <v>1.27</v>
      </c>
      <c r="O222" s="6"/>
      <c r="P222" s="130"/>
      <c r="Q222" s="130">
        <f>+'Transmission Plant'!H10</f>
        <v>-992.11663993526645</v>
      </c>
      <c r="R222" s="130">
        <f>+'Transmission Plant'!H23</f>
        <v>1175.637117046723</v>
      </c>
      <c r="S222" s="130"/>
      <c r="T222" s="6"/>
      <c r="V222" s="141" t="s">
        <v>211</v>
      </c>
      <c r="W222" s="6"/>
    </row>
    <row r="223" spans="2:23" x14ac:dyDescent="0.25">
      <c r="B223" s="8">
        <v>352</v>
      </c>
      <c r="C223" s="35" t="s">
        <v>22</v>
      </c>
      <c r="D223" s="26">
        <v>161875086.94999999</v>
      </c>
      <c r="E223" s="6"/>
      <c r="F223" s="36" t="s">
        <v>100</v>
      </c>
      <c r="G223" s="26"/>
      <c r="H223" s="36" t="s">
        <v>29</v>
      </c>
      <c r="J223" s="37">
        <v>-10</v>
      </c>
      <c r="K223" s="6"/>
      <c r="L223" s="26">
        <v>2298626.23</v>
      </c>
      <c r="M223" s="32"/>
      <c r="N223" s="38">
        <v>1.42</v>
      </c>
      <c r="O223" s="6"/>
      <c r="P223" s="130"/>
      <c r="Q223" s="130">
        <f>+'Transmission Plant'!H11</f>
        <v>-629.82852535822201</v>
      </c>
      <c r="R223" s="130">
        <f>+'Transmission Plant'!H24</f>
        <v>-1002.088924920106</v>
      </c>
      <c r="S223" s="130"/>
      <c r="T223" s="6"/>
      <c r="U223" s="6"/>
      <c r="V223" s="6"/>
      <c r="W223" s="6"/>
    </row>
    <row r="224" spans="2:23" x14ac:dyDescent="0.25">
      <c r="B224" s="8">
        <v>353</v>
      </c>
      <c r="C224" s="35" t="s">
        <v>106</v>
      </c>
      <c r="D224" s="26">
        <v>1889580072.73</v>
      </c>
      <c r="E224" s="6"/>
      <c r="F224" s="36" t="s">
        <v>100</v>
      </c>
      <c r="G224" s="26"/>
      <c r="H224" s="36" t="s">
        <v>107</v>
      </c>
      <c r="J224" s="37">
        <v>-5</v>
      </c>
      <c r="K224" s="6"/>
      <c r="L224" s="26">
        <v>32878693.27</v>
      </c>
      <c r="M224" s="32"/>
      <c r="N224" s="38">
        <v>1.74</v>
      </c>
      <c r="O224" s="6"/>
      <c r="P224" s="130"/>
      <c r="Q224" s="130">
        <f>+'Transmission Plant'!H12</f>
        <v>-26506.888661315235</v>
      </c>
      <c r="R224" s="130">
        <f>+'Transmission Plant'!H25</f>
        <v>-17377.747087056639</v>
      </c>
      <c r="S224" s="130"/>
      <c r="T224" s="6"/>
      <c r="U224" s="6"/>
      <c r="V224" s="6"/>
      <c r="W224" s="6"/>
    </row>
    <row r="225" spans="2:23" x14ac:dyDescent="0.25">
      <c r="B225" s="8">
        <v>353.7</v>
      </c>
      <c r="C225" s="35" t="s">
        <v>108</v>
      </c>
      <c r="D225" s="26"/>
      <c r="E225" s="6"/>
      <c r="F225" s="36"/>
      <c r="G225" s="26"/>
      <c r="H225" s="36"/>
      <c r="J225" s="37"/>
      <c r="K225" s="6"/>
      <c r="L225" s="26"/>
      <c r="M225" s="32"/>
      <c r="N225" s="38"/>
      <c r="O225" s="6"/>
      <c r="P225" s="130"/>
      <c r="Q225" s="130">
        <f>+'Transmission Plant'!H13</f>
        <v>-34634.208791624325</v>
      </c>
      <c r="R225" s="130">
        <f>+'Transmission Plant'!H26</f>
        <v>0</v>
      </c>
      <c r="S225" s="130"/>
      <c r="T225" s="6"/>
      <c r="U225" s="6"/>
      <c r="V225" s="6"/>
      <c r="W225" s="6"/>
    </row>
    <row r="226" spans="2:23" x14ac:dyDescent="0.25">
      <c r="B226" s="8">
        <v>354</v>
      </c>
      <c r="C226" s="35" t="s">
        <v>109</v>
      </c>
      <c r="D226" s="26">
        <v>1223124758.03</v>
      </c>
      <c r="E226" s="6"/>
      <c r="F226" s="36" t="s">
        <v>100</v>
      </c>
      <c r="G226" s="26"/>
      <c r="H226" s="36" t="s">
        <v>110</v>
      </c>
      <c r="J226" s="37">
        <v>-10</v>
      </c>
      <c r="K226" s="6"/>
      <c r="L226" s="26">
        <v>18713808.800000001</v>
      </c>
      <c r="M226" s="32"/>
      <c r="N226" s="38">
        <v>1.53</v>
      </c>
      <c r="O226" s="6"/>
      <c r="P226" s="130"/>
      <c r="Q226" s="130">
        <f>+'Transmission Plant'!H14</f>
        <v>-7454.8729703074259</v>
      </c>
      <c r="R226" s="130">
        <f>+'Transmission Plant'!H27</f>
        <v>-17687.280227010058</v>
      </c>
      <c r="S226" s="130"/>
      <c r="T226" s="6"/>
      <c r="U226" s="6"/>
      <c r="V226" s="6"/>
      <c r="W226" s="6"/>
    </row>
    <row r="227" spans="2:23" x14ac:dyDescent="0.25">
      <c r="B227" s="8">
        <v>355</v>
      </c>
      <c r="C227" s="35" t="s">
        <v>111</v>
      </c>
      <c r="D227" s="26">
        <v>731547357.88999999</v>
      </c>
      <c r="E227" s="6"/>
      <c r="F227" s="36" t="s">
        <v>100</v>
      </c>
      <c r="G227" s="26"/>
      <c r="H227" s="36" t="s">
        <v>112</v>
      </c>
      <c r="J227" s="37">
        <v>-40</v>
      </c>
      <c r="K227" s="6"/>
      <c r="L227" s="26">
        <v>15947732.4</v>
      </c>
      <c r="M227" s="32"/>
      <c r="N227" s="38">
        <v>2.1800000000000002</v>
      </c>
      <c r="O227" s="6"/>
      <c r="P227" s="130"/>
      <c r="Q227" s="130">
        <f>+'Transmission Plant'!H15</f>
        <v>-9713.1256444683913</v>
      </c>
      <c r="R227" s="130">
        <f>+'Transmission Plant'!H28</f>
        <v>3586.1114283500633</v>
      </c>
      <c r="S227" s="130"/>
      <c r="T227" s="6"/>
      <c r="U227" s="6"/>
      <c r="V227" s="6"/>
      <c r="W227" s="6"/>
    </row>
    <row r="228" spans="2:23" x14ac:dyDescent="0.25">
      <c r="B228" s="8">
        <v>356</v>
      </c>
      <c r="C228" s="35" t="s">
        <v>113</v>
      </c>
      <c r="D228" s="26">
        <v>1087435404.46</v>
      </c>
      <c r="E228" s="6"/>
      <c r="F228" s="36" t="s">
        <v>100</v>
      </c>
      <c r="G228" s="26"/>
      <c r="H228" s="36" t="s">
        <v>114</v>
      </c>
      <c r="J228" s="37">
        <v>-30</v>
      </c>
      <c r="K228" s="6"/>
      <c r="L228" s="26">
        <v>20443785.600000001</v>
      </c>
      <c r="M228" s="32"/>
      <c r="N228" s="38">
        <v>1.88</v>
      </c>
      <c r="O228" s="6"/>
      <c r="P228" s="130"/>
      <c r="Q228" s="130">
        <f>+'Transmission Plant'!H16</f>
        <v>-71232.619510434612</v>
      </c>
      <c r="R228" s="130">
        <f>+'Transmission Plant'!H29</f>
        <v>-10999.138486817799</v>
      </c>
      <c r="S228" s="130"/>
      <c r="T228" s="6"/>
      <c r="U228" s="6"/>
      <c r="V228" s="6"/>
      <c r="W228" s="6"/>
    </row>
    <row r="229" spans="2:23" x14ac:dyDescent="0.25">
      <c r="B229" s="8">
        <v>357</v>
      </c>
      <c r="C229" s="35" t="s">
        <v>115</v>
      </c>
      <c r="D229" s="26">
        <v>3235729.73</v>
      </c>
      <c r="E229" s="6"/>
      <c r="F229" s="36" t="s">
        <v>100</v>
      </c>
      <c r="G229" s="26"/>
      <c r="H229" s="36" t="s">
        <v>112</v>
      </c>
      <c r="J229" s="37">
        <v>0</v>
      </c>
      <c r="K229" s="6"/>
      <c r="L229" s="26">
        <v>51771.68</v>
      </c>
      <c r="M229" s="32"/>
      <c r="N229" s="38">
        <v>1.6</v>
      </c>
      <c r="O229" s="6"/>
      <c r="P229" s="130"/>
      <c r="Q229" s="130">
        <f>+'Transmission Plant'!H17</f>
        <v>-21.04183635115238</v>
      </c>
      <c r="R229" s="130">
        <f>+'Transmission Plant'!H30</f>
        <v>5.9250006991041673</v>
      </c>
      <c r="S229" s="130"/>
      <c r="T229" s="6"/>
      <c r="U229" s="6"/>
      <c r="V229" s="6"/>
      <c r="W229" s="6"/>
    </row>
    <row r="230" spans="2:23" x14ac:dyDescent="0.25">
      <c r="B230" s="8">
        <v>358</v>
      </c>
      <c r="C230" s="35" t="s">
        <v>116</v>
      </c>
      <c r="D230" s="26">
        <v>7410861.2699999996</v>
      </c>
      <c r="E230" s="6"/>
      <c r="F230" s="36" t="s">
        <v>100</v>
      </c>
      <c r="G230" s="26"/>
      <c r="H230" s="36" t="s">
        <v>112</v>
      </c>
      <c r="J230" s="37">
        <v>-5</v>
      </c>
      <c r="K230" s="6"/>
      <c r="L230" s="26">
        <v>123020.3</v>
      </c>
      <c r="M230" s="32"/>
      <c r="N230" s="38">
        <v>1.66</v>
      </c>
      <c r="O230" s="6"/>
      <c r="P230" s="130"/>
      <c r="Q230" s="130">
        <f>+'Transmission Plant'!H18</f>
        <v>-60.807340641889503</v>
      </c>
      <c r="R230" s="130">
        <f>+'Transmission Plant'!H31</f>
        <v>-27.621868227063416</v>
      </c>
      <c r="S230" s="130"/>
      <c r="T230" s="6"/>
      <c r="U230" s="6"/>
      <c r="V230" s="6"/>
      <c r="W230" s="6"/>
    </row>
    <row r="231" spans="2:23" x14ac:dyDescent="0.25">
      <c r="B231" s="8">
        <v>359</v>
      </c>
      <c r="C231" s="35" t="s">
        <v>117</v>
      </c>
      <c r="D231" s="26">
        <v>11575387.130000001</v>
      </c>
      <c r="E231" s="6"/>
      <c r="F231" s="36" t="s">
        <v>100</v>
      </c>
      <c r="G231" s="26"/>
      <c r="H231" s="36" t="s">
        <v>118</v>
      </c>
      <c r="J231" s="37">
        <v>0</v>
      </c>
      <c r="K231" s="6"/>
      <c r="L231" s="26">
        <v>152795.10999999999</v>
      </c>
      <c r="M231" s="32"/>
      <c r="N231" s="38">
        <v>1.32</v>
      </c>
      <c r="O231" s="6"/>
      <c r="P231" s="130"/>
      <c r="Q231" s="130">
        <f>+'Transmission Plant'!H19</f>
        <v>-119.29651287221137</v>
      </c>
      <c r="R231" s="130">
        <f>+'Transmission Plant'!H32</f>
        <v>36.800031930400159</v>
      </c>
      <c r="S231" s="130"/>
      <c r="T231" s="6"/>
      <c r="U231" s="6"/>
      <c r="V231" s="6"/>
      <c r="W231" s="6"/>
    </row>
    <row r="232" spans="2:23" x14ac:dyDescent="0.25">
      <c r="B232" s="8"/>
      <c r="C232" s="74" t="s">
        <v>119</v>
      </c>
      <c r="D232" s="40">
        <f>SUM(D222:D231)</f>
        <v>5260444223.6300001</v>
      </c>
      <c r="E232" s="76"/>
      <c r="F232" s="68"/>
      <c r="G232" s="26"/>
      <c r="J232" s="63"/>
      <c r="K232" s="76"/>
      <c r="L232" s="40">
        <f>SUM(L222:L231)</f>
        <v>92447409.870000005</v>
      </c>
      <c r="M232" s="77"/>
      <c r="N232" s="78">
        <v>1.76</v>
      </c>
      <c r="O232" s="6"/>
      <c r="P232" s="136">
        <v>-285012</v>
      </c>
      <c r="Q232" s="136">
        <f>SUM(Q222:Q231)</f>
        <v>-151364.80643330872</v>
      </c>
      <c r="R232" s="136">
        <f>SUM(R222:R231)</f>
        <v>-42289.403016005374</v>
      </c>
      <c r="S232" s="136">
        <f>SUM(P232:R232)</f>
        <v>-478666.2094493141</v>
      </c>
      <c r="T232" s="6"/>
      <c r="U232" s="6"/>
      <c r="V232" s="6"/>
      <c r="W232" s="6"/>
    </row>
    <row r="233" spans="2:23" x14ac:dyDescent="0.25">
      <c r="B233" s="8"/>
      <c r="C233" s="74"/>
      <c r="D233" s="26"/>
      <c r="E233" s="39"/>
      <c r="F233" s="68"/>
      <c r="G233" s="26"/>
      <c r="J233" s="63"/>
      <c r="K233" s="39"/>
      <c r="L233" s="26"/>
      <c r="M233" s="32"/>
      <c r="N233" s="33"/>
      <c r="O233" s="6"/>
      <c r="P233" s="26"/>
      <c r="Q233" s="26"/>
      <c r="R233" s="26"/>
      <c r="S233" s="26"/>
      <c r="T233" s="6"/>
      <c r="U233" s="6"/>
      <c r="V233" s="6"/>
      <c r="W233" s="6"/>
    </row>
    <row r="234" spans="2:23" x14ac:dyDescent="0.25">
      <c r="B234" s="8"/>
      <c r="C234" s="6"/>
      <c r="D234" s="26"/>
      <c r="E234" s="6"/>
      <c r="F234" s="68"/>
      <c r="G234" s="26"/>
      <c r="J234" s="63"/>
      <c r="K234" s="6"/>
      <c r="L234" s="26"/>
      <c r="M234" s="32"/>
      <c r="N234" s="33"/>
      <c r="O234" s="6"/>
      <c r="P234" s="26"/>
      <c r="Q234" s="26"/>
      <c r="R234" s="26"/>
      <c r="S234" s="26"/>
      <c r="T234" s="6"/>
      <c r="U234" s="6"/>
      <c r="V234" s="6"/>
      <c r="W234" s="6"/>
    </row>
    <row r="235" spans="2:23" x14ac:dyDescent="0.25">
      <c r="B235" s="8"/>
      <c r="C235" s="6"/>
      <c r="D235" s="26"/>
      <c r="E235" s="6"/>
      <c r="F235" s="68"/>
      <c r="G235" s="26"/>
      <c r="J235" s="63"/>
      <c r="K235" s="6"/>
      <c r="L235" s="26"/>
      <c r="M235" s="32"/>
      <c r="N235" s="33"/>
      <c r="O235" s="6"/>
      <c r="P235" s="26"/>
      <c r="Q235" s="26"/>
      <c r="R235" s="26"/>
      <c r="S235" s="26"/>
      <c r="T235" s="6"/>
      <c r="U235" s="6"/>
      <c r="V235" s="6"/>
      <c r="W235" s="6"/>
    </row>
    <row r="236" spans="2:23" x14ac:dyDescent="0.25">
      <c r="B236" s="9"/>
      <c r="C236" s="85" t="s">
        <v>129</v>
      </c>
      <c r="D236" s="26"/>
      <c r="E236" s="6"/>
      <c r="F236" s="68"/>
      <c r="G236" s="26"/>
      <c r="J236" s="63"/>
      <c r="K236" s="6"/>
      <c r="L236" s="26"/>
      <c r="M236" s="32"/>
      <c r="N236" s="33"/>
      <c r="O236" s="6"/>
      <c r="P236" s="26"/>
      <c r="Q236" s="26"/>
      <c r="R236" s="26"/>
      <c r="S236" s="26"/>
      <c r="T236" s="6"/>
      <c r="U236" s="6"/>
      <c r="V236" s="6"/>
      <c r="W236" s="6"/>
    </row>
    <row r="237" spans="2:23" x14ac:dyDescent="0.25">
      <c r="B237" s="8">
        <v>360.2</v>
      </c>
      <c r="C237" s="35" t="s">
        <v>104</v>
      </c>
      <c r="D237" s="26">
        <v>240139.29</v>
      </c>
      <c r="E237" s="6"/>
      <c r="F237" s="36" t="s">
        <v>100</v>
      </c>
      <c r="G237" s="26"/>
      <c r="H237" s="36" t="s">
        <v>130</v>
      </c>
      <c r="J237" s="37">
        <v>0</v>
      </c>
      <c r="K237" s="6"/>
      <c r="L237" s="26">
        <v>3913</v>
      </c>
      <c r="M237" s="32"/>
      <c r="N237" s="38">
        <v>1.63</v>
      </c>
      <c r="O237" s="6"/>
      <c r="P237" s="130">
        <v>-578</v>
      </c>
      <c r="Q237" s="130"/>
      <c r="R237" s="130">
        <v>-16</v>
      </c>
      <c r="S237" s="130">
        <f>SUM(P237:R237)</f>
        <v>-594</v>
      </c>
      <c r="T237" s="6"/>
      <c r="U237" s="72" t="s">
        <v>196</v>
      </c>
      <c r="V237" s="73">
        <v>1</v>
      </c>
      <c r="W237" s="6"/>
    </row>
    <row r="238" spans="2:23" x14ac:dyDescent="0.25">
      <c r="B238" s="8">
        <v>361</v>
      </c>
      <c r="C238" s="35" t="s">
        <v>22</v>
      </c>
      <c r="D238" s="26">
        <v>2266938.88</v>
      </c>
      <c r="E238" s="6"/>
      <c r="F238" s="36" t="s">
        <v>100</v>
      </c>
      <c r="G238" s="26"/>
      <c r="H238" s="36" t="s">
        <v>112</v>
      </c>
      <c r="J238" s="37">
        <v>-5</v>
      </c>
      <c r="K238" s="6"/>
      <c r="L238" s="26">
        <v>37251</v>
      </c>
      <c r="M238" s="32"/>
      <c r="N238" s="38">
        <v>1.64</v>
      </c>
      <c r="O238" s="6"/>
      <c r="P238" s="130">
        <v>-1880</v>
      </c>
      <c r="Q238" s="130"/>
      <c r="R238" s="130">
        <v>-43</v>
      </c>
      <c r="S238" s="130">
        <f t="shared" ref="S238:S250" si="42">SUM(P238:R238)</f>
        <v>-1923</v>
      </c>
      <c r="T238" s="6"/>
      <c r="U238" s="72" t="s">
        <v>196</v>
      </c>
      <c r="V238" s="73">
        <v>1</v>
      </c>
      <c r="W238" s="6"/>
    </row>
    <row r="239" spans="2:23" x14ac:dyDescent="0.25">
      <c r="B239" s="8">
        <v>362</v>
      </c>
      <c r="C239" s="35" t="s">
        <v>106</v>
      </c>
      <c r="D239" s="26">
        <v>47937084.329999998</v>
      </c>
      <c r="E239" s="6"/>
      <c r="F239" s="36" t="s">
        <v>100</v>
      </c>
      <c r="G239" s="26"/>
      <c r="H239" s="36" t="s">
        <v>131</v>
      </c>
      <c r="J239" s="37">
        <v>-20</v>
      </c>
      <c r="K239" s="6"/>
      <c r="L239" s="26">
        <v>1027674</v>
      </c>
      <c r="M239" s="32"/>
      <c r="N239" s="38">
        <v>2.14</v>
      </c>
      <c r="O239" s="6"/>
      <c r="P239" s="130">
        <v>46573</v>
      </c>
      <c r="Q239" s="130"/>
      <c r="R239" s="130">
        <v>18955</v>
      </c>
      <c r="S239" s="130">
        <f t="shared" si="42"/>
        <v>65528</v>
      </c>
      <c r="T239" s="6"/>
      <c r="U239" s="72" t="s">
        <v>196</v>
      </c>
      <c r="V239" s="73">
        <v>1</v>
      </c>
      <c r="W239" s="6"/>
    </row>
    <row r="240" spans="2:23" x14ac:dyDescent="0.25">
      <c r="B240" s="8">
        <v>362.7</v>
      </c>
      <c r="C240" s="35" t="s">
        <v>108</v>
      </c>
      <c r="D240" s="26"/>
      <c r="E240" s="6"/>
      <c r="F240" s="36"/>
      <c r="G240" s="26"/>
      <c r="H240" s="36"/>
      <c r="J240" s="37"/>
      <c r="K240" s="6"/>
      <c r="L240" s="26"/>
      <c r="M240" s="32"/>
      <c r="N240" s="38"/>
      <c r="O240" s="6"/>
      <c r="P240" s="130">
        <v>-15186</v>
      </c>
      <c r="Q240" s="130"/>
      <c r="R240" s="130">
        <v>-19616</v>
      </c>
      <c r="S240" s="130">
        <f t="shared" si="42"/>
        <v>-34802</v>
      </c>
      <c r="T240" s="6"/>
      <c r="U240" s="72" t="s">
        <v>196</v>
      </c>
      <c r="V240" s="73">
        <v>1</v>
      </c>
      <c r="W240" s="6"/>
    </row>
    <row r="241" spans="2:23" x14ac:dyDescent="0.25">
      <c r="B241" s="8">
        <v>364</v>
      </c>
      <c r="C241" s="35" t="s">
        <v>121</v>
      </c>
      <c r="D241" s="26">
        <v>96107953.819999993</v>
      </c>
      <c r="E241" s="6"/>
      <c r="F241" s="36" t="s">
        <v>100</v>
      </c>
      <c r="G241" s="26"/>
      <c r="H241" s="36" t="s">
        <v>132</v>
      </c>
      <c r="J241" s="37">
        <v>-100</v>
      </c>
      <c r="K241" s="6"/>
      <c r="L241" s="26">
        <v>3494630</v>
      </c>
      <c r="M241" s="32"/>
      <c r="N241" s="38">
        <v>3.64</v>
      </c>
      <c r="O241" s="6"/>
      <c r="P241" s="130">
        <v>-485672</v>
      </c>
      <c r="Q241" s="130"/>
      <c r="R241" s="130">
        <v>-3239</v>
      </c>
      <c r="S241" s="130">
        <f t="shared" si="42"/>
        <v>-488911</v>
      </c>
      <c r="T241" s="6"/>
      <c r="U241" s="72" t="s">
        <v>196</v>
      </c>
      <c r="V241" s="73">
        <v>1</v>
      </c>
      <c r="W241" s="6"/>
    </row>
    <row r="242" spans="2:23" x14ac:dyDescent="0.25">
      <c r="B242" s="8">
        <v>365</v>
      </c>
      <c r="C242" s="35" t="s">
        <v>113</v>
      </c>
      <c r="D242" s="26">
        <v>60160674.229999997</v>
      </c>
      <c r="E242" s="6"/>
      <c r="F242" s="36" t="s">
        <v>100</v>
      </c>
      <c r="G242" s="26"/>
      <c r="H242" s="36" t="s">
        <v>133</v>
      </c>
      <c r="J242" s="37">
        <v>-60</v>
      </c>
      <c r="K242" s="6"/>
      <c r="L242" s="26">
        <v>1509694</v>
      </c>
      <c r="M242" s="32"/>
      <c r="N242" s="38">
        <v>2.5099999999999998</v>
      </c>
      <c r="O242" s="6"/>
      <c r="P242" s="130">
        <v>-266183</v>
      </c>
      <c r="Q242" s="130"/>
      <c r="R242" s="130">
        <v>-1389</v>
      </c>
      <c r="S242" s="130">
        <f t="shared" si="42"/>
        <v>-267572</v>
      </c>
      <c r="T242" s="6"/>
      <c r="U242" s="72" t="s">
        <v>196</v>
      </c>
      <c r="V242" s="73">
        <v>1</v>
      </c>
      <c r="W242" s="6"/>
    </row>
    <row r="243" spans="2:23" x14ac:dyDescent="0.25">
      <c r="B243" s="8">
        <v>366</v>
      </c>
      <c r="C243" s="35" t="s">
        <v>115</v>
      </c>
      <c r="D243" s="26">
        <v>16906931.420000002</v>
      </c>
      <c r="E243" s="6"/>
      <c r="F243" s="36" t="s">
        <v>100</v>
      </c>
      <c r="G243" s="26"/>
      <c r="H243" s="36" t="s">
        <v>130</v>
      </c>
      <c r="J243" s="37">
        <v>-50</v>
      </c>
      <c r="K243" s="6"/>
      <c r="L243" s="26">
        <v>480534</v>
      </c>
      <c r="M243" s="32"/>
      <c r="N243" s="38">
        <v>2.84</v>
      </c>
      <c r="O243" s="6"/>
      <c r="P243" s="130">
        <v>-263958</v>
      </c>
      <c r="Q243" s="130"/>
      <c r="R243" s="130">
        <v>-519</v>
      </c>
      <c r="S243" s="130">
        <f t="shared" si="42"/>
        <v>-264477</v>
      </c>
      <c r="T243" s="6"/>
      <c r="U243" s="72" t="s">
        <v>196</v>
      </c>
      <c r="V243" s="73">
        <v>1</v>
      </c>
      <c r="W243" s="6"/>
    </row>
    <row r="244" spans="2:23" x14ac:dyDescent="0.25">
      <c r="B244" s="8">
        <v>367</v>
      </c>
      <c r="C244" s="35" t="s">
        <v>116</v>
      </c>
      <c r="D244" s="26">
        <v>23741865.300000001</v>
      </c>
      <c r="E244" s="6"/>
      <c r="F244" s="36" t="s">
        <v>100</v>
      </c>
      <c r="G244" s="26"/>
      <c r="H244" s="36" t="s">
        <v>130</v>
      </c>
      <c r="J244" s="37">
        <v>-35</v>
      </c>
      <c r="K244" s="6"/>
      <c r="L244" s="26">
        <v>607166</v>
      </c>
      <c r="M244" s="32"/>
      <c r="N244" s="38">
        <v>2.56</v>
      </c>
      <c r="O244" s="6"/>
      <c r="P244" s="130">
        <v>-91856</v>
      </c>
      <c r="Q244" s="130"/>
      <c r="R244" s="130">
        <v>-642</v>
      </c>
      <c r="S244" s="130">
        <f t="shared" si="42"/>
        <v>-92498</v>
      </c>
      <c r="T244" s="6"/>
      <c r="U244" s="72" t="s">
        <v>196</v>
      </c>
      <c r="V244" s="73">
        <v>1</v>
      </c>
      <c r="W244" s="6"/>
    </row>
    <row r="245" spans="2:23" x14ac:dyDescent="0.25">
      <c r="B245" s="8">
        <v>368</v>
      </c>
      <c r="C245" s="35" t="s">
        <v>122</v>
      </c>
      <c r="D245" s="26">
        <v>99549997.180000007</v>
      </c>
      <c r="E245" s="6"/>
      <c r="F245" s="36" t="s">
        <v>100</v>
      </c>
      <c r="G245" s="26"/>
      <c r="H245" s="36" t="s">
        <v>134</v>
      </c>
      <c r="J245" s="37">
        <v>-25</v>
      </c>
      <c r="K245" s="6"/>
      <c r="L245" s="26">
        <v>2629098</v>
      </c>
      <c r="M245" s="32"/>
      <c r="N245" s="38">
        <v>2.64</v>
      </c>
      <c r="O245" s="6"/>
      <c r="P245" s="130">
        <v>-257858</v>
      </c>
      <c r="Q245" s="130"/>
      <c r="R245" s="130">
        <v>-4310</v>
      </c>
      <c r="S245" s="130">
        <f t="shared" si="42"/>
        <v>-262168</v>
      </c>
      <c r="T245" s="6"/>
      <c r="U245" s="72" t="s">
        <v>196</v>
      </c>
      <c r="V245" s="73">
        <v>1</v>
      </c>
      <c r="W245" s="6"/>
    </row>
    <row r="246" spans="2:23" x14ac:dyDescent="0.25">
      <c r="B246" s="8">
        <v>369.1</v>
      </c>
      <c r="C246" s="35" t="s">
        <v>123</v>
      </c>
      <c r="D246" s="26">
        <v>19061444.289999999</v>
      </c>
      <c r="E246" s="6"/>
      <c r="F246" s="36" t="s">
        <v>100</v>
      </c>
      <c r="G246" s="26"/>
      <c r="H246" s="36" t="s">
        <v>120</v>
      </c>
      <c r="J246" s="37">
        <v>-30</v>
      </c>
      <c r="K246" s="6"/>
      <c r="L246" s="26">
        <v>432568</v>
      </c>
      <c r="M246" s="32"/>
      <c r="N246" s="38">
        <v>2.27</v>
      </c>
      <c r="O246" s="6"/>
      <c r="P246" s="130">
        <v>4497</v>
      </c>
      <c r="Q246" s="130"/>
      <c r="R246" s="130">
        <v>-392</v>
      </c>
      <c r="S246" s="130">
        <f t="shared" si="42"/>
        <v>4105</v>
      </c>
      <c r="T246" s="6"/>
      <c r="U246" s="72" t="s">
        <v>196</v>
      </c>
      <c r="V246" s="73">
        <v>1</v>
      </c>
      <c r="W246" s="6"/>
    </row>
    <row r="247" spans="2:23" x14ac:dyDescent="0.25">
      <c r="B247" s="8">
        <v>369.2</v>
      </c>
      <c r="C247" s="35" t="s">
        <v>124</v>
      </c>
      <c r="D247" s="26">
        <v>33450711.300000001</v>
      </c>
      <c r="E247" s="6"/>
      <c r="F247" s="36" t="s">
        <v>100</v>
      </c>
      <c r="G247" s="26"/>
      <c r="H247" s="36" t="s">
        <v>125</v>
      </c>
      <c r="J247" s="37">
        <v>-50</v>
      </c>
      <c r="K247" s="6"/>
      <c r="L247" s="26">
        <v>878374</v>
      </c>
      <c r="M247" s="32"/>
      <c r="N247" s="38">
        <v>2.63</v>
      </c>
      <c r="O247" s="6"/>
      <c r="P247" s="130">
        <v>7519</v>
      </c>
      <c r="Q247" s="130"/>
      <c r="R247" s="130">
        <v>-770</v>
      </c>
      <c r="S247" s="130">
        <f t="shared" si="42"/>
        <v>6749</v>
      </c>
      <c r="T247" s="6"/>
      <c r="U247" s="72" t="s">
        <v>196</v>
      </c>
      <c r="V247" s="73">
        <v>1</v>
      </c>
      <c r="W247" s="6"/>
    </row>
    <row r="248" spans="2:23" x14ac:dyDescent="0.25">
      <c r="B248" s="8">
        <v>370</v>
      </c>
      <c r="C248" s="35" t="s">
        <v>126</v>
      </c>
      <c r="D248" s="26">
        <v>10531623.880000001</v>
      </c>
      <c r="E248" s="6"/>
      <c r="F248" s="36" t="s">
        <v>100</v>
      </c>
      <c r="G248" s="26"/>
      <c r="H248" s="36" t="s">
        <v>135</v>
      </c>
      <c r="J248" s="37">
        <v>-1</v>
      </c>
      <c r="K248" s="6"/>
      <c r="L248" s="26">
        <v>413838</v>
      </c>
      <c r="M248" s="32"/>
      <c r="N248" s="38">
        <v>3.93</v>
      </c>
      <c r="O248" s="6"/>
      <c r="P248" s="130">
        <v>10146</v>
      </c>
      <c r="Q248" s="130"/>
      <c r="R248" s="130">
        <v>-197</v>
      </c>
      <c r="S248" s="130">
        <f t="shared" si="42"/>
        <v>9949</v>
      </c>
      <c r="T248" s="6"/>
      <c r="U248" s="72" t="s">
        <v>196</v>
      </c>
      <c r="V248" s="73">
        <v>1</v>
      </c>
      <c r="W248" s="6"/>
    </row>
    <row r="249" spans="2:23" x14ac:dyDescent="0.25">
      <c r="B249" s="8">
        <v>371</v>
      </c>
      <c r="C249" s="35" t="s">
        <v>127</v>
      </c>
      <c r="D249" s="26">
        <v>473565.68</v>
      </c>
      <c r="E249" s="6"/>
      <c r="F249" s="36" t="s">
        <v>100</v>
      </c>
      <c r="G249" s="26"/>
      <c r="H249" s="36" t="s">
        <v>136</v>
      </c>
      <c r="J249" s="37">
        <v>-25</v>
      </c>
      <c r="K249" s="6"/>
      <c r="L249" s="26">
        <v>16493</v>
      </c>
      <c r="M249" s="32"/>
      <c r="N249" s="38">
        <v>3.48</v>
      </c>
      <c r="O249" s="6"/>
      <c r="P249" s="130">
        <v>-962</v>
      </c>
      <c r="Q249" s="130"/>
      <c r="R249" s="130">
        <v>-48</v>
      </c>
      <c r="S249" s="130">
        <f t="shared" si="42"/>
        <v>-1010</v>
      </c>
      <c r="T249" s="6"/>
      <c r="U249" s="72" t="s">
        <v>196</v>
      </c>
      <c r="V249" s="73">
        <v>1</v>
      </c>
      <c r="W249" s="6"/>
    </row>
    <row r="250" spans="2:23" x14ac:dyDescent="0.25">
      <c r="B250" s="8">
        <v>373</v>
      </c>
      <c r="C250" s="35" t="s">
        <v>128</v>
      </c>
      <c r="D250" s="31">
        <v>3883586.31</v>
      </c>
      <c r="E250" s="39"/>
      <c r="F250" s="36" t="s">
        <v>100</v>
      </c>
      <c r="G250" s="26"/>
      <c r="H250" s="36" t="s">
        <v>137</v>
      </c>
      <c r="J250" s="37">
        <v>-30</v>
      </c>
      <c r="K250" s="39"/>
      <c r="L250" s="31">
        <v>102654</v>
      </c>
      <c r="M250" s="32"/>
      <c r="N250" s="38">
        <v>2.64</v>
      </c>
      <c r="O250" s="6"/>
      <c r="P250" s="131">
        <v>-19645</v>
      </c>
      <c r="Q250" s="131"/>
      <c r="R250" s="131">
        <v>-148</v>
      </c>
      <c r="S250" s="131">
        <f t="shared" si="42"/>
        <v>-19793</v>
      </c>
      <c r="T250" s="6"/>
      <c r="U250" s="72" t="s">
        <v>196</v>
      </c>
      <c r="V250" s="73">
        <v>1</v>
      </c>
      <c r="W250" s="6"/>
    </row>
    <row r="251" spans="2:23" x14ac:dyDescent="0.25">
      <c r="B251" s="9"/>
      <c r="C251" s="74" t="s">
        <v>138</v>
      </c>
      <c r="D251" s="40">
        <f>SUM(D237:D250)</f>
        <v>414312515.91000003</v>
      </c>
      <c r="E251" s="76"/>
      <c r="F251" s="68"/>
      <c r="G251" s="26"/>
      <c r="J251" s="63"/>
      <c r="K251" s="76"/>
      <c r="L251" s="40">
        <f>SUM(L237:L250)</f>
        <v>11633887</v>
      </c>
      <c r="M251" s="32"/>
      <c r="N251" s="78">
        <v>2.81</v>
      </c>
      <c r="O251" s="6"/>
      <c r="P251" s="40">
        <f>SUM(P237:P250)</f>
        <v>-1335043</v>
      </c>
      <c r="Q251" s="135"/>
      <c r="R251" s="135">
        <f>SUM(R237:R250)</f>
        <v>-12374</v>
      </c>
      <c r="S251" s="135">
        <f>SUM(S237:S250)</f>
        <v>-1347417</v>
      </c>
      <c r="T251" s="6"/>
      <c r="U251" s="6"/>
      <c r="V251" s="6"/>
      <c r="W251" s="6"/>
    </row>
    <row r="252" spans="2:23" x14ac:dyDescent="0.25">
      <c r="B252" s="8"/>
      <c r="C252" s="6"/>
      <c r="D252" s="30"/>
      <c r="E252" s="52"/>
      <c r="F252" s="68"/>
      <c r="G252" s="26"/>
      <c r="J252" s="63"/>
      <c r="K252" s="52"/>
      <c r="L252" s="30"/>
      <c r="M252" s="32"/>
      <c r="N252" s="33"/>
      <c r="O252" s="6"/>
      <c r="P252" s="30"/>
      <c r="Q252" s="30"/>
      <c r="R252" s="30"/>
      <c r="S252" s="30"/>
      <c r="T252" s="6"/>
      <c r="U252" s="6"/>
      <c r="V252" s="6"/>
      <c r="W252" s="6"/>
    </row>
    <row r="253" spans="2:23" x14ac:dyDescent="0.25">
      <c r="B253" s="86"/>
      <c r="C253" s="45"/>
      <c r="D253" s="26"/>
      <c r="E253" s="39"/>
      <c r="F253" s="68"/>
      <c r="G253" s="26"/>
      <c r="J253" s="63"/>
      <c r="K253" s="39"/>
      <c r="L253" s="26"/>
      <c r="M253" s="32"/>
      <c r="N253" s="33"/>
      <c r="O253" s="6"/>
      <c r="P253" s="26"/>
      <c r="Q253" s="26"/>
      <c r="R253" s="26"/>
      <c r="S253" s="26"/>
      <c r="T253" s="6"/>
      <c r="U253" s="6"/>
      <c r="V253" s="6"/>
      <c r="W253" s="6"/>
    </row>
    <row r="254" spans="2:23" x14ac:dyDescent="0.25">
      <c r="B254" s="8"/>
      <c r="C254" s="6"/>
      <c r="D254" s="26"/>
      <c r="E254" s="6"/>
      <c r="F254" s="68"/>
      <c r="G254" s="26"/>
      <c r="J254" s="63"/>
      <c r="K254" s="6"/>
      <c r="L254" s="26"/>
      <c r="M254" s="32"/>
      <c r="N254" s="33"/>
      <c r="O254" s="6"/>
      <c r="P254" s="26"/>
      <c r="Q254" s="26"/>
      <c r="R254" s="26"/>
      <c r="S254" s="26"/>
      <c r="T254" s="6"/>
      <c r="U254" s="6"/>
      <c r="V254" s="6"/>
      <c r="W254" s="6"/>
    </row>
    <row r="255" spans="2:23" x14ac:dyDescent="0.25">
      <c r="B255" s="65" t="s">
        <v>139</v>
      </c>
      <c r="C255" s="52"/>
      <c r="D255" s="26"/>
      <c r="E255" s="6"/>
      <c r="F255" s="68"/>
      <c r="G255" s="26"/>
      <c r="J255" s="63"/>
      <c r="K255" s="6"/>
      <c r="L255" s="26"/>
      <c r="M255" s="32"/>
      <c r="N255" s="33"/>
      <c r="O255" s="6"/>
      <c r="P255" s="26"/>
      <c r="Q255" s="26"/>
      <c r="R255" s="26"/>
      <c r="S255" s="26"/>
      <c r="T255" s="6"/>
      <c r="U255" s="6"/>
      <c r="V255" s="6"/>
      <c r="W255" s="6"/>
    </row>
    <row r="256" spans="2:23" x14ac:dyDescent="0.25">
      <c r="B256" s="65"/>
      <c r="C256" s="52"/>
      <c r="D256" s="26"/>
      <c r="E256" s="6"/>
      <c r="F256" s="68"/>
      <c r="G256" s="26"/>
      <c r="J256" s="63"/>
      <c r="K256" s="6"/>
      <c r="L256" s="26"/>
      <c r="M256" s="32"/>
      <c r="N256" s="33"/>
      <c r="O256" s="6"/>
      <c r="P256" s="26"/>
      <c r="Q256" s="26"/>
      <c r="R256" s="26"/>
      <c r="S256" s="26"/>
      <c r="T256" s="6"/>
      <c r="U256" s="6"/>
      <c r="V256" s="6"/>
      <c r="W256" s="6"/>
    </row>
    <row r="257" spans="2:23" x14ac:dyDescent="0.25">
      <c r="B257" s="9"/>
      <c r="C257" s="85" t="s">
        <v>140</v>
      </c>
      <c r="D257" s="26"/>
      <c r="E257" s="6"/>
      <c r="F257" s="68"/>
      <c r="G257" s="26"/>
      <c r="J257" s="63"/>
      <c r="K257" s="6"/>
      <c r="L257" s="26"/>
      <c r="M257" s="32"/>
      <c r="N257" s="33"/>
      <c r="O257" s="6"/>
      <c r="P257" s="26"/>
      <c r="Q257" s="26"/>
      <c r="R257" s="26"/>
      <c r="S257" s="26"/>
      <c r="T257" s="6"/>
      <c r="U257" s="6"/>
      <c r="V257" s="6"/>
      <c r="W257" s="6"/>
    </row>
    <row r="258" spans="2:23" x14ac:dyDescent="0.25">
      <c r="B258" s="8">
        <v>390</v>
      </c>
      <c r="C258" s="35" t="s">
        <v>22</v>
      </c>
      <c r="D258" s="26">
        <v>74399659.760000005</v>
      </c>
      <c r="E258" s="6"/>
      <c r="F258" s="36" t="s">
        <v>100</v>
      </c>
      <c r="G258" s="26"/>
      <c r="H258" s="36" t="s">
        <v>141</v>
      </c>
      <c r="J258" s="37">
        <v>-10</v>
      </c>
      <c r="K258" s="6"/>
      <c r="L258" s="26">
        <v>1384220</v>
      </c>
      <c r="M258" s="32"/>
      <c r="N258" s="38">
        <v>1.86</v>
      </c>
      <c r="O258" s="6"/>
      <c r="P258" s="130"/>
      <c r="Q258" s="130"/>
      <c r="R258" s="137">
        <v>-3894.3572653264191</v>
      </c>
      <c r="S258" s="130"/>
      <c r="T258" s="6"/>
      <c r="U258" s="6"/>
      <c r="V258" s="72"/>
      <c r="W258" s="6"/>
    </row>
    <row r="259" spans="2:23" x14ac:dyDescent="0.25">
      <c r="B259" s="8">
        <v>392.01</v>
      </c>
      <c r="C259" s="35" t="s">
        <v>142</v>
      </c>
      <c r="D259" s="26">
        <v>10925542.470000001</v>
      </c>
      <c r="E259" s="6"/>
      <c r="F259" s="36" t="s">
        <v>100</v>
      </c>
      <c r="G259" s="26"/>
      <c r="H259" s="36" t="s">
        <v>143</v>
      </c>
      <c r="J259" s="37">
        <v>10</v>
      </c>
      <c r="K259" s="6"/>
      <c r="L259" s="26">
        <v>768676</v>
      </c>
      <c r="M259" s="32"/>
      <c r="N259" s="38">
        <v>7.04</v>
      </c>
      <c r="O259" s="6"/>
      <c r="P259" s="130"/>
      <c r="Q259" s="130"/>
      <c r="R259" s="137">
        <v>-435.98406148775075</v>
      </c>
      <c r="S259" s="130"/>
      <c r="T259" s="6"/>
      <c r="U259" s="6"/>
      <c r="V259" s="72"/>
      <c r="W259" s="6"/>
    </row>
    <row r="260" spans="2:23" x14ac:dyDescent="0.25">
      <c r="B260" s="8">
        <v>392.05</v>
      </c>
      <c r="C260" s="35" t="s">
        <v>144</v>
      </c>
      <c r="D260" s="26">
        <v>10608613.32</v>
      </c>
      <c r="E260" s="6"/>
      <c r="F260" s="36" t="s">
        <v>100</v>
      </c>
      <c r="G260" s="26"/>
      <c r="H260" s="36" t="s">
        <v>145</v>
      </c>
      <c r="J260" s="37">
        <v>10</v>
      </c>
      <c r="K260" s="6"/>
      <c r="L260" s="26">
        <v>581650</v>
      </c>
      <c r="M260" s="32"/>
      <c r="N260" s="38">
        <v>5.48</v>
      </c>
      <c r="O260" s="6"/>
      <c r="P260" s="130"/>
      <c r="Q260" s="130"/>
      <c r="R260" s="137">
        <v>-404.75425492900109</v>
      </c>
      <c r="S260" s="130"/>
      <c r="T260" s="6"/>
      <c r="U260" s="6"/>
      <c r="V260" s="72"/>
      <c r="W260" s="6"/>
    </row>
    <row r="261" spans="2:23" x14ac:dyDescent="0.25">
      <c r="B261" s="8">
        <v>392.09</v>
      </c>
      <c r="C261" s="35" t="s">
        <v>146</v>
      </c>
      <c r="D261" s="26">
        <v>3327731.09</v>
      </c>
      <c r="E261" s="6"/>
      <c r="F261" s="36" t="s">
        <v>100</v>
      </c>
      <c r="G261" s="26"/>
      <c r="H261" s="36" t="s">
        <v>147</v>
      </c>
      <c r="J261" s="37">
        <v>15</v>
      </c>
      <c r="K261" s="6"/>
      <c r="L261" s="26">
        <v>81325</v>
      </c>
      <c r="M261" s="32"/>
      <c r="N261" s="38">
        <v>2.44</v>
      </c>
      <c r="O261" s="6"/>
      <c r="P261" s="130"/>
      <c r="Q261" s="130"/>
      <c r="R261" s="137">
        <v>-34.224109531043808</v>
      </c>
      <c r="S261" s="130"/>
      <c r="T261" s="6"/>
      <c r="U261" s="6"/>
      <c r="V261" s="72"/>
      <c r="W261" s="6"/>
    </row>
    <row r="262" spans="2:23" x14ac:dyDescent="0.25">
      <c r="B262" s="8">
        <v>396.03</v>
      </c>
      <c r="C262" s="35" t="s">
        <v>148</v>
      </c>
      <c r="D262" s="26">
        <v>6165299.7999999998</v>
      </c>
      <c r="E262" s="6"/>
      <c r="F262" s="36" t="s">
        <v>100</v>
      </c>
      <c r="G262" s="26"/>
      <c r="H262" s="36" t="s">
        <v>149</v>
      </c>
      <c r="J262" s="37">
        <v>15</v>
      </c>
      <c r="K262" s="6"/>
      <c r="L262" s="26">
        <v>569006</v>
      </c>
      <c r="M262" s="32"/>
      <c r="N262" s="38">
        <v>9.23</v>
      </c>
      <c r="O262" s="6"/>
      <c r="P262" s="130"/>
      <c r="Q262" s="130"/>
      <c r="R262" s="137">
        <v>52.626474081774262</v>
      </c>
      <c r="S262" s="130"/>
      <c r="T262" s="6"/>
      <c r="U262" s="6"/>
      <c r="V262" s="72"/>
      <c r="W262" s="6"/>
    </row>
    <row r="263" spans="2:23" x14ac:dyDescent="0.25">
      <c r="B263" s="8">
        <v>396.07</v>
      </c>
      <c r="C263" s="35" t="s">
        <v>150</v>
      </c>
      <c r="D263" s="26">
        <v>25955492.59</v>
      </c>
      <c r="E263" s="6"/>
      <c r="F263" s="36" t="s">
        <v>100</v>
      </c>
      <c r="G263" s="26"/>
      <c r="H263" s="36" t="s">
        <v>151</v>
      </c>
      <c r="J263" s="37">
        <v>20</v>
      </c>
      <c r="K263" s="6"/>
      <c r="L263" s="26">
        <v>1333382</v>
      </c>
      <c r="M263" s="32"/>
      <c r="N263" s="38">
        <v>5.14</v>
      </c>
      <c r="O263" s="6"/>
      <c r="P263" s="130"/>
      <c r="Q263" s="130"/>
      <c r="R263" s="138">
        <v>-346.14401660075663</v>
      </c>
      <c r="S263" s="130"/>
      <c r="T263" s="6"/>
      <c r="U263" s="6"/>
      <c r="V263" s="72"/>
      <c r="W263" s="6"/>
    </row>
    <row r="264" spans="2:23" x14ac:dyDescent="0.25">
      <c r="B264" s="9"/>
      <c r="C264" s="74" t="s">
        <v>152</v>
      </c>
      <c r="D264" s="40">
        <f>SUM(D258:D263)</f>
        <v>131382339.03000002</v>
      </c>
      <c r="E264" s="76"/>
      <c r="F264" s="68"/>
      <c r="G264" s="26"/>
      <c r="J264" s="63"/>
      <c r="K264" s="76"/>
      <c r="L264" s="40">
        <f>SUM(L258:L263)</f>
        <v>4718259</v>
      </c>
      <c r="M264" s="77"/>
      <c r="N264" s="78">
        <v>3.59</v>
      </c>
      <c r="O264" s="6"/>
      <c r="P264" s="136">
        <v>-7605.68</v>
      </c>
      <c r="Q264" s="136"/>
      <c r="R264" s="136">
        <v>-5062.8372337931978</v>
      </c>
      <c r="S264" s="136">
        <f>SUM(P264:R264)</f>
        <v>-12668.517233793198</v>
      </c>
      <c r="T264" s="6"/>
      <c r="U264" s="6"/>
      <c r="V264" s="72"/>
      <c r="W264" s="6"/>
    </row>
    <row r="265" spans="2:23" x14ac:dyDescent="0.25">
      <c r="B265" s="8"/>
      <c r="C265" s="6"/>
      <c r="D265" s="26"/>
      <c r="E265" s="6"/>
      <c r="F265" s="68"/>
      <c r="G265" s="26"/>
      <c r="J265" s="63"/>
      <c r="K265" s="6"/>
      <c r="L265" s="26"/>
      <c r="M265" s="32"/>
      <c r="N265" s="33"/>
      <c r="O265" s="6"/>
      <c r="P265" s="87"/>
      <c r="Q265" s="87"/>
      <c r="R265" s="87"/>
      <c r="S265" s="87"/>
      <c r="T265" s="6"/>
      <c r="U265" s="6"/>
      <c r="V265" s="72"/>
      <c r="W265" s="6"/>
    </row>
    <row r="266" spans="2:23" x14ac:dyDescent="0.25">
      <c r="B266" s="9"/>
      <c r="C266" s="85" t="s">
        <v>153</v>
      </c>
      <c r="D266" s="26"/>
      <c r="E266" s="6"/>
      <c r="F266" s="68"/>
      <c r="G266" s="26"/>
      <c r="J266" s="63"/>
      <c r="K266" s="6"/>
      <c r="L266" s="26"/>
      <c r="M266" s="32"/>
      <c r="N266" s="33"/>
      <c r="O266" s="6"/>
      <c r="P266" s="87"/>
      <c r="Q266" s="87"/>
      <c r="R266" s="87"/>
      <c r="S266" s="87"/>
      <c r="T266" s="6"/>
      <c r="U266" s="6"/>
      <c r="V266" s="72"/>
      <c r="W266" s="6"/>
    </row>
    <row r="267" spans="2:23" x14ac:dyDescent="0.25">
      <c r="B267" s="8">
        <v>390</v>
      </c>
      <c r="C267" s="35" t="s">
        <v>22</v>
      </c>
      <c r="D267" s="26">
        <v>10969617.73</v>
      </c>
      <c r="E267" s="6"/>
      <c r="F267" s="36" t="s">
        <v>100</v>
      </c>
      <c r="G267" s="26"/>
      <c r="H267" s="36" t="s">
        <v>154</v>
      </c>
      <c r="J267" s="37">
        <v>-10</v>
      </c>
      <c r="K267" s="6"/>
      <c r="L267" s="26">
        <v>276512</v>
      </c>
      <c r="M267" s="32"/>
      <c r="N267" s="38">
        <v>2.52</v>
      </c>
      <c r="O267" s="6"/>
      <c r="P267" s="26"/>
      <c r="Q267" s="26"/>
      <c r="R267" s="26"/>
      <c r="S267" s="130"/>
      <c r="T267" s="6"/>
      <c r="U267" s="6"/>
      <c r="V267" s="72"/>
      <c r="W267" s="6"/>
    </row>
    <row r="268" spans="2:23" x14ac:dyDescent="0.25">
      <c r="B268" s="8">
        <v>392.01</v>
      </c>
      <c r="C268" s="35" t="s">
        <v>142</v>
      </c>
      <c r="D268" s="26">
        <v>2397979.02</v>
      </c>
      <c r="E268" s="6"/>
      <c r="F268" s="36" t="s">
        <v>100</v>
      </c>
      <c r="G268" s="26"/>
      <c r="H268" s="36" t="s">
        <v>155</v>
      </c>
      <c r="J268" s="37">
        <v>10</v>
      </c>
      <c r="K268" s="6"/>
      <c r="L268" s="26">
        <v>134170</v>
      </c>
      <c r="M268" s="32"/>
      <c r="N268" s="38">
        <v>5.6</v>
      </c>
      <c r="O268" s="6"/>
      <c r="P268" s="26"/>
      <c r="Q268" s="26"/>
      <c r="R268" s="26"/>
      <c r="S268" s="130"/>
      <c r="T268" s="6"/>
      <c r="U268" s="6"/>
      <c r="V268" s="72"/>
      <c r="W268" s="6"/>
    </row>
    <row r="269" spans="2:23" x14ac:dyDescent="0.25">
      <c r="B269" s="8">
        <v>392.05</v>
      </c>
      <c r="C269" s="35" t="s">
        <v>144</v>
      </c>
      <c r="D269" s="26">
        <v>4067621.85</v>
      </c>
      <c r="E269" s="6"/>
      <c r="F269" s="36" t="s">
        <v>100</v>
      </c>
      <c r="G269" s="26"/>
      <c r="H269" s="36" t="s">
        <v>156</v>
      </c>
      <c r="J269" s="37">
        <v>10</v>
      </c>
      <c r="K269" s="6"/>
      <c r="L269" s="26">
        <v>206177</v>
      </c>
      <c r="M269" s="32"/>
      <c r="N269" s="38">
        <v>5.07</v>
      </c>
      <c r="O269" s="6"/>
      <c r="P269" s="26"/>
      <c r="Q269" s="26"/>
      <c r="R269" s="26"/>
      <c r="S269" s="130"/>
      <c r="T269" s="6"/>
      <c r="U269" s="6"/>
      <c r="V269" s="72"/>
      <c r="W269" s="6"/>
    </row>
    <row r="270" spans="2:23" x14ac:dyDescent="0.25">
      <c r="B270" s="8">
        <v>392.09</v>
      </c>
      <c r="C270" s="35" t="s">
        <v>146</v>
      </c>
      <c r="D270" s="26">
        <v>769219.66</v>
      </c>
      <c r="E270" s="6"/>
      <c r="F270" s="36" t="s">
        <v>100</v>
      </c>
      <c r="G270" s="26"/>
      <c r="H270" s="36" t="s">
        <v>157</v>
      </c>
      <c r="J270" s="37">
        <v>15</v>
      </c>
      <c r="K270" s="6"/>
      <c r="L270" s="26">
        <v>18300</v>
      </c>
      <c r="M270" s="32"/>
      <c r="N270" s="38">
        <v>2.38</v>
      </c>
      <c r="O270" s="6"/>
      <c r="P270" s="26"/>
      <c r="Q270" s="26"/>
      <c r="R270" s="26"/>
      <c r="S270" s="130"/>
      <c r="T270" s="6"/>
      <c r="U270" s="6"/>
      <c r="V270" s="72"/>
      <c r="W270" s="6"/>
    </row>
    <row r="271" spans="2:23" x14ac:dyDescent="0.25">
      <c r="B271" s="8">
        <v>396.03</v>
      </c>
      <c r="C271" s="35" t="s">
        <v>148</v>
      </c>
      <c r="D271" s="26">
        <v>1429079.38</v>
      </c>
      <c r="E271" s="6"/>
      <c r="F271" s="36" t="s">
        <v>100</v>
      </c>
      <c r="G271" s="26"/>
      <c r="H271" s="36" t="s">
        <v>158</v>
      </c>
      <c r="J271" s="37">
        <v>10</v>
      </c>
      <c r="K271" s="6"/>
      <c r="L271" s="26">
        <v>80819</v>
      </c>
      <c r="M271" s="32"/>
      <c r="N271" s="38">
        <v>5.66</v>
      </c>
      <c r="O271" s="6"/>
      <c r="P271" s="26"/>
      <c r="Q271" s="26"/>
      <c r="R271" s="26"/>
      <c r="S271" s="130"/>
      <c r="T271" s="6"/>
      <c r="U271" s="6"/>
      <c r="V271" s="72"/>
      <c r="W271" s="6"/>
    </row>
    <row r="272" spans="2:23" x14ac:dyDescent="0.25">
      <c r="B272" s="8">
        <v>396.07</v>
      </c>
      <c r="C272" s="35" t="s">
        <v>150</v>
      </c>
      <c r="D272" s="26">
        <v>6046018.2300000004</v>
      </c>
      <c r="E272" s="6"/>
      <c r="F272" s="36" t="s">
        <v>100</v>
      </c>
      <c r="G272" s="26"/>
      <c r="H272" s="36" t="s">
        <v>159</v>
      </c>
      <c r="J272" s="37">
        <v>15</v>
      </c>
      <c r="K272" s="6"/>
      <c r="L272" s="26">
        <v>364836</v>
      </c>
      <c r="M272" s="32"/>
      <c r="N272" s="38">
        <v>6.03</v>
      </c>
      <c r="O272" s="6"/>
      <c r="P272" s="26"/>
      <c r="Q272" s="26"/>
      <c r="R272" s="26"/>
      <c r="S272" s="130"/>
      <c r="T272" s="6"/>
      <c r="U272" s="6"/>
      <c r="V272" s="72"/>
      <c r="W272" s="6"/>
    </row>
    <row r="273" spans="2:23" x14ac:dyDescent="0.25">
      <c r="B273" s="9"/>
      <c r="C273" s="74" t="s">
        <v>160</v>
      </c>
      <c r="D273" s="40">
        <f>SUM(D267:D272)</f>
        <v>25679535.870000001</v>
      </c>
      <c r="E273" s="76"/>
      <c r="F273" s="68"/>
      <c r="G273" s="26"/>
      <c r="J273" s="63"/>
      <c r="K273" s="76"/>
      <c r="L273" s="40">
        <f>SUM(L267:L272)</f>
        <v>1080814</v>
      </c>
      <c r="M273" s="77"/>
      <c r="N273" s="78">
        <v>4.21</v>
      </c>
      <c r="O273" s="6"/>
      <c r="P273" s="40">
        <v>-330914.57</v>
      </c>
      <c r="Q273" s="40"/>
      <c r="R273" s="40"/>
      <c r="S273" s="136">
        <f>SUM(P273:R273)</f>
        <v>-330914.57</v>
      </c>
      <c r="T273" s="6"/>
      <c r="U273" s="6"/>
      <c r="V273" s="72"/>
      <c r="W273" s="6"/>
    </row>
    <row r="274" spans="2:23" x14ac:dyDescent="0.25">
      <c r="B274" s="9"/>
      <c r="C274" s="74"/>
      <c r="D274" s="30"/>
      <c r="E274" s="76"/>
      <c r="F274" s="68"/>
      <c r="G274" s="26"/>
      <c r="J274" s="63"/>
      <c r="K274" s="76"/>
      <c r="L274" s="30"/>
      <c r="M274" s="77"/>
      <c r="N274" s="78"/>
      <c r="O274" s="6"/>
      <c r="P274" s="87"/>
      <c r="Q274" s="87"/>
      <c r="R274" s="87"/>
      <c r="S274" s="87"/>
      <c r="T274" s="6"/>
      <c r="U274" s="6"/>
      <c r="V274" s="72"/>
      <c r="W274" s="6"/>
    </row>
    <row r="275" spans="2:23" x14ac:dyDescent="0.25">
      <c r="B275" s="9"/>
      <c r="C275" s="85" t="s">
        <v>161</v>
      </c>
      <c r="D275" s="26"/>
      <c r="E275" s="6"/>
      <c r="F275" s="68"/>
      <c r="G275" s="26"/>
      <c r="J275" s="63"/>
      <c r="K275" s="6"/>
      <c r="L275" s="26"/>
      <c r="M275" s="32"/>
      <c r="N275" s="33"/>
      <c r="O275" s="6"/>
      <c r="P275" s="87"/>
      <c r="Q275" s="87"/>
      <c r="R275" s="87"/>
      <c r="S275" s="87"/>
      <c r="T275" s="6"/>
      <c r="U275" s="6"/>
      <c r="V275" s="72"/>
      <c r="W275" s="6"/>
    </row>
    <row r="276" spans="2:23" x14ac:dyDescent="0.25">
      <c r="B276" s="8">
        <v>389.2</v>
      </c>
      <c r="C276" s="35" t="s">
        <v>20</v>
      </c>
      <c r="D276" s="26">
        <v>74341.83</v>
      </c>
      <c r="E276" s="6"/>
      <c r="F276" s="36" t="s">
        <v>100</v>
      </c>
      <c r="G276" s="26"/>
      <c r="H276" s="36" t="s">
        <v>162</v>
      </c>
      <c r="J276" s="37">
        <v>0</v>
      </c>
      <c r="K276" s="6"/>
      <c r="L276" s="26">
        <v>1471.97</v>
      </c>
      <c r="M276" s="32"/>
      <c r="N276" s="38">
        <v>1.98</v>
      </c>
      <c r="O276" s="6"/>
      <c r="P276" s="130"/>
      <c r="Q276" s="130"/>
      <c r="R276" s="137">
        <v>0</v>
      </c>
      <c r="S276" s="130"/>
      <c r="T276" s="6"/>
      <c r="U276" s="6"/>
      <c r="V276" s="72"/>
      <c r="W276" s="6"/>
    </row>
    <row r="277" spans="2:23" x14ac:dyDescent="0.25">
      <c r="B277" s="8">
        <v>390</v>
      </c>
      <c r="C277" s="35" t="s">
        <v>22</v>
      </c>
      <c r="D277" s="26">
        <v>14086408.720000001</v>
      </c>
      <c r="E277" s="6"/>
      <c r="F277" s="36" t="s">
        <v>100</v>
      </c>
      <c r="G277" s="26"/>
      <c r="H277" s="36" t="s">
        <v>141</v>
      </c>
      <c r="J277" s="37">
        <v>-15</v>
      </c>
      <c r="K277" s="6"/>
      <c r="L277" s="26">
        <v>274684.96999999997</v>
      </c>
      <c r="M277" s="32"/>
      <c r="N277" s="38">
        <v>1.95</v>
      </c>
      <c r="O277" s="6"/>
      <c r="P277" s="130"/>
      <c r="Q277" s="130"/>
      <c r="R277" s="137">
        <v>-43.616960132270748</v>
      </c>
      <c r="S277" s="130"/>
      <c r="T277" s="6"/>
      <c r="U277" s="6"/>
      <c r="V277" s="72"/>
      <c r="W277" s="6"/>
    </row>
    <row r="278" spans="2:23" x14ac:dyDescent="0.25">
      <c r="B278" s="8">
        <v>392.01</v>
      </c>
      <c r="C278" s="35" t="s">
        <v>142</v>
      </c>
      <c r="D278" s="26">
        <v>4687923.72</v>
      </c>
      <c r="E278" s="6"/>
      <c r="F278" s="36" t="s">
        <v>100</v>
      </c>
      <c r="G278" s="26"/>
      <c r="H278" s="36" t="s">
        <v>163</v>
      </c>
      <c r="J278" s="37">
        <v>10</v>
      </c>
      <c r="K278" s="6"/>
      <c r="L278" s="26">
        <v>274243.53999999998</v>
      </c>
      <c r="M278" s="32"/>
      <c r="N278" s="38">
        <v>5.85</v>
      </c>
      <c r="O278" s="6"/>
      <c r="P278" s="130"/>
      <c r="Q278" s="130"/>
      <c r="R278" s="137">
        <v>-1576.8687307966795</v>
      </c>
      <c r="S278" s="130"/>
      <c r="T278" s="6"/>
      <c r="U278" s="6"/>
      <c r="V278" s="72"/>
      <c r="W278" s="6"/>
    </row>
    <row r="279" spans="2:23" x14ac:dyDescent="0.25">
      <c r="B279" s="8">
        <v>392.05</v>
      </c>
      <c r="C279" s="35" t="s">
        <v>144</v>
      </c>
      <c r="D279" s="26">
        <v>6179421.1699999999</v>
      </c>
      <c r="E279" s="6"/>
      <c r="F279" s="36" t="s">
        <v>100</v>
      </c>
      <c r="G279" s="26"/>
      <c r="H279" s="36" t="s">
        <v>164</v>
      </c>
      <c r="J279" s="37">
        <v>10</v>
      </c>
      <c r="K279" s="6"/>
      <c r="L279" s="26">
        <v>349755.24</v>
      </c>
      <c r="M279" s="32"/>
      <c r="N279" s="38">
        <v>5.66</v>
      </c>
      <c r="O279" s="6"/>
      <c r="P279" s="130"/>
      <c r="Q279" s="130"/>
      <c r="R279" s="137">
        <v>-1145.4671644417278</v>
      </c>
      <c r="S279" s="130"/>
      <c r="T279" s="6"/>
      <c r="U279" s="6"/>
      <c r="V279" s="72"/>
      <c r="W279" s="6"/>
    </row>
    <row r="280" spans="2:23" x14ac:dyDescent="0.25">
      <c r="B280" s="8">
        <v>392.09</v>
      </c>
      <c r="C280" s="35" t="s">
        <v>146</v>
      </c>
      <c r="D280" s="26">
        <v>2873027.78</v>
      </c>
      <c r="E280" s="6"/>
      <c r="F280" s="36" t="s">
        <v>100</v>
      </c>
      <c r="G280" s="26"/>
      <c r="H280" s="36" t="s">
        <v>147</v>
      </c>
      <c r="J280" s="37">
        <v>5</v>
      </c>
      <c r="K280" s="6"/>
      <c r="L280" s="26">
        <v>76997.14</v>
      </c>
      <c r="M280" s="32"/>
      <c r="N280" s="38">
        <v>2.68</v>
      </c>
      <c r="O280" s="6"/>
      <c r="P280" s="130"/>
      <c r="Q280" s="130"/>
      <c r="R280" s="137">
        <v>-147.28126288835264</v>
      </c>
      <c r="S280" s="130"/>
      <c r="T280" s="6"/>
      <c r="U280" s="6"/>
      <c r="V280" s="72"/>
      <c r="W280" s="6"/>
    </row>
    <row r="281" spans="2:23" x14ac:dyDescent="0.25">
      <c r="B281" s="8">
        <v>396.03</v>
      </c>
      <c r="C281" s="35" t="s">
        <v>148</v>
      </c>
      <c r="D281" s="26">
        <v>2631435.3199999998</v>
      </c>
      <c r="E281" s="6"/>
      <c r="F281" s="36" t="s">
        <v>100</v>
      </c>
      <c r="G281" s="26"/>
      <c r="H281" s="36" t="s">
        <v>149</v>
      </c>
      <c r="J281" s="37">
        <v>15</v>
      </c>
      <c r="K281" s="6"/>
      <c r="L281" s="26">
        <v>222882.57</v>
      </c>
      <c r="M281" s="32"/>
      <c r="N281" s="38">
        <v>8.4700000000000006</v>
      </c>
      <c r="O281" s="6"/>
      <c r="P281" s="130"/>
      <c r="Q281" s="130"/>
      <c r="R281" s="137">
        <v>0</v>
      </c>
      <c r="S281" s="130"/>
      <c r="T281" s="6"/>
      <c r="U281" s="6"/>
      <c r="V281" s="72"/>
      <c r="W281" s="6"/>
    </row>
    <row r="282" spans="2:23" x14ac:dyDescent="0.25">
      <c r="B282" s="8">
        <v>396.07</v>
      </c>
      <c r="C282" s="35" t="s">
        <v>150</v>
      </c>
      <c r="D282" s="26">
        <v>32629249.98</v>
      </c>
      <c r="E282" s="6"/>
      <c r="F282" s="36" t="s">
        <v>100</v>
      </c>
      <c r="G282" s="26"/>
      <c r="H282" s="36" t="s">
        <v>165</v>
      </c>
      <c r="J282" s="37">
        <v>25</v>
      </c>
      <c r="K282" s="6"/>
      <c r="L282" s="26">
        <v>1585781.55</v>
      </c>
      <c r="M282" s="32"/>
      <c r="N282" s="38">
        <v>4.8600000000000003</v>
      </c>
      <c r="O282" s="6"/>
      <c r="P282" s="130"/>
      <c r="Q282" s="130"/>
      <c r="R282" s="137">
        <v>-1324.1436216177563</v>
      </c>
      <c r="S282" s="130"/>
      <c r="T282" s="6"/>
      <c r="U282" s="6"/>
      <c r="V282" s="72"/>
      <c r="W282" s="6"/>
    </row>
    <row r="283" spans="2:23" x14ac:dyDescent="0.25">
      <c r="B283" s="9"/>
      <c r="C283" s="74" t="s">
        <v>166</v>
      </c>
      <c r="D283" s="40">
        <f>SUM(D276:D282)</f>
        <v>63161808.519999996</v>
      </c>
      <c r="E283" s="76"/>
      <c r="F283" s="68"/>
      <c r="G283" s="26"/>
      <c r="J283" s="63"/>
      <c r="K283" s="76"/>
      <c r="L283" s="40">
        <f>SUM(L276:L282)</f>
        <v>2785816.98</v>
      </c>
      <c r="M283" s="77"/>
      <c r="N283" s="78">
        <v>4.41</v>
      </c>
      <c r="O283" s="6"/>
      <c r="P283" s="136">
        <v>-5091.6099999999997</v>
      </c>
      <c r="Q283" s="136"/>
      <c r="R283" s="136">
        <v>-4237.377739876787</v>
      </c>
      <c r="S283" s="136">
        <f>SUM(P283:R283)</f>
        <v>-9328.9877398767858</v>
      </c>
      <c r="T283" s="6"/>
      <c r="U283" s="6"/>
      <c r="V283" s="72"/>
      <c r="W283" s="6"/>
    </row>
    <row r="284" spans="2:23" x14ac:dyDescent="0.25">
      <c r="B284" s="9"/>
      <c r="C284" s="74"/>
      <c r="D284" s="30"/>
      <c r="E284" s="76"/>
      <c r="F284" s="68"/>
      <c r="G284" s="26"/>
      <c r="J284" s="63"/>
      <c r="K284" s="76"/>
      <c r="L284" s="30"/>
      <c r="M284" s="77"/>
      <c r="N284" s="78"/>
      <c r="O284" s="6"/>
      <c r="P284" s="87"/>
      <c r="Q284" s="87"/>
      <c r="R284" s="87"/>
      <c r="S284" s="87"/>
      <c r="T284" s="6"/>
      <c r="U284" s="6"/>
      <c r="V284" s="72"/>
      <c r="W284" s="6"/>
    </row>
    <row r="285" spans="2:23" x14ac:dyDescent="0.25">
      <c r="B285" s="8"/>
      <c r="C285" s="85" t="s">
        <v>167</v>
      </c>
      <c r="D285" s="26"/>
      <c r="E285" s="6"/>
      <c r="F285" s="68"/>
      <c r="G285" s="26"/>
      <c r="J285" s="63"/>
      <c r="K285" s="6"/>
      <c r="L285" s="26"/>
      <c r="M285" s="32"/>
      <c r="N285" s="33"/>
      <c r="O285" s="6"/>
      <c r="P285" s="87"/>
      <c r="Q285" s="87"/>
      <c r="R285" s="87"/>
      <c r="S285" s="87"/>
      <c r="T285" s="6"/>
      <c r="U285" s="6"/>
      <c r="V285" s="72"/>
      <c r="W285" s="6"/>
    </row>
    <row r="286" spans="2:23" x14ac:dyDescent="0.25">
      <c r="B286" s="8">
        <v>390</v>
      </c>
      <c r="C286" s="35" t="s">
        <v>22</v>
      </c>
      <c r="D286" s="26">
        <v>2936056.38</v>
      </c>
      <c r="E286" s="6"/>
      <c r="F286" s="36" t="s">
        <v>100</v>
      </c>
      <c r="G286" s="26"/>
      <c r="H286" s="36" t="s">
        <v>84</v>
      </c>
      <c r="J286" s="37">
        <v>-20</v>
      </c>
      <c r="K286" s="6"/>
      <c r="L286" s="26">
        <v>50126</v>
      </c>
      <c r="M286" s="32"/>
      <c r="N286" s="38">
        <v>1.71</v>
      </c>
      <c r="O286" s="6"/>
      <c r="P286" s="26"/>
      <c r="Q286" s="26"/>
      <c r="R286" s="26"/>
      <c r="S286" s="26"/>
      <c r="T286" s="6"/>
      <c r="U286" s="6"/>
      <c r="V286" s="72"/>
      <c r="W286" s="6"/>
    </row>
    <row r="287" spans="2:23" x14ac:dyDescent="0.25">
      <c r="B287" s="8">
        <v>392.01</v>
      </c>
      <c r="C287" s="35" t="s">
        <v>142</v>
      </c>
      <c r="D287" s="26">
        <v>828273.72</v>
      </c>
      <c r="E287" s="6"/>
      <c r="F287" s="36" t="s">
        <v>100</v>
      </c>
      <c r="G287" s="26"/>
      <c r="H287" s="36" t="s">
        <v>168</v>
      </c>
      <c r="J287" s="37">
        <v>20</v>
      </c>
      <c r="K287" s="6"/>
      <c r="L287" s="26">
        <v>28820</v>
      </c>
      <c r="M287" s="32"/>
      <c r="N287" s="38">
        <v>3.48</v>
      </c>
      <c r="O287" s="6"/>
      <c r="P287" s="26"/>
      <c r="Q287" s="26"/>
      <c r="R287" s="26"/>
      <c r="S287" s="26"/>
      <c r="T287" s="6"/>
      <c r="U287" s="6"/>
      <c r="V287" s="72"/>
      <c r="W287" s="6"/>
    </row>
    <row r="288" spans="2:23" x14ac:dyDescent="0.25">
      <c r="B288" s="8">
        <v>392.05</v>
      </c>
      <c r="C288" s="35" t="s">
        <v>144</v>
      </c>
      <c r="D288" s="26">
        <v>961928.43</v>
      </c>
      <c r="E288" s="6"/>
      <c r="F288" s="36" t="s">
        <v>100</v>
      </c>
      <c r="G288" s="26"/>
      <c r="H288" s="36" t="s">
        <v>169</v>
      </c>
      <c r="J288" s="37">
        <v>15</v>
      </c>
      <c r="K288" s="6"/>
      <c r="L288" s="26">
        <v>43238</v>
      </c>
      <c r="M288" s="32"/>
      <c r="N288" s="38">
        <v>4.49</v>
      </c>
      <c r="O288" s="6"/>
      <c r="P288" s="26"/>
      <c r="Q288" s="26"/>
      <c r="R288" s="26"/>
      <c r="S288" s="26"/>
      <c r="T288" s="6"/>
      <c r="U288" s="6"/>
      <c r="V288" s="72"/>
      <c r="W288" s="6"/>
    </row>
    <row r="289" spans="2:23" x14ac:dyDescent="0.25">
      <c r="B289" s="8">
        <v>392.09</v>
      </c>
      <c r="C289" s="35" t="s">
        <v>146</v>
      </c>
      <c r="D289" s="26">
        <v>451193.36</v>
      </c>
      <c r="E289" s="6"/>
      <c r="F289" s="36" t="s">
        <v>100</v>
      </c>
      <c r="G289" s="26"/>
      <c r="H289" s="36" t="s">
        <v>170</v>
      </c>
      <c r="J289" s="37">
        <v>5</v>
      </c>
      <c r="K289" s="6"/>
      <c r="L289" s="26">
        <v>10483</v>
      </c>
      <c r="M289" s="32"/>
      <c r="N289" s="38">
        <v>2.3199999999999998</v>
      </c>
      <c r="O289" s="6"/>
      <c r="P289" s="26"/>
      <c r="Q289" s="26"/>
      <c r="R289" s="26"/>
      <c r="S289" s="26"/>
      <c r="T289" s="6"/>
      <c r="U289" s="6"/>
      <c r="V289" s="72"/>
      <c r="W289" s="6"/>
    </row>
    <row r="290" spans="2:23" x14ac:dyDescent="0.25">
      <c r="B290" s="8">
        <v>396.03</v>
      </c>
      <c r="C290" s="35" t="s">
        <v>148</v>
      </c>
      <c r="D290" s="26">
        <v>918153.56</v>
      </c>
      <c r="E290" s="6"/>
      <c r="F290" s="36" t="s">
        <v>100</v>
      </c>
      <c r="G290" s="26"/>
      <c r="H290" s="36" t="s">
        <v>171</v>
      </c>
      <c r="J290" s="37">
        <v>15</v>
      </c>
      <c r="K290" s="6"/>
      <c r="L290" s="26">
        <v>66132</v>
      </c>
      <c r="M290" s="32"/>
      <c r="N290" s="38">
        <v>7.2</v>
      </c>
      <c r="O290" s="6"/>
      <c r="P290" s="26"/>
      <c r="Q290" s="26"/>
      <c r="R290" s="26"/>
      <c r="S290" s="26"/>
      <c r="T290" s="6"/>
      <c r="U290" s="6"/>
      <c r="V290" s="72"/>
      <c r="W290" s="6"/>
    </row>
    <row r="291" spans="2:23" x14ac:dyDescent="0.25">
      <c r="B291" s="8">
        <v>396.07</v>
      </c>
      <c r="C291" s="35" t="s">
        <v>150</v>
      </c>
      <c r="D291" s="26">
        <v>3051020.13</v>
      </c>
      <c r="E291" s="6"/>
      <c r="F291" s="36" t="s">
        <v>100</v>
      </c>
      <c r="G291" s="26"/>
      <c r="H291" s="36" t="s">
        <v>172</v>
      </c>
      <c r="J291" s="37">
        <v>15</v>
      </c>
      <c r="K291" s="6"/>
      <c r="L291" s="26">
        <v>151814</v>
      </c>
      <c r="M291" s="32"/>
      <c r="N291" s="38">
        <v>4.9800000000000004</v>
      </c>
      <c r="O291" s="6"/>
      <c r="P291" s="26"/>
      <c r="Q291" s="26"/>
      <c r="R291" s="26"/>
      <c r="S291" s="26"/>
      <c r="T291" s="6"/>
      <c r="U291" s="6"/>
      <c r="V291" s="72"/>
      <c r="W291" s="6"/>
    </row>
    <row r="292" spans="2:23" x14ac:dyDescent="0.25">
      <c r="B292" s="9"/>
      <c r="C292" s="74" t="s">
        <v>173</v>
      </c>
      <c r="D292" s="40">
        <f>SUM(D286:D291)</f>
        <v>9146625.5799999982</v>
      </c>
      <c r="E292" s="76"/>
      <c r="F292" s="68"/>
      <c r="G292" s="26"/>
      <c r="J292" s="63"/>
      <c r="K292" s="76"/>
      <c r="L292" s="40">
        <f>SUM(L286:L291)</f>
        <v>350613</v>
      </c>
      <c r="M292" s="77"/>
      <c r="N292" s="78">
        <v>3.83</v>
      </c>
      <c r="O292" s="6"/>
      <c r="P292" s="40">
        <f>-1991.16+0.34</f>
        <v>-1990.8200000000002</v>
      </c>
      <c r="Q292" s="40"/>
      <c r="R292" s="40"/>
      <c r="S292" s="136">
        <f>SUM(P292:R292)</f>
        <v>-1990.8200000000002</v>
      </c>
      <c r="T292" s="6"/>
      <c r="U292" s="6"/>
      <c r="V292" s="72"/>
      <c r="W292" s="6"/>
    </row>
    <row r="293" spans="2:23" x14ac:dyDescent="0.25">
      <c r="B293" s="8"/>
      <c r="C293" s="6"/>
      <c r="D293" s="26"/>
      <c r="E293" s="6"/>
      <c r="F293" s="68"/>
      <c r="G293" s="26"/>
      <c r="J293" s="63"/>
      <c r="K293" s="6"/>
      <c r="L293" s="26"/>
      <c r="M293" s="32"/>
      <c r="N293" s="33"/>
      <c r="O293" s="6"/>
      <c r="P293" s="87"/>
      <c r="Q293" s="87"/>
      <c r="R293" s="87"/>
      <c r="S293" s="87"/>
      <c r="T293" s="6"/>
      <c r="U293" s="6"/>
      <c r="V293" s="72"/>
      <c r="W293" s="6"/>
    </row>
    <row r="294" spans="2:23" x14ac:dyDescent="0.25">
      <c r="B294" s="9"/>
      <c r="C294" s="85" t="s">
        <v>174</v>
      </c>
      <c r="D294" s="26"/>
      <c r="E294" s="6"/>
      <c r="F294" s="68"/>
      <c r="G294" s="26"/>
      <c r="J294" s="63"/>
      <c r="K294" s="6"/>
      <c r="L294" s="26"/>
      <c r="M294" s="32"/>
      <c r="N294" s="33"/>
      <c r="O294" s="6"/>
      <c r="P294" s="87"/>
      <c r="Q294" s="87"/>
      <c r="R294" s="87"/>
      <c r="S294" s="87"/>
      <c r="T294" s="6"/>
      <c r="U294" s="6"/>
      <c r="V294" s="72"/>
      <c r="W294" s="6"/>
    </row>
    <row r="295" spans="2:23" x14ac:dyDescent="0.25">
      <c r="B295" s="8">
        <v>389.2</v>
      </c>
      <c r="C295" s="35" t="s">
        <v>20</v>
      </c>
      <c r="D295" s="26">
        <v>33674.089999999997</v>
      </c>
      <c r="E295" s="6"/>
      <c r="F295" s="36" t="s">
        <v>100</v>
      </c>
      <c r="G295" s="26"/>
      <c r="H295" s="36" t="s">
        <v>175</v>
      </c>
      <c r="J295" s="37">
        <v>0</v>
      </c>
      <c r="K295" s="6"/>
      <c r="L295" s="26">
        <v>683.58</v>
      </c>
      <c r="M295" s="32"/>
      <c r="N295" s="38">
        <v>2.0299999999999998</v>
      </c>
      <c r="O295" s="6"/>
      <c r="P295" s="137"/>
      <c r="Q295" s="137"/>
      <c r="R295" s="137">
        <v>0</v>
      </c>
      <c r="S295" s="137"/>
      <c r="T295" s="6"/>
      <c r="U295" s="6"/>
      <c r="V295" s="72"/>
      <c r="W295" s="6"/>
    </row>
    <row r="296" spans="2:23" x14ac:dyDescent="0.25">
      <c r="B296" s="8">
        <v>390</v>
      </c>
      <c r="C296" s="35" t="s">
        <v>22</v>
      </c>
      <c r="D296" s="26">
        <v>88282951.859999999</v>
      </c>
      <c r="E296" s="6"/>
      <c r="F296" s="36" t="s">
        <v>100</v>
      </c>
      <c r="G296" s="26"/>
      <c r="H296" s="36" t="s">
        <v>141</v>
      </c>
      <c r="J296" s="37">
        <v>5</v>
      </c>
      <c r="K296" s="6"/>
      <c r="L296" s="26">
        <v>1350729.16</v>
      </c>
      <c r="M296" s="32"/>
      <c r="N296" s="38">
        <v>1.53</v>
      </c>
      <c r="O296" s="6"/>
      <c r="P296" s="137"/>
      <c r="Q296" s="137"/>
      <c r="R296" s="137">
        <v>-17188.413906566791</v>
      </c>
      <c r="S296" s="137"/>
      <c r="T296" s="6"/>
      <c r="U296" s="6"/>
      <c r="V296" s="72"/>
      <c r="W296" s="6"/>
    </row>
    <row r="297" spans="2:23" x14ac:dyDescent="0.25">
      <c r="B297" s="8">
        <v>392.01</v>
      </c>
      <c r="C297" s="35" t="s">
        <v>142</v>
      </c>
      <c r="D297" s="26">
        <v>13862141.42</v>
      </c>
      <c r="E297" s="6"/>
      <c r="F297" s="36" t="s">
        <v>100</v>
      </c>
      <c r="G297" s="26"/>
      <c r="H297" s="36" t="s">
        <v>176</v>
      </c>
      <c r="J297" s="37">
        <v>10</v>
      </c>
      <c r="K297" s="6"/>
      <c r="L297" s="26">
        <v>698651.93</v>
      </c>
      <c r="M297" s="32"/>
      <c r="N297" s="38">
        <v>5.04</v>
      </c>
      <c r="O297" s="6"/>
      <c r="P297" s="137"/>
      <c r="Q297" s="137"/>
      <c r="R297" s="137">
        <v>-2069.7425945565878</v>
      </c>
      <c r="S297" s="137"/>
      <c r="T297" s="6"/>
      <c r="U297" s="6"/>
      <c r="V297" s="72"/>
      <c r="W297" s="6"/>
    </row>
    <row r="298" spans="2:23" x14ac:dyDescent="0.25">
      <c r="B298" s="8">
        <v>392.3</v>
      </c>
      <c r="C298" s="35" t="s">
        <v>177</v>
      </c>
      <c r="D298" s="26">
        <v>3076269.26</v>
      </c>
      <c r="E298" s="6"/>
      <c r="F298" s="36" t="s">
        <v>100</v>
      </c>
      <c r="G298" s="26"/>
      <c r="H298" s="36" t="s">
        <v>178</v>
      </c>
      <c r="J298" s="37">
        <v>64</v>
      </c>
      <c r="K298" s="6"/>
      <c r="L298" s="26">
        <v>77214.36</v>
      </c>
      <c r="M298" s="32"/>
      <c r="N298" s="38">
        <v>2.5099999999999998</v>
      </c>
      <c r="O298" s="6"/>
      <c r="P298" s="137"/>
      <c r="Q298" s="137"/>
      <c r="R298" s="137">
        <v>-1911.4542625013712</v>
      </c>
      <c r="S298" s="137"/>
      <c r="T298" s="6"/>
      <c r="U298" s="6"/>
      <c r="V298" s="72"/>
      <c r="W298" s="6"/>
    </row>
    <row r="299" spans="2:23" x14ac:dyDescent="0.25">
      <c r="B299" s="8">
        <v>392.05</v>
      </c>
      <c r="C299" s="35" t="s">
        <v>144</v>
      </c>
      <c r="D299" s="26">
        <v>20515218.73</v>
      </c>
      <c r="E299" s="6"/>
      <c r="F299" s="36" t="s">
        <v>100</v>
      </c>
      <c r="G299" s="26"/>
      <c r="H299" s="36" t="s">
        <v>179</v>
      </c>
      <c r="J299" s="37">
        <v>10</v>
      </c>
      <c r="K299" s="6"/>
      <c r="L299" s="26">
        <v>935493.97</v>
      </c>
      <c r="M299" s="32"/>
      <c r="N299" s="38">
        <v>4.5599999999999996</v>
      </c>
      <c r="O299" s="6"/>
      <c r="P299" s="137"/>
      <c r="Q299" s="137"/>
      <c r="R299" s="137">
        <v>-541.04955641269066</v>
      </c>
      <c r="S299" s="137"/>
      <c r="T299" s="6"/>
      <c r="U299" s="6"/>
      <c r="V299" s="72"/>
      <c r="W299" s="6"/>
    </row>
    <row r="300" spans="2:23" x14ac:dyDescent="0.25">
      <c r="B300" s="8">
        <v>392.09</v>
      </c>
      <c r="C300" s="35" t="s">
        <v>146</v>
      </c>
      <c r="D300" s="26">
        <v>6598150.4500000002</v>
      </c>
      <c r="E300" s="6"/>
      <c r="F300" s="36" t="s">
        <v>100</v>
      </c>
      <c r="G300" s="26"/>
      <c r="H300" s="36" t="s">
        <v>147</v>
      </c>
      <c r="J300" s="37">
        <v>25</v>
      </c>
      <c r="K300" s="6"/>
      <c r="L300" s="26">
        <v>126024.67</v>
      </c>
      <c r="M300" s="32"/>
      <c r="N300" s="38">
        <v>1.91</v>
      </c>
      <c r="O300" s="6"/>
      <c r="P300" s="137"/>
      <c r="Q300" s="137"/>
      <c r="R300" s="137">
        <v>-222.44430323464093</v>
      </c>
      <c r="S300" s="137"/>
      <c r="T300" s="6"/>
      <c r="U300" s="6"/>
      <c r="V300" s="72"/>
      <c r="W300" s="6"/>
    </row>
    <row r="301" spans="2:23" x14ac:dyDescent="0.25">
      <c r="B301" s="8">
        <v>396.03</v>
      </c>
      <c r="C301" s="35" t="s">
        <v>148</v>
      </c>
      <c r="D301" s="26">
        <v>5481398.25</v>
      </c>
      <c r="E301" s="6"/>
      <c r="F301" s="36" t="s">
        <v>100</v>
      </c>
      <c r="G301" s="26"/>
      <c r="H301" s="36" t="s">
        <v>149</v>
      </c>
      <c r="J301" s="37">
        <v>10</v>
      </c>
      <c r="K301" s="6"/>
      <c r="L301" s="26">
        <v>443993.26</v>
      </c>
      <c r="M301" s="32"/>
      <c r="N301" s="38">
        <v>8.1</v>
      </c>
      <c r="O301" s="6"/>
      <c r="P301" s="137"/>
      <c r="Q301" s="137"/>
      <c r="R301" s="137">
        <v>0</v>
      </c>
      <c r="S301" s="137"/>
      <c r="T301" s="6"/>
      <c r="U301" s="6"/>
      <c r="V301" s="72"/>
      <c r="W301" s="6"/>
    </row>
    <row r="302" spans="2:23" x14ac:dyDescent="0.25">
      <c r="B302" s="8">
        <v>396.07</v>
      </c>
      <c r="C302" s="35" t="s">
        <v>150</v>
      </c>
      <c r="D302" s="26">
        <v>51442973.189999998</v>
      </c>
      <c r="E302" s="6"/>
      <c r="F302" s="36" t="s">
        <v>100</v>
      </c>
      <c r="G302" s="26"/>
      <c r="H302" s="36" t="s">
        <v>180</v>
      </c>
      <c r="J302" s="37">
        <v>15</v>
      </c>
      <c r="K302" s="6"/>
      <c r="L302" s="26">
        <v>2757343.36</v>
      </c>
      <c r="M302" s="32"/>
      <c r="N302" s="38">
        <v>5.36</v>
      </c>
      <c r="O302" s="6"/>
      <c r="P302" s="138"/>
      <c r="Q302" s="138"/>
      <c r="R302" s="138">
        <v>-528.81035962637907</v>
      </c>
      <c r="S302" s="138"/>
      <c r="T302" s="6"/>
      <c r="U302" s="6"/>
      <c r="V302" s="72"/>
      <c r="W302" s="6"/>
    </row>
    <row r="303" spans="2:23" x14ac:dyDescent="0.25">
      <c r="B303" s="9"/>
      <c r="C303" s="74" t="s">
        <v>181</v>
      </c>
      <c r="D303" s="40">
        <f>SUM(D295:D302)</f>
        <v>189292777.25</v>
      </c>
      <c r="E303" s="52"/>
      <c r="F303" s="68"/>
      <c r="G303" s="26"/>
      <c r="J303" s="63"/>
      <c r="K303" s="52"/>
      <c r="L303" s="40">
        <f>SUM(L295:L302)</f>
        <v>6390134.2899999991</v>
      </c>
      <c r="M303" s="77"/>
      <c r="N303" s="78">
        <v>3.38</v>
      </c>
      <c r="O303" s="6"/>
      <c r="P303" s="135">
        <v>-6247.92</v>
      </c>
      <c r="Q303" s="135"/>
      <c r="R303" s="135">
        <v>-22461.914982898463</v>
      </c>
      <c r="S303" s="136">
        <f>SUM(P303:R303)</f>
        <v>-28709.834982898465</v>
      </c>
      <c r="T303" s="6"/>
      <c r="U303" s="6"/>
      <c r="V303" s="72"/>
      <c r="W303" s="6"/>
    </row>
    <row r="304" spans="2:23" x14ac:dyDescent="0.25">
      <c r="B304" s="9"/>
      <c r="C304" s="74"/>
      <c r="D304" s="40"/>
      <c r="E304" s="52"/>
      <c r="F304" s="68"/>
      <c r="G304" s="26"/>
      <c r="J304" s="63"/>
      <c r="K304" s="52"/>
      <c r="L304" s="40"/>
      <c r="M304" s="77"/>
      <c r="N304" s="78"/>
      <c r="O304" s="6"/>
      <c r="P304" s="87"/>
      <c r="Q304" s="87"/>
      <c r="R304" s="87"/>
      <c r="S304" s="87"/>
      <c r="T304" s="6"/>
      <c r="U304" s="6"/>
      <c r="V304" s="72"/>
      <c r="W304" s="6"/>
    </row>
    <row r="305" spans="2:23" x14ac:dyDescent="0.25">
      <c r="B305" s="9"/>
      <c r="C305" s="85" t="s">
        <v>182</v>
      </c>
      <c r="D305" s="26"/>
      <c r="E305" s="6"/>
      <c r="F305" s="68"/>
      <c r="G305" s="26"/>
      <c r="J305" s="63"/>
      <c r="K305" s="6"/>
      <c r="L305" s="26"/>
      <c r="M305" s="32"/>
      <c r="N305" s="33"/>
      <c r="O305" s="6"/>
      <c r="P305" s="87"/>
      <c r="Q305" s="87"/>
      <c r="R305" s="87"/>
      <c r="S305" s="87"/>
      <c r="T305" s="6"/>
      <c r="U305" s="6"/>
      <c r="V305" s="72"/>
      <c r="W305" s="6"/>
    </row>
    <row r="306" spans="2:23" x14ac:dyDescent="0.25">
      <c r="B306" s="8">
        <v>389.2</v>
      </c>
      <c r="C306" s="35" t="s">
        <v>20</v>
      </c>
      <c r="D306" s="26">
        <v>4732.97</v>
      </c>
      <c r="E306" s="6"/>
      <c r="F306" s="36" t="s">
        <v>100</v>
      </c>
      <c r="G306" s="26"/>
      <c r="H306" s="36" t="s">
        <v>183</v>
      </c>
      <c r="J306" s="37">
        <v>0</v>
      </c>
      <c r="K306" s="6"/>
      <c r="L306" s="26">
        <v>55.38</v>
      </c>
      <c r="M306" s="32"/>
      <c r="N306" s="38">
        <v>1.17</v>
      </c>
      <c r="O306" s="6"/>
      <c r="P306" s="130"/>
      <c r="Q306" s="130"/>
      <c r="R306" s="137">
        <v>0</v>
      </c>
      <c r="S306" s="130">
        <v>0</v>
      </c>
      <c r="T306" s="6"/>
      <c r="U306" s="6"/>
      <c r="V306" s="72"/>
      <c r="W306" s="6"/>
    </row>
    <row r="307" spans="2:23" x14ac:dyDescent="0.25">
      <c r="B307" s="8">
        <v>390</v>
      </c>
      <c r="C307" s="35" t="s">
        <v>22</v>
      </c>
      <c r="D307" s="26">
        <v>12569829.800000001</v>
      </c>
      <c r="E307" s="6"/>
      <c r="F307" s="36" t="s">
        <v>100</v>
      </c>
      <c r="G307" s="26"/>
      <c r="H307" s="36" t="s">
        <v>141</v>
      </c>
      <c r="J307" s="37">
        <v>-5</v>
      </c>
      <c r="K307" s="6"/>
      <c r="L307" s="26">
        <v>207402.19</v>
      </c>
      <c r="M307" s="32"/>
      <c r="N307" s="38">
        <v>1.65</v>
      </c>
      <c r="O307" s="6"/>
      <c r="P307" s="130"/>
      <c r="Q307" s="130"/>
      <c r="R307" s="137">
        <v>-101.67825213958402</v>
      </c>
      <c r="S307" s="130">
        <v>-101.67825213958402</v>
      </c>
      <c r="T307" s="6"/>
      <c r="U307" s="6"/>
      <c r="V307" s="6"/>
      <c r="W307" s="6"/>
    </row>
    <row r="308" spans="2:23" x14ac:dyDescent="0.25">
      <c r="B308" s="8">
        <v>392.01</v>
      </c>
      <c r="C308" s="35" t="s">
        <v>142</v>
      </c>
      <c r="D308" s="26">
        <v>2237957.87</v>
      </c>
      <c r="E308" s="6"/>
      <c r="F308" s="36" t="s">
        <v>100</v>
      </c>
      <c r="G308" s="26"/>
      <c r="H308" s="36" t="s">
        <v>184</v>
      </c>
      <c r="J308" s="37">
        <v>10</v>
      </c>
      <c r="K308" s="6"/>
      <c r="L308" s="26">
        <v>95784.6</v>
      </c>
      <c r="M308" s="32"/>
      <c r="N308" s="38">
        <v>4.28</v>
      </c>
      <c r="O308" s="6"/>
      <c r="P308" s="130"/>
      <c r="Q308" s="130"/>
      <c r="R308" s="137">
        <v>0</v>
      </c>
      <c r="S308" s="130">
        <v>0</v>
      </c>
      <c r="T308" s="6"/>
      <c r="U308" s="6"/>
      <c r="V308" s="6"/>
      <c r="W308" s="6"/>
    </row>
    <row r="309" spans="2:23" x14ac:dyDescent="0.25">
      <c r="B309" s="8">
        <v>392.05</v>
      </c>
      <c r="C309" s="35" t="s">
        <v>144</v>
      </c>
      <c r="D309" s="26">
        <v>2825328.74</v>
      </c>
      <c r="E309" s="6"/>
      <c r="F309" s="36" t="s">
        <v>100</v>
      </c>
      <c r="G309" s="26"/>
      <c r="H309" s="36" t="s">
        <v>169</v>
      </c>
      <c r="J309" s="37">
        <v>15</v>
      </c>
      <c r="K309" s="6"/>
      <c r="L309" s="26">
        <v>122619.27</v>
      </c>
      <c r="M309" s="32"/>
      <c r="N309" s="38">
        <v>4.34</v>
      </c>
      <c r="O309" s="6"/>
      <c r="P309" s="130"/>
      <c r="Q309" s="130"/>
      <c r="R309" s="137">
        <v>0</v>
      </c>
      <c r="S309" s="130">
        <v>0</v>
      </c>
      <c r="T309" s="6"/>
      <c r="U309" s="6"/>
      <c r="V309" s="6"/>
      <c r="W309" s="6"/>
    </row>
    <row r="310" spans="2:23" x14ac:dyDescent="0.25">
      <c r="B310" s="8">
        <v>392.09</v>
      </c>
      <c r="C310" s="35" t="s">
        <v>146</v>
      </c>
      <c r="D310" s="26">
        <v>943295.09</v>
      </c>
      <c r="E310" s="6"/>
      <c r="F310" s="36" t="s">
        <v>100</v>
      </c>
      <c r="G310" s="26"/>
      <c r="H310" s="36" t="s">
        <v>147</v>
      </c>
      <c r="J310" s="37">
        <v>10</v>
      </c>
      <c r="K310" s="6"/>
      <c r="L310" s="26">
        <v>21507.13</v>
      </c>
      <c r="M310" s="32"/>
      <c r="N310" s="38">
        <v>2.2799999999999998</v>
      </c>
      <c r="O310" s="6"/>
      <c r="P310" s="130"/>
      <c r="Q310" s="130"/>
      <c r="R310" s="137">
        <v>0</v>
      </c>
      <c r="S310" s="130">
        <v>0</v>
      </c>
      <c r="T310" s="6"/>
      <c r="U310" s="6"/>
      <c r="V310" s="6"/>
      <c r="W310" s="6"/>
    </row>
    <row r="311" spans="2:23" x14ac:dyDescent="0.25">
      <c r="B311" s="8">
        <v>396.03</v>
      </c>
      <c r="C311" s="35" t="s">
        <v>148</v>
      </c>
      <c r="D311" s="26">
        <v>1634006.1</v>
      </c>
      <c r="E311" s="6"/>
      <c r="F311" s="36" t="s">
        <v>100</v>
      </c>
      <c r="G311" s="26"/>
      <c r="H311" s="36" t="s">
        <v>149</v>
      </c>
      <c r="J311" s="37">
        <v>10</v>
      </c>
      <c r="K311" s="6"/>
      <c r="L311" s="26">
        <v>125328.27</v>
      </c>
      <c r="M311" s="32"/>
      <c r="N311" s="38">
        <v>7.67</v>
      </c>
      <c r="O311" s="6"/>
      <c r="P311" s="130"/>
      <c r="Q311" s="130"/>
      <c r="R311" s="137">
        <v>0</v>
      </c>
      <c r="S311" s="130">
        <v>0</v>
      </c>
      <c r="T311" s="6"/>
      <c r="U311" s="6"/>
      <c r="V311" s="6"/>
      <c r="W311" s="6"/>
    </row>
    <row r="312" spans="2:23" x14ac:dyDescent="0.25">
      <c r="B312" s="8">
        <v>396.07</v>
      </c>
      <c r="C312" s="35" t="s">
        <v>150</v>
      </c>
      <c r="D312" s="26">
        <v>7348051.0899999999</v>
      </c>
      <c r="E312" s="6"/>
      <c r="F312" s="36" t="s">
        <v>100</v>
      </c>
      <c r="G312" s="26"/>
      <c r="H312" s="36" t="s">
        <v>185</v>
      </c>
      <c r="J312" s="37">
        <v>25</v>
      </c>
      <c r="K312" s="6"/>
      <c r="L312" s="26">
        <v>274082.31</v>
      </c>
      <c r="M312" s="32"/>
      <c r="N312" s="38">
        <v>3.73</v>
      </c>
      <c r="O312" s="6"/>
      <c r="P312" s="130"/>
      <c r="Q312" s="130"/>
      <c r="R312" s="137">
        <v>0</v>
      </c>
      <c r="S312" s="130">
        <v>0</v>
      </c>
      <c r="T312" s="6"/>
      <c r="U312" s="6"/>
      <c r="V312" s="6"/>
      <c r="W312" s="6"/>
    </row>
    <row r="313" spans="2:23" x14ac:dyDescent="0.25">
      <c r="B313" s="9"/>
      <c r="C313" s="74" t="s">
        <v>186</v>
      </c>
      <c r="D313" s="40">
        <f>SUM(D306:D312)</f>
        <v>27563201.660000004</v>
      </c>
      <c r="E313" s="76"/>
      <c r="F313" s="68"/>
      <c r="G313" s="26"/>
      <c r="J313" s="63"/>
      <c r="K313" s="76"/>
      <c r="L313" s="40">
        <f>SUM(L306:L312)</f>
        <v>846779.15000000014</v>
      </c>
      <c r="M313" s="77"/>
      <c r="N313" s="78">
        <v>3.07</v>
      </c>
      <c r="O313" s="6"/>
      <c r="P313" s="136">
        <v>-123.91</v>
      </c>
      <c r="Q313" s="136">
        <v>0</v>
      </c>
      <c r="R313" s="136">
        <v>-101.67825213958402</v>
      </c>
      <c r="S313" s="136">
        <f>SUM(P313:R313)</f>
        <v>-225.58825213958403</v>
      </c>
      <c r="T313" s="6"/>
      <c r="U313" s="6"/>
      <c r="V313" s="6"/>
      <c r="W313" s="6"/>
    </row>
    <row r="314" spans="2:23" x14ac:dyDescent="0.25">
      <c r="C314" s="6"/>
      <c r="D314" s="40"/>
      <c r="E314" s="80"/>
      <c r="F314" s="68"/>
      <c r="G314" s="26"/>
      <c r="J314" s="63"/>
      <c r="K314" s="80"/>
      <c r="L314" s="40"/>
      <c r="M314" s="77"/>
      <c r="N314" s="78"/>
      <c r="O314" s="6"/>
      <c r="P314" s="28"/>
      <c r="Q314" s="28"/>
      <c r="R314" s="28"/>
      <c r="S314" s="28"/>
      <c r="T314" s="6"/>
      <c r="U314" s="6"/>
      <c r="V314" s="6"/>
      <c r="W314" s="6"/>
    </row>
    <row r="315" spans="2:23" x14ac:dyDescent="0.25">
      <c r="F315" s="142"/>
      <c r="G315" s="143"/>
      <c r="H315" s="144"/>
      <c r="I315" s="144"/>
      <c r="J315" s="145"/>
      <c r="K315" s="146"/>
      <c r="L315" s="29"/>
      <c r="M315" s="147"/>
      <c r="N315" s="148" t="s">
        <v>213</v>
      </c>
      <c r="O315" s="144"/>
      <c r="P315" s="41">
        <f>+P313+P303+P292+P283+P273+P264+P251+P232+P209+P201+P193+P185+P176+P39+P30+P22+P217+P164+P162+P152+P144+P133+P124+P113+P104+P93+P82+P71+P62+P51+P213</f>
        <v>791621.50624958926</v>
      </c>
      <c r="Q315" s="41">
        <f t="shared" ref="Q315:S315" si="43">+Q313+Q303+Q292+Q283+Q273+Q264+Q251+Q232+Q209+Q201+Q193+Q185+Q176+Q39+Q30+Q22+Q217+Q164+Q162+Q152+Q144+Q133+Q124+Q113+Q104+Q93+Q82+Q71+Q62+Q51+Q213</f>
        <v>-340361.99782663328</v>
      </c>
      <c r="R315" s="41">
        <f t="shared" si="43"/>
        <v>-668496.77310741111</v>
      </c>
      <c r="S315" s="149">
        <f t="shared" si="43"/>
        <v>-217237.26468445541</v>
      </c>
      <c r="T315" s="6"/>
      <c r="U315" s="6"/>
      <c r="V315" s="6"/>
      <c r="W315" s="6"/>
    </row>
    <row r="316" spans="2:23" x14ac:dyDescent="0.25">
      <c r="N316" s="33"/>
      <c r="O316" s="6"/>
      <c r="P316" s="28"/>
      <c r="Q316" s="28"/>
      <c r="R316" s="28"/>
      <c r="S316" s="28"/>
      <c r="T316" s="6"/>
      <c r="U316" s="6"/>
      <c r="V316" s="6"/>
      <c r="W316" s="6"/>
    </row>
    <row r="317" spans="2:23" x14ac:dyDescent="0.25">
      <c r="N317" s="33"/>
      <c r="O317" s="6"/>
      <c r="P317" s="28"/>
      <c r="Q317" s="28"/>
      <c r="R317" s="28"/>
      <c r="S317" s="28"/>
      <c r="T317" s="6"/>
      <c r="U317" s="6"/>
      <c r="V317" s="6"/>
      <c r="W317" s="6"/>
    </row>
    <row r="318" spans="2:23" x14ac:dyDescent="0.25">
      <c r="H318" s="87"/>
      <c r="I318" s="87"/>
      <c r="J318" s="88"/>
      <c r="K318" s="89"/>
      <c r="M318" s="90"/>
      <c r="O318" s="87"/>
      <c r="P318" s="43" t="s">
        <v>197</v>
      </c>
      <c r="Q318" s="87"/>
      <c r="R318" s="87"/>
      <c r="S318" s="87"/>
      <c r="T318" s="6"/>
      <c r="U318" s="6"/>
      <c r="V318" s="6"/>
      <c r="W318" s="6"/>
    </row>
    <row r="319" spans="2:23" x14ac:dyDescent="0.25">
      <c r="H319" s="87"/>
      <c r="I319" s="87"/>
      <c r="J319" s="88"/>
      <c r="K319" s="89"/>
      <c r="M319" s="90"/>
      <c r="N319" s="91"/>
      <c r="O319" s="87"/>
      <c r="P319" s="87"/>
      <c r="Q319" s="87"/>
      <c r="R319" s="87"/>
      <c r="S319" s="87"/>
      <c r="T319" s="6"/>
      <c r="U319" s="6"/>
      <c r="V319" s="6"/>
      <c r="W319" s="6"/>
    </row>
    <row r="320" spans="2:23" x14ac:dyDescent="0.25">
      <c r="H320" s="87"/>
      <c r="I320" s="87"/>
      <c r="J320" s="88"/>
      <c r="K320" s="89"/>
      <c r="M320" s="90"/>
      <c r="N320" s="92" t="s">
        <v>220</v>
      </c>
      <c r="O320" s="87"/>
      <c r="P320" s="151">
        <f>+P315</f>
        <v>791621.50624958926</v>
      </c>
      <c r="Q320" s="150" t="s">
        <v>225</v>
      </c>
      <c r="R320" s="93"/>
      <c r="S320" s="93"/>
      <c r="T320" s="6"/>
      <c r="U320" s="6"/>
      <c r="V320" s="6"/>
      <c r="W320" s="6"/>
    </row>
    <row r="321" spans="2:23" ht="12.75" customHeight="1" x14ac:dyDescent="0.25">
      <c r="H321" s="87"/>
      <c r="I321" s="87"/>
      <c r="J321" s="88"/>
      <c r="K321" s="89"/>
      <c r="M321" s="90"/>
      <c r="N321" s="94"/>
      <c r="O321" s="87"/>
      <c r="Q321" s="93"/>
      <c r="R321" s="93"/>
      <c r="S321" s="93"/>
      <c r="T321" s="6"/>
      <c r="U321" s="6"/>
      <c r="V321" s="6"/>
      <c r="W321" s="6"/>
    </row>
    <row r="322" spans="2:23" x14ac:dyDescent="0.25">
      <c r="H322" s="87"/>
      <c r="I322" s="87"/>
      <c r="J322" s="88"/>
      <c r="K322" s="89"/>
      <c r="M322" s="90"/>
      <c r="N322" s="92" t="s">
        <v>221</v>
      </c>
      <c r="O322" s="87"/>
      <c r="P322" s="151">
        <f>+Q315</f>
        <v>-340361.99782663328</v>
      </c>
      <c r="Q322" s="150" t="s">
        <v>226</v>
      </c>
      <c r="R322" s="93"/>
      <c r="S322" s="93"/>
      <c r="T322" s="6"/>
      <c r="U322" s="6"/>
      <c r="V322" s="6"/>
      <c r="W322" s="6"/>
    </row>
    <row r="323" spans="2:23" x14ac:dyDescent="0.25">
      <c r="B323" s="95"/>
      <c r="H323" s="87"/>
      <c r="I323" s="87"/>
      <c r="J323" s="88"/>
      <c r="K323" s="89"/>
      <c r="M323" s="90"/>
      <c r="N323" s="92"/>
      <c r="O323" s="87"/>
      <c r="Q323" s="93"/>
      <c r="R323" s="93"/>
      <c r="S323" s="93"/>
      <c r="T323" s="6"/>
      <c r="U323" s="6"/>
      <c r="V323" s="6"/>
      <c r="W323" s="6"/>
    </row>
    <row r="324" spans="2:23" x14ac:dyDescent="0.25">
      <c r="B324" s="96"/>
      <c r="C324" s="96"/>
      <c r="H324" s="87"/>
      <c r="I324" s="87"/>
      <c r="J324" s="88"/>
      <c r="K324" s="89"/>
      <c r="M324" s="90"/>
      <c r="N324" s="92" t="s">
        <v>222</v>
      </c>
      <c r="O324" s="87"/>
      <c r="P324" s="152">
        <f>+R315</f>
        <v>-668496.77310741111</v>
      </c>
      <c r="Q324" s="150" t="s">
        <v>227</v>
      </c>
      <c r="R324" s="93"/>
      <c r="S324" s="93"/>
      <c r="T324" s="6"/>
      <c r="U324" s="6"/>
      <c r="V324" s="6"/>
      <c r="W324" s="6"/>
    </row>
    <row r="325" spans="2:23" x14ac:dyDescent="0.25">
      <c r="B325" s="96"/>
      <c r="C325" s="96"/>
      <c r="H325" s="87"/>
      <c r="I325" s="87"/>
      <c r="J325" s="88"/>
      <c r="K325" s="89"/>
      <c r="M325" s="90"/>
      <c r="N325" s="94"/>
      <c r="O325" s="87"/>
      <c r="P325" s="93"/>
      <c r="Q325" s="93"/>
      <c r="R325" s="93"/>
      <c r="S325" s="93"/>
      <c r="T325" s="6"/>
      <c r="U325" s="6"/>
      <c r="V325" s="6"/>
      <c r="W325" s="6"/>
    </row>
    <row r="326" spans="2:23" x14ac:dyDescent="0.25">
      <c r="B326" s="96"/>
      <c r="C326" s="96"/>
      <c r="H326" s="87"/>
      <c r="I326" s="87"/>
      <c r="J326" s="88"/>
      <c r="K326" s="89"/>
      <c r="M326" s="90"/>
      <c r="N326" s="92" t="s">
        <v>223</v>
      </c>
      <c r="O326" s="87"/>
      <c r="P326" s="93">
        <f>SUM(P320:P325)</f>
        <v>-217237.26468445512</v>
      </c>
      <c r="Q326" s="93"/>
      <c r="R326" s="93"/>
      <c r="S326" s="93"/>
      <c r="T326" s="6"/>
      <c r="U326" s="6"/>
      <c r="V326" s="6"/>
      <c r="W326" s="6"/>
    </row>
    <row r="327" spans="2:23" x14ac:dyDescent="0.25">
      <c r="B327" s="96"/>
      <c r="C327" s="96"/>
      <c r="N327" s="33"/>
      <c r="O327" s="6"/>
      <c r="P327" s="28"/>
      <c r="Q327" s="28"/>
      <c r="R327" s="28"/>
      <c r="S327" s="28"/>
      <c r="T327" s="6"/>
      <c r="U327" s="6"/>
      <c r="V327" s="6"/>
      <c r="W327" s="6"/>
    </row>
    <row r="328" spans="2:23" x14ac:dyDescent="0.25">
      <c r="B328" s="96"/>
      <c r="C328" s="96"/>
      <c r="N328" s="33"/>
      <c r="O328" s="6"/>
      <c r="P328" s="28"/>
      <c r="Q328" s="28"/>
      <c r="R328" s="28"/>
      <c r="S328" s="28"/>
      <c r="T328" s="6"/>
      <c r="U328" s="6"/>
      <c r="V328" s="6"/>
      <c r="W328" s="6"/>
    </row>
    <row r="329" spans="2:23" x14ac:dyDescent="0.25">
      <c r="B329" s="97"/>
      <c r="C329" s="98"/>
      <c r="F329" s="6"/>
      <c r="L329" s="28"/>
      <c r="N329" s="33"/>
      <c r="O329" s="6"/>
      <c r="P329" s="28"/>
      <c r="Q329" s="28"/>
      <c r="R329" s="28"/>
      <c r="S329" s="28"/>
      <c r="T329" s="6"/>
      <c r="U329" s="6"/>
      <c r="V329" s="6"/>
      <c r="W329" s="6"/>
    </row>
    <row r="330" spans="2:23" x14ac:dyDescent="0.25">
      <c r="B330" s="5" t="s">
        <v>195</v>
      </c>
      <c r="C330" s="4" t="s">
        <v>187</v>
      </c>
      <c r="F330" s="6"/>
      <c r="L330" s="28"/>
      <c r="N330" s="33"/>
      <c r="O330" s="6"/>
      <c r="P330" s="28"/>
      <c r="Q330" s="28"/>
      <c r="R330" s="28"/>
      <c r="S330" s="28"/>
      <c r="T330" s="6"/>
      <c r="U330" s="6"/>
      <c r="V330" s="6"/>
      <c r="W330" s="6"/>
    </row>
    <row r="331" spans="2:23" x14ac:dyDescent="0.25">
      <c r="B331" s="5" t="s">
        <v>188</v>
      </c>
      <c r="C331" s="4" t="s">
        <v>189</v>
      </c>
      <c r="N331" s="33"/>
      <c r="O331" s="6"/>
      <c r="P331" s="28"/>
      <c r="Q331" s="28"/>
      <c r="R331" s="28"/>
      <c r="S331" s="28"/>
      <c r="T331" s="6"/>
      <c r="U331" s="6"/>
      <c r="V331" s="6"/>
      <c r="W331" s="6"/>
    </row>
    <row r="332" spans="2:23" x14ac:dyDescent="0.25">
      <c r="C332" s="4" t="s">
        <v>190</v>
      </c>
      <c r="N332" s="33"/>
      <c r="O332" s="6"/>
      <c r="P332" s="28"/>
      <c r="Q332" s="28"/>
      <c r="R332" s="28"/>
      <c r="S332" s="28"/>
      <c r="T332" s="6"/>
      <c r="U332" s="6"/>
      <c r="V332" s="6"/>
      <c r="W332" s="6"/>
    </row>
    <row r="333" spans="2:23" x14ac:dyDescent="0.25">
      <c r="B333" s="5" t="s">
        <v>198</v>
      </c>
      <c r="C333" s="4" t="s">
        <v>228</v>
      </c>
      <c r="N333" s="33"/>
      <c r="O333" s="6"/>
      <c r="P333" s="28"/>
      <c r="Q333" s="28"/>
      <c r="R333" s="28"/>
      <c r="S333" s="28"/>
      <c r="T333" s="6"/>
      <c r="U333" s="6"/>
      <c r="V333" s="6"/>
      <c r="W333" s="6"/>
    </row>
    <row r="334" spans="2:23" x14ac:dyDescent="0.25">
      <c r="B334" s="96"/>
      <c r="C334" s="96"/>
      <c r="N334" s="33"/>
      <c r="O334" s="6"/>
      <c r="P334" s="28"/>
      <c r="Q334" s="28"/>
      <c r="R334" s="28"/>
      <c r="S334" s="28"/>
      <c r="T334" s="6"/>
      <c r="U334" s="6"/>
      <c r="V334" s="6"/>
      <c r="W334" s="6"/>
    </row>
    <row r="335" spans="2:23" x14ac:dyDescent="0.25">
      <c r="B335" s="96"/>
      <c r="C335" s="96"/>
      <c r="N335" s="33"/>
      <c r="O335" s="6"/>
      <c r="P335" s="28"/>
      <c r="Q335" s="28"/>
      <c r="R335" s="28"/>
      <c r="S335" s="28"/>
      <c r="T335" s="6"/>
      <c r="U335" s="6"/>
      <c r="V335" s="6"/>
      <c r="W335" s="6"/>
    </row>
    <row r="336" spans="2:23" x14ac:dyDescent="0.25">
      <c r="B336" s="96"/>
      <c r="C336" s="96"/>
      <c r="N336" s="33"/>
      <c r="O336" s="6"/>
      <c r="P336" s="28"/>
      <c r="Q336" s="28"/>
      <c r="R336" s="28"/>
      <c r="S336" s="28"/>
      <c r="T336" s="6"/>
      <c r="U336" s="6"/>
      <c r="V336" s="6"/>
      <c r="W336" s="6"/>
    </row>
    <row r="337" spans="2:23" x14ac:dyDescent="0.25">
      <c r="B337" s="96"/>
      <c r="C337" s="96"/>
      <c r="N337" s="33"/>
      <c r="O337" s="6"/>
      <c r="P337" s="28"/>
      <c r="Q337" s="28"/>
      <c r="R337" s="28"/>
      <c r="S337" s="28"/>
      <c r="T337" s="6"/>
      <c r="U337" s="6"/>
      <c r="V337" s="6"/>
      <c r="W337" s="6"/>
    </row>
    <row r="338" spans="2:23" x14ac:dyDescent="0.25">
      <c r="B338" s="96"/>
      <c r="C338" s="96"/>
      <c r="N338" s="33"/>
      <c r="O338" s="6"/>
      <c r="P338" s="28"/>
      <c r="Q338" s="28"/>
      <c r="R338" s="28"/>
      <c r="S338" s="28"/>
      <c r="T338" s="6"/>
      <c r="U338" s="6"/>
      <c r="V338" s="6"/>
      <c r="W338" s="6"/>
    </row>
    <row r="339" spans="2:23" ht="12.75" customHeight="1" x14ac:dyDescent="0.25">
      <c r="B339" s="99"/>
      <c r="C339" s="99"/>
      <c r="N339" s="33"/>
      <c r="O339" s="6"/>
      <c r="P339" s="28"/>
      <c r="Q339" s="28"/>
      <c r="R339" s="28"/>
      <c r="S339" s="28"/>
      <c r="T339" s="6"/>
      <c r="U339" s="6"/>
      <c r="V339" s="6"/>
      <c r="W339" s="6"/>
    </row>
    <row r="340" spans="2:23" x14ac:dyDescent="0.25">
      <c r="B340" s="96"/>
      <c r="C340" s="99"/>
      <c r="N340" s="33"/>
      <c r="O340" s="6"/>
      <c r="P340" s="28"/>
      <c r="Q340" s="28"/>
      <c r="R340" s="28"/>
      <c r="S340" s="28"/>
      <c r="T340" s="6"/>
      <c r="U340" s="6"/>
      <c r="V340" s="6"/>
      <c r="W340" s="6"/>
    </row>
    <row r="341" spans="2:23" x14ac:dyDescent="0.25">
      <c r="N341" s="33"/>
      <c r="O341" s="6"/>
      <c r="P341" s="28"/>
      <c r="Q341" s="28"/>
      <c r="R341" s="28"/>
      <c r="S341" s="28"/>
      <c r="T341" s="6"/>
      <c r="U341" s="6"/>
      <c r="V341" s="6"/>
      <c r="W341" s="6"/>
    </row>
    <row r="342" spans="2:23" x14ac:dyDescent="0.25">
      <c r="N342" s="33"/>
      <c r="O342" s="6"/>
      <c r="P342" s="28"/>
      <c r="Q342" s="28"/>
      <c r="R342" s="28"/>
      <c r="S342" s="28"/>
      <c r="T342" s="6"/>
      <c r="U342" s="6"/>
      <c r="V342" s="6"/>
      <c r="W342" s="6"/>
    </row>
    <row r="343" spans="2:23" x14ac:dyDescent="0.25">
      <c r="N343" s="33"/>
      <c r="O343" s="6"/>
      <c r="P343" s="28"/>
      <c r="Q343" s="28"/>
      <c r="R343" s="28"/>
      <c r="S343" s="28"/>
      <c r="T343" s="6"/>
      <c r="U343" s="6"/>
      <c r="V343" s="6"/>
      <c r="W343" s="6"/>
    </row>
    <row r="344" spans="2:23" x14ac:dyDescent="0.25">
      <c r="N344" s="33"/>
      <c r="O344" s="6"/>
      <c r="P344" s="28"/>
      <c r="Q344" s="28"/>
      <c r="R344" s="28"/>
      <c r="S344" s="28"/>
      <c r="T344" s="6"/>
      <c r="U344" s="6"/>
      <c r="V344" s="6"/>
      <c r="W344" s="6"/>
    </row>
    <row r="345" spans="2:23" x14ac:dyDescent="0.25">
      <c r="N345" s="33"/>
      <c r="O345" s="6"/>
      <c r="P345" s="28"/>
      <c r="Q345" s="28"/>
      <c r="R345" s="28"/>
      <c r="S345" s="28"/>
      <c r="T345" s="6"/>
      <c r="U345" s="6"/>
      <c r="V345" s="6"/>
      <c r="W345" s="6"/>
    </row>
    <row r="346" spans="2:23" x14ac:dyDescent="0.25">
      <c r="N346" s="33"/>
      <c r="O346" s="6"/>
      <c r="P346" s="28"/>
      <c r="Q346" s="28"/>
      <c r="R346" s="28"/>
      <c r="S346" s="28"/>
      <c r="T346" s="6"/>
      <c r="U346" s="6"/>
      <c r="V346" s="6"/>
      <c r="W346" s="6"/>
    </row>
    <row r="347" spans="2:23" x14ac:dyDescent="0.25">
      <c r="N347" s="33"/>
      <c r="O347" s="6"/>
      <c r="P347" s="28"/>
      <c r="Q347" s="28"/>
      <c r="R347" s="28"/>
      <c r="S347" s="28"/>
      <c r="T347" s="6"/>
      <c r="U347" s="6"/>
      <c r="V347" s="6"/>
      <c r="W347" s="6"/>
    </row>
    <row r="348" spans="2:23" x14ac:dyDescent="0.25">
      <c r="N348" s="33"/>
      <c r="O348" s="6"/>
      <c r="P348" s="28"/>
      <c r="Q348" s="28"/>
      <c r="R348" s="28"/>
      <c r="S348" s="28"/>
      <c r="T348" s="6"/>
      <c r="U348" s="6"/>
      <c r="V348" s="6"/>
      <c r="W348" s="6"/>
    </row>
    <row r="349" spans="2:23" x14ac:dyDescent="0.25">
      <c r="N349" s="33"/>
      <c r="O349" s="6"/>
      <c r="P349" s="28"/>
      <c r="Q349" s="28"/>
      <c r="R349" s="28"/>
      <c r="S349" s="28"/>
      <c r="T349" s="6"/>
      <c r="U349" s="6"/>
      <c r="V349" s="6"/>
      <c r="W349" s="6"/>
    </row>
    <row r="350" spans="2:23" x14ac:dyDescent="0.25">
      <c r="N350" s="33"/>
      <c r="O350" s="6"/>
      <c r="P350" s="28"/>
      <c r="Q350" s="28"/>
      <c r="R350" s="28"/>
      <c r="S350" s="28"/>
      <c r="T350" s="6"/>
      <c r="U350" s="6"/>
      <c r="V350" s="6"/>
      <c r="W350" s="6"/>
    </row>
    <row r="351" spans="2:23" x14ac:dyDescent="0.25">
      <c r="N351" s="33"/>
      <c r="O351" s="6"/>
      <c r="P351" s="28"/>
      <c r="Q351" s="28"/>
      <c r="R351" s="28"/>
      <c r="S351" s="28"/>
      <c r="T351" s="6"/>
      <c r="U351" s="6"/>
      <c r="V351" s="6"/>
      <c r="W351" s="6"/>
    </row>
    <row r="352" spans="2:23" x14ac:dyDescent="0.25">
      <c r="N352" s="33"/>
      <c r="O352" s="6"/>
      <c r="P352" s="28"/>
      <c r="Q352" s="28"/>
      <c r="R352" s="28"/>
      <c r="S352" s="28"/>
      <c r="T352" s="6"/>
      <c r="U352" s="6"/>
      <c r="V352" s="6"/>
      <c r="W352" s="6"/>
    </row>
    <row r="353" spans="14:23" x14ac:dyDescent="0.25">
      <c r="N353" s="33"/>
      <c r="O353" s="6"/>
      <c r="P353" s="28"/>
      <c r="Q353" s="28"/>
      <c r="R353" s="28"/>
      <c r="S353" s="28"/>
      <c r="T353" s="6"/>
      <c r="U353" s="6"/>
      <c r="V353" s="6"/>
      <c r="W353" s="6"/>
    </row>
    <row r="354" spans="14:23" x14ac:dyDescent="0.25">
      <c r="N354" s="33"/>
      <c r="O354" s="6"/>
      <c r="P354" s="28"/>
      <c r="Q354" s="28"/>
      <c r="R354" s="28"/>
      <c r="S354" s="28"/>
      <c r="T354" s="6"/>
      <c r="U354" s="6"/>
      <c r="V354" s="6"/>
      <c r="W354" s="6"/>
    </row>
    <row r="355" spans="14:23" x14ac:dyDescent="0.25">
      <c r="N355" s="33"/>
      <c r="O355" s="6"/>
      <c r="P355" s="28"/>
      <c r="Q355" s="28"/>
      <c r="R355" s="28"/>
      <c r="S355" s="28"/>
      <c r="T355" s="6"/>
      <c r="U355" s="6"/>
      <c r="V355" s="6"/>
      <c r="W355" s="6"/>
    </row>
    <row r="356" spans="14:23" x14ac:dyDescent="0.25">
      <c r="N356" s="33"/>
      <c r="O356" s="6"/>
      <c r="P356" s="28"/>
      <c r="Q356" s="28"/>
      <c r="R356" s="28"/>
      <c r="S356" s="28"/>
      <c r="T356" s="6"/>
      <c r="U356" s="6"/>
      <c r="V356" s="6"/>
      <c r="W356" s="6"/>
    </row>
    <row r="357" spans="14:23" x14ac:dyDescent="0.25">
      <c r="N357" s="33"/>
      <c r="O357" s="6"/>
      <c r="P357" s="28"/>
      <c r="Q357" s="28"/>
      <c r="R357" s="28"/>
      <c r="S357" s="28"/>
      <c r="T357" s="6"/>
      <c r="U357" s="6"/>
      <c r="V357" s="6"/>
      <c r="W357" s="6"/>
    </row>
    <row r="358" spans="14:23" ht="12.75" customHeight="1" x14ac:dyDescent="0.25">
      <c r="N358" s="33"/>
      <c r="O358" s="6"/>
      <c r="P358" s="28"/>
      <c r="Q358" s="28"/>
      <c r="R358" s="28"/>
      <c r="S358" s="28"/>
      <c r="T358" s="6"/>
      <c r="U358" s="6"/>
      <c r="V358" s="6"/>
      <c r="W358" s="6"/>
    </row>
    <row r="359" spans="14:23" x14ac:dyDescent="0.25">
      <c r="N359" s="33"/>
      <c r="O359" s="6"/>
      <c r="P359" s="28"/>
      <c r="Q359" s="28"/>
      <c r="R359" s="28"/>
      <c r="S359" s="28"/>
      <c r="T359" s="6"/>
      <c r="U359" s="6"/>
      <c r="V359" s="6"/>
      <c r="W359" s="6"/>
    </row>
    <row r="360" spans="14:23" x14ac:dyDescent="0.25">
      <c r="N360" s="33"/>
      <c r="O360" s="6"/>
      <c r="P360" s="28"/>
      <c r="Q360" s="28"/>
      <c r="R360" s="28"/>
      <c r="S360" s="28"/>
      <c r="T360" s="6"/>
      <c r="U360" s="6"/>
      <c r="V360" s="6"/>
      <c r="W360" s="6"/>
    </row>
    <row r="361" spans="14:23" x14ac:dyDescent="0.25">
      <c r="N361" s="33"/>
      <c r="O361" s="6"/>
      <c r="P361" s="28"/>
      <c r="Q361" s="28"/>
      <c r="R361" s="28"/>
      <c r="S361" s="28"/>
      <c r="T361" s="6"/>
      <c r="U361" s="6"/>
      <c r="V361" s="6"/>
      <c r="W361" s="6"/>
    </row>
    <row r="362" spans="14:23" x14ac:dyDescent="0.25">
      <c r="N362" s="33"/>
      <c r="O362" s="6"/>
      <c r="P362" s="28"/>
      <c r="Q362" s="28"/>
      <c r="R362" s="28"/>
      <c r="S362" s="28"/>
      <c r="T362" s="6"/>
      <c r="U362" s="6"/>
      <c r="V362" s="6"/>
      <c r="W362" s="6"/>
    </row>
    <row r="363" spans="14:23" x14ac:dyDescent="0.25">
      <c r="N363" s="33"/>
      <c r="O363" s="6"/>
      <c r="P363" s="28"/>
      <c r="Q363" s="28"/>
      <c r="R363" s="28"/>
      <c r="S363" s="28"/>
      <c r="T363" s="6"/>
      <c r="U363" s="6"/>
      <c r="V363" s="6"/>
      <c r="W363" s="6"/>
    </row>
    <row r="364" spans="14:23" x14ac:dyDescent="0.25">
      <c r="N364" s="33"/>
      <c r="O364" s="6"/>
      <c r="P364" s="28"/>
      <c r="Q364" s="28"/>
      <c r="R364" s="28"/>
      <c r="S364" s="28"/>
      <c r="T364" s="6"/>
      <c r="U364" s="6"/>
      <c r="V364" s="6"/>
      <c r="W364" s="6"/>
    </row>
    <row r="365" spans="14:23" x14ac:dyDescent="0.25">
      <c r="N365" s="33"/>
      <c r="O365" s="6"/>
      <c r="P365" s="28"/>
      <c r="Q365" s="28"/>
      <c r="R365" s="28"/>
      <c r="S365" s="28"/>
      <c r="T365" s="6"/>
      <c r="U365" s="6"/>
      <c r="V365" s="6"/>
      <c r="W365" s="6"/>
    </row>
    <row r="366" spans="14:23" x14ac:dyDescent="0.25">
      <c r="N366" s="33"/>
      <c r="O366" s="6"/>
      <c r="P366" s="28"/>
      <c r="Q366" s="28"/>
      <c r="R366" s="28"/>
      <c r="S366" s="28"/>
      <c r="T366" s="6"/>
      <c r="U366" s="6"/>
      <c r="V366" s="6"/>
      <c r="W366" s="6"/>
    </row>
    <row r="367" spans="14:23" x14ac:dyDescent="0.25">
      <c r="N367" s="33"/>
      <c r="O367" s="6"/>
      <c r="P367" s="28"/>
      <c r="Q367" s="28"/>
      <c r="R367" s="28"/>
      <c r="S367" s="28"/>
      <c r="T367" s="6"/>
      <c r="U367" s="6"/>
      <c r="V367" s="6"/>
      <c r="W367" s="6"/>
    </row>
    <row r="368" spans="14:23" x14ac:dyDescent="0.25">
      <c r="N368" s="33"/>
      <c r="O368" s="6"/>
      <c r="P368" s="28"/>
      <c r="Q368" s="28"/>
      <c r="R368" s="28"/>
      <c r="S368" s="28"/>
      <c r="T368" s="6"/>
      <c r="U368" s="6"/>
      <c r="V368" s="6"/>
      <c r="W368" s="6"/>
    </row>
    <row r="369" spans="14:23" ht="12.75" customHeight="1" x14ac:dyDescent="0.25">
      <c r="N369" s="33"/>
      <c r="O369" s="6"/>
      <c r="P369" s="28"/>
      <c r="Q369" s="28"/>
      <c r="R369" s="28"/>
      <c r="S369" s="28"/>
      <c r="T369" s="6"/>
      <c r="U369" s="6"/>
      <c r="V369" s="6"/>
      <c r="W369" s="6"/>
    </row>
    <row r="370" spans="14:23" x14ac:dyDescent="0.25">
      <c r="N370" s="33"/>
      <c r="O370" s="6"/>
      <c r="P370" s="28"/>
      <c r="Q370" s="28"/>
      <c r="R370" s="28"/>
      <c r="S370" s="28"/>
      <c r="T370" s="6"/>
      <c r="U370" s="6"/>
      <c r="V370" s="6"/>
      <c r="W370" s="6"/>
    </row>
    <row r="371" spans="14:23" x14ac:dyDescent="0.25">
      <c r="N371" s="33"/>
      <c r="O371" s="6"/>
      <c r="P371" s="28"/>
      <c r="Q371" s="28"/>
      <c r="R371" s="28"/>
      <c r="S371" s="28"/>
      <c r="T371" s="6"/>
      <c r="U371" s="6"/>
      <c r="V371" s="6"/>
      <c r="W371" s="6"/>
    </row>
    <row r="372" spans="14:23" x14ac:dyDescent="0.25">
      <c r="N372" s="33"/>
      <c r="O372" s="6"/>
      <c r="P372" s="28"/>
      <c r="Q372" s="28"/>
      <c r="R372" s="28"/>
      <c r="S372" s="28"/>
      <c r="T372" s="6"/>
      <c r="U372" s="6"/>
      <c r="V372" s="6"/>
      <c r="W372" s="6"/>
    </row>
    <row r="373" spans="14:23" x14ac:dyDescent="0.25">
      <c r="N373" s="33"/>
      <c r="O373" s="6"/>
      <c r="P373" s="28"/>
      <c r="Q373" s="28"/>
      <c r="R373" s="28"/>
      <c r="S373" s="28"/>
      <c r="T373" s="6"/>
      <c r="U373" s="6"/>
      <c r="V373" s="6"/>
      <c r="W373" s="6"/>
    </row>
    <row r="374" spans="14:23" x14ac:dyDescent="0.25">
      <c r="N374" s="33"/>
      <c r="O374" s="6"/>
      <c r="P374" s="28"/>
      <c r="Q374" s="28"/>
      <c r="R374" s="28"/>
      <c r="S374" s="28"/>
      <c r="T374" s="6"/>
      <c r="U374" s="6"/>
      <c r="V374" s="6"/>
      <c r="W374" s="6"/>
    </row>
    <row r="375" spans="14:23" x14ac:dyDescent="0.25">
      <c r="N375" s="33"/>
      <c r="O375" s="6"/>
      <c r="P375" s="28"/>
      <c r="Q375" s="28"/>
      <c r="R375" s="28"/>
      <c r="S375" s="28"/>
      <c r="T375" s="6"/>
      <c r="U375" s="6"/>
      <c r="V375" s="6"/>
      <c r="W375" s="6"/>
    </row>
    <row r="376" spans="14:23" x14ac:dyDescent="0.25">
      <c r="N376" s="33"/>
      <c r="O376" s="6"/>
      <c r="P376" s="28"/>
      <c r="Q376" s="28"/>
      <c r="R376" s="28"/>
      <c r="S376" s="28"/>
      <c r="T376" s="6"/>
      <c r="U376" s="6"/>
      <c r="V376" s="6"/>
      <c r="W376" s="6"/>
    </row>
    <row r="377" spans="14:23" x14ac:dyDescent="0.25">
      <c r="N377" s="33"/>
      <c r="O377" s="6"/>
      <c r="P377" s="28"/>
      <c r="Q377" s="28"/>
      <c r="R377" s="28"/>
      <c r="S377" s="28"/>
      <c r="T377" s="6"/>
      <c r="U377" s="6"/>
      <c r="V377" s="6"/>
      <c r="W377" s="6"/>
    </row>
    <row r="378" spans="14:23" x14ac:dyDescent="0.25">
      <c r="N378" s="33"/>
      <c r="O378" s="6"/>
      <c r="P378" s="28"/>
      <c r="Q378" s="28"/>
      <c r="R378" s="28"/>
      <c r="S378" s="28"/>
      <c r="T378" s="6"/>
      <c r="U378" s="6"/>
      <c r="V378" s="6"/>
      <c r="W378" s="6"/>
    </row>
    <row r="379" spans="14:23" x14ac:dyDescent="0.25">
      <c r="N379" s="33"/>
      <c r="O379" s="6"/>
      <c r="P379" s="28"/>
      <c r="Q379" s="28"/>
      <c r="R379" s="28"/>
      <c r="S379" s="28"/>
      <c r="T379" s="6"/>
      <c r="U379" s="6"/>
      <c r="V379" s="6"/>
      <c r="W379" s="6"/>
    </row>
    <row r="380" spans="14:23" x14ac:dyDescent="0.25">
      <c r="N380" s="33"/>
      <c r="O380" s="6"/>
      <c r="P380" s="28"/>
      <c r="Q380" s="28"/>
      <c r="R380" s="28"/>
      <c r="S380" s="28"/>
      <c r="T380" s="6"/>
      <c r="U380" s="6"/>
      <c r="V380" s="6"/>
      <c r="W380" s="6"/>
    </row>
    <row r="381" spans="14:23" x14ac:dyDescent="0.25">
      <c r="N381" s="33"/>
      <c r="O381" s="6"/>
      <c r="P381" s="28"/>
      <c r="Q381" s="28"/>
      <c r="R381" s="28"/>
      <c r="S381" s="28"/>
      <c r="T381" s="6"/>
      <c r="U381" s="6"/>
      <c r="V381" s="6"/>
      <c r="W381" s="6"/>
    </row>
    <row r="382" spans="14:23" x14ac:dyDescent="0.25">
      <c r="N382" s="33"/>
      <c r="O382" s="6"/>
      <c r="P382" s="28"/>
      <c r="Q382" s="28"/>
      <c r="R382" s="28"/>
      <c r="S382" s="28"/>
      <c r="T382" s="6"/>
      <c r="U382" s="6"/>
      <c r="V382" s="6"/>
      <c r="W382" s="6"/>
    </row>
    <row r="383" spans="14:23" x14ac:dyDescent="0.25">
      <c r="N383" s="33"/>
      <c r="O383" s="6"/>
      <c r="P383" s="42"/>
      <c r="Q383" s="42"/>
      <c r="R383" s="42"/>
      <c r="S383" s="42"/>
      <c r="T383" s="6"/>
      <c r="U383" s="6"/>
      <c r="V383" s="6"/>
      <c r="W383" s="6"/>
    </row>
    <row r="384" spans="14:23" x14ac:dyDescent="0.25">
      <c r="N384" s="33"/>
      <c r="O384" s="6"/>
      <c r="P384" s="42"/>
      <c r="Q384" s="42"/>
      <c r="R384" s="42"/>
      <c r="S384" s="42"/>
      <c r="T384" s="6"/>
      <c r="U384" s="6"/>
      <c r="V384" s="6"/>
      <c r="W384" s="6"/>
    </row>
    <row r="385" spans="14:23" x14ac:dyDescent="0.25">
      <c r="N385" s="33"/>
      <c r="O385" s="6"/>
      <c r="P385" s="42"/>
      <c r="Q385" s="42"/>
      <c r="R385" s="42"/>
      <c r="S385" s="42"/>
      <c r="T385" s="6"/>
      <c r="U385" s="6"/>
      <c r="V385" s="6"/>
      <c r="W385" s="6"/>
    </row>
    <row r="386" spans="14:23" x14ac:dyDescent="0.25">
      <c r="N386" s="33"/>
      <c r="O386" s="6"/>
      <c r="P386" s="42"/>
      <c r="Q386" s="42"/>
      <c r="R386" s="42"/>
      <c r="S386" s="42"/>
      <c r="T386" s="6"/>
      <c r="U386" s="6"/>
      <c r="V386" s="6"/>
      <c r="W386" s="6"/>
    </row>
    <row r="387" spans="14:23" x14ac:dyDescent="0.25">
      <c r="N387" s="33"/>
      <c r="O387" s="6"/>
      <c r="P387" s="42"/>
      <c r="Q387" s="42"/>
      <c r="R387" s="42"/>
      <c r="S387" s="42"/>
      <c r="T387" s="6"/>
      <c r="U387" s="6"/>
      <c r="V387" s="6"/>
      <c r="W387" s="6"/>
    </row>
    <row r="388" spans="14:23" x14ac:dyDescent="0.25">
      <c r="N388" s="33"/>
      <c r="O388" s="6"/>
      <c r="P388" s="42"/>
      <c r="Q388" s="42"/>
      <c r="R388" s="42"/>
      <c r="S388" s="42"/>
      <c r="T388" s="6"/>
      <c r="U388" s="6"/>
      <c r="V388" s="6"/>
      <c r="W388" s="6"/>
    </row>
    <row r="389" spans="14:23" x14ac:dyDescent="0.25">
      <c r="N389" s="33"/>
      <c r="O389" s="6"/>
      <c r="P389" s="42"/>
      <c r="Q389" s="42"/>
      <c r="R389" s="42"/>
      <c r="S389" s="42"/>
      <c r="T389" s="6"/>
      <c r="U389" s="6"/>
      <c r="V389" s="6"/>
      <c r="W389" s="6"/>
    </row>
    <row r="390" spans="14:23" x14ac:dyDescent="0.25">
      <c r="N390" s="33"/>
      <c r="O390" s="6"/>
      <c r="P390" s="42"/>
      <c r="Q390" s="42"/>
      <c r="R390" s="42"/>
      <c r="S390" s="42"/>
      <c r="T390" s="6"/>
      <c r="U390" s="6"/>
      <c r="V390" s="6"/>
      <c r="W390" s="6"/>
    </row>
    <row r="391" spans="14:23" x14ac:dyDescent="0.25">
      <c r="N391" s="33"/>
      <c r="O391" s="6"/>
      <c r="P391" s="42"/>
      <c r="Q391" s="42"/>
      <c r="R391" s="42"/>
      <c r="S391" s="42"/>
      <c r="T391" s="6"/>
      <c r="U391" s="6"/>
      <c r="V391" s="6"/>
      <c r="W391" s="6"/>
    </row>
    <row r="392" spans="14:23" x14ac:dyDescent="0.25">
      <c r="N392" s="33"/>
      <c r="O392" s="6"/>
      <c r="P392" s="42"/>
      <c r="Q392" s="42"/>
      <c r="R392" s="42"/>
      <c r="S392" s="42"/>
      <c r="T392" s="6"/>
      <c r="U392" s="6"/>
      <c r="V392" s="6"/>
      <c r="W392" s="6"/>
    </row>
    <row r="393" spans="14:23" x14ac:dyDescent="0.25">
      <c r="N393" s="33"/>
      <c r="O393" s="6"/>
      <c r="P393" s="42"/>
      <c r="Q393" s="42"/>
      <c r="R393" s="42"/>
      <c r="S393" s="42"/>
      <c r="T393" s="6"/>
      <c r="U393" s="6"/>
      <c r="V393" s="6"/>
      <c r="W393" s="6"/>
    </row>
    <row r="394" spans="14:23" x14ac:dyDescent="0.25">
      <c r="N394" s="33"/>
      <c r="O394" s="6"/>
      <c r="P394" s="42"/>
      <c r="Q394" s="42"/>
      <c r="R394" s="42"/>
      <c r="S394" s="42"/>
      <c r="T394" s="6"/>
      <c r="U394" s="6"/>
      <c r="V394" s="6"/>
      <c r="W394" s="6"/>
    </row>
    <row r="395" spans="14:23" x14ac:dyDescent="0.25">
      <c r="N395" s="33"/>
      <c r="O395" s="6"/>
      <c r="P395" s="42"/>
      <c r="Q395" s="42"/>
      <c r="R395" s="42"/>
      <c r="S395" s="42"/>
      <c r="T395" s="6"/>
      <c r="U395" s="6"/>
      <c r="V395" s="6"/>
      <c r="W395" s="6"/>
    </row>
    <row r="396" spans="14:23" x14ac:dyDescent="0.25">
      <c r="N396" s="33"/>
      <c r="O396" s="6"/>
      <c r="P396" s="7"/>
      <c r="Q396" s="7"/>
      <c r="R396" s="7"/>
      <c r="S396" s="7"/>
      <c r="T396" s="6"/>
      <c r="U396" s="6"/>
      <c r="V396" s="6"/>
      <c r="W396" s="6"/>
    </row>
    <row r="397" spans="14:23" x14ac:dyDescent="0.25">
      <c r="N397" s="33"/>
      <c r="O397" s="6"/>
      <c r="P397" s="7"/>
      <c r="Q397" s="7"/>
      <c r="R397" s="7"/>
      <c r="S397" s="7"/>
      <c r="T397" s="6"/>
      <c r="U397" s="6"/>
      <c r="V397" s="6"/>
      <c r="W397" s="6"/>
    </row>
    <row r="398" spans="14:23" x14ac:dyDescent="0.25">
      <c r="N398" s="33"/>
      <c r="O398" s="6"/>
      <c r="P398" s="7"/>
      <c r="Q398" s="7"/>
      <c r="R398" s="7"/>
      <c r="S398" s="7"/>
      <c r="T398" s="6"/>
      <c r="U398" s="6"/>
      <c r="V398" s="6"/>
      <c r="W398" s="6"/>
    </row>
    <row r="399" spans="14:23" x14ac:dyDescent="0.25">
      <c r="N399" s="33"/>
      <c r="O399" s="6"/>
      <c r="P399" s="7"/>
      <c r="Q399" s="7"/>
      <c r="R399" s="7"/>
      <c r="S399" s="7"/>
      <c r="T399" s="6"/>
      <c r="U399" s="6"/>
      <c r="V399" s="6"/>
      <c r="W399" s="6"/>
    </row>
    <row r="400" spans="14:23" x14ac:dyDescent="0.25">
      <c r="N400" s="33"/>
      <c r="P400" s="7"/>
      <c r="Q400" s="7"/>
      <c r="R400" s="7"/>
      <c r="S400" s="7"/>
    </row>
    <row r="401" spans="14:19" x14ac:dyDescent="0.25">
      <c r="N401" s="33"/>
      <c r="P401" s="7"/>
      <c r="Q401" s="7"/>
      <c r="R401" s="7"/>
      <c r="S401" s="7"/>
    </row>
    <row r="402" spans="14:19" x14ac:dyDescent="0.25">
      <c r="N402" s="33"/>
      <c r="P402" s="7"/>
      <c r="Q402" s="7"/>
      <c r="R402" s="7"/>
      <c r="S402" s="7"/>
    </row>
    <row r="403" spans="14:19" x14ac:dyDescent="0.25">
      <c r="N403" s="33"/>
      <c r="P403" s="7"/>
      <c r="Q403" s="7"/>
      <c r="R403" s="7"/>
      <c r="S403" s="7"/>
    </row>
    <row r="404" spans="14:19" x14ac:dyDescent="0.25">
      <c r="N404" s="33"/>
      <c r="P404" s="7"/>
      <c r="Q404" s="7"/>
      <c r="R404" s="7"/>
      <c r="S404" s="7"/>
    </row>
    <row r="405" spans="14:19" x14ac:dyDescent="0.25">
      <c r="N405" s="33"/>
      <c r="P405" s="7"/>
      <c r="Q405" s="7"/>
      <c r="R405" s="7"/>
      <c r="S405" s="7"/>
    </row>
    <row r="406" spans="14:19" x14ac:dyDescent="0.25">
      <c r="N406" s="33"/>
      <c r="P406" s="7"/>
      <c r="Q406" s="7"/>
      <c r="R406" s="7"/>
      <c r="S406" s="7"/>
    </row>
    <row r="407" spans="14:19" x14ac:dyDescent="0.25">
      <c r="N407" s="33"/>
      <c r="P407" s="7"/>
      <c r="Q407" s="7"/>
      <c r="R407" s="7"/>
      <c r="S407" s="7"/>
    </row>
    <row r="408" spans="14:19" x14ac:dyDescent="0.25">
      <c r="N408" s="33"/>
      <c r="P408" s="7"/>
      <c r="Q408" s="7"/>
      <c r="R408" s="7"/>
      <c r="S408" s="7"/>
    </row>
    <row r="409" spans="14:19" x14ac:dyDescent="0.25">
      <c r="N409" s="33"/>
      <c r="P409" s="7"/>
      <c r="Q409" s="7"/>
      <c r="R409" s="7"/>
      <c r="S409" s="7"/>
    </row>
    <row r="410" spans="14:19" x14ac:dyDescent="0.25">
      <c r="N410" s="33"/>
      <c r="P410" s="7"/>
      <c r="Q410" s="7"/>
      <c r="R410" s="7"/>
      <c r="S410" s="7"/>
    </row>
    <row r="411" spans="14:19" x14ac:dyDescent="0.25">
      <c r="N411" s="33"/>
      <c r="P411" s="7"/>
      <c r="Q411" s="7"/>
      <c r="R411" s="7"/>
      <c r="S411" s="7"/>
    </row>
    <row r="412" spans="14:19" x14ac:dyDescent="0.25">
      <c r="N412" s="33"/>
      <c r="P412" s="7"/>
      <c r="Q412" s="7"/>
      <c r="R412" s="7"/>
      <c r="S412" s="7"/>
    </row>
    <row r="413" spans="14:19" x14ac:dyDescent="0.25">
      <c r="N413" s="33"/>
      <c r="P413" s="7"/>
      <c r="Q413" s="7"/>
      <c r="R413" s="7"/>
      <c r="S413" s="7"/>
    </row>
    <row r="414" spans="14:19" x14ac:dyDescent="0.25">
      <c r="N414" s="33"/>
      <c r="P414" s="7"/>
      <c r="Q414" s="7"/>
      <c r="R414" s="7"/>
      <c r="S414" s="7"/>
    </row>
    <row r="415" spans="14:19" x14ac:dyDescent="0.25">
      <c r="N415" s="33"/>
      <c r="P415" s="7"/>
      <c r="Q415" s="7"/>
      <c r="R415" s="7"/>
      <c r="S415" s="7"/>
    </row>
    <row r="416" spans="14:19" x14ac:dyDescent="0.25">
      <c r="N416" s="33"/>
      <c r="P416" s="7"/>
      <c r="Q416" s="7"/>
      <c r="R416" s="7"/>
      <c r="S416" s="7"/>
    </row>
    <row r="417" spans="14:19" x14ac:dyDescent="0.25">
      <c r="N417" s="33"/>
      <c r="P417" s="7"/>
      <c r="Q417" s="7"/>
      <c r="R417" s="7"/>
      <c r="S417" s="7"/>
    </row>
    <row r="418" spans="14:19" x14ac:dyDescent="0.25">
      <c r="N418" s="33"/>
      <c r="P418" s="7"/>
      <c r="Q418" s="7"/>
      <c r="R418" s="7"/>
      <c r="S418" s="7"/>
    </row>
    <row r="419" spans="14:19" x14ac:dyDescent="0.25">
      <c r="N419" s="33"/>
      <c r="P419" s="7"/>
      <c r="Q419" s="7"/>
      <c r="R419" s="7"/>
      <c r="S419" s="7"/>
    </row>
    <row r="420" spans="14:19" x14ac:dyDescent="0.25">
      <c r="N420" s="33"/>
      <c r="P420" s="7"/>
      <c r="Q420" s="7"/>
      <c r="R420" s="7"/>
      <c r="S420" s="7"/>
    </row>
    <row r="421" spans="14:19" x14ac:dyDescent="0.25">
      <c r="N421" s="33"/>
      <c r="P421" s="7"/>
      <c r="Q421" s="7"/>
      <c r="R421" s="7"/>
      <c r="S421" s="7"/>
    </row>
    <row r="422" spans="14:19" x14ac:dyDescent="0.25">
      <c r="N422" s="33"/>
      <c r="P422" s="7"/>
      <c r="Q422" s="7"/>
      <c r="R422" s="7"/>
      <c r="S422" s="7"/>
    </row>
    <row r="423" spans="14:19" x14ac:dyDescent="0.25">
      <c r="N423" s="33"/>
      <c r="P423" s="7"/>
      <c r="Q423" s="7"/>
      <c r="R423" s="7"/>
      <c r="S423" s="7"/>
    </row>
    <row r="424" spans="14:19" x14ac:dyDescent="0.25">
      <c r="N424" s="33"/>
      <c r="P424" s="7"/>
      <c r="Q424" s="7"/>
      <c r="R424" s="7"/>
      <c r="S424" s="7"/>
    </row>
    <row r="425" spans="14:19" x14ac:dyDescent="0.25">
      <c r="N425" s="33"/>
      <c r="P425" s="7"/>
      <c r="Q425" s="7"/>
      <c r="R425" s="7"/>
      <c r="S425" s="7"/>
    </row>
    <row r="426" spans="14:19" x14ac:dyDescent="0.25">
      <c r="N426" s="33"/>
      <c r="P426" s="7"/>
      <c r="Q426" s="7"/>
      <c r="R426" s="7"/>
      <c r="S426" s="7"/>
    </row>
    <row r="427" spans="14:19" x14ac:dyDescent="0.25">
      <c r="N427" s="33"/>
      <c r="P427" s="7"/>
      <c r="Q427" s="7"/>
      <c r="R427" s="7"/>
      <c r="S427" s="7"/>
    </row>
    <row r="428" spans="14:19" x14ac:dyDescent="0.25">
      <c r="N428" s="33"/>
      <c r="P428" s="7"/>
      <c r="Q428" s="7"/>
      <c r="R428" s="7"/>
      <c r="S428" s="7"/>
    </row>
    <row r="429" spans="14:19" x14ac:dyDescent="0.25">
      <c r="N429" s="33"/>
      <c r="P429" s="7"/>
      <c r="Q429" s="7"/>
      <c r="R429" s="7"/>
      <c r="S429" s="7"/>
    </row>
    <row r="430" spans="14:19" x14ac:dyDescent="0.25">
      <c r="N430" s="33"/>
      <c r="P430" s="7"/>
      <c r="Q430" s="7"/>
      <c r="R430" s="7"/>
      <c r="S430" s="7"/>
    </row>
    <row r="431" spans="14:19" x14ac:dyDescent="0.25">
      <c r="N431" s="33"/>
      <c r="P431" s="7"/>
      <c r="Q431" s="7"/>
      <c r="R431" s="7"/>
      <c r="S431" s="7"/>
    </row>
    <row r="432" spans="14:19" x14ac:dyDescent="0.25">
      <c r="N432" s="33"/>
      <c r="P432" s="7"/>
      <c r="Q432" s="7"/>
      <c r="R432" s="7"/>
      <c r="S432" s="7"/>
    </row>
    <row r="433" spans="14:19" x14ac:dyDescent="0.25">
      <c r="N433" s="33"/>
      <c r="P433" s="7"/>
      <c r="Q433" s="7"/>
      <c r="R433" s="7"/>
      <c r="S433" s="7"/>
    </row>
    <row r="434" spans="14:19" x14ac:dyDescent="0.25">
      <c r="N434" s="33"/>
      <c r="P434" s="7"/>
      <c r="Q434" s="7"/>
      <c r="R434" s="7"/>
      <c r="S434" s="7"/>
    </row>
    <row r="435" spans="14:19" x14ac:dyDescent="0.25">
      <c r="N435" s="33"/>
      <c r="P435" s="7"/>
      <c r="Q435" s="7"/>
      <c r="R435" s="7"/>
      <c r="S435" s="7"/>
    </row>
    <row r="436" spans="14:19" x14ac:dyDescent="0.25">
      <c r="N436" s="33"/>
      <c r="P436" s="7"/>
      <c r="Q436" s="7"/>
      <c r="R436" s="7"/>
      <c r="S436" s="7"/>
    </row>
    <row r="437" spans="14:19" x14ac:dyDescent="0.25">
      <c r="N437" s="33"/>
      <c r="P437" s="7"/>
      <c r="Q437" s="7"/>
      <c r="R437" s="7"/>
      <c r="S437" s="7"/>
    </row>
    <row r="438" spans="14:19" x14ac:dyDescent="0.25">
      <c r="N438" s="33"/>
      <c r="P438" s="7"/>
      <c r="Q438" s="7"/>
      <c r="R438" s="7"/>
      <c r="S438" s="7"/>
    </row>
    <row r="439" spans="14:19" x14ac:dyDescent="0.25">
      <c r="N439" s="33"/>
      <c r="P439" s="7"/>
      <c r="Q439" s="7"/>
      <c r="R439" s="7"/>
      <c r="S439" s="7"/>
    </row>
    <row r="440" spans="14:19" x14ac:dyDescent="0.25">
      <c r="N440" s="33"/>
      <c r="P440" s="7"/>
      <c r="Q440" s="7"/>
      <c r="R440" s="7"/>
      <c r="S440" s="7"/>
    </row>
    <row r="441" spans="14:19" x14ac:dyDescent="0.25">
      <c r="N441" s="33"/>
      <c r="P441" s="7"/>
      <c r="Q441" s="7"/>
      <c r="R441" s="7"/>
      <c r="S441" s="7"/>
    </row>
    <row r="442" spans="14:19" x14ac:dyDescent="0.25">
      <c r="N442" s="33"/>
      <c r="P442" s="7"/>
      <c r="Q442" s="7"/>
      <c r="R442" s="7"/>
      <c r="S442" s="7"/>
    </row>
    <row r="443" spans="14:19" x14ac:dyDescent="0.25">
      <c r="N443" s="33"/>
      <c r="P443" s="7"/>
      <c r="Q443" s="7"/>
      <c r="R443" s="7"/>
      <c r="S443" s="7"/>
    </row>
    <row r="444" spans="14:19" x14ac:dyDescent="0.25">
      <c r="N444" s="33"/>
      <c r="P444" s="7"/>
      <c r="Q444" s="7"/>
      <c r="R444" s="7"/>
      <c r="S444" s="7"/>
    </row>
    <row r="445" spans="14:19" x14ac:dyDescent="0.25">
      <c r="N445" s="33"/>
      <c r="P445" s="7"/>
      <c r="Q445" s="7"/>
      <c r="R445" s="7"/>
      <c r="S445" s="7"/>
    </row>
    <row r="446" spans="14:19" x14ac:dyDescent="0.25">
      <c r="N446" s="33"/>
      <c r="P446" s="7"/>
      <c r="Q446" s="7"/>
      <c r="R446" s="7"/>
      <c r="S446" s="7"/>
    </row>
    <row r="447" spans="14:19" x14ac:dyDescent="0.25">
      <c r="N447" s="33"/>
      <c r="P447" s="7"/>
      <c r="Q447" s="7"/>
      <c r="R447" s="7"/>
      <c r="S447" s="7"/>
    </row>
    <row r="448" spans="14:19" x14ac:dyDescent="0.25">
      <c r="N448" s="33"/>
      <c r="P448" s="7"/>
      <c r="Q448" s="7"/>
      <c r="R448" s="7"/>
      <c r="S448" s="7"/>
    </row>
    <row r="449" spans="14:19" x14ac:dyDescent="0.25">
      <c r="N449" s="33"/>
      <c r="P449" s="7"/>
      <c r="Q449" s="7"/>
      <c r="R449" s="7"/>
      <c r="S449" s="7"/>
    </row>
    <row r="450" spans="14:19" x14ac:dyDescent="0.25">
      <c r="N450" s="33"/>
      <c r="P450" s="7"/>
      <c r="Q450" s="7"/>
      <c r="R450" s="7"/>
      <c r="S450" s="7"/>
    </row>
    <row r="451" spans="14:19" x14ac:dyDescent="0.25">
      <c r="N451" s="33"/>
      <c r="P451" s="7"/>
      <c r="Q451" s="7"/>
      <c r="R451" s="7"/>
      <c r="S451" s="7"/>
    </row>
    <row r="452" spans="14:19" x14ac:dyDescent="0.25">
      <c r="N452" s="33"/>
      <c r="P452" s="7"/>
      <c r="Q452" s="7"/>
      <c r="R452" s="7"/>
      <c r="S452" s="7"/>
    </row>
    <row r="453" spans="14:19" x14ac:dyDescent="0.25">
      <c r="N453" s="33"/>
      <c r="P453" s="7"/>
      <c r="Q453" s="7"/>
      <c r="R453" s="7"/>
      <c r="S453" s="7"/>
    </row>
    <row r="454" spans="14:19" x14ac:dyDescent="0.25">
      <c r="P454" s="7"/>
      <c r="Q454" s="7"/>
      <c r="R454" s="7"/>
      <c r="S454" s="7"/>
    </row>
    <row r="455" spans="14:19" x14ac:dyDescent="0.25">
      <c r="P455" s="7"/>
      <c r="Q455" s="7"/>
      <c r="R455" s="7"/>
      <c r="S455" s="7"/>
    </row>
    <row r="456" spans="14:19" x14ac:dyDescent="0.25">
      <c r="P456" s="7"/>
      <c r="Q456" s="7"/>
      <c r="R456" s="7"/>
      <c r="S456" s="7"/>
    </row>
    <row r="457" spans="14:19" x14ac:dyDescent="0.25">
      <c r="P457" s="7"/>
      <c r="Q457" s="7"/>
      <c r="R457" s="7"/>
      <c r="S457" s="7"/>
    </row>
    <row r="458" spans="14:19" x14ac:dyDescent="0.25">
      <c r="P458" s="7"/>
      <c r="Q458" s="7"/>
      <c r="R458" s="7"/>
      <c r="S458" s="7"/>
    </row>
    <row r="459" spans="14:19" x14ac:dyDescent="0.25">
      <c r="P459" s="7"/>
      <c r="Q459" s="7"/>
      <c r="R459" s="7"/>
      <c r="S459" s="7"/>
    </row>
    <row r="460" spans="14:19" x14ac:dyDescent="0.25">
      <c r="P460" s="7"/>
      <c r="Q460" s="7"/>
      <c r="R460" s="7"/>
      <c r="S460" s="7"/>
    </row>
    <row r="461" spans="14:19" x14ac:dyDescent="0.25">
      <c r="P461" s="7"/>
      <c r="Q461" s="7"/>
      <c r="R461" s="7"/>
      <c r="S461" s="7"/>
    </row>
    <row r="462" spans="14:19" x14ac:dyDescent="0.25">
      <c r="P462" s="7"/>
      <c r="Q462" s="7"/>
      <c r="R462" s="7"/>
      <c r="S462" s="7"/>
    </row>
    <row r="463" spans="14:19" x14ac:dyDescent="0.25">
      <c r="P463" s="7"/>
      <c r="Q463" s="7"/>
      <c r="R463" s="7"/>
      <c r="S463" s="7"/>
    </row>
    <row r="464" spans="14:19" x14ac:dyDescent="0.25">
      <c r="P464" s="7"/>
      <c r="Q464" s="7"/>
      <c r="R464" s="7"/>
      <c r="S464" s="7"/>
    </row>
    <row r="465" spans="16:19" x14ac:dyDescent="0.25">
      <c r="P465" s="7"/>
      <c r="Q465" s="7"/>
      <c r="R465" s="7"/>
      <c r="S465" s="7"/>
    </row>
    <row r="466" spans="16:19" x14ac:dyDescent="0.25">
      <c r="P466" s="7"/>
      <c r="Q466" s="7"/>
      <c r="R466" s="7"/>
      <c r="S466" s="7"/>
    </row>
    <row r="467" spans="16:19" x14ac:dyDescent="0.25">
      <c r="P467" s="7"/>
      <c r="Q467" s="7"/>
      <c r="R467" s="7"/>
      <c r="S467" s="7"/>
    </row>
    <row r="468" spans="16:19" x14ac:dyDescent="0.25">
      <c r="P468" s="7"/>
      <c r="Q468" s="7"/>
      <c r="R468" s="7"/>
      <c r="S468" s="7"/>
    </row>
    <row r="469" spans="16:19" x14ac:dyDescent="0.25">
      <c r="P469" s="7"/>
      <c r="Q469" s="7"/>
      <c r="R469" s="7"/>
      <c r="S469" s="7"/>
    </row>
    <row r="470" spans="16:19" x14ac:dyDescent="0.25">
      <c r="P470" s="7"/>
      <c r="Q470" s="7"/>
      <c r="R470" s="7"/>
      <c r="S470" s="7"/>
    </row>
    <row r="471" spans="16:19" x14ac:dyDescent="0.25">
      <c r="P471" s="7"/>
      <c r="Q471" s="7"/>
      <c r="R471" s="7"/>
      <c r="S471" s="7"/>
    </row>
    <row r="472" spans="16:19" x14ac:dyDescent="0.25">
      <c r="P472" s="7"/>
      <c r="Q472" s="7"/>
      <c r="R472" s="7"/>
      <c r="S472" s="7"/>
    </row>
    <row r="473" spans="16:19" x14ac:dyDescent="0.25">
      <c r="P473" s="7"/>
      <c r="Q473" s="7"/>
      <c r="R473" s="7"/>
      <c r="S473" s="7"/>
    </row>
    <row r="474" spans="16:19" x14ac:dyDescent="0.25">
      <c r="P474" s="7"/>
      <c r="Q474" s="7"/>
      <c r="R474" s="7"/>
      <c r="S474" s="7"/>
    </row>
    <row r="475" spans="16:19" x14ac:dyDescent="0.25">
      <c r="P475" s="7"/>
      <c r="Q475" s="7"/>
      <c r="R475" s="7"/>
      <c r="S475" s="7"/>
    </row>
    <row r="476" spans="16:19" x14ac:dyDescent="0.25">
      <c r="P476" s="7"/>
      <c r="Q476" s="7"/>
      <c r="R476" s="7"/>
      <c r="S476" s="7"/>
    </row>
    <row r="477" spans="16:19" x14ac:dyDescent="0.25">
      <c r="P477" s="7"/>
      <c r="Q477" s="7"/>
      <c r="R477" s="7"/>
      <c r="S477" s="7"/>
    </row>
    <row r="478" spans="16:19" x14ac:dyDescent="0.25">
      <c r="P478" s="7"/>
      <c r="Q478" s="7"/>
      <c r="R478" s="7"/>
      <c r="S478" s="7"/>
    </row>
    <row r="479" spans="16:19" x14ac:dyDescent="0.25">
      <c r="P479" s="7"/>
      <c r="Q479" s="7"/>
      <c r="R479" s="7"/>
      <c r="S479" s="7"/>
    </row>
    <row r="480" spans="16:19" x14ac:dyDescent="0.25">
      <c r="P480" s="7"/>
      <c r="Q480" s="7"/>
      <c r="R480" s="7"/>
      <c r="S480" s="7"/>
    </row>
    <row r="481" spans="16:19" x14ac:dyDescent="0.25">
      <c r="P481" s="7"/>
      <c r="Q481" s="7"/>
      <c r="R481" s="7"/>
      <c r="S481" s="7"/>
    </row>
    <row r="482" spans="16:19" x14ac:dyDescent="0.25">
      <c r="P482" s="7"/>
      <c r="Q482" s="7"/>
      <c r="R482" s="7"/>
      <c r="S482" s="7"/>
    </row>
    <row r="483" spans="16:19" x14ac:dyDescent="0.25">
      <c r="P483" s="7"/>
      <c r="Q483" s="7"/>
      <c r="R483" s="7"/>
      <c r="S483" s="7"/>
    </row>
    <row r="484" spans="16:19" x14ac:dyDescent="0.25">
      <c r="P484" s="7"/>
      <c r="Q484" s="7"/>
      <c r="R484" s="7"/>
      <c r="S484" s="7"/>
    </row>
    <row r="485" spans="16:19" x14ac:dyDescent="0.25">
      <c r="P485" s="7"/>
      <c r="Q485" s="7"/>
      <c r="R485" s="7"/>
      <c r="S485" s="7"/>
    </row>
    <row r="486" spans="16:19" x14ac:dyDescent="0.25">
      <c r="P486" s="7"/>
      <c r="Q486" s="7"/>
      <c r="R486" s="7"/>
      <c r="S486" s="7"/>
    </row>
    <row r="487" spans="16:19" x14ac:dyDescent="0.25">
      <c r="P487" s="7"/>
      <c r="Q487" s="7"/>
      <c r="R487" s="7"/>
      <c r="S487" s="7"/>
    </row>
    <row r="488" spans="16:19" x14ac:dyDescent="0.25">
      <c r="P488" s="7"/>
      <c r="Q488" s="7"/>
      <c r="R488" s="7"/>
      <c r="S488" s="7"/>
    </row>
    <row r="489" spans="16:19" x14ac:dyDescent="0.25">
      <c r="P489" s="7"/>
      <c r="Q489" s="7"/>
      <c r="R489" s="7"/>
      <c r="S489" s="7"/>
    </row>
    <row r="490" spans="16:19" x14ac:dyDescent="0.25">
      <c r="P490" s="7"/>
      <c r="Q490" s="7"/>
      <c r="R490" s="7"/>
      <c r="S490" s="7"/>
    </row>
    <row r="491" spans="16:19" x14ac:dyDescent="0.25">
      <c r="P491" s="7"/>
      <c r="Q491" s="7"/>
      <c r="R491" s="7"/>
      <c r="S491" s="7"/>
    </row>
    <row r="492" spans="16:19" x14ac:dyDescent="0.25">
      <c r="P492" s="7"/>
      <c r="Q492" s="7"/>
      <c r="R492" s="7"/>
      <c r="S492" s="7"/>
    </row>
    <row r="493" spans="16:19" x14ac:dyDescent="0.25">
      <c r="P493" s="7"/>
      <c r="Q493" s="7"/>
      <c r="R493" s="7"/>
      <c r="S493" s="7"/>
    </row>
    <row r="494" spans="16:19" x14ac:dyDescent="0.25">
      <c r="P494" s="7"/>
      <c r="Q494" s="7"/>
      <c r="R494" s="7"/>
      <c r="S494" s="7"/>
    </row>
    <row r="495" spans="16:19" x14ac:dyDescent="0.25">
      <c r="P495" s="7"/>
      <c r="Q495" s="7"/>
      <c r="R495" s="7"/>
      <c r="S495" s="7"/>
    </row>
    <row r="496" spans="16:19" x14ac:dyDescent="0.25">
      <c r="P496" s="7"/>
      <c r="Q496" s="7"/>
      <c r="R496" s="7"/>
      <c r="S496" s="7"/>
    </row>
    <row r="497" spans="16:19" x14ac:dyDescent="0.25">
      <c r="P497" s="7"/>
      <c r="Q497" s="7"/>
      <c r="R497" s="7"/>
      <c r="S497" s="7"/>
    </row>
    <row r="498" spans="16:19" x14ac:dyDescent="0.25">
      <c r="P498" s="7"/>
      <c r="Q498" s="7"/>
      <c r="R498" s="7"/>
      <c r="S498" s="7"/>
    </row>
    <row r="499" spans="16:19" x14ac:dyDescent="0.25">
      <c r="P499" s="7"/>
      <c r="Q499" s="7"/>
      <c r="R499" s="7"/>
      <c r="S499" s="7"/>
    </row>
    <row r="500" spans="16:19" x14ac:dyDescent="0.25">
      <c r="P500" s="7"/>
      <c r="Q500" s="7"/>
      <c r="R500" s="7"/>
      <c r="S500" s="7"/>
    </row>
    <row r="501" spans="16:19" x14ac:dyDescent="0.25">
      <c r="P501" s="7"/>
      <c r="Q501" s="7"/>
      <c r="R501" s="7"/>
      <c r="S501" s="7"/>
    </row>
    <row r="502" spans="16:19" x14ac:dyDescent="0.25">
      <c r="P502" s="7"/>
      <c r="Q502" s="7"/>
      <c r="R502" s="7"/>
      <c r="S502" s="7"/>
    </row>
    <row r="503" spans="16:19" x14ac:dyDescent="0.25">
      <c r="P503" s="7"/>
      <c r="Q503" s="7"/>
      <c r="R503" s="7"/>
      <c r="S503" s="7"/>
    </row>
    <row r="504" spans="16:19" x14ac:dyDescent="0.25">
      <c r="P504" s="7"/>
      <c r="Q504" s="7"/>
      <c r="R504" s="7"/>
      <c r="S504" s="7"/>
    </row>
    <row r="505" spans="16:19" x14ac:dyDescent="0.25">
      <c r="P505" s="7"/>
      <c r="Q505" s="7"/>
      <c r="R505" s="7"/>
      <c r="S505" s="7"/>
    </row>
    <row r="506" spans="16:19" x14ac:dyDescent="0.25">
      <c r="P506" s="7"/>
      <c r="Q506" s="7"/>
      <c r="R506" s="7"/>
      <c r="S506" s="7"/>
    </row>
    <row r="507" spans="16:19" x14ac:dyDescent="0.25">
      <c r="P507" s="7"/>
      <c r="Q507" s="7"/>
      <c r="R507" s="7"/>
      <c r="S507" s="7"/>
    </row>
    <row r="508" spans="16:19" x14ac:dyDescent="0.25">
      <c r="P508" s="7"/>
      <c r="Q508" s="7"/>
      <c r="R508" s="7"/>
      <c r="S508" s="7"/>
    </row>
    <row r="509" spans="16:19" x14ac:dyDescent="0.25">
      <c r="P509" s="7"/>
      <c r="Q509" s="7"/>
      <c r="R509" s="7"/>
      <c r="S509" s="7"/>
    </row>
    <row r="510" spans="16:19" x14ac:dyDescent="0.25">
      <c r="P510" s="7"/>
      <c r="Q510" s="7"/>
      <c r="R510" s="7"/>
      <c r="S510" s="7"/>
    </row>
    <row r="511" spans="16:19" x14ac:dyDescent="0.25">
      <c r="P511" s="7"/>
      <c r="Q511" s="7"/>
      <c r="R511" s="7"/>
      <c r="S511" s="7"/>
    </row>
    <row r="512" spans="16:19" x14ac:dyDescent="0.25">
      <c r="P512" s="7"/>
      <c r="Q512" s="7"/>
      <c r="R512" s="7"/>
      <c r="S512" s="7"/>
    </row>
    <row r="513" spans="16:19" x14ac:dyDescent="0.25">
      <c r="P513" s="7"/>
      <c r="Q513" s="7"/>
      <c r="R513" s="7"/>
      <c r="S513" s="7"/>
    </row>
    <row r="514" spans="16:19" x14ac:dyDescent="0.25">
      <c r="P514" s="7"/>
      <c r="Q514" s="7"/>
      <c r="R514" s="7"/>
      <c r="S514" s="7"/>
    </row>
    <row r="515" spans="16:19" x14ac:dyDescent="0.25">
      <c r="P515" s="7"/>
      <c r="Q515" s="7"/>
      <c r="R515" s="7"/>
      <c r="S515" s="7"/>
    </row>
    <row r="516" spans="16:19" x14ac:dyDescent="0.25">
      <c r="P516" s="7"/>
      <c r="Q516" s="7"/>
      <c r="R516" s="7"/>
      <c r="S516" s="7"/>
    </row>
    <row r="517" spans="16:19" x14ac:dyDescent="0.25">
      <c r="P517" s="7"/>
      <c r="Q517" s="7"/>
      <c r="R517" s="7"/>
      <c r="S517" s="7"/>
    </row>
    <row r="518" spans="16:19" x14ac:dyDescent="0.25">
      <c r="P518" s="7"/>
      <c r="Q518" s="7"/>
      <c r="R518" s="7"/>
      <c r="S518" s="7"/>
    </row>
    <row r="519" spans="16:19" x14ac:dyDescent="0.25">
      <c r="P519" s="7"/>
      <c r="Q519" s="7"/>
      <c r="R519" s="7"/>
      <c r="S519" s="7"/>
    </row>
    <row r="520" spans="16:19" x14ac:dyDescent="0.25">
      <c r="P520" s="7"/>
      <c r="Q520" s="7"/>
      <c r="R520" s="7"/>
      <c r="S520" s="7"/>
    </row>
    <row r="521" spans="16:19" x14ac:dyDescent="0.25">
      <c r="P521" s="7"/>
      <c r="Q521" s="7"/>
      <c r="R521" s="7"/>
      <c r="S521" s="7"/>
    </row>
    <row r="522" spans="16:19" x14ac:dyDescent="0.25">
      <c r="P522" s="7"/>
      <c r="Q522" s="7"/>
      <c r="R522" s="7"/>
      <c r="S522" s="7"/>
    </row>
    <row r="523" spans="16:19" x14ac:dyDescent="0.25">
      <c r="P523" s="7"/>
      <c r="Q523" s="7"/>
      <c r="R523" s="7"/>
      <c r="S523" s="7"/>
    </row>
    <row r="524" spans="16:19" x14ac:dyDescent="0.25">
      <c r="P524" s="7"/>
      <c r="Q524" s="7"/>
      <c r="R524" s="7"/>
      <c r="S524" s="7"/>
    </row>
    <row r="525" spans="16:19" x14ac:dyDescent="0.25">
      <c r="P525" s="7"/>
      <c r="Q525" s="7"/>
      <c r="R525" s="7"/>
      <c r="S525" s="7"/>
    </row>
    <row r="526" spans="16:19" x14ac:dyDescent="0.25">
      <c r="P526" s="7"/>
      <c r="Q526" s="7"/>
      <c r="R526" s="7"/>
      <c r="S526" s="7"/>
    </row>
    <row r="527" spans="16:19" x14ac:dyDescent="0.25">
      <c r="P527" s="7"/>
      <c r="Q527" s="7"/>
      <c r="R527" s="7"/>
      <c r="S527" s="7"/>
    </row>
    <row r="528" spans="16:19" x14ac:dyDescent="0.25">
      <c r="P528" s="7"/>
      <c r="Q528" s="7"/>
      <c r="R528" s="7"/>
      <c r="S528" s="7"/>
    </row>
    <row r="529" spans="16:19" x14ac:dyDescent="0.25">
      <c r="P529" s="7"/>
      <c r="Q529" s="7"/>
      <c r="R529" s="7"/>
      <c r="S529" s="7"/>
    </row>
    <row r="530" spans="16:19" x14ac:dyDescent="0.25">
      <c r="P530" s="7"/>
      <c r="Q530" s="7"/>
      <c r="R530" s="7"/>
      <c r="S530" s="7"/>
    </row>
    <row r="531" spans="16:19" x14ac:dyDescent="0.25">
      <c r="P531" s="7"/>
      <c r="Q531" s="7"/>
      <c r="R531" s="7"/>
      <c r="S531" s="7"/>
    </row>
    <row r="532" spans="16:19" x14ac:dyDescent="0.25">
      <c r="P532" s="7"/>
      <c r="Q532" s="7"/>
      <c r="R532" s="7"/>
      <c r="S532" s="7"/>
    </row>
    <row r="533" spans="16:19" x14ac:dyDescent="0.25">
      <c r="P533" s="7"/>
      <c r="Q533" s="7"/>
      <c r="R533" s="7"/>
      <c r="S533" s="7"/>
    </row>
    <row r="534" spans="16:19" x14ac:dyDescent="0.25">
      <c r="P534" s="7"/>
      <c r="Q534" s="7"/>
      <c r="R534" s="7"/>
      <c r="S534" s="7"/>
    </row>
    <row r="535" spans="16:19" x14ac:dyDescent="0.25">
      <c r="P535" s="7"/>
      <c r="Q535" s="7"/>
      <c r="R535" s="7"/>
      <c r="S535" s="7"/>
    </row>
    <row r="536" spans="16:19" x14ac:dyDescent="0.25">
      <c r="P536" s="7"/>
      <c r="Q536" s="7"/>
      <c r="R536" s="7"/>
      <c r="S536" s="7"/>
    </row>
    <row r="537" spans="16:19" x14ac:dyDescent="0.25">
      <c r="P537" s="7"/>
      <c r="Q537" s="7"/>
      <c r="R537" s="7"/>
      <c r="S537" s="7"/>
    </row>
    <row r="538" spans="16:19" x14ac:dyDescent="0.25">
      <c r="P538" s="7"/>
      <c r="Q538" s="7"/>
      <c r="R538" s="7"/>
      <c r="S538" s="7"/>
    </row>
    <row r="539" spans="16:19" x14ac:dyDescent="0.25">
      <c r="P539" s="7"/>
      <c r="Q539" s="7"/>
      <c r="R539" s="7"/>
      <c r="S539" s="7"/>
    </row>
    <row r="540" spans="16:19" x14ac:dyDescent="0.25">
      <c r="P540" s="7"/>
      <c r="Q540" s="7"/>
      <c r="R540" s="7"/>
      <c r="S540" s="7"/>
    </row>
    <row r="541" spans="16:19" x14ac:dyDescent="0.25">
      <c r="P541" s="7"/>
      <c r="Q541" s="7"/>
      <c r="R541" s="7"/>
      <c r="S541" s="7"/>
    </row>
    <row r="542" spans="16:19" x14ac:dyDescent="0.25">
      <c r="P542" s="7"/>
      <c r="Q542" s="7"/>
      <c r="R542" s="7"/>
      <c r="S542" s="7"/>
    </row>
    <row r="543" spans="16:19" x14ac:dyDescent="0.25">
      <c r="P543" s="7"/>
      <c r="Q543" s="7"/>
      <c r="R543" s="7"/>
      <c r="S543" s="7"/>
    </row>
    <row r="544" spans="16:19" x14ac:dyDescent="0.25">
      <c r="P544" s="7"/>
      <c r="Q544" s="7"/>
      <c r="R544" s="7"/>
      <c r="S544" s="7"/>
    </row>
    <row r="545" spans="16:19" x14ac:dyDescent="0.25">
      <c r="P545" s="7"/>
      <c r="Q545" s="7"/>
      <c r="R545" s="7"/>
      <c r="S545" s="7"/>
    </row>
    <row r="546" spans="16:19" x14ac:dyDescent="0.25">
      <c r="P546" s="7"/>
      <c r="Q546" s="7"/>
      <c r="R546" s="7"/>
      <c r="S546" s="7"/>
    </row>
    <row r="547" spans="16:19" x14ac:dyDescent="0.25">
      <c r="P547" s="7"/>
      <c r="Q547" s="7"/>
      <c r="R547" s="7"/>
      <c r="S547" s="7"/>
    </row>
    <row r="548" spans="16:19" x14ac:dyDescent="0.25">
      <c r="P548" s="7"/>
      <c r="Q548" s="7"/>
      <c r="R548" s="7"/>
      <c r="S548" s="7"/>
    </row>
    <row r="549" spans="16:19" x14ac:dyDescent="0.25">
      <c r="P549" s="7"/>
      <c r="Q549" s="7"/>
      <c r="R549" s="7"/>
      <c r="S549" s="7"/>
    </row>
    <row r="550" spans="16:19" x14ac:dyDescent="0.25">
      <c r="P550" s="7"/>
      <c r="Q550" s="7"/>
      <c r="R550" s="7"/>
      <c r="S550" s="7"/>
    </row>
    <row r="551" spans="16:19" x14ac:dyDescent="0.25">
      <c r="P551" s="7"/>
      <c r="Q551" s="7"/>
      <c r="R551" s="7"/>
      <c r="S551" s="7"/>
    </row>
    <row r="552" spans="16:19" x14ac:dyDescent="0.25">
      <c r="P552" s="7"/>
      <c r="Q552" s="7"/>
      <c r="R552" s="7"/>
      <c r="S552" s="7"/>
    </row>
    <row r="553" spans="16:19" x14ac:dyDescent="0.25">
      <c r="P553" s="7"/>
      <c r="Q553" s="7"/>
      <c r="R553" s="7"/>
      <c r="S553" s="7"/>
    </row>
    <row r="554" spans="16:19" x14ac:dyDescent="0.25">
      <c r="P554" s="7"/>
      <c r="Q554" s="7"/>
      <c r="R554" s="7"/>
      <c r="S554" s="7"/>
    </row>
    <row r="555" spans="16:19" x14ac:dyDescent="0.25">
      <c r="P555" s="7"/>
      <c r="Q555" s="7"/>
      <c r="R555" s="7"/>
      <c r="S555" s="7"/>
    </row>
    <row r="556" spans="16:19" x14ac:dyDescent="0.25">
      <c r="P556" s="7"/>
      <c r="Q556" s="7"/>
      <c r="R556" s="7"/>
      <c r="S556" s="7"/>
    </row>
    <row r="557" spans="16:19" x14ac:dyDescent="0.25">
      <c r="P557" s="7"/>
      <c r="Q557" s="7"/>
      <c r="R557" s="7"/>
      <c r="S557" s="7"/>
    </row>
    <row r="558" spans="16:19" x14ac:dyDescent="0.25">
      <c r="P558" s="7"/>
      <c r="Q558" s="7"/>
      <c r="R558" s="7"/>
      <c r="S558" s="7"/>
    </row>
    <row r="559" spans="16:19" x14ac:dyDescent="0.25">
      <c r="P559" s="7"/>
      <c r="Q559" s="7"/>
      <c r="R559" s="7"/>
      <c r="S559" s="7"/>
    </row>
    <row r="560" spans="16:19" x14ac:dyDescent="0.25">
      <c r="P560" s="7"/>
      <c r="Q560" s="7"/>
      <c r="R560" s="7"/>
      <c r="S560" s="7"/>
    </row>
    <row r="561" spans="16:19" x14ac:dyDescent="0.25">
      <c r="P561" s="7"/>
      <c r="Q561" s="7"/>
      <c r="R561" s="7"/>
      <c r="S561" s="7"/>
    </row>
    <row r="562" spans="16:19" x14ac:dyDescent="0.25">
      <c r="P562" s="7"/>
      <c r="Q562" s="7"/>
      <c r="R562" s="7"/>
      <c r="S562" s="7"/>
    </row>
    <row r="563" spans="16:19" x14ac:dyDescent="0.25">
      <c r="P563" s="7"/>
      <c r="Q563" s="7"/>
      <c r="R563" s="7"/>
      <c r="S563" s="7"/>
    </row>
    <row r="564" spans="16:19" x14ac:dyDescent="0.25">
      <c r="P564" s="7"/>
      <c r="Q564" s="7"/>
      <c r="R564" s="7"/>
      <c r="S564" s="7"/>
    </row>
    <row r="565" spans="16:19" x14ac:dyDescent="0.25">
      <c r="P565" s="7"/>
      <c r="Q565" s="7"/>
      <c r="R565" s="7"/>
      <c r="S565" s="7"/>
    </row>
    <row r="566" spans="16:19" x14ac:dyDescent="0.25">
      <c r="P566" s="7"/>
      <c r="Q566" s="7"/>
      <c r="R566" s="7"/>
      <c r="S566" s="7"/>
    </row>
    <row r="567" spans="16:19" x14ac:dyDescent="0.25">
      <c r="P567" s="7"/>
      <c r="Q567" s="7"/>
      <c r="R567" s="7"/>
      <c r="S567" s="7"/>
    </row>
    <row r="568" spans="16:19" x14ac:dyDescent="0.25">
      <c r="P568" s="7"/>
      <c r="Q568" s="7"/>
      <c r="R568" s="7"/>
      <c r="S568" s="7"/>
    </row>
    <row r="569" spans="16:19" x14ac:dyDescent="0.25">
      <c r="P569" s="7"/>
      <c r="Q569" s="7"/>
      <c r="R569" s="7"/>
      <c r="S569" s="7"/>
    </row>
    <row r="570" spans="16:19" x14ac:dyDescent="0.25">
      <c r="P570" s="7"/>
      <c r="Q570" s="7"/>
      <c r="R570" s="7"/>
      <c r="S570" s="7"/>
    </row>
    <row r="571" spans="16:19" x14ac:dyDescent="0.25">
      <c r="P571" s="7"/>
      <c r="Q571" s="7"/>
      <c r="R571" s="7"/>
      <c r="S571" s="7"/>
    </row>
    <row r="572" spans="16:19" x14ac:dyDescent="0.25">
      <c r="P572" s="7"/>
      <c r="Q572" s="7"/>
      <c r="R572" s="7"/>
      <c r="S572" s="7"/>
    </row>
    <row r="573" spans="16:19" x14ac:dyDescent="0.25">
      <c r="P573" s="7"/>
      <c r="Q573" s="7"/>
      <c r="R573" s="7"/>
      <c r="S573" s="7"/>
    </row>
    <row r="574" spans="16:19" x14ac:dyDescent="0.25">
      <c r="P574" s="7"/>
      <c r="Q574" s="7"/>
      <c r="R574" s="7"/>
      <c r="S574" s="7"/>
    </row>
    <row r="575" spans="16:19" x14ac:dyDescent="0.25">
      <c r="P575" s="7"/>
      <c r="Q575" s="7"/>
      <c r="R575" s="7"/>
      <c r="S575" s="7"/>
    </row>
    <row r="576" spans="16:19" x14ac:dyDescent="0.25">
      <c r="P576" s="7"/>
      <c r="Q576" s="7"/>
      <c r="R576" s="7"/>
      <c r="S576" s="7"/>
    </row>
    <row r="577" spans="16:19" x14ac:dyDescent="0.25">
      <c r="P577" s="7"/>
      <c r="Q577" s="7"/>
      <c r="R577" s="7"/>
      <c r="S577" s="7"/>
    </row>
    <row r="578" spans="16:19" x14ac:dyDescent="0.25">
      <c r="P578" s="7"/>
      <c r="Q578" s="7"/>
      <c r="R578" s="7"/>
      <c r="S578" s="7"/>
    </row>
    <row r="579" spans="16:19" x14ac:dyDescent="0.25">
      <c r="P579" s="7"/>
      <c r="Q579" s="7"/>
      <c r="R579" s="7"/>
      <c r="S579" s="7"/>
    </row>
    <row r="580" spans="16:19" x14ac:dyDescent="0.25">
      <c r="P580" s="7"/>
      <c r="Q580" s="7"/>
      <c r="R580" s="7"/>
      <c r="S580" s="7"/>
    </row>
    <row r="581" spans="16:19" x14ac:dyDescent="0.25">
      <c r="P581" s="7"/>
      <c r="Q581" s="7"/>
      <c r="R581" s="7"/>
      <c r="S581" s="7"/>
    </row>
    <row r="582" spans="16:19" x14ac:dyDescent="0.25">
      <c r="P582" s="7"/>
      <c r="Q582" s="7"/>
      <c r="R582" s="7"/>
      <c r="S582" s="7"/>
    </row>
    <row r="583" spans="16:19" x14ac:dyDescent="0.25">
      <c r="P583" s="7"/>
      <c r="Q583" s="7"/>
      <c r="R583" s="7"/>
      <c r="S583" s="7"/>
    </row>
    <row r="584" spans="16:19" x14ac:dyDescent="0.25">
      <c r="P584" s="7"/>
      <c r="Q584" s="7"/>
      <c r="R584" s="7"/>
      <c r="S584" s="7"/>
    </row>
    <row r="585" spans="16:19" x14ac:dyDescent="0.25">
      <c r="P585" s="7"/>
      <c r="Q585" s="7"/>
      <c r="R585" s="7"/>
      <c r="S585" s="7"/>
    </row>
    <row r="586" spans="16:19" x14ac:dyDescent="0.25">
      <c r="P586" s="7"/>
      <c r="Q586" s="7"/>
      <c r="R586" s="7"/>
      <c r="S586" s="7"/>
    </row>
    <row r="587" spans="16:19" x14ac:dyDescent="0.25">
      <c r="P587" s="7"/>
      <c r="Q587" s="7"/>
      <c r="R587" s="7"/>
      <c r="S587" s="7"/>
    </row>
    <row r="588" spans="16:19" x14ac:dyDescent="0.25">
      <c r="P588" s="7"/>
      <c r="Q588" s="7"/>
      <c r="R588" s="7"/>
      <c r="S588" s="7"/>
    </row>
    <row r="589" spans="16:19" x14ac:dyDescent="0.25">
      <c r="P589" s="7"/>
      <c r="Q589" s="7"/>
      <c r="R589" s="7"/>
      <c r="S589" s="7"/>
    </row>
    <row r="590" spans="16:19" x14ac:dyDescent="0.25">
      <c r="P590" s="7"/>
      <c r="Q590" s="7"/>
      <c r="R590" s="7"/>
      <c r="S590" s="7"/>
    </row>
    <row r="591" spans="16:19" x14ac:dyDescent="0.25">
      <c r="P591" s="7"/>
      <c r="Q591" s="7"/>
      <c r="R591" s="7"/>
      <c r="S591" s="7"/>
    </row>
    <row r="592" spans="16:19" x14ac:dyDescent="0.25">
      <c r="P592" s="7"/>
      <c r="Q592" s="7"/>
      <c r="R592" s="7"/>
      <c r="S592" s="7"/>
    </row>
    <row r="593" spans="16:19" x14ac:dyDescent="0.25">
      <c r="P593" s="7"/>
      <c r="Q593" s="7"/>
      <c r="R593" s="7"/>
      <c r="S593" s="7"/>
    </row>
    <row r="594" spans="16:19" x14ac:dyDescent="0.25">
      <c r="P594" s="7"/>
      <c r="Q594" s="7"/>
      <c r="R594" s="7"/>
      <c r="S594" s="7"/>
    </row>
    <row r="595" spans="16:19" x14ac:dyDescent="0.25">
      <c r="P595" s="7"/>
      <c r="Q595" s="7"/>
      <c r="R595" s="7"/>
      <c r="S595" s="7"/>
    </row>
    <row r="596" spans="16:19" x14ac:dyDescent="0.25">
      <c r="P596" s="7"/>
      <c r="Q596" s="7"/>
      <c r="R596" s="7"/>
      <c r="S596" s="7"/>
    </row>
    <row r="597" spans="16:19" x14ac:dyDescent="0.25">
      <c r="P597" s="7"/>
      <c r="Q597" s="7"/>
      <c r="R597" s="7"/>
      <c r="S597" s="7"/>
    </row>
    <row r="598" spans="16:19" x14ac:dyDescent="0.25">
      <c r="P598" s="7"/>
      <c r="Q598" s="7"/>
      <c r="R598" s="7"/>
      <c r="S598" s="7"/>
    </row>
    <row r="599" spans="16:19" x14ac:dyDescent="0.25">
      <c r="P599" s="7"/>
      <c r="Q599" s="7"/>
      <c r="R599" s="7"/>
      <c r="S599" s="7"/>
    </row>
    <row r="600" spans="16:19" x14ac:dyDescent="0.25">
      <c r="P600" s="7"/>
      <c r="Q600" s="7"/>
      <c r="R600" s="7"/>
      <c r="S600" s="7"/>
    </row>
    <row r="601" spans="16:19" x14ac:dyDescent="0.25">
      <c r="P601" s="7"/>
      <c r="Q601" s="7"/>
      <c r="R601" s="7"/>
      <c r="S601" s="7"/>
    </row>
    <row r="602" spans="16:19" x14ac:dyDescent="0.25">
      <c r="P602" s="7"/>
      <c r="Q602" s="7"/>
      <c r="R602" s="7"/>
      <c r="S602" s="7"/>
    </row>
    <row r="603" spans="16:19" x14ac:dyDescent="0.25">
      <c r="P603" s="7"/>
      <c r="Q603" s="7"/>
      <c r="R603" s="7"/>
      <c r="S603" s="7"/>
    </row>
    <row r="604" spans="16:19" x14ac:dyDescent="0.25">
      <c r="P604" s="7"/>
      <c r="Q604" s="7"/>
      <c r="R604" s="7"/>
      <c r="S604" s="7"/>
    </row>
    <row r="605" spans="16:19" x14ac:dyDescent="0.25">
      <c r="P605" s="7"/>
      <c r="Q605" s="7"/>
      <c r="R605" s="7"/>
      <c r="S605" s="7"/>
    </row>
    <row r="606" spans="16:19" x14ac:dyDescent="0.25">
      <c r="P606" s="7"/>
      <c r="Q606" s="7"/>
      <c r="R606" s="7"/>
      <c r="S606" s="7"/>
    </row>
    <row r="607" spans="16:19" x14ac:dyDescent="0.25">
      <c r="P607" s="7"/>
      <c r="Q607" s="7"/>
      <c r="R607" s="7"/>
      <c r="S607" s="7"/>
    </row>
    <row r="608" spans="16:19" x14ac:dyDescent="0.25">
      <c r="P608" s="7"/>
      <c r="Q608" s="7"/>
      <c r="R608" s="7"/>
      <c r="S608" s="7"/>
    </row>
    <row r="609" spans="16:19" x14ac:dyDescent="0.25">
      <c r="P609" s="7"/>
      <c r="Q609" s="7"/>
      <c r="R609" s="7"/>
      <c r="S609" s="7"/>
    </row>
    <row r="610" spans="16:19" x14ac:dyDescent="0.25">
      <c r="P610" s="7"/>
      <c r="Q610" s="7"/>
      <c r="R610" s="7"/>
      <c r="S610" s="7"/>
    </row>
    <row r="611" spans="16:19" x14ac:dyDescent="0.25">
      <c r="P611" s="7"/>
      <c r="Q611" s="7"/>
      <c r="R611" s="7"/>
      <c r="S611" s="7"/>
    </row>
    <row r="612" spans="16:19" x14ac:dyDescent="0.25">
      <c r="P612" s="7"/>
      <c r="Q612" s="7"/>
      <c r="R612" s="7"/>
      <c r="S612" s="7"/>
    </row>
    <row r="613" spans="16:19" x14ac:dyDescent="0.25">
      <c r="P613" s="7"/>
      <c r="Q613" s="7"/>
      <c r="R613" s="7"/>
      <c r="S613" s="7"/>
    </row>
    <row r="614" spans="16:19" x14ac:dyDescent="0.25">
      <c r="P614" s="7"/>
      <c r="Q614" s="7"/>
      <c r="R614" s="7"/>
      <c r="S614" s="7"/>
    </row>
    <row r="615" spans="16:19" x14ac:dyDescent="0.25">
      <c r="P615" s="7"/>
      <c r="Q615" s="7"/>
      <c r="R615" s="7"/>
      <c r="S615" s="7"/>
    </row>
    <row r="616" spans="16:19" x14ac:dyDescent="0.25">
      <c r="P616" s="7"/>
      <c r="Q616" s="7"/>
      <c r="R616" s="7"/>
      <c r="S616" s="7"/>
    </row>
    <row r="617" spans="16:19" x14ac:dyDescent="0.25">
      <c r="P617" s="7"/>
      <c r="Q617" s="7"/>
      <c r="R617" s="7"/>
      <c r="S617" s="7"/>
    </row>
    <row r="618" spans="16:19" x14ac:dyDescent="0.25">
      <c r="P618" s="7"/>
      <c r="Q618" s="7"/>
      <c r="R618" s="7"/>
      <c r="S618" s="7"/>
    </row>
    <row r="619" spans="16:19" x14ac:dyDescent="0.25">
      <c r="P619" s="7"/>
      <c r="Q619" s="7"/>
      <c r="R619" s="7"/>
      <c r="S619" s="7"/>
    </row>
    <row r="620" spans="16:19" x14ac:dyDescent="0.25">
      <c r="P620" s="7"/>
      <c r="Q620" s="7"/>
      <c r="R620" s="7"/>
      <c r="S620" s="7"/>
    </row>
    <row r="621" spans="16:19" x14ac:dyDescent="0.25">
      <c r="P621" s="7"/>
      <c r="Q621" s="7"/>
      <c r="R621" s="7"/>
      <c r="S621" s="7"/>
    </row>
    <row r="622" spans="16:19" x14ac:dyDescent="0.25">
      <c r="P622" s="7"/>
      <c r="Q622" s="7"/>
      <c r="R622" s="7"/>
      <c r="S622" s="7"/>
    </row>
    <row r="623" spans="16:19" x14ac:dyDescent="0.25">
      <c r="P623" s="7"/>
      <c r="Q623" s="7"/>
      <c r="R623" s="7"/>
      <c r="S623" s="7"/>
    </row>
    <row r="624" spans="16:19" x14ac:dyDescent="0.25">
      <c r="P624" s="7"/>
      <c r="Q624" s="7"/>
      <c r="R624" s="7"/>
      <c r="S624" s="7"/>
    </row>
    <row r="625" spans="16:19" x14ac:dyDescent="0.25">
      <c r="P625" s="7"/>
      <c r="Q625" s="7"/>
      <c r="R625" s="7"/>
      <c r="S625" s="7"/>
    </row>
    <row r="626" spans="16:19" x14ac:dyDescent="0.25">
      <c r="P626" s="7"/>
      <c r="Q626" s="7"/>
      <c r="R626" s="7"/>
      <c r="S626" s="7"/>
    </row>
    <row r="627" spans="16:19" x14ac:dyDescent="0.25">
      <c r="P627" s="7"/>
      <c r="Q627" s="7"/>
      <c r="R627" s="7"/>
      <c r="S627" s="7"/>
    </row>
    <row r="628" spans="16:19" x14ac:dyDescent="0.25">
      <c r="P628" s="7"/>
      <c r="Q628" s="7"/>
      <c r="R628" s="7"/>
      <c r="S628" s="7"/>
    </row>
    <row r="629" spans="16:19" x14ac:dyDescent="0.25">
      <c r="P629" s="7"/>
      <c r="Q629" s="7"/>
      <c r="R629" s="7"/>
      <c r="S629" s="7"/>
    </row>
    <row r="630" spans="16:19" x14ac:dyDescent="0.25">
      <c r="P630" s="7"/>
      <c r="Q630" s="7"/>
      <c r="R630" s="7"/>
      <c r="S630" s="7"/>
    </row>
    <row r="631" spans="16:19" x14ac:dyDescent="0.25">
      <c r="P631" s="7"/>
      <c r="Q631" s="7"/>
      <c r="R631" s="7"/>
      <c r="S631" s="7"/>
    </row>
    <row r="632" spans="16:19" x14ac:dyDescent="0.25">
      <c r="P632" s="7"/>
      <c r="Q632" s="7"/>
      <c r="R632" s="7"/>
      <c r="S632" s="7"/>
    </row>
    <row r="633" spans="16:19" x14ac:dyDescent="0.25">
      <c r="P633" s="7"/>
      <c r="Q633" s="7"/>
      <c r="R633" s="7"/>
      <c r="S633" s="7"/>
    </row>
    <row r="634" spans="16:19" x14ac:dyDescent="0.25">
      <c r="P634" s="7"/>
      <c r="Q634" s="7"/>
      <c r="R634" s="7"/>
      <c r="S634" s="7"/>
    </row>
    <row r="635" spans="16:19" x14ac:dyDescent="0.25">
      <c r="P635" s="7"/>
      <c r="Q635" s="7"/>
      <c r="R635" s="7"/>
      <c r="S635" s="7"/>
    </row>
    <row r="636" spans="16:19" x14ac:dyDescent="0.25">
      <c r="P636" s="7"/>
      <c r="Q636" s="7"/>
      <c r="R636" s="7"/>
      <c r="S636" s="7"/>
    </row>
    <row r="637" spans="16:19" x14ac:dyDescent="0.25">
      <c r="P637" s="7"/>
      <c r="Q637" s="7"/>
      <c r="R637" s="7"/>
      <c r="S637" s="7"/>
    </row>
    <row r="638" spans="16:19" x14ac:dyDescent="0.25">
      <c r="P638" s="7"/>
      <c r="Q638" s="7"/>
      <c r="R638" s="7"/>
      <c r="S638" s="7"/>
    </row>
    <row r="639" spans="16:19" x14ac:dyDescent="0.25">
      <c r="P639" s="7"/>
      <c r="Q639" s="7"/>
      <c r="R639" s="7"/>
      <c r="S639" s="7"/>
    </row>
    <row r="640" spans="16:19" x14ac:dyDescent="0.25">
      <c r="P640" s="7"/>
      <c r="Q640" s="7"/>
      <c r="R640" s="7"/>
      <c r="S640" s="7"/>
    </row>
    <row r="641" spans="16:19" x14ac:dyDescent="0.25">
      <c r="P641" s="7"/>
      <c r="Q641" s="7"/>
      <c r="R641" s="7"/>
      <c r="S641" s="7"/>
    </row>
    <row r="642" spans="16:19" x14ac:dyDescent="0.25">
      <c r="P642" s="7"/>
      <c r="Q642" s="7"/>
      <c r="R642" s="7"/>
      <c r="S642" s="7"/>
    </row>
    <row r="643" spans="16:19" x14ac:dyDescent="0.25">
      <c r="P643" s="7"/>
      <c r="Q643" s="7"/>
      <c r="R643" s="7"/>
      <c r="S643" s="7"/>
    </row>
    <row r="644" spans="16:19" x14ac:dyDescent="0.25">
      <c r="P644" s="7"/>
      <c r="Q644" s="7"/>
      <c r="R644" s="7"/>
      <c r="S644" s="7"/>
    </row>
    <row r="645" spans="16:19" x14ac:dyDescent="0.25">
      <c r="P645" s="7"/>
      <c r="Q645" s="7"/>
      <c r="R645" s="7"/>
      <c r="S645" s="7"/>
    </row>
    <row r="646" spans="16:19" x14ac:dyDescent="0.25">
      <c r="P646" s="7"/>
      <c r="Q646" s="7"/>
      <c r="R646" s="7"/>
      <c r="S646" s="7"/>
    </row>
    <row r="647" spans="16:19" x14ac:dyDescent="0.25">
      <c r="P647" s="7"/>
      <c r="Q647" s="7"/>
      <c r="R647" s="7"/>
      <c r="S647" s="7"/>
    </row>
    <row r="648" spans="16:19" x14ac:dyDescent="0.25">
      <c r="P648" s="7"/>
      <c r="Q648" s="7"/>
      <c r="R648" s="7"/>
      <c r="S648" s="7"/>
    </row>
    <row r="649" spans="16:19" x14ac:dyDescent="0.25">
      <c r="P649" s="7"/>
      <c r="Q649" s="7"/>
      <c r="R649" s="7"/>
      <c r="S649" s="7"/>
    </row>
    <row r="650" spans="16:19" x14ac:dyDescent="0.25">
      <c r="P650" s="7"/>
      <c r="Q650" s="7"/>
      <c r="R650" s="7"/>
      <c r="S650" s="7"/>
    </row>
    <row r="651" spans="16:19" x14ac:dyDescent="0.25">
      <c r="P651" s="7"/>
      <c r="Q651" s="7"/>
      <c r="R651" s="7"/>
      <c r="S651" s="7"/>
    </row>
    <row r="652" spans="16:19" x14ac:dyDescent="0.25">
      <c r="P652" s="7"/>
      <c r="Q652" s="7"/>
      <c r="R652" s="7"/>
      <c r="S652" s="7"/>
    </row>
    <row r="653" spans="16:19" x14ac:dyDescent="0.25">
      <c r="P653" s="7"/>
      <c r="Q653" s="7"/>
      <c r="R653" s="7"/>
      <c r="S653" s="7"/>
    </row>
    <row r="654" spans="16:19" x14ac:dyDescent="0.25">
      <c r="P654" s="7"/>
      <c r="Q654" s="7"/>
      <c r="R654" s="7"/>
      <c r="S654" s="7"/>
    </row>
    <row r="655" spans="16:19" x14ac:dyDescent="0.25">
      <c r="P655" s="7"/>
      <c r="Q655" s="7"/>
      <c r="R655" s="7"/>
      <c r="S655" s="7"/>
    </row>
    <row r="656" spans="16:19" x14ac:dyDescent="0.25">
      <c r="P656" s="7"/>
      <c r="Q656" s="7"/>
      <c r="R656" s="7"/>
      <c r="S656" s="7"/>
    </row>
    <row r="657" spans="16:19" x14ac:dyDescent="0.25">
      <c r="P657" s="7"/>
      <c r="Q657" s="7"/>
      <c r="R657" s="7"/>
      <c r="S657" s="7"/>
    </row>
    <row r="658" spans="16:19" x14ac:dyDescent="0.25">
      <c r="P658" s="7"/>
      <c r="Q658" s="7"/>
      <c r="R658" s="7"/>
      <c r="S658" s="7"/>
    </row>
    <row r="659" spans="16:19" x14ac:dyDescent="0.25">
      <c r="P659" s="7"/>
      <c r="Q659" s="7"/>
      <c r="R659" s="7"/>
      <c r="S659" s="7"/>
    </row>
    <row r="660" spans="16:19" x14ac:dyDescent="0.25">
      <c r="P660" s="7"/>
      <c r="Q660" s="7"/>
      <c r="R660" s="7"/>
      <c r="S660" s="7"/>
    </row>
    <row r="661" spans="16:19" x14ac:dyDescent="0.25">
      <c r="P661" s="7"/>
      <c r="Q661" s="7"/>
      <c r="R661" s="7"/>
      <c r="S661" s="7"/>
    </row>
    <row r="662" spans="16:19" x14ac:dyDescent="0.25">
      <c r="P662" s="7"/>
      <c r="Q662" s="7"/>
      <c r="R662" s="7"/>
      <c r="S662" s="7"/>
    </row>
    <row r="663" spans="16:19" x14ac:dyDescent="0.25">
      <c r="P663" s="7"/>
      <c r="Q663" s="7"/>
      <c r="R663" s="7"/>
      <c r="S663" s="7"/>
    </row>
    <row r="664" spans="16:19" x14ac:dyDescent="0.25">
      <c r="P664" s="7"/>
      <c r="Q664" s="7"/>
      <c r="R664" s="7"/>
      <c r="S664" s="7"/>
    </row>
    <row r="665" spans="16:19" x14ac:dyDescent="0.25">
      <c r="P665" s="7"/>
      <c r="Q665" s="7"/>
      <c r="R665" s="7"/>
      <c r="S665" s="7"/>
    </row>
    <row r="666" spans="16:19" x14ac:dyDescent="0.25">
      <c r="P666" s="7"/>
      <c r="Q666" s="7"/>
      <c r="R666" s="7"/>
      <c r="S666" s="7"/>
    </row>
    <row r="667" spans="16:19" x14ac:dyDescent="0.25">
      <c r="P667" s="7"/>
      <c r="Q667" s="7"/>
      <c r="R667" s="7"/>
      <c r="S667" s="7"/>
    </row>
    <row r="668" spans="16:19" x14ac:dyDescent="0.25">
      <c r="P668" s="7"/>
      <c r="Q668" s="7"/>
      <c r="R668" s="7"/>
      <c r="S668" s="7"/>
    </row>
    <row r="669" spans="16:19" x14ac:dyDescent="0.25">
      <c r="P669" s="7"/>
      <c r="Q669" s="7"/>
      <c r="R669" s="7"/>
      <c r="S669" s="7"/>
    </row>
    <row r="670" spans="16:19" x14ac:dyDescent="0.25">
      <c r="P670" s="7"/>
      <c r="Q670" s="7"/>
      <c r="R670" s="7"/>
      <c r="S670" s="7"/>
    </row>
    <row r="671" spans="16:19" x14ac:dyDescent="0.25">
      <c r="P671" s="7"/>
      <c r="Q671" s="7"/>
      <c r="R671" s="7"/>
      <c r="S671" s="7"/>
    </row>
    <row r="672" spans="16:19" x14ac:dyDescent="0.25">
      <c r="P672" s="7"/>
      <c r="Q672" s="7"/>
      <c r="R672" s="7"/>
      <c r="S672" s="7"/>
    </row>
    <row r="673" spans="16:19" x14ac:dyDescent="0.25">
      <c r="P673" s="7"/>
      <c r="Q673" s="7"/>
      <c r="R673" s="7"/>
      <c r="S673" s="7"/>
    </row>
    <row r="674" spans="16:19" x14ac:dyDescent="0.25">
      <c r="P674" s="7"/>
      <c r="Q674" s="7"/>
      <c r="R674" s="7"/>
      <c r="S674" s="7"/>
    </row>
    <row r="675" spans="16:19" x14ac:dyDescent="0.25">
      <c r="P675" s="7"/>
      <c r="Q675" s="7"/>
      <c r="R675" s="7"/>
      <c r="S675" s="7"/>
    </row>
    <row r="676" spans="16:19" x14ac:dyDescent="0.25">
      <c r="P676" s="7"/>
      <c r="Q676" s="7"/>
      <c r="R676" s="7"/>
      <c r="S676" s="7"/>
    </row>
    <row r="677" spans="16:19" x14ac:dyDescent="0.25">
      <c r="P677" s="7"/>
      <c r="Q677" s="7"/>
      <c r="R677" s="7"/>
      <c r="S677" s="7"/>
    </row>
    <row r="678" spans="16:19" x14ac:dyDescent="0.25">
      <c r="P678" s="7"/>
      <c r="Q678" s="7"/>
      <c r="R678" s="7"/>
      <c r="S678" s="7"/>
    </row>
    <row r="679" spans="16:19" x14ac:dyDescent="0.25">
      <c r="P679" s="7"/>
      <c r="Q679" s="7"/>
      <c r="R679" s="7"/>
      <c r="S679" s="7"/>
    </row>
    <row r="680" spans="16:19" x14ac:dyDescent="0.25">
      <c r="P680" s="7"/>
      <c r="Q680" s="7"/>
      <c r="R680" s="7"/>
      <c r="S680" s="7"/>
    </row>
    <row r="681" spans="16:19" x14ac:dyDescent="0.25">
      <c r="P681" s="7"/>
      <c r="Q681" s="7"/>
      <c r="R681" s="7"/>
      <c r="S681" s="7"/>
    </row>
    <row r="682" spans="16:19" x14ac:dyDescent="0.25">
      <c r="P682" s="7"/>
      <c r="Q682" s="7"/>
      <c r="R682" s="7"/>
      <c r="S682" s="7"/>
    </row>
    <row r="683" spans="16:19" x14ac:dyDescent="0.25">
      <c r="P683" s="7"/>
      <c r="Q683" s="7"/>
      <c r="R683" s="7"/>
      <c r="S683" s="7"/>
    </row>
    <row r="684" spans="16:19" x14ac:dyDescent="0.25">
      <c r="P684" s="7"/>
      <c r="Q684" s="7"/>
      <c r="R684" s="7"/>
      <c r="S684" s="7"/>
    </row>
    <row r="685" spans="16:19" x14ac:dyDescent="0.25">
      <c r="P685" s="7"/>
      <c r="Q685" s="7"/>
      <c r="R685" s="7"/>
      <c r="S685" s="7"/>
    </row>
    <row r="686" spans="16:19" x14ac:dyDescent="0.25">
      <c r="P686" s="7"/>
      <c r="Q686" s="7"/>
      <c r="R686" s="7"/>
      <c r="S686" s="7"/>
    </row>
    <row r="687" spans="16:19" x14ac:dyDescent="0.25">
      <c r="P687" s="7"/>
      <c r="Q687" s="7"/>
      <c r="R687" s="7"/>
      <c r="S687" s="7"/>
    </row>
    <row r="688" spans="16:19" x14ac:dyDescent="0.25">
      <c r="P688" s="7"/>
      <c r="Q688" s="7"/>
      <c r="R688" s="7"/>
      <c r="S688" s="7"/>
    </row>
    <row r="689" spans="16:19" x14ac:dyDescent="0.25">
      <c r="P689" s="7"/>
      <c r="Q689" s="7"/>
      <c r="R689" s="7"/>
      <c r="S689" s="7"/>
    </row>
    <row r="690" spans="16:19" x14ac:dyDescent="0.25">
      <c r="P690" s="7"/>
      <c r="Q690" s="7"/>
      <c r="R690" s="7"/>
      <c r="S690" s="7"/>
    </row>
    <row r="691" spans="16:19" x14ac:dyDescent="0.25">
      <c r="P691" s="7"/>
      <c r="Q691" s="7"/>
      <c r="R691" s="7"/>
      <c r="S691" s="7"/>
    </row>
    <row r="692" spans="16:19" x14ac:dyDescent="0.25">
      <c r="P692" s="7"/>
      <c r="Q692" s="7"/>
      <c r="R692" s="7"/>
      <c r="S692" s="7"/>
    </row>
    <row r="693" spans="16:19" x14ac:dyDescent="0.25">
      <c r="P693" s="7"/>
      <c r="Q693" s="7"/>
      <c r="R693" s="7"/>
      <c r="S693" s="7"/>
    </row>
    <row r="694" spans="16:19" x14ac:dyDescent="0.25">
      <c r="P694" s="7"/>
      <c r="Q694" s="7"/>
      <c r="R694" s="7"/>
      <c r="S694" s="7"/>
    </row>
    <row r="695" spans="16:19" x14ac:dyDescent="0.25">
      <c r="P695" s="7"/>
      <c r="Q695" s="7"/>
      <c r="R695" s="7"/>
      <c r="S695" s="7"/>
    </row>
    <row r="696" spans="16:19" x14ac:dyDescent="0.25">
      <c r="P696" s="7"/>
      <c r="Q696" s="7"/>
      <c r="R696" s="7"/>
      <c r="S696" s="7"/>
    </row>
    <row r="697" spans="16:19" x14ac:dyDescent="0.25">
      <c r="P697" s="7"/>
      <c r="Q697" s="7"/>
      <c r="R697" s="7"/>
      <c r="S697" s="7"/>
    </row>
    <row r="698" spans="16:19" x14ac:dyDescent="0.25">
      <c r="P698" s="7"/>
      <c r="Q698" s="7"/>
      <c r="R698" s="7"/>
      <c r="S698" s="7"/>
    </row>
    <row r="699" spans="16:19" x14ac:dyDescent="0.25">
      <c r="P699" s="7"/>
      <c r="Q699" s="7"/>
      <c r="R699" s="7"/>
      <c r="S699" s="7"/>
    </row>
    <row r="700" spans="16:19" x14ac:dyDescent="0.25">
      <c r="P700" s="7"/>
      <c r="Q700" s="7"/>
      <c r="R700" s="7"/>
      <c r="S700" s="7"/>
    </row>
    <row r="701" spans="16:19" x14ac:dyDescent="0.25">
      <c r="P701" s="7"/>
      <c r="Q701" s="7"/>
      <c r="R701" s="7"/>
      <c r="S701" s="7"/>
    </row>
    <row r="702" spans="16:19" x14ac:dyDescent="0.25">
      <c r="P702" s="7"/>
      <c r="Q702" s="7"/>
      <c r="R702" s="7"/>
      <c r="S702" s="7"/>
    </row>
    <row r="703" spans="16:19" x14ac:dyDescent="0.25">
      <c r="P703" s="7"/>
      <c r="Q703" s="7"/>
      <c r="R703" s="7"/>
      <c r="S703" s="7"/>
    </row>
    <row r="704" spans="16:19" x14ac:dyDescent="0.25">
      <c r="P704" s="7"/>
      <c r="Q704" s="7"/>
      <c r="R704" s="7"/>
      <c r="S704" s="7"/>
    </row>
    <row r="705" spans="16:19" x14ac:dyDescent="0.25">
      <c r="P705" s="7"/>
      <c r="Q705" s="7"/>
      <c r="R705" s="7"/>
      <c r="S705" s="7"/>
    </row>
    <row r="706" spans="16:19" x14ac:dyDescent="0.25">
      <c r="P706" s="7"/>
      <c r="Q706" s="7"/>
      <c r="R706" s="7"/>
      <c r="S706" s="7"/>
    </row>
    <row r="707" spans="16:19" x14ac:dyDescent="0.25">
      <c r="P707" s="7"/>
      <c r="Q707" s="7"/>
      <c r="R707" s="7"/>
      <c r="S707" s="7"/>
    </row>
    <row r="708" spans="16:19" x14ac:dyDescent="0.25">
      <c r="P708" s="7"/>
      <c r="Q708" s="7"/>
      <c r="R708" s="7"/>
      <c r="S708" s="7"/>
    </row>
    <row r="709" spans="16:19" x14ac:dyDescent="0.25">
      <c r="P709" s="7"/>
      <c r="Q709" s="7"/>
      <c r="R709" s="7"/>
      <c r="S709" s="7"/>
    </row>
    <row r="710" spans="16:19" x14ac:dyDescent="0.25">
      <c r="P710" s="7"/>
      <c r="Q710" s="7"/>
      <c r="R710" s="7"/>
      <c r="S710" s="7"/>
    </row>
    <row r="711" spans="16:19" x14ac:dyDescent="0.25">
      <c r="P711" s="7"/>
      <c r="Q711" s="7"/>
      <c r="R711" s="7"/>
      <c r="S711" s="7"/>
    </row>
    <row r="712" spans="16:19" x14ac:dyDescent="0.25">
      <c r="P712" s="7"/>
      <c r="Q712" s="7"/>
      <c r="R712" s="7"/>
      <c r="S712" s="7"/>
    </row>
    <row r="713" spans="16:19" x14ac:dyDescent="0.25">
      <c r="P713" s="7"/>
      <c r="Q713" s="7"/>
      <c r="R713" s="7"/>
      <c r="S713" s="7"/>
    </row>
    <row r="714" spans="16:19" x14ac:dyDescent="0.25">
      <c r="P714" s="7"/>
      <c r="Q714" s="7"/>
      <c r="R714" s="7"/>
      <c r="S714" s="7"/>
    </row>
    <row r="715" spans="16:19" x14ac:dyDescent="0.25">
      <c r="P715" s="7"/>
      <c r="Q715" s="7"/>
      <c r="R715" s="7"/>
      <c r="S715" s="7"/>
    </row>
    <row r="716" spans="16:19" x14ac:dyDescent="0.25">
      <c r="P716" s="7"/>
      <c r="Q716" s="7"/>
      <c r="R716" s="7"/>
      <c r="S716" s="7"/>
    </row>
    <row r="717" spans="16:19" x14ac:dyDescent="0.25">
      <c r="P717" s="7"/>
      <c r="Q717" s="7"/>
      <c r="R717" s="7"/>
      <c r="S717" s="7"/>
    </row>
    <row r="718" spans="16:19" x14ac:dyDescent="0.25">
      <c r="P718" s="7"/>
      <c r="Q718" s="7"/>
      <c r="R718" s="7"/>
      <c r="S718" s="7"/>
    </row>
    <row r="719" spans="16:19" x14ac:dyDescent="0.25">
      <c r="P719" s="7"/>
      <c r="Q719" s="7"/>
      <c r="R719" s="7"/>
      <c r="S719" s="7"/>
    </row>
    <row r="720" spans="16:19" x14ac:dyDescent="0.25">
      <c r="P720" s="7"/>
      <c r="Q720" s="7"/>
      <c r="R720" s="7"/>
      <c r="S720" s="7"/>
    </row>
    <row r="721" spans="16:19" x14ac:dyDescent="0.25">
      <c r="P721" s="7"/>
      <c r="Q721" s="7"/>
      <c r="R721" s="7"/>
      <c r="S721" s="7"/>
    </row>
    <row r="722" spans="16:19" x14ac:dyDescent="0.25">
      <c r="P722" s="7"/>
      <c r="Q722" s="7"/>
      <c r="R722" s="7"/>
      <c r="S722" s="7"/>
    </row>
    <row r="723" spans="16:19" x14ac:dyDescent="0.25">
      <c r="P723" s="7"/>
      <c r="Q723" s="7"/>
      <c r="R723" s="7"/>
      <c r="S723" s="7"/>
    </row>
    <row r="724" spans="16:19" x14ac:dyDescent="0.25">
      <c r="P724" s="7"/>
      <c r="Q724" s="7"/>
      <c r="R724" s="7"/>
      <c r="S724" s="7"/>
    </row>
    <row r="725" spans="16:19" x14ac:dyDescent="0.25">
      <c r="P725" s="7"/>
      <c r="Q725" s="7"/>
      <c r="R725" s="7"/>
      <c r="S725" s="7"/>
    </row>
    <row r="726" spans="16:19" x14ac:dyDescent="0.25">
      <c r="P726" s="7"/>
      <c r="Q726" s="7"/>
      <c r="R726" s="7"/>
      <c r="S726" s="7"/>
    </row>
    <row r="727" spans="16:19" x14ac:dyDescent="0.25">
      <c r="P727" s="7"/>
      <c r="Q727" s="7"/>
      <c r="R727" s="7"/>
      <c r="S727" s="7"/>
    </row>
    <row r="728" spans="16:19" x14ac:dyDescent="0.25">
      <c r="P728" s="7"/>
      <c r="Q728" s="7"/>
      <c r="R728" s="7"/>
      <c r="S728" s="7"/>
    </row>
    <row r="729" spans="16:19" x14ac:dyDescent="0.25">
      <c r="P729" s="7"/>
      <c r="Q729" s="7"/>
      <c r="R729" s="7"/>
      <c r="S729" s="7"/>
    </row>
    <row r="730" spans="16:19" x14ac:dyDescent="0.25">
      <c r="P730" s="7"/>
      <c r="Q730" s="7"/>
      <c r="R730" s="7"/>
      <c r="S730" s="7"/>
    </row>
    <row r="731" spans="16:19" x14ac:dyDescent="0.25">
      <c r="P731" s="7"/>
      <c r="Q731" s="7"/>
      <c r="R731" s="7"/>
      <c r="S731" s="7"/>
    </row>
    <row r="732" spans="16:19" x14ac:dyDescent="0.25">
      <c r="P732" s="7"/>
      <c r="Q732" s="7"/>
      <c r="R732" s="7"/>
      <c r="S732" s="7"/>
    </row>
    <row r="733" spans="16:19" x14ac:dyDescent="0.25">
      <c r="P733" s="7"/>
      <c r="Q733" s="7"/>
      <c r="R733" s="7"/>
      <c r="S733" s="7"/>
    </row>
    <row r="734" spans="16:19" x14ac:dyDescent="0.25">
      <c r="P734" s="7"/>
      <c r="Q734" s="7"/>
      <c r="R734" s="7"/>
      <c r="S734" s="7"/>
    </row>
    <row r="735" spans="16:19" x14ac:dyDescent="0.25">
      <c r="P735" s="7"/>
      <c r="Q735" s="7"/>
      <c r="R735" s="7"/>
      <c r="S735" s="7"/>
    </row>
    <row r="736" spans="16:19" x14ac:dyDescent="0.25">
      <c r="P736" s="7"/>
      <c r="Q736" s="7"/>
      <c r="R736" s="7"/>
      <c r="S736" s="7"/>
    </row>
    <row r="737" spans="16:19" x14ac:dyDescent="0.25">
      <c r="P737" s="7"/>
      <c r="Q737" s="7"/>
      <c r="R737" s="7"/>
      <c r="S737" s="7"/>
    </row>
    <row r="738" spans="16:19" x14ac:dyDescent="0.25">
      <c r="P738" s="7"/>
      <c r="Q738" s="7"/>
      <c r="R738" s="7"/>
      <c r="S738" s="7"/>
    </row>
    <row r="739" spans="16:19" x14ac:dyDescent="0.25">
      <c r="P739" s="7"/>
      <c r="Q739" s="7"/>
      <c r="R739" s="7"/>
      <c r="S739" s="7"/>
    </row>
    <row r="740" spans="16:19" x14ac:dyDescent="0.25">
      <c r="P740" s="7"/>
      <c r="Q740" s="7"/>
      <c r="R740" s="7"/>
      <c r="S740" s="7"/>
    </row>
    <row r="741" spans="16:19" x14ac:dyDescent="0.25">
      <c r="P741" s="7"/>
      <c r="Q741" s="7"/>
      <c r="R741" s="7"/>
      <c r="S741" s="7"/>
    </row>
    <row r="742" spans="16:19" x14ac:dyDescent="0.25">
      <c r="P742" s="7"/>
      <c r="Q742" s="7"/>
      <c r="R742" s="7"/>
      <c r="S742" s="7"/>
    </row>
    <row r="743" spans="16:19" x14ac:dyDescent="0.25">
      <c r="P743" s="7"/>
      <c r="Q743" s="7"/>
      <c r="R743" s="7"/>
      <c r="S743" s="7"/>
    </row>
    <row r="744" spans="16:19" x14ac:dyDescent="0.25">
      <c r="P744" s="7"/>
      <c r="Q744" s="7"/>
      <c r="R744" s="7"/>
      <c r="S744" s="7"/>
    </row>
    <row r="745" spans="16:19" x14ac:dyDescent="0.25">
      <c r="P745" s="7"/>
      <c r="Q745" s="7"/>
      <c r="R745" s="7"/>
      <c r="S745" s="7"/>
    </row>
    <row r="746" spans="16:19" x14ac:dyDescent="0.25">
      <c r="P746" s="7"/>
      <c r="Q746" s="7"/>
      <c r="R746" s="7"/>
      <c r="S746" s="7"/>
    </row>
    <row r="747" spans="16:19" x14ac:dyDescent="0.25">
      <c r="P747" s="7"/>
      <c r="Q747" s="7"/>
      <c r="R747" s="7"/>
      <c r="S747" s="7"/>
    </row>
    <row r="748" spans="16:19" x14ac:dyDescent="0.25">
      <c r="P748" s="7"/>
      <c r="Q748" s="7"/>
      <c r="R748" s="7"/>
      <c r="S748" s="7"/>
    </row>
    <row r="749" spans="16:19" x14ac:dyDescent="0.25">
      <c r="P749" s="7"/>
      <c r="Q749" s="7"/>
      <c r="R749" s="7"/>
      <c r="S749" s="7"/>
    </row>
    <row r="750" spans="16:19" x14ac:dyDescent="0.25">
      <c r="P750" s="7"/>
      <c r="Q750" s="7"/>
      <c r="R750" s="7"/>
      <c r="S750" s="7"/>
    </row>
    <row r="751" spans="16:19" x14ac:dyDescent="0.25">
      <c r="P751" s="7"/>
      <c r="Q751" s="7"/>
      <c r="R751" s="7"/>
      <c r="S751" s="7"/>
    </row>
    <row r="752" spans="16:19" x14ac:dyDescent="0.25">
      <c r="P752" s="7"/>
      <c r="Q752" s="7"/>
      <c r="R752" s="7"/>
      <c r="S752" s="7"/>
    </row>
    <row r="753" spans="16:19" x14ac:dyDescent="0.25">
      <c r="P753" s="7"/>
      <c r="Q753" s="7"/>
      <c r="R753" s="7"/>
      <c r="S753" s="7"/>
    </row>
    <row r="754" spans="16:19" x14ac:dyDescent="0.25">
      <c r="P754" s="7"/>
      <c r="Q754" s="7"/>
      <c r="R754" s="7"/>
      <c r="S754" s="7"/>
    </row>
    <row r="755" spans="16:19" x14ac:dyDescent="0.25">
      <c r="P755" s="7"/>
      <c r="Q755" s="7"/>
      <c r="R755" s="7"/>
      <c r="S755" s="7"/>
    </row>
    <row r="756" spans="16:19" x14ac:dyDescent="0.25">
      <c r="P756" s="7"/>
      <c r="Q756" s="7"/>
      <c r="R756" s="7"/>
      <c r="S756" s="7"/>
    </row>
    <row r="757" spans="16:19" x14ac:dyDescent="0.25">
      <c r="P757" s="7"/>
      <c r="Q757" s="7"/>
      <c r="R757" s="7"/>
      <c r="S757" s="7"/>
    </row>
    <row r="758" spans="16:19" x14ac:dyDescent="0.25">
      <c r="P758" s="7"/>
      <c r="Q758" s="7"/>
      <c r="R758" s="7"/>
      <c r="S758" s="7"/>
    </row>
    <row r="759" spans="16:19" x14ac:dyDescent="0.25">
      <c r="P759" s="7"/>
      <c r="Q759" s="7"/>
      <c r="R759" s="7"/>
      <c r="S759" s="7"/>
    </row>
    <row r="760" spans="16:19" x14ac:dyDescent="0.25">
      <c r="P760" s="7"/>
      <c r="Q760" s="7"/>
      <c r="R760" s="7"/>
      <c r="S760" s="7"/>
    </row>
    <row r="761" spans="16:19" x14ac:dyDescent="0.25">
      <c r="P761" s="7"/>
      <c r="Q761" s="7"/>
      <c r="R761" s="7"/>
      <c r="S761" s="7"/>
    </row>
    <row r="762" spans="16:19" x14ac:dyDescent="0.25">
      <c r="P762" s="7"/>
      <c r="Q762" s="7"/>
      <c r="R762" s="7"/>
      <c r="S762" s="7"/>
    </row>
    <row r="763" spans="16:19" x14ac:dyDescent="0.25">
      <c r="P763" s="7"/>
      <c r="Q763" s="7"/>
      <c r="R763" s="7"/>
      <c r="S763" s="7"/>
    </row>
    <row r="764" spans="16:19" x14ac:dyDescent="0.25">
      <c r="P764" s="7"/>
      <c r="Q764" s="7"/>
      <c r="R764" s="7"/>
      <c r="S764" s="7"/>
    </row>
    <row r="765" spans="16:19" x14ac:dyDescent="0.25">
      <c r="P765" s="7"/>
      <c r="Q765" s="7"/>
      <c r="R765" s="7"/>
      <c r="S765" s="7"/>
    </row>
    <row r="766" spans="16:19" x14ac:dyDescent="0.25">
      <c r="P766" s="7"/>
      <c r="Q766" s="7"/>
      <c r="R766" s="7"/>
      <c r="S766" s="7"/>
    </row>
    <row r="767" spans="16:19" x14ac:dyDescent="0.25">
      <c r="P767" s="7"/>
      <c r="Q767" s="7"/>
      <c r="R767" s="7"/>
      <c r="S767" s="7"/>
    </row>
    <row r="768" spans="16:19" x14ac:dyDescent="0.25">
      <c r="P768" s="7"/>
      <c r="Q768" s="7"/>
      <c r="R768" s="7"/>
      <c r="S768" s="7"/>
    </row>
    <row r="769" spans="16:19" x14ac:dyDescent="0.25">
      <c r="P769" s="7"/>
      <c r="Q769" s="7"/>
      <c r="R769" s="7"/>
      <c r="S769" s="7"/>
    </row>
    <row r="770" spans="16:19" x14ac:dyDescent="0.25">
      <c r="P770" s="7"/>
      <c r="Q770" s="7"/>
      <c r="R770" s="7"/>
      <c r="S770" s="7"/>
    </row>
    <row r="771" spans="16:19" x14ac:dyDescent="0.25">
      <c r="P771" s="7"/>
      <c r="Q771" s="7"/>
      <c r="R771" s="7"/>
      <c r="S771" s="7"/>
    </row>
    <row r="772" spans="16:19" x14ac:dyDescent="0.25">
      <c r="P772" s="7"/>
      <c r="Q772" s="7"/>
      <c r="R772" s="7"/>
      <c r="S772" s="7"/>
    </row>
    <row r="773" spans="16:19" x14ac:dyDescent="0.25">
      <c r="P773" s="7"/>
      <c r="Q773" s="7"/>
      <c r="R773" s="7"/>
      <c r="S773" s="7"/>
    </row>
    <row r="774" spans="16:19" x14ac:dyDescent="0.25">
      <c r="P774" s="7"/>
      <c r="Q774" s="7"/>
      <c r="R774" s="7"/>
      <c r="S774" s="7"/>
    </row>
    <row r="775" spans="16:19" x14ac:dyDescent="0.25">
      <c r="P775" s="7"/>
      <c r="Q775" s="7"/>
      <c r="R775" s="7"/>
      <c r="S775" s="7"/>
    </row>
    <row r="776" spans="16:19" x14ac:dyDescent="0.25">
      <c r="P776" s="7"/>
      <c r="Q776" s="7"/>
      <c r="R776" s="7"/>
      <c r="S776" s="7"/>
    </row>
    <row r="777" spans="16:19" x14ac:dyDescent="0.25">
      <c r="P777" s="7"/>
      <c r="Q777" s="7"/>
      <c r="R777" s="7"/>
      <c r="S777" s="7"/>
    </row>
    <row r="778" spans="16:19" x14ac:dyDescent="0.25">
      <c r="P778" s="7"/>
      <c r="Q778" s="7"/>
      <c r="R778" s="7"/>
      <c r="S778" s="7"/>
    </row>
    <row r="779" spans="16:19" x14ac:dyDescent="0.25">
      <c r="P779" s="7"/>
      <c r="Q779" s="7"/>
      <c r="R779" s="7"/>
      <c r="S779" s="7"/>
    </row>
    <row r="780" spans="16:19" x14ac:dyDescent="0.25">
      <c r="P780" s="7"/>
      <c r="Q780" s="7"/>
      <c r="R780" s="7"/>
      <c r="S780" s="7"/>
    </row>
    <row r="781" spans="16:19" x14ac:dyDescent="0.25">
      <c r="P781" s="7"/>
      <c r="Q781" s="7"/>
      <c r="R781" s="7"/>
      <c r="S781" s="7"/>
    </row>
    <row r="782" spans="16:19" x14ac:dyDescent="0.25">
      <c r="P782" s="7"/>
      <c r="Q782" s="7"/>
      <c r="R782" s="7"/>
      <c r="S782" s="7"/>
    </row>
    <row r="783" spans="16:19" x14ac:dyDescent="0.25">
      <c r="P783" s="7"/>
      <c r="Q783" s="7"/>
      <c r="R783" s="7"/>
      <c r="S783" s="7"/>
    </row>
    <row r="784" spans="16:19" x14ac:dyDescent="0.25">
      <c r="P784" s="7"/>
      <c r="Q784" s="7"/>
      <c r="R784" s="7"/>
      <c r="S784" s="7"/>
    </row>
    <row r="785" spans="16:19" x14ac:dyDescent="0.25">
      <c r="P785" s="7"/>
      <c r="Q785" s="7"/>
      <c r="R785" s="7"/>
      <c r="S785" s="7"/>
    </row>
    <row r="786" spans="16:19" x14ac:dyDescent="0.25">
      <c r="P786" s="7"/>
      <c r="Q786" s="7"/>
      <c r="R786" s="7"/>
      <c r="S786" s="7"/>
    </row>
    <row r="787" spans="16:19" x14ac:dyDescent="0.25">
      <c r="P787" s="7"/>
      <c r="Q787" s="7"/>
      <c r="R787" s="7"/>
      <c r="S787" s="7"/>
    </row>
    <row r="788" spans="16:19" x14ac:dyDescent="0.25">
      <c r="P788" s="7"/>
      <c r="Q788" s="7"/>
      <c r="R788" s="7"/>
      <c r="S788" s="7"/>
    </row>
    <row r="789" spans="16:19" x14ac:dyDescent="0.25">
      <c r="P789" s="7"/>
      <c r="Q789" s="7"/>
      <c r="R789" s="7"/>
      <c r="S789" s="7"/>
    </row>
    <row r="790" spans="16:19" x14ac:dyDescent="0.25">
      <c r="P790" s="7"/>
      <c r="Q790" s="7"/>
      <c r="R790" s="7"/>
      <c r="S790" s="7"/>
    </row>
    <row r="791" spans="16:19" x14ac:dyDescent="0.25">
      <c r="P791" s="7"/>
      <c r="Q791" s="7"/>
      <c r="R791" s="7"/>
      <c r="S791" s="7"/>
    </row>
    <row r="792" spans="16:19" x14ac:dyDescent="0.25">
      <c r="P792" s="7"/>
      <c r="Q792" s="7"/>
      <c r="R792" s="7"/>
      <c r="S792" s="7"/>
    </row>
    <row r="793" spans="16:19" x14ac:dyDescent="0.25">
      <c r="P793" s="7"/>
      <c r="Q793" s="7"/>
      <c r="R793" s="7"/>
      <c r="S793" s="7"/>
    </row>
    <row r="794" spans="16:19" x14ac:dyDescent="0.25">
      <c r="P794" s="7"/>
      <c r="Q794" s="7"/>
      <c r="R794" s="7"/>
      <c r="S794" s="7"/>
    </row>
    <row r="795" spans="16:19" x14ac:dyDescent="0.25">
      <c r="P795" s="7"/>
      <c r="Q795" s="7"/>
      <c r="R795" s="7"/>
      <c r="S795" s="7"/>
    </row>
    <row r="796" spans="16:19" x14ac:dyDescent="0.25">
      <c r="P796" s="7"/>
      <c r="Q796" s="7"/>
      <c r="R796" s="7"/>
      <c r="S796" s="7"/>
    </row>
    <row r="797" spans="16:19" x14ac:dyDescent="0.25">
      <c r="P797" s="7"/>
      <c r="Q797" s="7"/>
      <c r="R797" s="7"/>
      <c r="S797" s="7"/>
    </row>
    <row r="798" spans="16:19" x14ac:dyDescent="0.25">
      <c r="P798" s="7"/>
      <c r="Q798" s="7"/>
      <c r="R798" s="7"/>
      <c r="S798" s="7"/>
    </row>
    <row r="799" spans="16:19" x14ac:dyDescent="0.25">
      <c r="P799" s="7"/>
      <c r="Q799" s="7"/>
      <c r="R799" s="7"/>
      <c r="S799" s="7"/>
    </row>
    <row r="800" spans="16:19" x14ac:dyDescent="0.25">
      <c r="P800" s="7"/>
      <c r="Q800" s="7"/>
      <c r="R800" s="7"/>
      <c r="S800" s="7"/>
    </row>
    <row r="801" spans="16:19" x14ac:dyDescent="0.25">
      <c r="P801" s="7"/>
      <c r="Q801" s="7"/>
      <c r="R801" s="7"/>
      <c r="S801" s="7"/>
    </row>
    <row r="802" spans="16:19" x14ac:dyDescent="0.25">
      <c r="P802" s="7"/>
      <c r="Q802" s="7"/>
      <c r="R802" s="7"/>
      <c r="S802" s="7"/>
    </row>
    <row r="803" spans="16:19" x14ac:dyDescent="0.25">
      <c r="P803" s="7"/>
      <c r="Q803" s="7"/>
      <c r="R803" s="7"/>
      <c r="S803" s="7"/>
    </row>
    <row r="804" spans="16:19" x14ac:dyDescent="0.25">
      <c r="P804" s="7"/>
      <c r="Q804" s="7"/>
      <c r="R804" s="7"/>
      <c r="S804" s="7"/>
    </row>
    <row r="805" spans="16:19" x14ac:dyDescent="0.25">
      <c r="P805" s="7"/>
      <c r="Q805" s="7"/>
      <c r="R805" s="7"/>
      <c r="S805" s="7"/>
    </row>
    <row r="806" spans="16:19" x14ac:dyDescent="0.25">
      <c r="P806" s="7"/>
      <c r="Q806" s="7"/>
      <c r="R806" s="7"/>
      <c r="S806" s="7"/>
    </row>
    <row r="807" spans="16:19" x14ac:dyDescent="0.25">
      <c r="P807" s="7"/>
      <c r="Q807" s="7"/>
      <c r="R807" s="7"/>
      <c r="S807" s="7"/>
    </row>
    <row r="808" spans="16:19" x14ac:dyDescent="0.25">
      <c r="P808" s="7"/>
      <c r="Q808" s="7"/>
      <c r="R808" s="7"/>
      <c r="S808" s="7"/>
    </row>
    <row r="809" spans="16:19" x14ac:dyDescent="0.25">
      <c r="P809" s="7"/>
      <c r="Q809" s="7"/>
      <c r="R809" s="7"/>
      <c r="S809" s="7"/>
    </row>
    <row r="810" spans="16:19" x14ac:dyDescent="0.25">
      <c r="P810" s="7"/>
      <c r="Q810" s="7"/>
      <c r="R810" s="7"/>
      <c r="S810" s="7"/>
    </row>
    <row r="811" spans="16:19" x14ac:dyDescent="0.25">
      <c r="P811" s="7"/>
      <c r="Q811" s="7"/>
      <c r="R811" s="7"/>
      <c r="S811" s="7"/>
    </row>
    <row r="812" spans="16:19" x14ac:dyDescent="0.25">
      <c r="P812" s="7"/>
      <c r="Q812" s="7"/>
      <c r="R812" s="7"/>
      <c r="S812" s="7"/>
    </row>
    <row r="813" spans="16:19" x14ac:dyDescent="0.25">
      <c r="P813" s="7"/>
      <c r="Q813" s="7"/>
      <c r="R813" s="7"/>
      <c r="S813" s="7"/>
    </row>
    <row r="814" spans="16:19" x14ac:dyDescent="0.25">
      <c r="P814" s="7"/>
      <c r="Q814" s="7"/>
      <c r="R814" s="7"/>
      <c r="S814" s="7"/>
    </row>
    <row r="815" spans="16:19" x14ac:dyDescent="0.25">
      <c r="P815" s="7"/>
      <c r="Q815" s="7"/>
      <c r="R815" s="7"/>
      <c r="S815" s="7"/>
    </row>
    <row r="816" spans="16:19" x14ac:dyDescent="0.25">
      <c r="P816" s="7"/>
      <c r="Q816" s="7"/>
      <c r="R816" s="7"/>
      <c r="S816" s="7"/>
    </row>
    <row r="817" spans="16:19" x14ac:dyDescent="0.25">
      <c r="P817" s="7"/>
      <c r="Q817" s="7"/>
      <c r="R817" s="7"/>
      <c r="S817" s="7"/>
    </row>
    <row r="818" spans="16:19" x14ac:dyDescent="0.25">
      <c r="P818" s="7"/>
      <c r="Q818" s="7"/>
      <c r="R818" s="7"/>
      <c r="S818" s="7"/>
    </row>
    <row r="819" spans="16:19" x14ac:dyDescent="0.25">
      <c r="P819" s="7"/>
      <c r="Q819" s="7"/>
      <c r="R819" s="7"/>
      <c r="S819" s="7"/>
    </row>
    <row r="820" spans="16:19" x14ac:dyDescent="0.25">
      <c r="P820" s="7"/>
      <c r="Q820" s="7"/>
      <c r="R820" s="7"/>
      <c r="S820" s="7"/>
    </row>
    <row r="821" spans="16:19" x14ac:dyDescent="0.25">
      <c r="P821" s="7"/>
      <c r="Q821" s="7"/>
      <c r="R821" s="7"/>
      <c r="S821" s="7"/>
    </row>
    <row r="822" spans="16:19" x14ac:dyDescent="0.25">
      <c r="P822" s="7"/>
      <c r="Q822" s="7"/>
      <c r="R822" s="7"/>
      <c r="S822" s="7"/>
    </row>
    <row r="823" spans="16:19" x14ac:dyDescent="0.25">
      <c r="P823" s="7"/>
      <c r="Q823" s="7"/>
      <c r="R823" s="7"/>
      <c r="S823" s="7"/>
    </row>
    <row r="824" spans="16:19" x14ac:dyDescent="0.25">
      <c r="P824" s="7"/>
      <c r="Q824" s="7"/>
      <c r="R824" s="7"/>
      <c r="S824" s="7"/>
    </row>
    <row r="825" spans="16:19" x14ac:dyDescent="0.25">
      <c r="P825" s="7"/>
      <c r="Q825" s="7"/>
      <c r="R825" s="7"/>
      <c r="S825" s="7"/>
    </row>
    <row r="826" spans="16:19" x14ac:dyDescent="0.25">
      <c r="P826" s="7"/>
      <c r="Q826" s="7"/>
      <c r="R826" s="7"/>
      <c r="S826" s="7"/>
    </row>
    <row r="827" spans="16:19" x14ac:dyDescent="0.25">
      <c r="P827" s="7"/>
      <c r="Q827" s="7"/>
      <c r="R827" s="7"/>
      <c r="S827" s="7"/>
    </row>
    <row r="828" spans="16:19" x14ac:dyDescent="0.25">
      <c r="P828" s="7"/>
      <c r="Q828" s="7"/>
      <c r="R828" s="7"/>
      <c r="S828" s="7"/>
    </row>
    <row r="829" spans="16:19" x14ac:dyDescent="0.25">
      <c r="P829" s="7"/>
      <c r="Q829" s="7"/>
      <c r="R829" s="7"/>
      <c r="S829" s="7"/>
    </row>
    <row r="830" spans="16:19" x14ac:dyDescent="0.25">
      <c r="P830" s="7"/>
      <c r="Q830" s="7"/>
      <c r="R830" s="7"/>
      <c r="S830" s="7"/>
    </row>
    <row r="831" spans="16:19" x14ac:dyDescent="0.25">
      <c r="P831" s="7"/>
      <c r="Q831" s="7"/>
      <c r="R831" s="7"/>
      <c r="S831" s="7"/>
    </row>
    <row r="832" spans="16:19" x14ac:dyDescent="0.25">
      <c r="P832" s="7"/>
      <c r="Q832" s="7"/>
      <c r="R832" s="7"/>
      <c r="S832" s="7"/>
    </row>
    <row r="833" spans="16:19" x14ac:dyDescent="0.25">
      <c r="P833" s="7"/>
      <c r="Q833" s="7"/>
      <c r="R833" s="7"/>
      <c r="S833" s="7"/>
    </row>
    <row r="834" spans="16:19" x14ac:dyDescent="0.25">
      <c r="P834" s="7"/>
      <c r="Q834" s="7"/>
      <c r="R834" s="7"/>
      <c r="S834" s="7"/>
    </row>
    <row r="835" spans="16:19" x14ac:dyDescent="0.25">
      <c r="P835" s="7"/>
      <c r="Q835" s="7"/>
      <c r="R835" s="7"/>
      <c r="S835" s="7"/>
    </row>
    <row r="836" spans="16:19" x14ac:dyDescent="0.25">
      <c r="P836" s="7"/>
      <c r="Q836" s="7"/>
      <c r="R836" s="7"/>
      <c r="S836" s="7"/>
    </row>
    <row r="837" spans="16:19" x14ac:dyDescent="0.25">
      <c r="P837" s="7"/>
      <c r="Q837" s="7"/>
      <c r="R837" s="7"/>
      <c r="S837" s="7"/>
    </row>
    <row r="838" spans="16:19" x14ac:dyDescent="0.25">
      <c r="P838" s="7"/>
      <c r="Q838" s="7"/>
      <c r="R838" s="7"/>
      <c r="S838" s="7"/>
    </row>
    <row r="839" spans="16:19" x14ac:dyDescent="0.25">
      <c r="P839" s="7"/>
      <c r="Q839" s="7"/>
      <c r="R839" s="7"/>
      <c r="S839" s="7"/>
    </row>
    <row r="840" spans="16:19" x14ac:dyDescent="0.25">
      <c r="P840" s="7"/>
      <c r="Q840" s="7"/>
      <c r="R840" s="7"/>
      <c r="S840" s="7"/>
    </row>
    <row r="841" spans="16:19" x14ac:dyDescent="0.25">
      <c r="P841" s="7"/>
      <c r="Q841" s="7"/>
      <c r="R841" s="7"/>
      <c r="S841" s="7"/>
    </row>
    <row r="842" spans="16:19" x14ac:dyDescent="0.25">
      <c r="P842" s="7"/>
      <c r="Q842" s="7"/>
      <c r="R842" s="7"/>
      <c r="S842" s="7"/>
    </row>
    <row r="843" spans="16:19" x14ac:dyDescent="0.25">
      <c r="P843" s="7"/>
      <c r="Q843" s="7"/>
      <c r="R843" s="7"/>
      <c r="S843" s="7"/>
    </row>
    <row r="844" spans="16:19" x14ac:dyDescent="0.25">
      <c r="P844" s="7"/>
      <c r="Q844" s="7"/>
      <c r="R844" s="7"/>
      <c r="S844" s="7"/>
    </row>
    <row r="845" spans="16:19" x14ac:dyDescent="0.25">
      <c r="P845" s="7"/>
      <c r="Q845" s="7"/>
      <c r="R845" s="7"/>
      <c r="S845" s="7"/>
    </row>
    <row r="846" spans="16:19" x14ac:dyDescent="0.25">
      <c r="P846" s="7"/>
      <c r="Q846" s="7"/>
      <c r="R846" s="7"/>
      <c r="S846" s="7"/>
    </row>
    <row r="847" spans="16:19" x14ac:dyDescent="0.25">
      <c r="P847" s="7"/>
      <c r="Q847" s="7"/>
      <c r="R847" s="7"/>
      <c r="S847" s="7"/>
    </row>
    <row r="848" spans="16:19" x14ac:dyDescent="0.25">
      <c r="P848" s="7"/>
      <c r="Q848" s="7"/>
      <c r="R848" s="7"/>
      <c r="S848" s="7"/>
    </row>
    <row r="849" spans="16:19" x14ac:dyDescent="0.25">
      <c r="P849" s="7"/>
      <c r="Q849" s="7"/>
      <c r="R849" s="7"/>
      <c r="S849" s="7"/>
    </row>
    <row r="850" spans="16:19" x14ac:dyDescent="0.25">
      <c r="P850" s="7"/>
      <c r="Q850" s="7"/>
      <c r="R850" s="7"/>
      <c r="S850" s="7"/>
    </row>
    <row r="851" spans="16:19" x14ac:dyDescent="0.25">
      <c r="P851" s="7"/>
      <c r="Q851" s="7"/>
      <c r="R851" s="7"/>
      <c r="S851" s="7"/>
    </row>
  </sheetData>
  <mergeCells count="1">
    <mergeCell ref="P9:S9"/>
  </mergeCells>
  <printOptions horizontalCentered="1"/>
  <pageMargins left="0.3" right="0.3" top="0.67" bottom="0.6" header="0.27" footer="0.22"/>
  <pageSetup scale="48" fitToHeight="0" orientation="landscape" r:id="rId1"/>
  <headerFooter alignWithMargins="0">
    <oddFooter>&amp;RPage &amp;P of &amp;N</oddFooter>
  </headerFooter>
  <rowBreaks count="4" manualBreakCount="4">
    <brk id="83" max="21" man="1"/>
    <brk id="153" max="21" man="1"/>
    <brk id="220" max="21" man="1"/>
    <brk id="29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2" zoomScale="98" zoomScaleNormal="85" zoomScaleSheetLayoutView="98" workbookViewId="0"/>
  </sheetViews>
  <sheetFormatPr defaultColWidth="9.109375" defaultRowHeight="13.8" x14ac:dyDescent="0.25"/>
  <cols>
    <col min="1" max="1" width="9.109375" style="107"/>
    <col min="2" max="2" width="34.88671875" style="107" customWidth="1"/>
    <col min="3" max="4" width="18.5546875" style="107" customWidth="1"/>
    <col min="5" max="5" width="19.88671875" style="107" bestFit="1" customWidth="1"/>
    <col min="6" max="6" width="21.109375" style="107" bestFit="1" customWidth="1"/>
    <col min="7" max="7" width="1.6640625" style="107" customWidth="1"/>
    <col min="8" max="8" width="14.44140625" style="108" customWidth="1"/>
    <col min="9" max="9" width="9.88671875" style="107" bestFit="1" customWidth="1"/>
    <col min="10" max="10" width="9.88671875" style="107" customWidth="1"/>
    <col min="11" max="16384" width="9.109375" style="107"/>
  </cols>
  <sheetData>
    <row r="1" spans="1:8" x14ac:dyDescent="0.25">
      <c r="A1" s="106" t="s">
        <v>199</v>
      </c>
    </row>
    <row r="2" spans="1:8" x14ac:dyDescent="0.25">
      <c r="A2" s="106" t="s">
        <v>200</v>
      </c>
    </row>
    <row r="3" spans="1:8" x14ac:dyDescent="0.25">
      <c r="D3" s="109"/>
      <c r="E3" s="160" t="s">
        <v>201</v>
      </c>
      <c r="F3" s="160"/>
      <c r="G3" s="106"/>
    </row>
    <row r="4" spans="1:8" x14ac:dyDescent="0.25">
      <c r="C4" s="109" t="s">
        <v>202</v>
      </c>
      <c r="E4" s="110" t="s">
        <v>203</v>
      </c>
      <c r="F4" s="110" t="s">
        <v>204</v>
      </c>
      <c r="G4" s="111"/>
    </row>
    <row r="5" spans="1:8" x14ac:dyDescent="0.25">
      <c r="E5" s="112"/>
      <c r="F5" s="112"/>
      <c r="G5" s="112"/>
      <c r="H5" s="113"/>
    </row>
    <row r="6" spans="1:8" x14ac:dyDescent="0.25">
      <c r="B6" s="114" t="s">
        <v>205</v>
      </c>
      <c r="C6" s="115">
        <v>5260444223.6300001</v>
      </c>
      <c r="D6" s="115"/>
      <c r="E6" s="116">
        <v>3854477942.7515783</v>
      </c>
      <c r="F6" s="117">
        <v>1405966280.8784215</v>
      </c>
      <c r="G6" s="118"/>
    </row>
    <row r="9" spans="1:8" ht="27.6" x14ac:dyDescent="0.25">
      <c r="C9" s="109" t="s">
        <v>202</v>
      </c>
      <c r="D9" s="119" t="s">
        <v>206</v>
      </c>
      <c r="E9" s="110" t="s">
        <v>203</v>
      </c>
      <c r="F9" s="110" t="s">
        <v>204</v>
      </c>
      <c r="H9" s="110" t="s">
        <v>207</v>
      </c>
    </row>
    <row r="10" spans="1:8" x14ac:dyDescent="0.25">
      <c r="A10" s="120">
        <v>350.2</v>
      </c>
      <c r="B10" s="120" t="s">
        <v>104</v>
      </c>
      <c r="C10" s="118">
        <v>144659565.44</v>
      </c>
      <c r="D10" s="118">
        <v>-16691</v>
      </c>
      <c r="E10" s="118">
        <v>-12229.973098749404</v>
      </c>
      <c r="F10" s="118">
        <v>-4461.0269012505951</v>
      </c>
      <c r="G10" s="118"/>
      <c r="H10" s="121">
        <v>-992.11663993526645</v>
      </c>
    </row>
    <row r="11" spans="1:8" x14ac:dyDescent="0.25">
      <c r="A11" s="107">
        <v>352</v>
      </c>
      <c r="B11" s="107" t="s">
        <v>22</v>
      </c>
      <c r="C11" s="118">
        <v>161875086.94999999</v>
      </c>
      <c r="D11" s="118">
        <v>-10596</v>
      </c>
      <c r="E11" s="118">
        <v>-7763.99226854884</v>
      </c>
      <c r="F11" s="118">
        <v>-2832.0077314511595</v>
      </c>
      <c r="G11" s="118"/>
      <c r="H11" s="121">
        <v>-629.82852535822201</v>
      </c>
    </row>
    <row r="12" spans="1:8" x14ac:dyDescent="0.25">
      <c r="A12" s="107">
        <v>353</v>
      </c>
      <c r="B12" s="107" t="s">
        <v>106</v>
      </c>
      <c r="C12" s="118">
        <v>1889580072.73</v>
      </c>
      <c r="D12" s="118">
        <v>-445942</v>
      </c>
      <c r="E12" s="118">
        <v>-326754.45830702217</v>
      </c>
      <c r="F12" s="118">
        <v>-119187.54169297783</v>
      </c>
      <c r="G12" s="118"/>
      <c r="H12" s="121">
        <v>-26506.888661315235</v>
      </c>
    </row>
    <row r="13" spans="1:8" x14ac:dyDescent="0.25">
      <c r="A13" s="107">
        <v>353.7</v>
      </c>
      <c r="B13" s="107" t="s">
        <v>108</v>
      </c>
      <c r="C13" s="118"/>
      <c r="D13" s="118">
        <v>-582673</v>
      </c>
      <c r="E13" s="118">
        <v>-426941.17280975444</v>
      </c>
      <c r="F13" s="118">
        <v>-155731.82719024553</v>
      </c>
      <c r="G13" s="118"/>
      <c r="H13" s="121">
        <v>-34634.208791624325</v>
      </c>
    </row>
    <row r="14" spans="1:8" x14ac:dyDescent="0.25">
      <c r="A14" s="107">
        <v>354</v>
      </c>
      <c r="B14" s="107" t="s">
        <v>109</v>
      </c>
      <c r="C14" s="118">
        <v>1223124758.03</v>
      </c>
      <c r="D14" s="118">
        <v>-125418</v>
      </c>
      <c r="E14" s="118">
        <v>-91897.355826430576</v>
      </c>
      <c r="F14" s="118">
        <v>-33520.644173569417</v>
      </c>
      <c r="G14" s="118"/>
      <c r="H14" s="121">
        <v>-7454.8729703074259</v>
      </c>
    </row>
    <row r="15" spans="1:8" x14ac:dyDescent="0.25">
      <c r="A15" s="107">
        <v>355</v>
      </c>
      <c r="B15" s="107" t="s">
        <v>111</v>
      </c>
      <c r="C15" s="118">
        <v>731547357.88999999</v>
      </c>
      <c r="D15" s="118">
        <v>-163410</v>
      </c>
      <c r="E15" s="118">
        <v>-119735.18087991374</v>
      </c>
      <c r="F15" s="118">
        <v>-43674.819120086264</v>
      </c>
      <c r="G15" s="118"/>
      <c r="H15" s="121">
        <v>-9713.1256444683913</v>
      </c>
    </row>
    <row r="16" spans="1:8" x14ac:dyDescent="0.25">
      <c r="A16" s="107">
        <v>356</v>
      </c>
      <c r="B16" s="107" t="s">
        <v>113</v>
      </c>
      <c r="C16" s="118">
        <v>1087435404.46</v>
      </c>
      <c r="D16" s="118">
        <v>-1198391</v>
      </c>
      <c r="E16" s="118">
        <v>-878095.36227807787</v>
      </c>
      <c r="F16" s="118">
        <v>-320295.63772192213</v>
      </c>
      <c r="G16" s="118"/>
      <c r="H16" s="121">
        <v>-71232.619510434612</v>
      </c>
    </row>
    <row r="17" spans="1:8" x14ac:dyDescent="0.25">
      <c r="A17" s="107">
        <v>357</v>
      </c>
      <c r="B17" s="107" t="s">
        <v>115</v>
      </c>
      <c r="C17" s="118">
        <v>3235729.73</v>
      </c>
      <c r="D17" s="118">
        <v>-354</v>
      </c>
      <c r="E17" s="118">
        <v>-259.38592516669394</v>
      </c>
      <c r="F17" s="118">
        <v>-94.61407483330602</v>
      </c>
      <c r="G17" s="118"/>
      <c r="H17" s="121">
        <v>-21.04183635115238</v>
      </c>
    </row>
    <row r="18" spans="1:8" x14ac:dyDescent="0.25">
      <c r="A18" s="107">
        <v>358</v>
      </c>
      <c r="B18" s="107" t="s">
        <v>116</v>
      </c>
      <c r="C18" s="118">
        <v>7410861.2699999996</v>
      </c>
      <c r="D18" s="118">
        <v>-1023</v>
      </c>
      <c r="E18" s="118">
        <v>-749.58136001561559</v>
      </c>
      <c r="F18" s="118">
        <v>-273.41863998438436</v>
      </c>
      <c r="G18" s="118"/>
      <c r="H18" s="121">
        <v>-60.807340641889503</v>
      </c>
    </row>
    <row r="19" spans="1:8" x14ac:dyDescent="0.25">
      <c r="A19" s="107">
        <v>359</v>
      </c>
      <c r="B19" s="107" t="s">
        <v>117</v>
      </c>
      <c r="C19" s="118">
        <v>11575387.130000001</v>
      </c>
      <c r="D19" s="118">
        <v>-2007</v>
      </c>
      <c r="E19" s="118">
        <v>-1470.5863045467649</v>
      </c>
      <c r="F19" s="118">
        <v>-536.41369545323494</v>
      </c>
      <c r="G19" s="118"/>
      <c r="H19" s="121">
        <v>-119.29651287221137</v>
      </c>
    </row>
    <row r="20" spans="1:8" ht="14.4" thickBot="1" x14ac:dyDescent="0.3">
      <c r="C20" s="122">
        <f>SUM(C10:C19)</f>
        <v>5260444223.6300001</v>
      </c>
      <c r="D20" s="122">
        <f>SUM(D10:D19)</f>
        <v>-2546505</v>
      </c>
      <c r="E20" s="123">
        <v>-1865897.0490582262</v>
      </c>
      <c r="F20" s="122">
        <v>-680607.95094177383</v>
      </c>
      <c r="G20" s="124"/>
      <c r="H20" s="125">
        <v>-151364.80643330872</v>
      </c>
    </row>
    <row r="21" spans="1:8" ht="14.4" thickTop="1" x14ac:dyDescent="0.25"/>
    <row r="22" spans="1:8" ht="27.6" x14ac:dyDescent="0.25">
      <c r="C22" s="109" t="s">
        <v>202</v>
      </c>
      <c r="D22" s="119" t="s">
        <v>208</v>
      </c>
      <c r="E22" s="110" t="s">
        <v>203</v>
      </c>
      <c r="F22" s="110" t="s">
        <v>204</v>
      </c>
      <c r="H22" s="110" t="s">
        <v>207</v>
      </c>
    </row>
    <row r="23" spans="1:8" x14ac:dyDescent="0.25">
      <c r="A23" s="120">
        <v>350.2</v>
      </c>
      <c r="B23" s="120" t="s">
        <v>104</v>
      </c>
      <c r="C23" s="118">
        <v>144659565.44</v>
      </c>
      <c r="D23" s="118">
        <v>19778.479999999981</v>
      </c>
      <c r="E23" s="118">
        <v>14492.258003364261</v>
      </c>
      <c r="F23" s="118">
        <v>5286.2219966357197</v>
      </c>
      <c r="G23" s="118"/>
      <c r="H23" s="121">
        <v>1175.637117046723</v>
      </c>
    </row>
    <row r="24" spans="1:8" x14ac:dyDescent="0.25">
      <c r="A24" s="107">
        <v>352</v>
      </c>
      <c r="B24" s="107" t="s">
        <v>22</v>
      </c>
      <c r="C24" s="118">
        <v>161875086.94999999</v>
      </c>
      <c r="D24" s="118">
        <v>-16858.770000000019</v>
      </c>
      <c r="E24" s="118">
        <v>-12352.902976334773</v>
      </c>
      <c r="F24" s="118">
        <v>-4505.8670236652433</v>
      </c>
      <c r="G24" s="118"/>
      <c r="H24" s="121">
        <v>-1002.088924920106</v>
      </c>
    </row>
    <row r="25" spans="1:8" x14ac:dyDescent="0.25">
      <c r="A25" s="107">
        <v>353</v>
      </c>
      <c r="B25" s="107" t="s">
        <v>106</v>
      </c>
      <c r="C25" s="118">
        <v>1889580072.73</v>
      </c>
      <c r="D25" s="118">
        <v>-292356.73000000045</v>
      </c>
      <c r="E25" s="118">
        <v>-214218.13810666517</v>
      </c>
      <c r="F25" s="118">
        <v>-78138.591893335266</v>
      </c>
      <c r="G25" s="118"/>
      <c r="H25" s="121">
        <v>-17377.747087056639</v>
      </c>
    </row>
    <row r="26" spans="1:8" x14ac:dyDescent="0.25">
      <c r="A26" s="107">
        <v>353.7</v>
      </c>
      <c r="B26" s="107" t="s">
        <v>108</v>
      </c>
      <c r="C26" s="118"/>
      <c r="D26" s="118">
        <v>0</v>
      </c>
      <c r="E26" s="118">
        <v>0</v>
      </c>
      <c r="F26" s="118">
        <v>0</v>
      </c>
      <c r="G26" s="118"/>
      <c r="H26" s="121">
        <v>0</v>
      </c>
    </row>
    <row r="27" spans="1:8" x14ac:dyDescent="0.25">
      <c r="A27" s="107">
        <v>354</v>
      </c>
      <c r="B27" s="107" t="s">
        <v>109</v>
      </c>
      <c r="C27" s="118">
        <v>1223124758.03</v>
      </c>
      <c r="D27" s="118">
        <v>-297564.19999999925</v>
      </c>
      <c r="E27" s="118">
        <v>-218033.80032058465</v>
      </c>
      <c r="F27" s="118">
        <v>-79530.399679414593</v>
      </c>
      <c r="G27" s="118"/>
      <c r="H27" s="121">
        <v>-17687.280227010058</v>
      </c>
    </row>
    <row r="28" spans="1:8" x14ac:dyDescent="0.25">
      <c r="A28" s="107">
        <v>355</v>
      </c>
      <c r="B28" s="107" t="s">
        <v>111</v>
      </c>
      <c r="C28" s="118">
        <v>731547357.88999999</v>
      </c>
      <c r="D28" s="118">
        <v>60331.400000000373</v>
      </c>
      <c r="E28" s="118">
        <v>44206.542388706148</v>
      </c>
      <c r="F28" s="118">
        <v>16124.857611294219</v>
      </c>
      <c r="G28" s="118"/>
      <c r="H28" s="121">
        <v>3586.1114283500633</v>
      </c>
    </row>
    <row r="29" spans="1:8" x14ac:dyDescent="0.25">
      <c r="A29" s="107">
        <v>356</v>
      </c>
      <c r="B29" s="107" t="s">
        <v>113</v>
      </c>
      <c r="C29" s="118">
        <v>1087435404.46</v>
      </c>
      <c r="D29" s="118">
        <v>-185045.39999999851</v>
      </c>
      <c r="E29" s="118">
        <v>-135588.05727921062</v>
      </c>
      <c r="F29" s="118">
        <v>-49457.342720787863</v>
      </c>
      <c r="G29" s="118"/>
      <c r="H29" s="121">
        <v>-10999.138486817799</v>
      </c>
    </row>
    <row r="30" spans="1:8" x14ac:dyDescent="0.25">
      <c r="A30" s="107">
        <v>357</v>
      </c>
      <c r="B30" s="107" t="s">
        <v>115</v>
      </c>
      <c r="C30" s="118">
        <v>3235729.73</v>
      </c>
      <c r="D30" s="118">
        <v>99.680000000000291</v>
      </c>
      <c r="E30" s="118">
        <v>73.03838706388737</v>
      </c>
      <c r="F30" s="118">
        <v>26.641612936112914</v>
      </c>
      <c r="G30" s="118"/>
      <c r="H30" s="121">
        <v>5.9250006991041673</v>
      </c>
    </row>
    <row r="31" spans="1:8" x14ac:dyDescent="0.25">
      <c r="A31" s="107">
        <v>358</v>
      </c>
      <c r="B31" s="107" t="s">
        <v>116</v>
      </c>
      <c r="C31" s="118">
        <v>7410861.2699999996</v>
      </c>
      <c r="D31" s="118">
        <v>-464.69999999999709</v>
      </c>
      <c r="E31" s="118">
        <v>-340.49898142644611</v>
      </c>
      <c r="F31" s="118">
        <v>-124.20101857355094</v>
      </c>
      <c r="G31" s="118"/>
      <c r="H31" s="121">
        <v>-27.621868227063416</v>
      </c>
    </row>
    <row r="32" spans="1:8" x14ac:dyDescent="0.25">
      <c r="A32" s="107">
        <v>359</v>
      </c>
      <c r="B32" s="107" t="s">
        <v>117</v>
      </c>
      <c r="C32" s="118">
        <v>11575387.130000001</v>
      </c>
      <c r="D32" s="118">
        <v>619.10999999998603</v>
      </c>
      <c r="E32" s="118">
        <v>453.63960488685956</v>
      </c>
      <c r="F32" s="118">
        <v>165.47039511312647</v>
      </c>
      <c r="G32" s="118"/>
      <c r="H32" s="121">
        <v>36.800031930400159</v>
      </c>
    </row>
    <row r="33" spans="3:8" ht="14.4" thickBot="1" x14ac:dyDescent="0.3">
      <c r="C33" s="122">
        <f>SUM(C23:C32)</f>
        <v>5260444223.6300001</v>
      </c>
      <c r="D33" s="122">
        <f>SUM(D23:D32)</f>
        <v>-711461.12999999779</v>
      </c>
      <c r="E33" s="123">
        <v>-521307.9192802005</v>
      </c>
      <c r="F33" s="122">
        <v>-190153.21071979729</v>
      </c>
      <c r="G33" s="124"/>
      <c r="H33" s="125">
        <v>-42289.403016005374</v>
      </c>
    </row>
    <row r="34" spans="3:8" ht="14.4" thickTop="1" x14ac:dyDescent="0.25"/>
    <row r="35" spans="3:8" x14ac:dyDescent="0.25">
      <c r="D35" s="126" t="s">
        <v>209</v>
      </c>
      <c r="E35" s="127">
        <v>0</v>
      </c>
    </row>
    <row r="36" spans="3:8" x14ac:dyDescent="0.25">
      <c r="D36" s="128" t="s">
        <v>210</v>
      </c>
      <c r="E36" s="129">
        <v>0.22239647101368937</v>
      </c>
    </row>
  </sheetData>
  <mergeCells count="1">
    <mergeCell ref="E3:F3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Order - Final</DocumentSetType>
    <IsConfidential xmlns="dc463f71-b30c-4ab2-9473-d307f9d35888">false</IsConfidential>
    <AgendaOrder xmlns="dc463f71-b30c-4ab2-9473-d307f9d35888">true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2014-02-14T08:00:00+00:00</Date1>
    <IsDocumentOrder xmlns="dc463f71-b30c-4ab2-9473-d307f9d35888">true</IsDocumentOrder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326D4-2AB2-469A-85FB-4E2B8870028A}"/>
</file>

<file path=customXml/itemProps2.xml><?xml version="1.0" encoding="utf-8"?>
<ds:datastoreItem xmlns:ds="http://schemas.openxmlformats.org/officeDocument/2006/customXml" ds:itemID="{1D949F40-28FF-45D5-9E34-6ABD8E069D2B}"/>
</file>

<file path=customXml/itemProps3.xml><?xml version="1.0" encoding="utf-8"?>
<ds:datastoreItem xmlns:ds="http://schemas.openxmlformats.org/officeDocument/2006/customXml" ds:itemID="{892BA5F9-D31E-4EA9-8F17-DE090186D4B3}"/>
</file>

<file path=customXml/itemProps4.xml><?xml version="1.0" encoding="utf-8"?>
<ds:datastoreItem xmlns:ds="http://schemas.openxmlformats.org/officeDocument/2006/customXml" ds:itemID="{193A9DA7-7EF6-4B62-AE89-1B5A0798C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WCA Only Summary</vt:lpstr>
      <vt:lpstr>Transmission Plant</vt:lpstr>
      <vt:lpstr>'WCA Only Summary'!Print_Area</vt:lpstr>
      <vt:lpstr>'WCA Only Summary'!Print_Titles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UE-130052 -- Revised Attachment 1</dc:title>
  <dc:creator>Ipson, Kent</dc:creator>
  <cp:lastModifiedBy>Kern, Cathy (UTC)</cp:lastModifiedBy>
  <cp:lastPrinted>2014-02-14T01:11:33Z</cp:lastPrinted>
  <dcterms:created xsi:type="dcterms:W3CDTF">2014-01-03T19:51:08Z</dcterms:created>
  <dcterms:modified xsi:type="dcterms:W3CDTF">2014-02-14T01:13:02Z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