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676" yWindow="936" windowWidth="16560" windowHeight="11196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SAPBEXhrIndnt">"Wide"</definedName>
    <definedName name="SAPsysID">"708C5W7SBKP804JT78WJ0JNKI"</definedName>
    <definedName name="SAPwbID">"ARS"</definedName>
  </definedNames>
  <calcPr calcId="145621"/>
</workbook>
</file>

<file path=xl/calcChain.xml><?xml version="1.0" encoding="utf-8"?>
<calcChain xmlns="http://schemas.openxmlformats.org/spreadsheetml/2006/main">
  <c r="E13" i="6" l="1"/>
  <c r="E14" i="3"/>
  <c r="D21" i="3" l="1"/>
  <c r="D20" i="6"/>
  <c r="D15" i="6" l="1"/>
  <c r="E14" i="6" l="1"/>
  <c r="E15" i="6" l="1"/>
  <c r="E16" i="3" l="1"/>
  <c r="E18" i="3" l="1"/>
  <c r="E15" i="3" l="1"/>
  <c r="B15" i="6"/>
  <c r="D16" i="3"/>
  <c r="B16" i="3" l="1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<sst xmlns="http://schemas.openxmlformats.org/spreadsheetml/2006/main" count="61" uniqueCount="49">
  <si>
    <t>NO.</t>
  </si>
  <si>
    <t>LINE</t>
  </si>
  <si>
    <t>PUGET SOUND ENERGY-ELECTRIC</t>
  </si>
  <si>
    <t>CONVERSION FACTOR - 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</si>
  <si>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</si>
  <si>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</si>
  <si>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</si>
  <si>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</si>
  <si>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</si>
  <si>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</si>
  <si>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</si>
  <si>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>CONVERSION FACTOR - GAS</t>
  </si>
  <si>
    <t xml:space="preserve">CONVERSION FACTOR INCL FEDERAL INCOME TAX ( LINE 5 + LINE 8 ) </t>
  </si>
  <si>
    <t>COMMISSION BASIS REPORT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</si>
  <si>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</si>
  <si>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</si>
  <si>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</si>
  <si>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</si>
  <si>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</si>
  <si>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</si>
  <si>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</si>
  <si>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</si>
  <si>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</si>
  <si>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</si>
  <si>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</si>
  <si>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</si>
  <si>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</si>
  <si>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</si>
  <si>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</si>
  <si>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</si>
  <si>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</si>
  <si>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</si>
  <si>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</si>
  <si>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</si>
  <si>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</si>
  <si>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</si>
  <si>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</si>
  <si>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</si>
  <si>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</si>
  <si>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</si>
  <si>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</si>
  <si>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</si>
  <si>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</si>
  <si>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</si>
  <si>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</si>
  <si>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</si>
  <si>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</si>
  <si>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JUNE 30, 2018</t>
  </si>
  <si>
    <t>FEDERAL INCOME TAX ( LINE 7 * 28%)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</si>
</sst>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%"/>
    <numFmt numFmtId="166" formatCode="0.00000000"/>
    <numFmt numFmtId="167" formatCode="0.0%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167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4</xdr:row>
      <xdr:rowOff>79398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810918"/>
          <a:ext cx="7307580" cy="5963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5E-BadDebts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G-BadDebts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SOE 12ME 02-2018"/>
      <sheetName val="SOE 12ME 2-2017"/>
      <sheetName val="SOE 12ME 2-2016"/>
      <sheetName val="SOE 12ME 2-2015"/>
      <sheetName val="SOE 12ME 2-2014"/>
    </sheetNames>
    <sheetDataSet>
      <sheetData sheetId="0">
        <row r="18">
          <cell r="I18">
            <v>8.0199999999999994E-3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3-YR AVERAGE-GAS"/>
      <sheetName val="NetWriteoffs-Gas"/>
      <sheetName val="BS Acct-Gas"/>
      <sheetName val="SOG 12ME 02-2018"/>
      <sheetName val="SOG 12ME 2-2017"/>
      <sheetName val="SOG 12ME 2-2016"/>
      <sheetName val="SOG 12ME 2-2015"/>
      <sheetName val="SOG 12ME 2-2014"/>
    </sheetNames>
    <sheetDataSet>
      <sheetData sheetId="0">
        <row r="14">
          <cell r="C14">
            <v>5595417.71</v>
          </cell>
        </row>
        <row r="18">
          <cell r="G18">
            <v>5.2789999999999998E-3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H25" sqref="H25"/>
    </sheetView>
  </sheetViews>
  <sheetFormatPr defaultColWidth="9.109375" defaultRowHeight="13.2" x14ac:dyDescent="0.25"/>
  <cols>
    <col min="1" max="1" width="5.44140625" style="3" customWidth="1"/>
    <col min="2" max="2" width="61.88671875" style="3" customWidth="1"/>
    <col min="3" max="3" width="1.33203125" style="3" customWidth="1"/>
    <col min="4" max="4" width="7.88671875" style="3" customWidth="1"/>
    <col min="5" max="5" width="11.5546875" style="3" customWidth="1"/>
    <col min="6" max="16384" width="9.109375" style="3"/>
  </cols>
  <sheetData>
    <row r="3" spans="1:5" x14ac:dyDescent="0.2">
      <c r="A3" s="1"/>
      <c r="B3" s="2"/>
      <c r="C3" s="2"/>
      <c r="D3" s="2"/>
      <c r="E3" s="18"/>
    </row>
    <row r="4" spans="1:5" x14ac:dyDescent="0.2">
      <c r="A4" s="1"/>
      <c r="B4" s="1"/>
      <c r="C4" s="1"/>
      <c r="D4" s="1"/>
      <c r="E4" s="18"/>
    </row>
    <row r="5" spans="1:5" x14ac:dyDescent="0.2">
      <c r="A5" s="1"/>
      <c r="B5" s="1"/>
      <c r="C5" s="1"/>
      <c r="D5" s="1"/>
      <c r="E5" s="26"/>
    </row>
    <row r="6" spans="1:5" x14ac:dyDescent="0.2">
      <c r="B6" s="27" t="s">
        <v>2</v>
      </c>
      <c r="C6" s="27"/>
      <c r="D6" s="27"/>
      <c r="E6" s="27"/>
    </row>
    <row r="7" spans="1:5" x14ac:dyDescent="0.2">
      <c r="A7" s="4"/>
      <c r="B7" s="28" t="s">
        <v>3</v>
      </c>
      <c r="C7" s="28"/>
      <c r="D7" s="28"/>
      <c r="E7" s="28"/>
    </row>
    <row r="8" spans="1:5" x14ac:dyDescent="0.2">
      <c r="A8" s="5"/>
      <c r="B8" s="29" t="s">
        <v>47</v>
      </c>
      <c r="C8" s="29"/>
      <c r="D8" s="29"/>
      <c r="E8" s="29"/>
    </row>
    <row r="9" spans="1:5" x14ac:dyDescent="0.2">
      <c r="A9" s="5"/>
      <c r="B9" s="29" t="s">
        <v>13</v>
      </c>
      <c r="C9" s="29"/>
      <c r="D9" s="29"/>
      <c r="E9" s="29"/>
    </row>
    <row r="10" spans="1:5" x14ac:dyDescent="0.2">
      <c r="A10" s="1"/>
      <c r="B10" s="1"/>
      <c r="C10" s="1"/>
      <c r="D10" s="1"/>
      <c r="E10" s="1"/>
    </row>
    <row r="11" spans="1:5" x14ac:dyDescent="0.2">
      <c r="A11" s="6" t="s">
        <v>1</v>
      </c>
      <c r="B11" s="1"/>
      <c r="C11" s="1"/>
      <c r="D11" s="1"/>
      <c r="E11" s="1"/>
    </row>
    <row r="12" spans="1:5" x14ac:dyDescent="0.2">
      <c r="A12" s="7" t="s">
        <v>0</v>
      </c>
      <c r="B12" s="8" t="s">
        <v>4</v>
      </c>
      <c r="C12" s="9"/>
      <c r="D12" s="9"/>
      <c r="E12" s="10" t="s">
        <v>5</v>
      </c>
    </row>
    <row r="13" spans="1:5" x14ac:dyDescent="0.2">
      <c r="A13" s="2"/>
      <c r="B13" s="2"/>
      <c r="C13" s="2"/>
      <c r="D13" s="2"/>
      <c r="E13" s="11"/>
    </row>
    <row r="14" spans="1:5" x14ac:dyDescent="0.2">
      <c r="A14" s="11">
        <v>1</v>
      </c>
      <c r="B14" s="12" t="s">
        <v>6</v>
      </c>
      <c r="C14" s="2"/>
      <c r="D14" s="2"/>
      <c r="E14" s="13">
        <f>[1]Lead!$I$18</f>
        <v>8.0199999999999994E-3</v>
      </c>
    </row>
    <row r="15" spans="1:5" x14ac:dyDescent="0.2">
      <c r="A15" s="11">
        <v>2</v>
      </c>
      <c r="B15" s="12" t="s">
        <v>7</v>
      </c>
      <c r="C15" s="2"/>
      <c r="D15" s="2"/>
      <c r="E15" s="13">
        <f>'Annual Filing Fee'!A1</f>
        <v>2E-3</v>
      </c>
    </row>
    <row r="16" spans="1:5" x14ac:dyDescent="0.2">
      <c r="A16" s="11">
        <v>3</v>
      </c>
      <c r="B16" s="12" t="str">
        <f>"STATE UTILITY TAX - NET OF BAD DEBTS ( "&amp;D16*100&amp;"% - ( LINE 1 * "&amp;D16*100&amp;"%) )"</f>
        <v>STATE UTILITY TAX - NET OF BAD DEBTS ( 3.8734% - ( LINE 1 * 3.8734%) )</v>
      </c>
      <c r="C16" s="2"/>
      <c r="D16" s="19">
        <f>'Pub Util Tax'!D3</f>
        <v>3.8733999999999998E-2</v>
      </c>
      <c r="E16" s="14">
        <f>ROUND(D16-(D16*E14),6)</f>
        <v>3.8422999999999999E-2</v>
      </c>
    </row>
    <row r="17" spans="1:5" x14ac:dyDescent="0.2">
      <c r="A17" s="11">
        <v>4</v>
      </c>
      <c r="B17" s="12"/>
      <c r="C17" s="2"/>
      <c r="D17" s="2"/>
      <c r="E17" s="15"/>
    </row>
    <row r="18" spans="1:5" x14ac:dyDescent="0.2">
      <c r="A18" s="11">
        <v>5</v>
      </c>
      <c r="B18" s="12" t="s">
        <v>8</v>
      </c>
      <c r="C18" s="2"/>
      <c r="D18" s="2"/>
      <c r="E18" s="13">
        <f>ROUND(SUM(E14:E16),6)</f>
        <v>4.8443E-2</v>
      </c>
    </row>
    <row r="19" spans="1:5" x14ac:dyDescent="0.2">
      <c r="A19" s="11">
        <v>6</v>
      </c>
      <c r="B19" s="2"/>
      <c r="C19" s="2"/>
      <c r="D19" s="2"/>
      <c r="E19" s="13"/>
    </row>
    <row r="20" spans="1:5" x14ac:dyDescent="0.2">
      <c r="A20" s="11">
        <v>7</v>
      </c>
      <c r="B20" s="2" t="s">
        <v>9</v>
      </c>
      <c r="C20" s="2"/>
      <c r="D20" s="2"/>
      <c r="E20" s="13">
        <f>ROUND(1-E18,6)</f>
        <v>0.95155699999999999</v>
      </c>
    </row>
    <row r="21" spans="1:5" x14ac:dyDescent="0.2">
      <c r="A21" s="11">
        <v>8</v>
      </c>
      <c r="B21" s="12" t="s">
        <v>48</v>
      </c>
      <c r="C21" s="2"/>
      <c r="D21" s="25">
        <f>(6*35%+6*21%)/12</f>
        <v>0.27999999999999997</v>
      </c>
      <c r="E21" s="13">
        <f>ROUND((E20)*D21,6)</f>
        <v>0.26643600000000001</v>
      </c>
    </row>
    <row r="22" spans="1:5" x14ac:dyDescent="0.2">
      <c r="A22" s="11">
        <v>9</v>
      </c>
      <c r="B22" s="12" t="s">
        <v>12</v>
      </c>
      <c r="C22" s="2"/>
      <c r="D22" s="2"/>
      <c r="E22" s="16">
        <f>ROUND(1-E21-E18,6)</f>
        <v>0.68512099999999998</v>
      </c>
    </row>
    <row r="23" spans="1:5" x14ac:dyDescent="0.2">
      <c r="A23" s="2"/>
      <c r="B23" s="2"/>
      <c r="C23" s="2"/>
      <c r="D23" s="2"/>
      <c r="E23" s="11"/>
    </row>
    <row r="26" spans="1:5" x14ac:dyDescent="0.2">
      <c r="E26" s="17"/>
    </row>
  </sheetData>
  <mergeCells count="4">
    <mergeCell ref="B6:E6"/>
    <mergeCell ref="B7:E7"/>
    <mergeCell ref="B8:E8"/>
    <mergeCell ref="B9:E9"/>
  </mergeCells>
  <phoneticPr fontId="0" type="noConversion"/>
  <pageMargins left="0.68" right="0.81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E13" sqref="E13:E15"/>
    </sheetView>
  </sheetViews>
  <sheetFormatPr defaultColWidth="9.109375" defaultRowHeight="13.2" x14ac:dyDescent="0.25"/>
  <cols>
    <col min="1" max="1" width="5.44140625" style="3" customWidth="1"/>
    <col min="2" max="2" width="53.88671875" style="3" customWidth="1"/>
    <col min="3" max="3" width="6.109375" style="3" customWidth="1"/>
    <col min="4" max="4" width="9.109375" style="3" customWidth="1"/>
    <col min="5" max="5" width="18.109375" style="3" customWidth="1"/>
    <col min="6" max="16384" width="9.109375" style="3"/>
  </cols>
  <sheetData>
    <row r="2" spans="1:5" x14ac:dyDescent="0.2">
      <c r="A2" s="1"/>
      <c r="B2" s="2"/>
      <c r="C2" s="2"/>
      <c r="D2" s="2"/>
      <c r="E2" s="18"/>
    </row>
    <row r="3" spans="1:5" x14ac:dyDescent="0.2">
      <c r="A3" s="1"/>
      <c r="B3" s="1"/>
      <c r="C3" s="1"/>
      <c r="D3" s="1"/>
      <c r="E3" s="18"/>
    </row>
    <row r="4" spans="1:5" x14ac:dyDescent="0.2">
      <c r="A4" s="1"/>
      <c r="B4" s="1"/>
      <c r="C4" s="1"/>
      <c r="D4" s="1"/>
      <c r="E4" s="26"/>
    </row>
    <row r="5" spans="1:5" x14ac:dyDescent="0.2">
      <c r="B5" s="27" t="s">
        <v>10</v>
      </c>
      <c r="C5" s="27"/>
      <c r="D5" s="27"/>
      <c r="E5" s="27"/>
    </row>
    <row r="6" spans="1:5" x14ac:dyDescent="0.2">
      <c r="A6" s="4"/>
      <c r="B6" s="28" t="s">
        <v>11</v>
      </c>
      <c r="C6" s="28"/>
      <c r="D6" s="28"/>
      <c r="E6" s="28"/>
    </row>
    <row r="7" spans="1:5" x14ac:dyDescent="0.2">
      <c r="A7" s="5"/>
      <c r="B7" s="29" t="s">
        <v>47</v>
      </c>
      <c r="C7" s="29"/>
      <c r="D7" s="29"/>
      <c r="E7" s="29"/>
    </row>
    <row r="8" spans="1:5" x14ac:dyDescent="0.2">
      <c r="A8" s="5"/>
      <c r="B8" s="29" t="s">
        <v>13</v>
      </c>
      <c r="C8" s="29"/>
      <c r="D8" s="29"/>
      <c r="E8" s="29"/>
    </row>
    <row r="9" spans="1:5" x14ac:dyDescent="0.2">
      <c r="A9" s="1"/>
      <c r="B9" s="1"/>
      <c r="C9" s="1"/>
      <c r="D9" s="1"/>
      <c r="E9" s="1"/>
    </row>
    <row r="10" spans="1:5" x14ac:dyDescent="0.2">
      <c r="A10" s="6" t="s">
        <v>1</v>
      </c>
      <c r="B10" s="1"/>
      <c r="C10" s="1"/>
      <c r="D10" s="1"/>
      <c r="E10" s="1"/>
    </row>
    <row r="11" spans="1:5" x14ac:dyDescent="0.2">
      <c r="A11" s="7" t="s">
        <v>0</v>
      </c>
      <c r="B11" s="8" t="s">
        <v>4</v>
      </c>
      <c r="C11" s="9"/>
      <c r="D11" s="9"/>
      <c r="E11" s="10" t="s">
        <v>5</v>
      </c>
    </row>
    <row r="12" spans="1:5" x14ac:dyDescent="0.2">
      <c r="A12" s="2"/>
      <c r="B12" s="2"/>
      <c r="C12" s="2"/>
      <c r="D12" s="2"/>
      <c r="E12" s="11"/>
    </row>
    <row r="13" spans="1:5" x14ac:dyDescent="0.2">
      <c r="A13" s="11">
        <v>1</v>
      </c>
      <c r="B13" s="12" t="s">
        <v>6</v>
      </c>
      <c r="C13" s="2"/>
      <c r="D13" s="2"/>
      <c r="E13" s="13">
        <f>'[2]Lead Sheet'!$G$18</f>
        <v>5.2789999999999998E-3</v>
      </c>
    </row>
    <row r="14" spans="1:5" x14ac:dyDescent="0.2">
      <c r="A14" s="11">
        <v>2</v>
      </c>
      <c r="B14" s="12" t="s">
        <v>7</v>
      </c>
      <c r="C14" s="2"/>
      <c r="D14" s="2"/>
      <c r="E14" s="13">
        <f>'Annual Filing Fee'!A1</f>
        <v>2E-3</v>
      </c>
    </row>
    <row r="15" spans="1:5" x14ac:dyDescent="0.2">
      <c r="A15" s="11">
        <v>3</v>
      </c>
      <c r="B15" s="12" t="str">
        <f>"STATE UTILITY TAX - NET OF BAD DEBTS ( "&amp;D15*100&amp;"% - ( LINE 1 * "&amp;D15*100&amp;"%) )"</f>
        <v>STATE UTILITY TAX - NET OF BAD DEBTS ( 3.852% - ( LINE 1 * 3.852%) )</v>
      </c>
      <c r="C15" s="2"/>
      <c r="D15" s="19">
        <f>'Pub Util Tax'!D4</f>
        <v>3.8519999999999999E-2</v>
      </c>
      <c r="E15" s="14">
        <f>ROUND(D15-(D15*E13),6)</f>
        <v>3.8316999999999997E-2</v>
      </c>
    </row>
    <row r="16" spans="1:5" x14ac:dyDescent="0.2">
      <c r="A16" s="11">
        <v>4</v>
      </c>
      <c r="B16" s="12"/>
      <c r="C16" s="2"/>
      <c r="D16" s="2"/>
      <c r="E16" s="15"/>
    </row>
    <row r="17" spans="1:5" x14ac:dyDescent="0.2">
      <c r="A17" s="11">
        <v>5</v>
      </c>
      <c r="B17" s="12" t="s">
        <v>8</v>
      </c>
      <c r="C17" s="2"/>
      <c r="D17" s="2"/>
      <c r="E17" s="13">
        <f>ROUND(SUM(E13:E15),6)</f>
        <v>4.5595999999999998E-2</v>
      </c>
    </row>
    <row r="18" spans="1:5" x14ac:dyDescent="0.2">
      <c r="A18" s="11">
        <v>6</v>
      </c>
      <c r="B18" s="2"/>
      <c r="C18" s="2"/>
      <c r="D18" s="2"/>
      <c r="E18" s="13"/>
    </row>
    <row r="19" spans="1:5" x14ac:dyDescent="0.2">
      <c r="A19" s="11">
        <v>7</v>
      </c>
      <c r="B19" s="2" t="s">
        <v>9</v>
      </c>
      <c r="C19" s="2"/>
      <c r="D19" s="2"/>
      <c r="E19" s="13">
        <f>ROUND(1-E17,6)</f>
        <v>0.95440400000000003</v>
      </c>
    </row>
    <row r="20" spans="1:5" x14ac:dyDescent="0.2">
      <c r="A20" s="11">
        <v>8</v>
      </c>
      <c r="B20" s="12" t="s">
        <v>48</v>
      </c>
      <c r="C20" s="2"/>
      <c r="D20" s="25">
        <f>(6*35%+6*21%)/12</f>
        <v>0.27999999999999997</v>
      </c>
      <c r="E20" s="13">
        <f>ROUND((E19)*D20,6)</f>
        <v>0.267233</v>
      </c>
    </row>
    <row r="21" spans="1:5" x14ac:dyDescent="0.2">
      <c r="A21" s="11">
        <v>9</v>
      </c>
      <c r="B21" s="12" t="s">
        <v>12</v>
      </c>
      <c r="C21" s="2"/>
      <c r="D21" s="2"/>
      <c r="E21" s="16">
        <f>ROUND(1-E20-E17,6)</f>
        <v>0.68717099999999998</v>
      </c>
    </row>
    <row r="22" spans="1:5" x14ac:dyDescent="0.2">
      <c r="A22" s="2"/>
      <c r="B22" s="2"/>
      <c r="C22" s="2"/>
      <c r="D22" s="2"/>
      <c r="E22" s="11"/>
    </row>
    <row r="25" spans="1:5" x14ac:dyDescent="0.2">
      <c r="E25" s="17"/>
    </row>
  </sheetData>
  <mergeCells count="4">
    <mergeCell ref="B5:E5"/>
    <mergeCell ref="B6:E6"/>
    <mergeCell ref="B7:E7"/>
    <mergeCell ref="B8:E8"/>
  </mergeCells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8.88671875" defaultRowHeight="14.4" x14ac:dyDescent="0.3"/>
  <cols>
    <col min="1" max="16384" width="8.88671875" style="22"/>
  </cols>
  <sheetData>
    <row r="1" spans="1:2" ht="15" x14ac:dyDescent="0.25">
      <c r="A1" s="21">
        <v>2E-3</v>
      </c>
      <c r="B1" s="22" t="s">
        <v>43</v>
      </c>
    </row>
    <row r="2" spans="1:2" ht="5.4" customHeight="1" x14ac:dyDescent="0.25">
      <c r="A2" s="21"/>
    </row>
    <row r="3" spans="1:2" ht="15" x14ac:dyDescent="0.25">
      <c r="A3" s="21" t="s">
        <v>14</v>
      </c>
    </row>
    <row r="4" spans="1:2" x14ac:dyDescent="0.3">
      <c r="A4" s="21" t="s">
        <v>17</v>
      </c>
    </row>
    <row r="6" spans="1:2" ht="15" x14ac:dyDescent="0.25">
      <c r="A6" s="23" t="s">
        <v>19</v>
      </c>
    </row>
    <row r="7" spans="1:2" ht="15" x14ac:dyDescent="0.25">
      <c r="A7" s="23" t="s">
        <v>20</v>
      </c>
    </row>
    <row r="8" spans="1:2" ht="15" x14ac:dyDescent="0.25">
      <c r="A8" s="23" t="s">
        <v>21</v>
      </c>
    </row>
    <row r="9" spans="1:2" ht="15" x14ac:dyDescent="0.25">
      <c r="A9" s="23" t="s">
        <v>22</v>
      </c>
    </row>
    <row r="10" spans="1:2" ht="15" x14ac:dyDescent="0.25">
      <c r="A10" s="23" t="s">
        <v>23</v>
      </c>
    </row>
    <row r="11" spans="1:2" ht="15" x14ac:dyDescent="0.25">
      <c r="A11" s="23" t="s">
        <v>45</v>
      </c>
    </row>
    <row r="12" spans="1:2" ht="15" x14ac:dyDescent="0.25">
      <c r="A12" s="22" t="s">
        <v>46</v>
      </c>
    </row>
    <row r="13" spans="1:2" ht="15" x14ac:dyDescent="0.25">
      <c r="A13" s="22" t="s">
        <v>24</v>
      </c>
    </row>
    <row r="14" spans="1:2" ht="15" x14ac:dyDescent="0.25">
      <c r="A14" s="22" t="s">
        <v>25</v>
      </c>
    </row>
    <row r="16" spans="1:2" ht="15" x14ac:dyDescent="0.25">
      <c r="A16" s="23" t="s">
        <v>26</v>
      </c>
    </row>
    <row r="17" spans="1:15" ht="15" x14ac:dyDescent="0.25">
      <c r="A17" s="22" t="s">
        <v>27</v>
      </c>
    </row>
    <row r="18" spans="1:15" ht="15" x14ac:dyDescent="0.25">
      <c r="A18" s="22" t="s">
        <v>28</v>
      </c>
    </row>
    <row r="19" spans="1:15" ht="15" x14ac:dyDescent="0.25">
      <c r="A19" s="22" t="s">
        <v>29</v>
      </c>
      <c r="O19" s="24"/>
    </row>
    <row r="21" spans="1:15" ht="15" x14ac:dyDescent="0.25">
      <c r="A21" s="23" t="s">
        <v>30</v>
      </c>
    </row>
    <row r="22" spans="1:15" ht="15" x14ac:dyDescent="0.25">
      <c r="A22" s="23" t="s">
        <v>31</v>
      </c>
    </row>
    <row r="23" spans="1:15" ht="15" x14ac:dyDescent="0.25">
      <c r="A23" s="22" t="s">
        <v>32</v>
      </c>
    </row>
    <row r="24" spans="1:15" ht="15" x14ac:dyDescent="0.25">
      <c r="A24" s="22" t="s">
        <v>33</v>
      </c>
    </row>
    <row r="26" spans="1:15" ht="15" x14ac:dyDescent="0.25">
      <c r="A26" s="22" t="s">
        <v>34</v>
      </c>
    </row>
    <row r="27" spans="1:15" ht="15" x14ac:dyDescent="0.25">
      <c r="A27" s="22" t="s">
        <v>35</v>
      </c>
    </row>
    <row r="28" spans="1:15" ht="15" x14ac:dyDescent="0.25">
      <c r="A28" s="22" t="s">
        <v>36</v>
      </c>
    </row>
    <row r="30" spans="1:15" x14ac:dyDescent="0.3">
      <c r="A30" s="22" t="s">
        <v>37</v>
      </c>
    </row>
    <row r="31" spans="1:15" x14ac:dyDescent="0.3">
      <c r="A31" s="22" t="s">
        <v>38</v>
      </c>
    </row>
    <row r="32" spans="1:15" x14ac:dyDescent="0.3">
      <c r="A32" s="22" t="s">
        <v>39</v>
      </c>
    </row>
    <row r="34" spans="1:1" ht="15" x14ac:dyDescent="0.25">
      <c r="A34" s="22" t="s">
        <v>15</v>
      </c>
    </row>
    <row r="35" spans="1:1" ht="15" x14ac:dyDescent="0.25">
      <c r="A35" s="22" t="s">
        <v>18</v>
      </c>
    </row>
    <row r="36" spans="1:1" x14ac:dyDescent="0.3">
      <c r="A36" s="22" t="s">
        <v>16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A2" sqref="A2"/>
    </sheetView>
  </sheetViews>
  <sheetFormatPr defaultRowHeight="14.4" x14ac:dyDescent="0.3"/>
  <sheetData>
    <row r="1" spans="1:4" x14ac:dyDescent="0.25">
      <c r="A1" t="s">
        <v>42</v>
      </c>
    </row>
    <row r="2" spans="1:4" x14ac:dyDescent="0.25">
      <c r="A2" t="s">
        <v>44</v>
      </c>
    </row>
    <row r="3" spans="1:4" x14ac:dyDescent="0.25">
      <c r="C3" t="s">
        <v>40</v>
      </c>
      <c r="D3">
        <v>3.8733999999999998E-2</v>
      </c>
    </row>
    <row r="4" spans="1:4" x14ac:dyDescent="0.25">
      <c r="C4" t="s">
        <v>41</v>
      </c>
      <c r="D4" s="20">
        <v>3.8519999999999999E-2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EADB62-6CD7-40F5-86A5-8F4B1DFBDA08}"/>
</file>

<file path=customXml/itemProps2.xml><?xml version="1.0" encoding="utf-8"?>
<ds:datastoreItem xmlns:ds="http://schemas.openxmlformats.org/officeDocument/2006/customXml" ds:itemID="{FAD2F2AC-2145-4556-AA32-3CB9995F7574}"/>
</file>

<file path=customXml/itemProps3.xml><?xml version="1.0" encoding="utf-8"?>
<ds:datastoreItem xmlns:ds="http://schemas.openxmlformats.org/officeDocument/2006/customXml" ds:itemID="{CD42E2D0-80A6-471D-AEB0-70B5D5D604CA}"/>
</file>

<file path=customXml/itemProps4.xml><?xml version="1.0" encoding="utf-8"?>
<ds:datastoreItem xmlns:ds="http://schemas.openxmlformats.org/officeDocument/2006/customXml" ds:itemID="{D9111286-EC2A-4243-9A01-E93B9E592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</cp:lastModifiedBy>
  <cp:lastPrinted>2018-06-12T21:16:35Z</cp:lastPrinted>
  <dcterms:created xsi:type="dcterms:W3CDTF">2010-03-22T20:07:48Z</dcterms:created>
  <dcterms:modified xsi:type="dcterms:W3CDTF">2018-11-05T23:31:42Z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