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14865" windowHeight="7305"/>
  </bookViews>
  <sheets>
    <sheet name="Exh SC11" sheetId="3" r:id="rId1"/>
  </sheets>
  <externalReferences>
    <externalReference r:id="rId2"/>
    <externalReference r:id="rId3"/>
    <externalReference r:id="rId4"/>
  </externalReferences>
  <definedNames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hidden="1">[1]Inputs!#REF!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Order1" hidden="1">255</definedName>
    <definedName name="B1_Print">#REF!</definedName>
    <definedName name="Bottom">[2]Variance!#REF!</definedName>
    <definedName name="High_Plan" localSheetId="0">#REF!</definedName>
    <definedName name="High_Plan">#REF!</definedName>
    <definedName name="LastCell">[2]Variance!#REF!</definedName>
    <definedName name="Low_Plan" localSheetId="0">#REF!</definedName>
    <definedName name="Low_Plan">#REF!</definedName>
    <definedName name="MD_High1">'[3]Master Data'!$A$2</definedName>
    <definedName name="MD_Low1">'[3]Master Data'!$D$28</definedName>
    <definedName name="_xlnm.Print_Area" localSheetId="0">'Exh SC11'!$A$1:$J$30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"45GXL7SXPXL3MHIZ7CHPZQ8ZV"</definedName>
    <definedName name="ST_Bottom1">[2]Variance!#REF!</definedName>
    <definedName name="ST_Top1">[2]Variance!#REF!</definedName>
    <definedName name="ST_Top2">[2]Variance!#REF!</definedName>
    <definedName name="ST_Top3" localSheetId="0">#REF!</definedName>
    <definedName name="ST_Top3">#REF!</definedName>
    <definedName name="T1_Print" localSheetId="0">#REF!</definedName>
    <definedName name="T1_Print">#REF!</definedName>
    <definedName name="wrn.All._.Pages." localSheetId="0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</definedNames>
  <calcPr calcId="125725" calcMode="manual"/>
</workbook>
</file>

<file path=xl/calcChain.xml><?xml version="1.0" encoding="utf-8"?>
<calcChain xmlns="http://schemas.openxmlformats.org/spreadsheetml/2006/main">
  <c r="A13" i="3"/>
  <c r="A14" s="1"/>
  <c r="A15" s="1"/>
  <c r="A16" s="1"/>
  <c r="A17" s="1"/>
  <c r="A18" s="1"/>
  <c r="A19" s="1"/>
  <c r="A20" s="1"/>
  <c r="A21" s="1"/>
  <c r="A22" s="1"/>
  <c r="A23" s="1"/>
  <c r="A24" s="1"/>
  <c r="A25" s="1"/>
  <c r="A12"/>
  <c r="A11"/>
  <c r="A10"/>
  <c r="A9"/>
  <c r="F19" l="1"/>
  <c r="H21"/>
  <c r="E18"/>
  <c r="G18" s="1"/>
  <c r="I18" s="1"/>
  <c r="J18" s="1"/>
  <c r="E15"/>
  <c r="G15" s="1"/>
  <c r="E14"/>
  <c r="G14" s="1"/>
  <c r="I14" s="1"/>
  <c r="J14" s="1"/>
  <c r="D16"/>
  <c r="D19" s="1"/>
  <c r="C16"/>
  <c r="C19" s="1"/>
  <c r="C23" s="1"/>
  <c r="C25" s="1"/>
  <c r="F23"/>
  <c r="D23" l="1"/>
  <c r="D25" s="1"/>
  <c r="F25"/>
  <c r="I15"/>
  <c r="J15" s="1"/>
  <c r="G10"/>
  <c r="E13"/>
  <c r="E16" l="1"/>
  <c r="G13"/>
  <c r="I13" s="1"/>
  <c r="J13" s="1"/>
  <c r="I10"/>
  <c r="J10" s="1"/>
  <c r="I16" l="1"/>
  <c r="E19"/>
  <c r="E23" s="1"/>
  <c r="G16"/>
  <c r="G19" s="1"/>
  <c r="G23" s="1"/>
  <c r="E25" l="1"/>
  <c r="I21"/>
  <c r="J21" s="1"/>
  <c r="I19"/>
  <c r="J16"/>
  <c r="J19" s="1"/>
  <c r="G25"/>
  <c r="I23"/>
  <c r="I25" l="1"/>
  <c r="J23"/>
  <c r="J25" s="1"/>
</calcChain>
</file>

<file path=xl/sharedStrings.xml><?xml version="1.0" encoding="utf-8"?>
<sst xmlns="http://schemas.openxmlformats.org/spreadsheetml/2006/main" count="37" uniqueCount="37">
  <si>
    <t>Current Asset</t>
  </si>
  <si>
    <t>Current Liability</t>
  </si>
  <si>
    <t>Investments</t>
  </si>
  <si>
    <t>Invested Capital</t>
  </si>
  <si>
    <t>ISWC</t>
  </si>
  <si>
    <t>PacifiCorp</t>
  </si>
  <si>
    <t>WA investment allocation %</t>
  </si>
  <si>
    <t>Impact to WA ISWC</t>
  </si>
  <si>
    <t>Impact to WA revenue requirement</t>
  </si>
  <si>
    <t>Gross Adjustments</t>
  </si>
  <si>
    <t>Adjustments, net of taxes</t>
  </si>
  <si>
    <t>Adjusted balances</t>
  </si>
  <si>
    <t>Incremental increase to rate base</t>
  </si>
  <si>
    <t>Ref. 8.13</t>
  </si>
  <si>
    <t>Unadjusted balances - Staff Basic Approach</t>
  </si>
  <si>
    <t>PacifiCorp Adjustments:</t>
  </si>
  <si>
    <t>WA COC</t>
  </si>
  <si>
    <t xml:space="preserve">   Reclassify derivative assets and liabilities from current to investments</t>
  </si>
  <si>
    <t xml:space="preserve">   Reclassify pension and OPEB from investments to current</t>
  </si>
  <si>
    <t xml:space="preserve">   Reclassify current frozen mark accounts from current to investment</t>
  </si>
  <si>
    <t>Deferred taxes</t>
  </si>
  <si>
    <t>Adjustment based on increase to WA investment allocation % based on reduction in overall investments</t>
  </si>
  <si>
    <t>Line #</t>
  </si>
  <si>
    <t>Investor Supplied Working Capital - Adjustments to working capital calculation (1)</t>
  </si>
  <si>
    <t>Source:</t>
  </si>
  <si>
    <t>Docket UE -130043</t>
  </si>
  <si>
    <t>(A)</t>
  </si>
  <si>
    <t>(B)</t>
  </si>
  <si>
    <t>( C)</t>
  </si>
  <si>
    <t>(D)</t>
  </si>
  <si>
    <t>(E)</t>
  </si>
  <si>
    <t>(F)</t>
  </si>
  <si>
    <t>(G)</t>
  </si>
  <si>
    <t>(H)</t>
  </si>
  <si>
    <t>(I)</t>
  </si>
  <si>
    <t>(1) PacifiCorp Pro-Forma Adjustment page 8.13.1 as corrected in response to Public Counsel DR PC-74-1.</t>
  </si>
  <si>
    <t>Exhibit No. SC-11</t>
  </si>
</sst>
</file>

<file path=xl/styles.xml><?xml version="1.0" encoding="utf-8"?>
<styleSheet xmlns="http://schemas.openxmlformats.org/spreadsheetml/2006/main">
  <numFmts count="15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-* #,##0\ &quot;F&quot;_-;\-* #,##0\ &quot;F&quot;_-;_-* &quot;-&quot;\ &quot;F&quot;_-;_-@_-"/>
    <numFmt numFmtId="167" formatCode="&quot;$&quot;###0;[Red]\(&quot;$&quot;###0\)"/>
    <numFmt numFmtId="168" formatCode="&quot;$&quot;#,##0\ ;\(&quot;$&quot;#,##0\)"/>
    <numFmt numFmtId="169" formatCode="########\-###\-###"/>
    <numFmt numFmtId="170" formatCode="0.0"/>
    <numFmt numFmtId="171" formatCode="#,##0.000;[Red]\-#,##0.000"/>
    <numFmt numFmtId="172" formatCode="#,##0.0_);\(#,##0.0\);\-\ ;"/>
    <numFmt numFmtId="173" formatCode="#,##0.0000"/>
    <numFmt numFmtId="174" formatCode="mmm\ dd\,\ yyyy"/>
    <numFmt numFmtId="175" formatCode="General_)"/>
    <numFmt numFmtId="176" formatCode="0.000%"/>
  </numFmts>
  <fonts count="35">
    <font>
      <sz val="10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2"/>
      <color indexed="24"/>
      <name val="Arial"/>
      <family val="2"/>
    </font>
    <font>
      <sz val="10"/>
      <name val="Helv"/>
    </font>
    <font>
      <sz val="10"/>
      <color indexed="24"/>
      <name val="Courier New"/>
      <family val="3"/>
    </font>
    <font>
      <sz val="8"/>
      <name val="Helv"/>
    </font>
    <font>
      <sz val="7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11"/>
      <color indexed="8"/>
      <name val="TimesNewRomanPS"/>
    </font>
    <font>
      <sz val="10"/>
      <color indexed="11"/>
      <name val="Geneva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b/>
      <sz val="16"/>
      <color indexed="23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sz val="10"/>
      <name val="LinePrinter"/>
      <family val="3"/>
    </font>
    <font>
      <sz val="8"/>
      <color indexed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0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" fontId="9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1" fillId="0" borderId="0"/>
    <xf numFmtId="0" fontId="11" fillId="0" borderId="0"/>
    <xf numFmtId="3" fontId="12" fillId="0" borderId="0" applyFont="0" applyFill="0" applyBorder="0" applyAlignment="0" applyProtection="0"/>
    <xf numFmtId="0" fontId="1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3" fillId="0" borderId="0" applyFont="0" applyFill="0" applyBorder="0" applyProtection="0">
      <alignment horizontal="right"/>
    </xf>
    <xf numFmtId="5" fontId="11" fillId="0" borderId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/>
    <xf numFmtId="0" fontId="12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4" fillId="0" borderId="0" applyFont="0" applyFill="0" applyBorder="0" applyAlignment="0" applyProtection="0">
      <alignment horizontal="left"/>
    </xf>
    <xf numFmtId="38" fontId="15" fillId="15" borderId="0" applyNumberFormat="0" applyBorder="0" applyAlignment="0" applyProtection="0"/>
    <xf numFmtId="0" fontId="16" fillId="0" borderId="0"/>
    <xf numFmtId="0" fontId="17" fillId="0" borderId="13" applyNumberFormat="0" applyAlignment="0" applyProtection="0">
      <alignment horizontal="left" vertical="center"/>
    </xf>
    <xf numFmtId="0" fontId="17" fillId="0" borderId="8">
      <alignment horizontal="left" vertical="center"/>
    </xf>
    <xf numFmtId="0" fontId="18" fillId="0" borderId="0" applyNumberFormat="0" applyFill="0" applyBorder="0" applyAlignment="0" applyProtection="0">
      <alignment vertical="top"/>
      <protection locked="0"/>
    </xf>
    <xf numFmtId="10" fontId="15" fillId="16" borderId="10" applyNumberFormat="0" applyBorder="0" applyAlignment="0" applyProtection="0"/>
    <xf numFmtId="169" fontId="3" fillId="0" borderId="0"/>
    <xf numFmtId="170" fontId="19" fillId="0" borderId="0" applyNumberFormat="0" applyFill="0" applyBorder="0" applyAlignment="0" applyProtection="0"/>
    <xf numFmtId="37" fontId="20" fillId="0" borderId="0" applyNumberFormat="0" applyFill="0" applyBorder="0"/>
    <xf numFmtId="0" fontId="15" fillId="0" borderId="14" applyNumberFormat="0" applyBorder="0" applyAlignment="0"/>
    <xf numFmtId="171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37" fontId="11" fillId="0" borderId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172" fontId="2" fillId="0" borderId="0" applyFont="0" applyFill="0" applyBorder="0" applyProtection="0"/>
    <xf numFmtId="12" fontId="17" fillId="17" borderId="7">
      <alignment horizontal="left"/>
    </xf>
    <xf numFmtId="0" fontId="11" fillId="0" borderId="0"/>
    <xf numFmtId="0" fontId="11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/>
    <xf numFmtId="4" fontId="6" fillId="18" borderId="15" applyNumberFormat="0" applyProtection="0">
      <alignment vertical="center"/>
    </xf>
    <xf numFmtId="4" fontId="22" fillId="18" borderId="15" applyNumberFormat="0" applyProtection="0">
      <alignment vertical="center"/>
    </xf>
    <xf numFmtId="4" fontId="6" fillId="18" borderId="15" applyNumberFormat="0" applyProtection="0">
      <alignment horizontal="left" vertical="center" indent="1"/>
    </xf>
    <xf numFmtId="4" fontId="23" fillId="18" borderId="16" applyNumberFormat="0" applyProtection="0">
      <alignment horizontal="left" vertical="center" indent="1"/>
    </xf>
    <xf numFmtId="4" fontId="23" fillId="18" borderId="16" applyNumberFormat="0" applyProtection="0">
      <alignment horizontal="left" vertical="center" indent="1"/>
    </xf>
    <xf numFmtId="4" fontId="23" fillId="18" borderId="16" applyNumberFormat="0" applyProtection="0">
      <alignment horizontal="left" vertical="center" indent="1"/>
    </xf>
    <xf numFmtId="4" fontId="23" fillId="18" borderId="16" applyNumberFormat="0" applyProtection="0">
      <alignment horizontal="left" vertical="center" indent="1"/>
    </xf>
    <xf numFmtId="4" fontId="6" fillId="18" borderId="15" applyNumberFormat="0" applyProtection="0">
      <alignment horizontal="left" vertical="center" indent="1"/>
    </xf>
    <xf numFmtId="0" fontId="3" fillId="19" borderId="15" applyNumberFormat="0" applyProtection="0">
      <alignment horizontal="left" vertical="center" indent="1"/>
    </xf>
    <xf numFmtId="0" fontId="3" fillId="19" borderId="15" applyNumberFormat="0" applyProtection="0">
      <alignment horizontal="left" vertical="center" indent="1"/>
    </xf>
    <xf numFmtId="4" fontId="23" fillId="20" borderId="16" applyNumberFormat="0" applyProtection="0"/>
    <xf numFmtId="4" fontId="23" fillId="20" borderId="16" applyNumberFormat="0" applyProtection="0"/>
    <xf numFmtId="4" fontId="23" fillId="20" borderId="16" applyNumberFormat="0" applyProtection="0"/>
    <xf numFmtId="4" fontId="6" fillId="21" borderId="15" applyNumberFormat="0" applyProtection="0">
      <alignment horizontal="right" vertical="center"/>
    </xf>
    <xf numFmtId="4" fontId="6" fillId="22" borderId="15" applyNumberFormat="0" applyProtection="0">
      <alignment horizontal="right" vertical="center"/>
    </xf>
    <xf numFmtId="4" fontId="6" fillId="23" borderId="15" applyNumberFormat="0" applyProtection="0">
      <alignment horizontal="right" vertical="center"/>
    </xf>
    <xf numFmtId="4" fontId="6" fillId="24" borderId="15" applyNumberFormat="0" applyProtection="0">
      <alignment horizontal="right" vertical="center"/>
    </xf>
    <xf numFmtId="4" fontId="6" fillId="25" borderId="15" applyNumberFormat="0" applyProtection="0">
      <alignment horizontal="right" vertical="center"/>
    </xf>
    <xf numFmtId="4" fontId="6" fillId="26" borderId="15" applyNumberFormat="0" applyProtection="0">
      <alignment horizontal="right" vertical="center"/>
    </xf>
    <xf numFmtId="4" fontId="6" fillId="27" borderId="15" applyNumberFormat="0" applyProtection="0">
      <alignment horizontal="right" vertical="center"/>
    </xf>
    <xf numFmtId="4" fontId="6" fillId="28" borderId="15" applyNumberFormat="0" applyProtection="0">
      <alignment horizontal="right" vertical="center"/>
    </xf>
    <xf numFmtId="4" fontId="6" fillId="29" borderId="15" applyNumberFormat="0" applyProtection="0">
      <alignment horizontal="right" vertical="center"/>
    </xf>
    <xf numFmtId="4" fontId="23" fillId="30" borderId="15" applyNumberFormat="0" applyProtection="0">
      <alignment horizontal="left" vertical="center" indent="1"/>
    </xf>
    <xf numFmtId="4" fontId="6" fillId="31" borderId="17" applyNumberFormat="0" applyProtection="0">
      <alignment horizontal="left" vertical="center" indent="1"/>
    </xf>
    <xf numFmtId="4" fontId="6" fillId="32" borderId="0" applyNumberFormat="0" applyProtection="0">
      <alignment horizontal="left" indent="1"/>
    </xf>
    <xf numFmtId="4" fontId="6" fillId="32" borderId="0" applyNumberFormat="0" applyProtection="0">
      <alignment horizontal="left" indent="1"/>
    </xf>
    <xf numFmtId="4" fontId="6" fillId="32" borderId="0" applyNumberFormat="0" applyProtection="0">
      <alignment horizontal="left" indent="1"/>
    </xf>
    <xf numFmtId="4" fontId="6" fillId="32" borderId="0" applyNumberFormat="0" applyProtection="0">
      <alignment horizontal="left" indent="1"/>
    </xf>
    <xf numFmtId="4" fontId="24" fillId="33" borderId="0" applyNumberFormat="0" applyProtection="0">
      <alignment horizontal="left" vertical="center" indent="1"/>
    </xf>
    <xf numFmtId="4" fontId="24" fillId="33" borderId="0" applyNumberFormat="0" applyProtection="0">
      <alignment horizontal="left" vertical="center" indent="1"/>
    </xf>
    <xf numFmtId="4" fontId="24" fillId="33" borderId="0" applyNumberFormat="0" applyProtection="0">
      <alignment horizontal="left" vertical="center" indent="1"/>
    </xf>
    <xf numFmtId="4" fontId="24" fillId="33" borderId="0" applyNumberFormat="0" applyProtection="0">
      <alignment horizontal="left" vertical="center" indent="1"/>
    </xf>
    <xf numFmtId="0" fontId="3" fillId="19" borderId="15" applyNumberFormat="0" applyProtection="0">
      <alignment horizontal="left" vertical="center" indent="1"/>
    </xf>
    <xf numFmtId="0" fontId="3" fillId="19" borderId="15" applyNumberFormat="0" applyProtection="0">
      <alignment horizontal="left" vertical="center" indent="1"/>
    </xf>
    <xf numFmtId="4" fontId="6" fillId="31" borderId="15" applyNumberFormat="0" applyProtection="0">
      <alignment horizontal="left" vertical="center" indent="1"/>
    </xf>
    <xf numFmtId="4" fontId="6" fillId="31" borderId="15" applyNumberFormat="0" applyProtection="0">
      <alignment horizontal="left" vertical="center" indent="1"/>
    </xf>
    <xf numFmtId="4" fontId="25" fillId="34" borderId="0" applyNumberFormat="0" applyProtection="0">
      <alignment horizontal="left" indent="1"/>
    </xf>
    <xf numFmtId="4" fontId="25" fillId="34" borderId="0" applyNumberFormat="0" applyProtection="0">
      <alignment horizontal="left" indent="1"/>
    </xf>
    <xf numFmtId="4" fontId="25" fillId="34" borderId="0" applyNumberFormat="0" applyProtection="0">
      <alignment horizontal="left" indent="1"/>
    </xf>
    <xf numFmtId="4" fontId="25" fillId="34" borderId="0" applyNumberFormat="0" applyProtection="0">
      <alignment horizontal="left" indent="1"/>
    </xf>
    <xf numFmtId="4" fontId="25" fillId="34" borderId="0" applyNumberFormat="0" applyProtection="0">
      <alignment horizontal="left" indent="1"/>
    </xf>
    <xf numFmtId="4" fontId="25" fillId="34" borderId="0" applyNumberFormat="0" applyProtection="0">
      <alignment horizontal="left" indent="1"/>
    </xf>
    <xf numFmtId="4" fontId="25" fillId="34" borderId="0" applyNumberFormat="0" applyProtection="0">
      <alignment horizontal="left" indent="1"/>
    </xf>
    <xf numFmtId="4" fontId="6" fillId="35" borderId="15" applyNumberFormat="0" applyProtection="0">
      <alignment horizontal="left" vertical="center" indent="1"/>
    </xf>
    <xf numFmtId="4" fontId="6" fillId="35" borderId="15" applyNumberFormat="0" applyProtection="0">
      <alignment horizontal="left" vertical="center" indent="1"/>
    </xf>
    <xf numFmtId="4" fontId="26" fillId="36" borderId="0" applyNumberFormat="0" applyProtection="0"/>
    <xf numFmtId="4" fontId="26" fillId="36" borderId="0" applyNumberFormat="0" applyProtection="0"/>
    <xf numFmtId="4" fontId="26" fillId="36" borderId="0" applyNumberFormat="0" applyProtection="0"/>
    <xf numFmtId="4" fontId="26" fillId="36" borderId="0" applyNumberFormat="0" applyProtection="0"/>
    <xf numFmtId="4" fontId="26" fillId="36" borderId="0" applyNumberFormat="0" applyProtection="0"/>
    <xf numFmtId="4" fontId="26" fillId="36" borderId="0" applyNumberFormat="0" applyProtection="0"/>
    <xf numFmtId="4" fontId="26" fillId="36" borderId="0" applyNumberFormat="0" applyProtection="0"/>
    <xf numFmtId="0" fontId="3" fillId="35" borderId="15" applyNumberFormat="0" applyProtection="0">
      <alignment horizontal="left" vertical="center" indent="1"/>
    </xf>
    <xf numFmtId="0" fontId="3" fillId="35" borderId="15" applyNumberFormat="0" applyProtection="0">
      <alignment horizontal="left" vertical="center" indent="1"/>
    </xf>
    <xf numFmtId="0" fontId="3" fillId="33" borderId="16" applyNumberFormat="0" applyProtection="0">
      <alignment horizontal="left" vertical="center" indent="1"/>
    </xf>
    <xf numFmtId="0" fontId="3" fillId="33" borderId="16" applyNumberFormat="0" applyProtection="0">
      <alignment horizontal="left" vertical="center" indent="1"/>
    </xf>
    <xf numFmtId="0" fontId="3" fillId="35" borderId="15" applyNumberFormat="0" applyProtection="0">
      <alignment horizontal="left" vertical="center" indent="1"/>
    </xf>
    <xf numFmtId="0" fontId="3" fillId="35" borderId="15" applyNumberFormat="0" applyProtection="0">
      <alignment horizontal="left" vertical="center" indent="1"/>
    </xf>
    <xf numFmtId="0" fontId="3" fillId="33" borderId="16" applyNumberFormat="0" applyProtection="0">
      <alignment horizontal="left" vertical="top" indent="1"/>
    </xf>
    <xf numFmtId="0" fontId="3" fillId="33" borderId="16" applyNumberFormat="0" applyProtection="0">
      <alignment horizontal="left" vertical="top" indent="1"/>
    </xf>
    <xf numFmtId="0" fontId="3" fillId="17" borderId="15" applyNumberFormat="0" applyProtection="0">
      <alignment horizontal="left" vertical="center" indent="1"/>
    </xf>
    <xf numFmtId="0" fontId="3" fillId="17" borderId="15" applyNumberFormat="0" applyProtection="0">
      <alignment horizontal="left" vertical="center" indent="1"/>
    </xf>
    <xf numFmtId="0" fontId="3" fillId="20" borderId="16" applyNumberFormat="0" applyProtection="0">
      <alignment horizontal="left" vertical="center" indent="1"/>
    </xf>
    <xf numFmtId="0" fontId="3" fillId="20" borderId="16" applyNumberFormat="0" applyProtection="0">
      <alignment horizontal="left" vertical="center" indent="1"/>
    </xf>
    <xf numFmtId="0" fontId="3" fillId="17" borderId="15" applyNumberFormat="0" applyProtection="0">
      <alignment horizontal="left" vertical="center" indent="1"/>
    </xf>
    <xf numFmtId="0" fontId="3" fillId="17" borderId="15" applyNumberFormat="0" applyProtection="0">
      <alignment horizontal="left" vertical="center" indent="1"/>
    </xf>
    <xf numFmtId="0" fontId="3" fillId="20" borderId="16" applyNumberFormat="0" applyProtection="0">
      <alignment horizontal="left" vertical="top" indent="1"/>
    </xf>
    <xf numFmtId="0" fontId="3" fillId="20" borderId="16" applyNumberFormat="0" applyProtection="0">
      <alignment horizontal="left" vertical="top" indent="1"/>
    </xf>
    <xf numFmtId="0" fontId="3" fillId="15" borderId="15" applyNumberFormat="0" applyProtection="0">
      <alignment horizontal="left" vertical="center" indent="1"/>
    </xf>
    <xf numFmtId="0" fontId="3" fillId="15" borderId="15" applyNumberFormat="0" applyProtection="0">
      <alignment horizontal="left" vertical="center" indent="1"/>
    </xf>
    <xf numFmtId="0" fontId="3" fillId="37" borderId="16" applyNumberFormat="0" applyProtection="0">
      <alignment horizontal="left" vertical="center" indent="1"/>
    </xf>
    <xf numFmtId="0" fontId="3" fillId="37" borderId="16" applyNumberFormat="0" applyProtection="0">
      <alignment horizontal="left" vertical="center" indent="1"/>
    </xf>
    <xf numFmtId="0" fontId="3" fillId="15" borderId="15" applyNumberFormat="0" applyProtection="0">
      <alignment horizontal="left" vertical="center" indent="1"/>
    </xf>
    <xf numFmtId="0" fontId="3" fillId="15" borderId="15" applyNumberFormat="0" applyProtection="0">
      <alignment horizontal="left" vertical="center" indent="1"/>
    </xf>
    <xf numFmtId="0" fontId="3" fillId="37" borderId="16" applyNumberFormat="0" applyProtection="0">
      <alignment horizontal="left" vertical="top" indent="1"/>
    </xf>
    <xf numFmtId="0" fontId="3" fillId="37" borderId="16" applyNumberFormat="0" applyProtection="0">
      <alignment horizontal="left" vertical="top" indent="1"/>
    </xf>
    <xf numFmtId="0" fontId="3" fillId="19" borderId="15" applyNumberFormat="0" applyProtection="0">
      <alignment horizontal="left" vertical="center" indent="1"/>
    </xf>
    <xf numFmtId="0" fontId="3" fillId="19" borderId="15" applyNumberFormat="0" applyProtection="0">
      <alignment horizontal="left" vertical="center" indent="1"/>
    </xf>
    <xf numFmtId="0" fontId="3" fillId="38" borderId="16" applyNumberFormat="0" applyProtection="0">
      <alignment horizontal="left" vertical="center" indent="1"/>
    </xf>
    <xf numFmtId="0" fontId="3" fillId="38" borderId="16" applyNumberFormat="0" applyProtection="0">
      <alignment horizontal="left" vertical="center" indent="1"/>
    </xf>
    <xf numFmtId="0" fontId="3" fillId="19" borderId="15" applyNumberFormat="0" applyProtection="0">
      <alignment horizontal="left" vertical="center" indent="1"/>
    </xf>
    <xf numFmtId="0" fontId="3" fillId="19" borderId="15" applyNumberFormat="0" applyProtection="0">
      <alignment horizontal="left" vertical="center" indent="1"/>
    </xf>
    <xf numFmtId="0" fontId="3" fillId="38" borderId="16" applyNumberFormat="0" applyProtection="0">
      <alignment horizontal="left" vertical="top" indent="1"/>
    </xf>
    <xf numFmtId="0" fontId="3" fillId="38" borderId="16" applyNumberFormat="0" applyProtection="0">
      <alignment horizontal="left" vertical="top" indent="1"/>
    </xf>
    <xf numFmtId="4" fontId="6" fillId="16" borderId="15" applyNumberFormat="0" applyProtection="0">
      <alignment vertical="center"/>
    </xf>
    <xf numFmtId="4" fontId="22" fillId="16" borderId="15" applyNumberFormat="0" applyProtection="0">
      <alignment vertical="center"/>
    </xf>
    <xf numFmtId="4" fontId="6" fillId="16" borderId="15" applyNumberFormat="0" applyProtection="0">
      <alignment horizontal="left" vertical="center" indent="1"/>
    </xf>
    <xf numFmtId="4" fontId="6" fillId="16" borderId="15" applyNumberFormat="0" applyProtection="0">
      <alignment horizontal="left" vertical="center" indent="1"/>
    </xf>
    <xf numFmtId="4" fontId="6" fillId="32" borderId="16" applyNumberFormat="0" applyProtection="0">
      <alignment horizontal="right" vertical="center"/>
    </xf>
    <xf numFmtId="4" fontId="6" fillId="32" borderId="16" applyNumberFormat="0" applyProtection="0">
      <alignment horizontal="right" vertical="center"/>
    </xf>
    <xf numFmtId="4" fontId="6" fillId="31" borderId="15" applyNumberFormat="0" applyProtection="0">
      <alignment horizontal="right" vertical="center"/>
    </xf>
    <xf numFmtId="4" fontId="6" fillId="0" borderId="16" applyNumberFormat="0" applyProtection="0">
      <alignment horizontal="right" vertical="center"/>
    </xf>
    <xf numFmtId="4" fontId="6" fillId="0" borderId="16" applyNumberFormat="0" applyProtection="0">
      <alignment horizontal="right" vertical="center"/>
    </xf>
    <xf numFmtId="4" fontId="22" fillId="31" borderId="15" applyNumberFormat="0" applyProtection="0">
      <alignment horizontal="right" vertical="center"/>
    </xf>
    <xf numFmtId="4" fontId="6" fillId="0" borderId="16" applyNumberFormat="0" applyProtection="0">
      <alignment horizontal="left" vertical="center" indent="1"/>
    </xf>
    <xf numFmtId="0" fontId="3" fillId="19" borderId="15" applyNumberFormat="0" applyProtection="0">
      <alignment horizontal="left" vertical="center" indent="1"/>
    </xf>
    <xf numFmtId="4" fontId="6" fillId="0" borderId="16" applyNumberFormat="0" applyProtection="0">
      <alignment horizontal="left" vertical="center" indent="1"/>
    </xf>
    <xf numFmtId="0" fontId="3" fillId="19" borderId="15" applyNumberFormat="0" applyProtection="0">
      <alignment horizontal="left" vertical="center" indent="1"/>
    </xf>
    <xf numFmtId="4" fontId="6" fillId="0" borderId="16" applyNumberFormat="0" applyProtection="0">
      <alignment horizontal="left" vertical="center" indent="1"/>
    </xf>
    <xf numFmtId="0" fontId="3" fillId="19" borderId="15" applyNumberFormat="0" applyProtection="0">
      <alignment horizontal="left" vertical="center" indent="1"/>
    </xf>
    <xf numFmtId="0" fontId="3" fillId="19" borderId="15" applyNumberFormat="0" applyProtection="0">
      <alignment horizontal="left" vertical="center" indent="1"/>
    </xf>
    <xf numFmtId="0" fontId="6" fillId="20" borderId="16" applyNumberFormat="0" applyProtection="0">
      <alignment horizontal="left" vertical="top"/>
    </xf>
    <xf numFmtId="0" fontId="6" fillId="20" borderId="16" applyNumberFormat="0" applyProtection="0">
      <alignment horizontal="left" vertical="top"/>
    </xf>
    <xf numFmtId="0" fontId="6" fillId="20" borderId="16" applyNumberFormat="0" applyProtection="0">
      <alignment horizontal="left" vertical="top"/>
    </xf>
    <xf numFmtId="0" fontId="27" fillId="0" borderId="0"/>
    <xf numFmtId="0" fontId="27" fillId="0" borderId="0"/>
    <xf numFmtId="4" fontId="28" fillId="39" borderId="0" applyNumberFormat="0" applyProtection="0">
      <alignment horizontal="left"/>
    </xf>
    <xf numFmtId="4" fontId="28" fillId="39" borderId="0" applyNumberFormat="0" applyProtection="0">
      <alignment horizontal="left"/>
    </xf>
    <xf numFmtId="4" fontId="28" fillId="39" borderId="0" applyNumberFormat="0" applyProtection="0">
      <alignment horizontal="left"/>
    </xf>
    <xf numFmtId="4" fontId="28" fillId="39" borderId="0" applyNumberFormat="0" applyProtection="0">
      <alignment horizontal="left"/>
    </xf>
    <xf numFmtId="4" fontId="28" fillId="39" borderId="0" applyNumberFormat="0" applyProtection="0">
      <alignment horizontal="left"/>
    </xf>
    <xf numFmtId="4" fontId="28" fillId="39" borderId="0" applyNumberFormat="0" applyProtection="0">
      <alignment horizontal="left"/>
    </xf>
    <xf numFmtId="4" fontId="28" fillId="39" borderId="0" applyNumberFormat="0" applyProtection="0">
      <alignment horizontal="left"/>
    </xf>
    <xf numFmtId="4" fontId="29" fillId="31" borderId="15" applyNumberFormat="0" applyProtection="0">
      <alignment horizontal="right" vertical="center"/>
    </xf>
    <xf numFmtId="37" fontId="30" fillId="40" borderId="0" applyNumberFormat="0" applyFont="0" applyBorder="0" applyAlignment="0" applyProtection="0"/>
    <xf numFmtId="173" fontId="3" fillId="0" borderId="18">
      <alignment horizontal="justify" vertical="top" wrapText="1"/>
    </xf>
    <xf numFmtId="0" fontId="3" fillId="0" borderId="0">
      <alignment horizontal="left" wrapText="1"/>
    </xf>
    <xf numFmtId="174" fontId="3" fillId="0" borderId="0" applyFill="0" applyBorder="0" applyAlignment="0" applyProtection="0">
      <alignment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4" fillId="0" borderId="10">
      <alignment horizontal="center" vertical="center" wrapText="1"/>
    </xf>
    <xf numFmtId="0" fontId="11" fillId="0" borderId="19"/>
    <xf numFmtId="175" fontId="31" fillId="0" borderId="0">
      <alignment horizontal="left"/>
    </xf>
    <xf numFmtId="0" fontId="11" fillId="0" borderId="20"/>
    <xf numFmtId="37" fontId="15" fillId="18" borderId="0" applyNumberFormat="0" applyBorder="0" applyAlignment="0" applyProtection="0"/>
    <xf numFmtId="37" fontId="15" fillId="0" borderId="0"/>
    <xf numFmtId="3" fontId="32" fillId="41" borderId="21" applyProtection="0"/>
    <xf numFmtId="0" fontId="33" fillId="0" borderId="0"/>
  </cellStyleXfs>
  <cellXfs count="51">
    <xf numFmtId="0" fontId="0" fillId="0" borderId="0" xfId="0"/>
    <xf numFmtId="0" fontId="5" fillId="42" borderId="0" xfId="305" applyFont="1" applyFill="1"/>
    <xf numFmtId="0" fontId="5" fillId="0" borderId="0" xfId="305" applyFont="1" applyFill="1"/>
    <xf numFmtId="0" fontId="34" fillId="0" borderId="0" xfId="0" applyFont="1"/>
    <xf numFmtId="0" fontId="4" fillId="42" borderId="0" xfId="305" applyFont="1" applyFill="1"/>
    <xf numFmtId="0" fontId="3" fillId="42" borderId="0" xfId="305" applyFont="1" applyFill="1"/>
    <xf numFmtId="0" fontId="3" fillId="42" borderId="9" xfId="305" applyFont="1" applyFill="1" applyBorder="1" applyAlignment="1">
      <alignment horizontal="center"/>
    </xf>
    <xf numFmtId="0" fontId="3" fillId="42" borderId="0" xfId="305" applyFont="1" applyFill="1" applyAlignment="1">
      <alignment horizontal="center"/>
    </xf>
    <xf numFmtId="37" fontId="3" fillId="42" borderId="0" xfId="305" applyNumberFormat="1" applyFont="1" applyFill="1"/>
    <xf numFmtId="0" fontId="3" fillId="43" borderId="11" xfId="305" applyFont="1" applyFill="1" applyBorder="1" applyAlignment="1">
      <alignment horizontal="center"/>
    </xf>
    <xf numFmtId="176" fontId="3" fillId="43" borderId="12" xfId="305" applyNumberFormat="1" applyFont="1" applyFill="1" applyBorder="1"/>
    <xf numFmtId="0" fontId="3" fillId="44" borderId="11" xfId="305" applyFont="1" applyFill="1" applyBorder="1"/>
    <xf numFmtId="0" fontId="3" fillId="44" borderId="13" xfId="305" applyFont="1" applyFill="1" applyBorder="1" applyAlignment="1">
      <alignment horizontal="center" wrapText="1"/>
    </xf>
    <xf numFmtId="0" fontId="3" fillId="44" borderId="12" xfId="305" applyFont="1" applyFill="1" applyBorder="1" applyAlignment="1">
      <alignment horizontal="center" wrapText="1"/>
    </xf>
    <xf numFmtId="0" fontId="3" fillId="44" borderId="3" xfId="305" applyFont="1" applyFill="1" applyBorder="1" applyAlignment="1">
      <alignment horizontal="center" wrapText="1"/>
    </xf>
    <xf numFmtId="0" fontId="3" fillId="44" borderId="4" xfId="305" applyFont="1" applyFill="1" applyBorder="1" applyAlignment="1">
      <alignment horizontal="center" wrapText="1"/>
    </xf>
    <xf numFmtId="0" fontId="3" fillId="42" borderId="5" xfId="305" applyFont="1" applyFill="1" applyBorder="1"/>
    <xf numFmtId="37" fontId="3" fillId="42" borderId="0" xfId="305" applyNumberFormat="1" applyFont="1" applyFill="1" applyBorder="1"/>
    <xf numFmtId="37" fontId="3" fillId="42" borderId="6" xfId="305" applyNumberFormat="1" applyFont="1" applyFill="1" applyBorder="1"/>
    <xf numFmtId="10" fontId="3" fillId="42" borderId="2" xfId="305" applyNumberFormat="1" applyFont="1" applyFill="1" applyBorder="1"/>
    <xf numFmtId="37" fontId="3" fillId="46" borderId="10" xfId="305" applyNumberFormat="1" applyFont="1" applyFill="1" applyBorder="1"/>
    <xf numFmtId="0" fontId="4" fillId="42" borderId="5" xfId="305" applyFont="1" applyFill="1" applyBorder="1"/>
    <xf numFmtId="10" fontId="3" fillId="42" borderId="5" xfId="305" applyNumberFormat="1" applyFont="1" applyFill="1" applyBorder="1"/>
    <xf numFmtId="37" fontId="3" fillId="43" borderId="0" xfId="305" applyNumberFormat="1" applyFont="1" applyFill="1" applyBorder="1"/>
    <xf numFmtId="37" fontId="3" fillId="43" borderId="6" xfId="305" applyNumberFormat="1" applyFont="1" applyFill="1" applyBorder="1"/>
    <xf numFmtId="37" fontId="3" fillId="42" borderId="5" xfId="305" applyNumberFormat="1" applyFont="1" applyFill="1" applyBorder="1"/>
    <xf numFmtId="0" fontId="3" fillId="43" borderId="0" xfId="305" applyFont="1" applyFill="1" applyBorder="1"/>
    <xf numFmtId="0" fontId="3" fillId="43" borderId="6" xfId="305" applyFont="1" applyFill="1" applyBorder="1"/>
    <xf numFmtId="37" fontId="3" fillId="42" borderId="9" xfId="305" applyNumberFormat="1" applyFont="1" applyFill="1" applyBorder="1"/>
    <xf numFmtId="37" fontId="3" fillId="42" borderId="22" xfId="305" applyNumberFormat="1" applyFont="1" applyFill="1" applyBorder="1"/>
    <xf numFmtId="37" fontId="3" fillId="43" borderId="9" xfId="305" applyNumberFormat="1" applyFont="1" applyFill="1" applyBorder="1"/>
    <xf numFmtId="37" fontId="3" fillId="43" borderId="22" xfId="305" applyNumberFormat="1" applyFont="1" applyFill="1" applyBorder="1"/>
    <xf numFmtId="37" fontId="3" fillId="42" borderId="23" xfId="305" applyNumberFormat="1" applyFont="1" applyFill="1" applyBorder="1"/>
    <xf numFmtId="37" fontId="3" fillId="42" borderId="24" xfId="305" applyNumberFormat="1" applyFont="1" applyFill="1" applyBorder="1"/>
    <xf numFmtId="37" fontId="3" fillId="43" borderId="23" xfId="305" applyNumberFormat="1" applyFont="1" applyFill="1" applyBorder="1"/>
    <xf numFmtId="37" fontId="3" fillId="43" borderId="24" xfId="305" applyNumberFormat="1" applyFont="1" applyFill="1" applyBorder="1"/>
    <xf numFmtId="37" fontId="4" fillId="46" borderId="10" xfId="305" applyNumberFormat="1" applyFont="1" applyFill="1" applyBorder="1"/>
    <xf numFmtId="0" fontId="3" fillId="0" borderId="5" xfId="305" applyFont="1" applyFill="1" applyBorder="1"/>
    <xf numFmtId="37" fontId="3" fillId="0" borderId="0" xfId="305" applyNumberFormat="1" applyFont="1" applyFill="1" applyBorder="1"/>
    <xf numFmtId="10" fontId="3" fillId="0" borderId="0" xfId="305" applyNumberFormat="1" applyFont="1" applyFill="1" applyBorder="1"/>
    <xf numFmtId="37" fontId="4" fillId="43" borderId="0" xfId="305" applyNumberFormat="1" applyFont="1" applyFill="1" applyBorder="1" applyAlignment="1">
      <alignment horizontal="center"/>
    </xf>
    <xf numFmtId="0" fontId="3" fillId="46" borderId="11" xfId="305" applyFont="1" applyFill="1" applyBorder="1"/>
    <xf numFmtId="37" fontId="4" fillId="45" borderId="13" xfId="305" applyNumberFormat="1" applyFont="1" applyFill="1" applyBorder="1"/>
    <xf numFmtId="10" fontId="3" fillId="0" borderId="13" xfId="305" applyNumberFormat="1" applyFont="1" applyFill="1" applyBorder="1"/>
    <xf numFmtId="37" fontId="4" fillId="46" borderId="13" xfId="305" applyNumberFormat="1" applyFont="1" applyFill="1" applyBorder="1"/>
    <xf numFmtId="37" fontId="4" fillId="46" borderId="12" xfId="305" applyNumberFormat="1" applyFont="1" applyFill="1" applyBorder="1"/>
    <xf numFmtId="0" fontId="3" fillId="42" borderId="0" xfId="305" applyFont="1" applyFill="1" applyBorder="1"/>
    <xf numFmtId="0" fontId="4" fillId="0" borderId="0" xfId="0" applyFont="1" applyAlignment="1">
      <alignment horizontal="right"/>
    </xf>
    <xf numFmtId="0" fontId="0" fillId="42" borderId="0" xfId="305" applyFont="1" applyFill="1"/>
    <xf numFmtId="0" fontId="0" fillId="42" borderId="0" xfId="305" applyFont="1" applyFill="1" applyAlignment="1">
      <alignment horizontal="center"/>
    </xf>
    <xf numFmtId="0" fontId="3" fillId="0" borderId="3" xfId="305" applyFont="1" applyFill="1" applyBorder="1" applyAlignment="1">
      <alignment horizontal="center"/>
    </xf>
  </cellXfs>
  <cellStyles count="306">
    <cellStyle name="20% - Accent1 2" xfId="5"/>
    <cellStyle name="20% - Accent1 2 2" xfId="6"/>
    <cellStyle name="20% - Accent1 3" xfId="7"/>
    <cellStyle name="20% - Accent1 3 2" xfId="8"/>
    <cellStyle name="20% - Accent1 4" xfId="9"/>
    <cellStyle name="20% - Accent1 5" xfId="10"/>
    <cellStyle name="20% - Accent1 6" xfId="11"/>
    <cellStyle name="20% - Accent1 7" xfId="12"/>
    <cellStyle name="20% - Accent2 2" xfId="13"/>
    <cellStyle name="20% - Accent2 2 2" xfId="14"/>
    <cellStyle name="20% - Accent2 3" xfId="15"/>
    <cellStyle name="20% - Accent2 3 2" xfId="16"/>
    <cellStyle name="20% - Accent2 4" xfId="17"/>
    <cellStyle name="20% - Accent2 5" xfId="18"/>
    <cellStyle name="20% - Accent2 6" xfId="19"/>
    <cellStyle name="20% - Accent2 7" xfId="20"/>
    <cellStyle name="20% - Accent3 2" xfId="21"/>
    <cellStyle name="20% - Accent3 2 2" xfId="22"/>
    <cellStyle name="20% - Accent3 3" xfId="23"/>
    <cellStyle name="20% - Accent3 3 2" xfId="24"/>
    <cellStyle name="20% - Accent3 4" xfId="25"/>
    <cellStyle name="20% - Accent3 5" xfId="26"/>
    <cellStyle name="20% - Accent3 6" xfId="27"/>
    <cellStyle name="20% - Accent3 7" xfId="28"/>
    <cellStyle name="20% - Accent4 2" xfId="29"/>
    <cellStyle name="20% - Accent4 2 2" xfId="30"/>
    <cellStyle name="20% - Accent4 3" xfId="31"/>
    <cellStyle name="20% - Accent4 3 2" xfId="32"/>
    <cellStyle name="20% - Accent4 4" xfId="33"/>
    <cellStyle name="20% - Accent4 5" xfId="34"/>
    <cellStyle name="20% - Accent4 6" xfId="35"/>
    <cellStyle name="20% - Accent4 7" xfId="36"/>
    <cellStyle name="20% - Accent5 2" xfId="37"/>
    <cellStyle name="20% - Accent5 2 2" xfId="38"/>
    <cellStyle name="20% - Accent5 3" xfId="39"/>
    <cellStyle name="20% - Accent5 3 2" xfId="40"/>
    <cellStyle name="20% - Accent5 4" xfId="41"/>
    <cellStyle name="20% - Accent5 5" xfId="42"/>
    <cellStyle name="20% - Accent5 6" xfId="43"/>
    <cellStyle name="20% - Accent5 7" xfId="44"/>
    <cellStyle name="20% - Accent6 2" xfId="45"/>
    <cellStyle name="20% - Accent6 2 2" xfId="46"/>
    <cellStyle name="20% - Accent6 3" xfId="47"/>
    <cellStyle name="20% - Accent6 3 2" xfId="48"/>
    <cellStyle name="20% - Accent6 4" xfId="49"/>
    <cellStyle name="20% - Accent6 5" xfId="50"/>
    <cellStyle name="20% - Accent6 6" xfId="51"/>
    <cellStyle name="20% - Accent6 7" xfId="52"/>
    <cellStyle name="40% - Accent1 2" xfId="53"/>
    <cellStyle name="40% - Accent1 2 2" xfId="54"/>
    <cellStyle name="40% - Accent1 3" xfId="55"/>
    <cellStyle name="40% - Accent1 3 2" xfId="56"/>
    <cellStyle name="40% - Accent1 4" xfId="57"/>
    <cellStyle name="40% - Accent1 5" xfId="58"/>
    <cellStyle name="40% - Accent1 6" xfId="59"/>
    <cellStyle name="40% - Accent1 7" xfId="60"/>
    <cellStyle name="40% - Accent2 2" xfId="61"/>
    <cellStyle name="40% - Accent2 2 2" xfId="62"/>
    <cellStyle name="40% - Accent2 3" xfId="63"/>
    <cellStyle name="40% - Accent2 3 2" xfId="64"/>
    <cellStyle name="40% - Accent2 4" xfId="65"/>
    <cellStyle name="40% - Accent2 5" xfId="66"/>
    <cellStyle name="40% - Accent2 6" xfId="67"/>
    <cellStyle name="40% - Accent2 7" xfId="68"/>
    <cellStyle name="40% - Accent3 2" xfId="69"/>
    <cellStyle name="40% - Accent3 2 2" xfId="70"/>
    <cellStyle name="40% - Accent3 3" xfId="71"/>
    <cellStyle name="40% - Accent3 3 2" xfId="72"/>
    <cellStyle name="40% - Accent3 4" xfId="73"/>
    <cellStyle name="40% - Accent3 5" xfId="74"/>
    <cellStyle name="40% - Accent3 6" xfId="75"/>
    <cellStyle name="40% - Accent3 7" xfId="76"/>
    <cellStyle name="40% - Accent4 2" xfId="77"/>
    <cellStyle name="40% - Accent4 2 2" xfId="78"/>
    <cellStyle name="40% - Accent4 3" xfId="79"/>
    <cellStyle name="40% - Accent4 3 2" xfId="80"/>
    <cellStyle name="40% - Accent4 4" xfId="81"/>
    <cellStyle name="40% - Accent4 5" xfId="82"/>
    <cellStyle name="40% - Accent4 6" xfId="83"/>
    <cellStyle name="40% - Accent4 7" xfId="84"/>
    <cellStyle name="40% - Accent5 2" xfId="85"/>
    <cellStyle name="40% - Accent5 2 2" xfId="86"/>
    <cellStyle name="40% - Accent5 3" xfId="87"/>
    <cellStyle name="40% - Accent5 3 2" xfId="88"/>
    <cellStyle name="40% - Accent5 4" xfId="89"/>
    <cellStyle name="40% - Accent5 5" xfId="90"/>
    <cellStyle name="40% - Accent5 6" xfId="91"/>
    <cellStyle name="40% - Accent5 7" xfId="92"/>
    <cellStyle name="40% - Accent6 2" xfId="93"/>
    <cellStyle name="40% - Accent6 2 2" xfId="94"/>
    <cellStyle name="40% - Accent6 3" xfId="95"/>
    <cellStyle name="40% - Accent6 3 2" xfId="96"/>
    <cellStyle name="40% - Accent6 4" xfId="97"/>
    <cellStyle name="40% - Accent6 5" xfId="98"/>
    <cellStyle name="40% - Accent6 6" xfId="99"/>
    <cellStyle name="40% - Accent6 7" xfId="100"/>
    <cellStyle name="Column total in dollars" xfId="101"/>
    <cellStyle name="Comma  - Style1" xfId="102"/>
    <cellStyle name="Comma  - Style2" xfId="103"/>
    <cellStyle name="Comma  - Style3" xfId="104"/>
    <cellStyle name="Comma  - Style4" xfId="105"/>
    <cellStyle name="Comma  - Style5" xfId="106"/>
    <cellStyle name="Comma  - Style6" xfId="107"/>
    <cellStyle name="Comma  - Style7" xfId="108"/>
    <cellStyle name="Comma  - Style8" xfId="109"/>
    <cellStyle name="Comma (0)" xfId="110"/>
    <cellStyle name="Comma [0] 2" xfId="111"/>
    <cellStyle name="Comma [0] 3" xfId="112"/>
    <cellStyle name="Comma 2" xfId="113"/>
    <cellStyle name="Comma 2 2" xfId="114"/>
    <cellStyle name="Comma 2 3" xfId="115"/>
    <cellStyle name="Comma 2 4" xfId="1"/>
    <cellStyle name="Comma 3" xfId="116"/>
    <cellStyle name="Comma 3 2" xfId="117"/>
    <cellStyle name="Comma 4" xfId="3"/>
    <cellStyle name="Comma 5" xfId="118"/>
    <cellStyle name="Comma 6" xfId="119"/>
    <cellStyle name="Comma 7" xfId="120"/>
    <cellStyle name="Comma0" xfId="121"/>
    <cellStyle name="Comma0 - Style3" xfId="122"/>
    <cellStyle name="Comma0 - Style4" xfId="123"/>
    <cellStyle name="Comma0_OMAG by BU" xfId="124"/>
    <cellStyle name="Comma1 - Style1" xfId="125"/>
    <cellStyle name="Currency 2" xfId="126"/>
    <cellStyle name="Currency 3" xfId="127"/>
    <cellStyle name="Currency No Comma" xfId="128"/>
    <cellStyle name="Currency(0)" xfId="129"/>
    <cellStyle name="Currency0" xfId="130"/>
    <cellStyle name="Date" xfId="131"/>
    <cellStyle name="Date - Style3" xfId="132"/>
    <cellStyle name="Date_OMAG by BU" xfId="133"/>
    <cellStyle name="Fixed" xfId="134"/>
    <cellStyle name="General" xfId="135"/>
    <cellStyle name="Grey" xfId="136"/>
    <cellStyle name="header" xfId="137"/>
    <cellStyle name="Header1" xfId="138"/>
    <cellStyle name="Header2" xfId="139"/>
    <cellStyle name="Hyperlink 2" xfId="140"/>
    <cellStyle name="Input [yellow]" xfId="141"/>
    <cellStyle name="Marathon" xfId="142"/>
    <cellStyle name="MCP" xfId="143"/>
    <cellStyle name="nONE" xfId="144"/>
    <cellStyle name="noninput" xfId="145"/>
    <cellStyle name="Normal" xfId="0" builtinId="0"/>
    <cellStyle name="Normal - Style1" xfId="146"/>
    <cellStyle name="Normal 2" xfId="147"/>
    <cellStyle name="Normal 2 2" xfId="2"/>
    <cellStyle name="Normal 2 3" xfId="148"/>
    <cellStyle name="Normal 2 3 2" xfId="149"/>
    <cellStyle name="Normal 2 4" xfId="150"/>
    <cellStyle name="Normal 2 5" xfId="151"/>
    <cellStyle name="Normal 3" xfId="152"/>
    <cellStyle name="Normal 4" xfId="153"/>
    <cellStyle name="Normal 4 2" xfId="154"/>
    <cellStyle name="Normal 4 4" xfId="155"/>
    <cellStyle name="Normal 5" xfId="156"/>
    <cellStyle name="Normal 6" xfId="157"/>
    <cellStyle name="Normal 7" xfId="158"/>
    <cellStyle name="Normal 8" xfId="305"/>
    <cellStyle name="Normal(0)" xfId="159"/>
    <cellStyle name="Note 2" xfId="160"/>
    <cellStyle name="Note 2 2" xfId="161"/>
    <cellStyle name="Note 3" xfId="162"/>
    <cellStyle name="Note 3 2" xfId="163"/>
    <cellStyle name="Note 4" xfId="164"/>
    <cellStyle name="Note 4 2" xfId="165"/>
    <cellStyle name="Note 5" xfId="166"/>
    <cellStyle name="Note 6" xfId="167"/>
    <cellStyle name="Note 7" xfId="168"/>
    <cellStyle name="Note 8" xfId="169"/>
    <cellStyle name="Note 9" xfId="170"/>
    <cellStyle name="Number" xfId="171"/>
    <cellStyle name="Password" xfId="172"/>
    <cellStyle name="Percen - Style1" xfId="173"/>
    <cellStyle name="Percen - Style2" xfId="174"/>
    <cellStyle name="Percent [2]" xfId="175"/>
    <cellStyle name="Percent 2" xfId="4"/>
    <cellStyle name="Percent 3" xfId="176"/>
    <cellStyle name="Percent(0)" xfId="177"/>
    <cellStyle name="SAPBEXaggData" xfId="178"/>
    <cellStyle name="SAPBEXaggDataEmph" xfId="179"/>
    <cellStyle name="SAPBEXaggItem" xfId="180"/>
    <cellStyle name="SAPBEXaggItem 2" xfId="181"/>
    <cellStyle name="SAPBEXaggItem 3" xfId="182"/>
    <cellStyle name="SAPBEXaggItem 4" xfId="183"/>
    <cellStyle name="SAPBEXaggItem_Actuals 2007" xfId="184"/>
    <cellStyle name="SAPBEXaggItemX" xfId="185"/>
    <cellStyle name="SAPBEXchaText" xfId="186"/>
    <cellStyle name="SAPBEXchaText 2" xfId="187"/>
    <cellStyle name="SAPBEXchaText 3" xfId="188"/>
    <cellStyle name="SAPBEXchaText 4" xfId="189"/>
    <cellStyle name="SAPBEXchaText_Actuals 2007" xfId="190"/>
    <cellStyle name="SAPBEXexcBad7" xfId="191"/>
    <cellStyle name="SAPBEXexcBad8" xfId="192"/>
    <cellStyle name="SAPBEXexcBad9" xfId="193"/>
    <cellStyle name="SAPBEXexcCritical4" xfId="194"/>
    <cellStyle name="SAPBEXexcCritical5" xfId="195"/>
    <cellStyle name="SAPBEXexcCritical6" xfId="196"/>
    <cellStyle name="SAPBEXexcGood1" xfId="197"/>
    <cellStyle name="SAPBEXexcGood2" xfId="198"/>
    <cellStyle name="SAPBEXexcGood3" xfId="199"/>
    <cellStyle name="SAPBEXfilterDrill" xfId="200"/>
    <cellStyle name="SAPBEXfilterItem" xfId="201"/>
    <cellStyle name="SAPBEXfilterItem 2" xfId="202"/>
    <cellStyle name="SAPBEXfilterItem 3" xfId="203"/>
    <cellStyle name="SAPBEXfilterItem 4" xfId="204"/>
    <cellStyle name="SAPBEXfilterItem_Actuals 2007" xfId="205"/>
    <cellStyle name="SAPBEXfilterText" xfId="206"/>
    <cellStyle name="SAPBEXfilterText 2" xfId="207"/>
    <cellStyle name="SAPBEXfilterText 3" xfId="208"/>
    <cellStyle name="SAPBEXfilterText 4" xfId="209"/>
    <cellStyle name="SAPBEXformats" xfId="210"/>
    <cellStyle name="SAPBEXformats 2" xfId="211"/>
    <cellStyle name="SAPBEXheaderItem" xfId="212"/>
    <cellStyle name="SAPBEXheaderItem 2" xfId="213"/>
    <cellStyle name="SAPBEXheaderItem 3" xfId="214"/>
    <cellStyle name="SAPBEXheaderItem 4" xfId="215"/>
    <cellStyle name="SAPBEXheaderItem 5" xfId="216"/>
    <cellStyle name="SAPBEXheaderItem 6" xfId="217"/>
    <cellStyle name="SAPBEXheaderItem 7" xfId="218"/>
    <cellStyle name="SAPBEXheaderItem 8" xfId="219"/>
    <cellStyle name="SAPBEXheaderItem_Actuals 2007" xfId="220"/>
    <cellStyle name="SAPBEXheaderText" xfId="221"/>
    <cellStyle name="SAPBEXheaderText 2" xfId="222"/>
    <cellStyle name="SAPBEXheaderText 3" xfId="223"/>
    <cellStyle name="SAPBEXheaderText 4" xfId="224"/>
    <cellStyle name="SAPBEXheaderText 5" xfId="225"/>
    <cellStyle name="SAPBEXheaderText 6" xfId="226"/>
    <cellStyle name="SAPBEXheaderText 7" xfId="227"/>
    <cellStyle name="SAPBEXheaderText 8" xfId="228"/>
    <cellStyle name="SAPBEXheaderText_Actuals 2007" xfId="229"/>
    <cellStyle name="SAPBEXHLevel0" xfId="230"/>
    <cellStyle name="SAPBEXHLevel0 2" xfId="231"/>
    <cellStyle name="SAPBEXHLevel0 3" xfId="232"/>
    <cellStyle name="SAPBEXHLevel0 4" xfId="233"/>
    <cellStyle name="SAPBEXHLevel0X" xfId="234"/>
    <cellStyle name="SAPBEXHLevel0X 2" xfId="235"/>
    <cellStyle name="SAPBEXHLevel0X 3" xfId="236"/>
    <cellStyle name="SAPBEXHLevel0X 4" xfId="237"/>
    <cellStyle name="SAPBEXHLevel1" xfId="238"/>
    <cellStyle name="SAPBEXHLevel1 2" xfId="239"/>
    <cellStyle name="SAPBEXHLevel1 3" xfId="240"/>
    <cellStyle name="SAPBEXHLevel1 4" xfId="241"/>
    <cellStyle name="SAPBEXHLevel1X" xfId="242"/>
    <cellStyle name="SAPBEXHLevel1X 2" xfId="243"/>
    <cellStyle name="SAPBEXHLevel1X 3" xfId="244"/>
    <cellStyle name="SAPBEXHLevel1X 4" xfId="245"/>
    <cellStyle name="SAPBEXHLevel2" xfId="246"/>
    <cellStyle name="SAPBEXHLevel2 2" xfId="247"/>
    <cellStyle name="SAPBEXHLevel2 3" xfId="248"/>
    <cellStyle name="SAPBEXHLevel2 4" xfId="249"/>
    <cellStyle name="SAPBEXHLevel2X" xfId="250"/>
    <cellStyle name="SAPBEXHLevel2X 2" xfId="251"/>
    <cellStyle name="SAPBEXHLevel2X 3" xfId="252"/>
    <cellStyle name="SAPBEXHLevel2X 4" xfId="253"/>
    <cellStyle name="SAPBEXHLevel3" xfId="254"/>
    <cellStyle name="SAPBEXHLevel3 2" xfId="255"/>
    <cellStyle name="SAPBEXHLevel3 3" xfId="256"/>
    <cellStyle name="SAPBEXHLevel3 4" xfId="257"/>
    <cellStyle name="SAPBEXHLevel3X" xfId="258"/>
    <cellStyle name="SAPBEXHLevel3X 2" xfId="259"/>
    <cellStyle name="SAPBEXHLevel3X 3" xfId="260"/>
    <cellStyle name="SAPBEXHLevel3X 4" xfId="261"/>
    <cellStyle name="SAPBEXresData" xfId="262"/>
    <cellStyle name="SAPBEXresDataEmph" xfId="263"/>
    <cellStyle name="SAPBEXresItem" xfId="264"/>
    <cellStyle name="SAPBEXresItemX" xfId="265"/>
    <cellStyle name="SAPBEXstdData" xfId="266"/>
    <cellStyle name="SAPBEXstdData 2" xfId="267"/>
    <cellStyle name="SAPBEXstdData 3" xfId="268"/>
    <cellStyle name="SAPBEXstdData 4" xfId="269"/>
    <cellStyle name="SAPBEXstdData_Actuals 2007" xfId="270"/>
    <cellStyle name="SAPBEXstdDataEmph" xfId="271"/>
    <cellStyle name="SAPBEXstdItem" xfId="272"/>
    <cellStyle name="SAPBEXstdItem 2" xfId="273"/>
    <cellStyle name="SAPBEXstdItem 3" xfId="274"/>
    <cellStyle name="SAPBEXstdItem 4" xfId="275"/>
    <cellStyle name="SAPBEXstdItem_Actuals 2007" xfId="276"/>
    <cellStyle name="SAPBEXstdItemX" xfId="277"/>
    <cellStyle name="SAPBEXstdItemX 2" xfId="278"/>
    <cellStyle name="SAPBEXstdItemX 3" xfId="279"/>
    <cellStyle name="SAPBEXstdItemX 4" xfId="280"/>
    <cellStyle name="SAPBEXstdItemX_Actuals 2007" xfId="281"/>
    <cellStyle name="SAPBEXtitle" xfId="282"/>
    <cellStyle name="SAPBEXtitle 2" xfId="283"/>
    <cellStyle name="SAPBEXtitle 3" xfId="284"/>
    <cellStyle name="SAPBEXtitle 4" xfId="285"/>
    <cellStyle name="SAPBEXtitle 5" xfId="286"/>
    <cellStyle name="SAPBEXtitle 6" xfId="287"/>
    <cellStyle name="SAPBEXtitle 7" xfId="288"/>
    <cellStyle name="SAPBEXtitle 8" xfId="289"/>
    <cellStyle name="SAPBEXtitle_Actuals 2007" xfId="290"/>
    <cellStyle name="SAPBEXundefined" xfId="291"/>
    <cellStyle name="Shade" xfId="292"/>
    <cellStyle name="Special" xfId="293"/>
    <cellStyle name="Style 1" xfId="294"/>
    <cellStyle name="Style 27" xfId="295"/>
    <cellStyle name="Style 35" xfId="296"/>
    <cellStyle name="Style 36" xfId="297"/>
    <cellStyle name="Titles" xfId="298"/>
    <cellStyle name="Total2 - Style2" xfId="299"/>
    <cellStyle name="TRANSMISSION RELIABILITY PORTION OF PROJECT" xfId="300"/>
    <cellStyle name="Underl - Style4" xfId="301"/>
    <cellStyle name="Unprot" xfId="302"/>
    <cellStyle name="Unprot$" xfId="303"/>
    <cellStyle name="Unprotect" xfId="304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Settings/Temporary%20Internet%20Files/OLK1AC/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21566/LOCALS~1/Temp/xSAPtemp348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21895/Desktop/Defdebit-AM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abSelected="1" zoomScaleNormal="100" zoomScaleSheetLayoutView="100" workbookViewId="0">
      <selection activeCell="G13" sqref="G13"/>
    </sheetView>
  </sheetViews>
  <sheetFormatPr defaultRowHeight="12"/>
  <cols>
    <col min="1" max="1" width="7.85546875" style="1" customWidth="1"/>
    <col min="2" max="2" width="61.5703125" style="1" customWidth="1"/>
    <col min="3" max="3" width="14.28515625" style="1" customWidth="1"/>
    <col min="4" max="4" width="14.140625" style="1" customWidth="1"/>
    <col min="5" max="5" width="14.5703125" style="1" bestFit="1" customWidth="1"/>
    <col min="6" max="6" width="15" style="1" customWidth="1"/>
    <col min="7" max="7" width="14" style="1" customWidth="1"/>
    <col min="8" max="8" width="10.5703125" style="1" bestFit="1" customWidth="1"/>
    <col min="9" max="9" width="12.140625" style="1" customWidth="1"/>
    <col min="10" max="10" width="14.140625" style="1" customWidth="1"/>
    <col min="11" max="16384" width="9.140625" style="1"/>
  </cols>
  <sheetData>
    <row r="1" spans="1:10" ht="12.75">
      <c r="A1" s="4" t="s">
        <v>5</v>
      </c>
      <c r="B1" s="5"/>
      <c r="C1" s="5"/>
      <c r="D1" s="5"/>
      <c r="E1" s="5"/>
      <c r="F1" s="5"/>
      <c r="G1" s="5"/>
      <c r="H1" s="5"/>
      <c r="I1" s="5"/>
      <c r="J1" s="47" t="s">
        <v>36</v>
      </c>
    </row>
    <row r="2" spans="1:10" ht="12.75">
      <c r="A2" s="3" t="s">
        <v>25</v>
      </c>
      <c r="B2" s="5"/>
      <c r="C2" s="5"/>
      <c r="D2" s="5"/>
      <c r="E2" s="5"/>
      <c r="F2" s="5"/>
      <c r="G2" s="5"/>
      <c r="H2" s="5"/>
      <c r="I2" s="5"/>
      <c r="J2" s="5"/>
    </row>
    <row r="3" spans="1:10" ht="12.75">
      <c r="A3" s="4" t="s">
        <v>23</v>
      </c>
      <c r="B3" s="5"/>
      <c r="C3" s="5"/>
      <c r="D3" s="5"/>
      <c r="E3" s="5"/>
      <c r="F3" s="5"/>
      <c r="G3" s="5"/>
      <c r="H3" s="5"/>
      <c r="I3" s="5"/>
      <c r="J3" s="5"/>
    </row>
    <row r="4" spans="1:10" ht="12.7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12.7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2.75">
      <c r="A6" s="6" t="s">
        <v>22</v>
      </c>
      <c r="B6" s="49" t="s">
        <v>26</v>
      </c>
      <c r="C6" s="49" t="s">
        <v>27</v>
      </c>
      <c r="D6" s="49" t="s">
        <v>28</v>
      </c>
      <c r="E6" s="49" t="s">
        <v>29</v>
      </c>
      <c r="F6" s="49" t="s">
        <v>30</v>
      </c>
      <c r="G6" s="49" t="s">
        <v>31</v>
      </c>
      <c r="H6" s="49" t="s">
        <v>32</v>
      </c>
      <c r="I6" s="49" t="s">
        <v>33</v>
      </c>
      <c r="J6" s="49" t="s">
        <v>34</v>
      </c>
    </row>
    <row r="7" spans="1:10" ht="13.5" thickBot="1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>
      <c r="A8" s="7">
        <v>1</v>
      </c>
      <c r="B8" s="4"/>
      <c r="C8" s="5"/>
      <c r="D8" s="5"/>
      <c r="E8" s="8"/>
      <c r="F8" s="5"/>
      <c r="G8" s="5"/>
      <c r="H8" s="5"/>
      <c r="I8" s="9" t="s">
        <v>16</v>
      </c>
      <c r="J8" s="10">
        <v>0.12605</v>
      </c>
    </row>
    <row r="9" spans="1:10" ht="51.75" thickBot="1">
      <c r="A9" s="7">
        <f>+A8+1</f>
        <v>2</v>
      </c>
      <c r="B9" s="11"/>
      <c r="C9" s="12" t="s">
        <v>0</v>
      </c>
      <c r="D9" s="12" t="s">
        <v>1</v>
      </c>
      <c r="E9" s="12" t="s">
        <v>2</v>
      </c>
      <c r="F9" s="12" t="s">
        <v>3</v>
      </c>
      <c r="G9" s="13" t="s">
        <v>4</v>
      </c>
      <c r="H9" s="12" t="s">
        <v>6</v>
      </c>
      <c r="I9" s="14" t="s">
        <v>7</v>
      </c>
      <c r="J9" s="15" t="s">
        <v>8</v>
      </c>
    </row>
    <row r="10" spans="1:10" ht="12" customHeight="1">
      <c r="A10" s="7">
        <f t="shared" ref="A10:A25" si="0">+A9+1</f>
        <v>3</v>
      </c>
      <c r="B10" s="16" t="s">
        <v>14</v>
      </c>
      <c r="C10" s="17">
        <v>1199405263.2618055</v>
      </c>
      <c r="D10" s="17">
        <v>-1075485367.175</v>
      </c>
      <c r="E10" s="17">
        <v>13965902749.062355</v>
      </c>
      <c r="F10" s="17">
        <v>14089822645.149164</v>
      </c>
      <c r="G10" s="18">
        <f>F10-E10</f>
        <v>123919896.08680916</v>
      </c>
      <c r="H10" s="19">
        <v>5.6225957558271401E-2</v>
      </c>
      <c r="I10" s="20">
        <f>G10*H10</f>
        <v>6967514.8180023339</v>
      </c>
      <c r="J10" s="20">
        <f>$I10*J$8</f>
        <v>878255.24280919414</v>
      </c>
    </row>
    <row r="11" spans="1:10" ht="12" customHeight="1">
      <c r="A11" s="7">
        <f t="shared" si="0"/>
        <v>4</v>
      </c>
      <c r="B11" s="21"/>
      <c r="C11" s="17"/>
      <c r="D11" s="17"/>
      <c r="E11" s="17"/>
      <c r="F11" s="17"/>
      <c r="G11" s="18"/>
      <c r="H11" s="22"/>
      <c r="I11" s="23"/>
      <c r="J11" s="24"/>
    </row>
    <row r="12" spans="1:10" ht="12.75">
      <c r="A12" s="7">
        <f t="shared" si="0"/>
        <v>5</v>
      </c>
      <c r="B12" s="16" t="s">
        <v>15</v>
      </c>
      <c r="C12" s="17"/>
      <c r="D12" s="17"/>
      <c r="E12" s="17"/>
      <c r="F12" s="17"/>
      <c r="G12" s="18"/>
      <c r="H12" s="25"/>
      <c r="I12" s="26"/>
      <c r="J12" s="27"/>
    </row>
    <row r="13" spans="1:10" ht="12.75">
      <c r="A13" s="7">
        <f t="shared" si="0"/>
        <v>6</v>
      </c>
      <c r="B13" s="16" t="s">
        <v>17</v>
      </c>
      <c r="C13" s="17">
        <v>-26991137.64833333</v>
      </c>
      <c r="D13" s="17">
        <v>255189459.83583334</v>
      </c>
      <c r="E13" s="17">
        <f t="shared" ref="E13:E15" si="1">-C13-D13</f>
        <v>-228198322.1875</v>
      </c>
      <c r="F13" s="17">
        <v>0</v>
      </c>
      <c r="G13" s="18">
        <f t="shared" ref="G13:G16" si="2">F13-E13</f>
        <v>228198322.1875</v>
      </c>
      <c r="H13" s="22">
        <v>5.6225957558271401E-2</v>
      </c>
      <c r="I13" s="23">
        <f>G13*H13</f>
        <v>12830669.178183118</v>
      </c>
      <c r="J13" s="24">
        <f t="shared" ref="J13:J18" si="3">I13*$J$8</f>
        <v>1617305.8499099819</v>
      </c>
    </row>
    <row r="14" spans="1:10" ht="12.75">
      <c r="A14" s="7">
        <f t="shared" si="0"/>
        <v>7</v>
      </c>
      <c r="B14" s="16" t="s">
        <v>18</v>
      </c>
      <c r="C14" s="17">
        <v>650332516.61458337</v>
      </c>
      <c r="D14" s="17">
        <v>-412957520.69708329</v>
      </c>
      <c r="E14" s="17">
        <f t="shared" si="1"/>
        <v>-237374995.91750008</v>
      </c>
      <c r="F14" s="17">
        <v>0</v>
      </c>
      <c r="G14" s="18">
        <f t="shared" si="2"/>
        <v>237374995.91750008</v>
      </c>
      <c r="H14" s="22">
        <v>5.6225957558271401E-2</v>
      </c>
      <c r="I14" s="23">
        <f>G14*H14</f>
        <v>13346636.445852207</v>
      </c>
      <c r="J14" s="24">
        <f t="shared" si="3"/>
        <v>1682343.5239996705</v>
      </c>
    </row>
    <row r="15" spans="1:10" ht="12.75">
      <c r="A15" s="7">
        <f t="shared" si="0"/>
        <v>8</v>
      </c>
      <c r="B15" s="16" t="s">
        <v>19</v>
      </c>
      <c r="C15" s="28">
        <v>-1250811.625</v>
      </c>
      <c r="D15" s="28">
        <v>11691273.213333333</v>
      </c>
      <c r="E15" s="28">
        <f t="shared" si="1"/>
        <v>-10440461.588333333</v>
      </c>
      <c r="F15" s="28">
        <v>0</v>
      </c>
      <c r="G15" s="29">
        <f t="shared" si="2"/>
        <v>10440461.588333333</v>
      </c>
      <c r="H15" s="22">
        <v>5.6225957558271401E-2</v>
      </c>
      <c r="I15" s="30">
        <f>H15*G15</f>
        <v>587024.95015439275</v>
      </c>
      <c r="J15" s="31">
        <f t="shared" si="3"/>
        <v>73994.494966961196</v>
      </c>
    </row>
    <row r="16" spans="1:10" ht="12.75">
      <c r="A16" s="7">
        <f t="shared" si="0"/>
        <v>9</v>
      </c>
      <c r="B16" s="16" t="s">
        <v>9</v>
      </c>
      <c r="C16" s="17">
        <f>SUM(C13:C15)</f>
        <v>622090567.34125006</v>
      </c>
      <c r="D16" s="17">
        <f>SUM(D13:D15)</f>
        <v>-146076787.64791662</v>
      </c>
      <c r="E16" s="17">
        <f>SUM(E13:E15)</f>
        <v>-476013779.69333339</v>
      </c>
      <c r="F16" s="17">
        <v>0</v>
      </c>
      <c r="G16" s="18">
        <f t="shared" si="2"/>
        <v>476013779.69333339</v>
      </c>
      <c r="H16" s="22"/>
      <c r="I16" s="23">
        <f>SUM(I13:I15)</f>
        <v>26764330.574189719</v>
      </c>
      <c r="J16" s="24">
        <f>I16*$J$8</f>
        <v>3373643.8688766141</v>
      </c>
    </row>
    <row r="17" spans="1:10" ht="12.75">
      <c r="A17" s="7">
        <f t="shared" si="0"/>
        <v>10</v>
      </c>
      <c r="B17" s="16"/>
      <c r="C17" s="17"/>
      <c r="D17" s="17"/>
      <c r="E17" s="17"/>
      <c r="F17" s="17"/>
      <c r="G17" s="18"/>
      <c r="H17" s="22"/>
      <c r="I17" s="23"/>
      <c r="J17" s="24"/>
    </row>
    <row r="18" spans="1:10" ht="12.75">
      <c r="A18" s="7">
        <f t="shared" si="0"/>
        <v>11</v>
      </c>
      <c r="B18" s="16" t="s">
        <v>20</v>
      </c>
      <c r="C18" s="17">
        <v>146766081.04166666</v>
      </c>
      <c r="D18" s="17">
        <v>-253329896.83333337</v>
      </c>
      <c r="E18" s="17">
        <f>-C18-D18</f>
        <v>106563815.79166672</v>
      </c>
      <c r="F18" s="17">
        <v>0</v>
      </c>
      <c r="G18" s="29">
        <f>F18-E18</f>
        <v>-106563815.79166672</v>
      </c>
      <c r="H18" s="22">
        <v>5.6225957558271401E-2</v>
      </c>
      <c r="I18" s="23">
        <f>G18*H18</f>
        <v>-5991652.5839497047</v>
      </c>
      <c r="J18" s="24">
        <f t="shared" si="3"/>
        <v>-755247.80820686021</v>
      </c>
    </row>
    <row r="19" spans="1:10" ht="13.5" thickBot="1">
      <c r="A19" s="7">
        <f t="shared" si="0"/>
        <v>12</v>
      </c>
      <c r="B19" s="16" t="s">
        <v>10</v>
      </c>
      <c r="C19" s="32">
        <f>SUM(C16:C18)</f>
        <v>768856648.38291669</v>
      </c>
      <c r="D19" s="32">
        <f>SUM(D16:D18)</f>
        <v>-399406684.48124999</v>
      </c>
      <c r="E19" s="32">
        <f>SUM(E16:E18)</f>
        <v>-369449963.90166664</v>
      </c>
      <c r="F19" s="32">
        <f>SUM(F16:F18)</f>
        <v>0</v>
      </c>
      <c r="G19" s="33">
        <f>SUM(G16:G18)</f>
        <v>369449963.90166664</v>
      </c>
      <c r="H19" s="22"/>
      <c r="I19" s="34">
        <f>SUM(I16:I18)</f>
        <v>20772677.990240015</v>
      </c>
      <c r="J19" s="35">
        <f>J16+J18</f>
        <v>2618396.0606697537</v>
      </c>
    </row>
    <row r="20" spans="1:10" ht="13.5" thickTop="1">
      <c r="A20" s="7">
        <f t="shared" si="0"/>
        <v>13</v>
      </c>
      <c r="B20" s="16"/>
      <c r="C20" s="17"/>
      <c r="D20" s="17"/>
      <c r="E20" s="17"/>
      <c r="F20" s="17"/>
      <c r="G20" s="18"/>
      <c r="H20" s="22"/>
      <c r="I20" s="23"/>
      <c r="J20" s="24"/>
    </row>
    <row r="21" spans="1:10" ht="12.75">
      <c r="A21" s="7">
        <f t="shared" si="0"/>
        <v>14</v>
      </c>
      <c r="B21" s="16" t="s">
        <v>21</v>
      </c>
      <c r="C21" s="17"/>
      <c r="D21" s="17"/>
      <c r="E21" s="17"/>
      <c r="F21" s="17"/>
      <c r="G21" s="18"/>
      <c r="H21" s="22">
        <f>H23-H18</f>
        <v>1.5278012791928655E-3</v>
      </c>
      <c r="I21" s="23">
        <f>(F23-E23)*H21</f>
        <v>753771.10320559831</v>
      </c>
      <c r="J21" s="24">
        <f>I21*$J$8</f>
        <v>95012.84755906566</v>
      </c>
    </row>
    <row r="22" spans="1:10" ht="12.75">
      <c r="A22" s="7">
        <f t="shared" si="0"/>
        <v>15</v>
      </c>
      <c r="B22" s="16"/>
      <c r="C22" s="17"/>
      <c r="D22" s="17"/>
      <c r="E22" s="17"/>
      <c r="F22" s="17"/>
      <c r="G22" s="18"/>
      <c r="H22" s="22"/>
      <c r="I22" s="23"/>
      <c r="J22" s="24"/>
    </row>
    <row r="23" spans="1:10" ht="12.75">
      <c r="A23" s="7">
        <f t="shared" si="0"/>
        <v>16</v>
      </c>
      <c r="B23" s="16" t="s">
        <v>11</v>
      </c>
      <c r="C23" s="17">
        <f>C10+C19</f>
        <v>1968261911.6447222</v>
      </c>
      <c r="D23" s="17">
        <f>D10+D19</f>
        <v>-1474892051.65625</v>
      </c>
      <c r="E23" s="17">
        <f>E10+E19</f>
        <v>13596452785.160688</v>
      </c>
      <c r="F23" s="17">
        <f>F10+F19</f>
        <v>14089822645.149164</v>
      </c>
      <c r="G23" s="17">
        <f>G10+G19</f>
        <v>493369859.9884758</v>
      </c>
      <c r="H23" s="22">
        <v>5.7753758837464267E-2</v>
      </c>
      <c r="I23" s="36">
        <f>G23*H23</f>
        <v>28493963.911447942</v>
      </c>
      <c r="J23" s="20">
        <f>I23*$J$8</f>
        <v>3591664.1510380129</v>
      </c>
    </row>
    <row r="24" spans="1:10" s="2" customFormat="1" ht="13.5" thickBot="1">
      <c r="A24" s="7">
        <f t="shared" si="0"/>
        <v>17</v>
      </c>
      <c r="B24" s="37"/>
      <c r="C24" s="38"/>
      <c r="D24" s="38"/>
      <c r="E24" s="38"/>
      <c r="F24" s="38"/>
      <c r="G24" s="38"/>
      <c r="H24" s="39"/>
      <c r="I24" s="40" t="s">
        <v>13</v>
      </c>
      <c r="J24" s="24"/>
    </row>
    <row r="25" spans="1:10" ht="13.5" thickBot="1">
      <c r="A25" s="7">
        <f t="shared" si="0"/>
        <v>18</v>
      </c>
      <c r="B25" s="41" t="s">
        <v>12</v>
      </c>
      <c r="C25" s="42">
        <f>C23-C10</f>
        <v>768856648.38291669</v>
      </c>
      <c r="D25" s="42">
        <f>D23-D10</f>
        <v>-399406684.48125005</v>
      </c>
      <c r="E25" s="42">
        <f>E23-E10</f>
        <v>-369449963.90166664</v>
      </c>
      <c r="F25" s="42">
        <f>F23-F10</f>
        <v>0</v>
      </c>
      <c r="G25" s="42">
        <f>G23-G10</f>
        <v>369449963.90166664</v>
      </c>
      <c r="H25" s="43"/>
      <c r="I25" s="44">
        <f>I23-I10</f>
        <v>21526449.093445607</v>
      </c>
      <c r="J25" s="45">
        <f>J23-J10</f>
        <v>2713408.9082288188</v>
      </c>
    </row>
    <row r="26" spans="1:10" ht="12.75">
      <c r="A26" s="5"/>
      <c r="B26" s="46"/>
      <c r="C26" s="46"/>
      <c r="D26" s="46"/>
      <c r="E26" s="46"/>
      <c r="F26" s="46"/>
      <c r="G26" s="46"/>
      <c r="H26" s="46"/>
      <c r="I26" s="50"/>
      <c r="J26" s="50"/>
    </row>
    <row r="27" spans="1:10" ht="12.7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ht="12.7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ht="12.75">
      <c r="A29" s="5" t="s">
        <v>24</v>
      </c>
      <c r="B29" s="48" t="s">
        <v>35</v>
      </c>
      <c r="C29" s="5"/>
      <c r="D29" s="5"/>
      <c r="E29" s="5"/>
      <c r="F29" s="5"/>
      <c r="G29" s="5"/>
      <c r="H29" s="5"/>
      <c r="I29" s="5"/>
      <c r="J29" s="5"/>
    </row>
  </sheetData>
  <mergeCells count="1">
    <mergeCell ref="I26:J26"/>
  </mergeCells>
  <pageMargins left="0.25" right="0.25" top="0.25" bottom="0.25" header="0.3" footer="0.3"/>
  <pageSetup scale="75" orientation="landscape" r:id="rId1"/>
  <headerFooter>
    <oddFooter>&amp;CPage 8.13.1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2013-06-21T07:00:00+00:00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EFED714-D6CC-45A7-87AE-DC6D92B8CCAB}"/>
</file>

<file path=customXml/itemProps2.xml><?xml version="1.0" encoding="utf-8"?>
<ds:datastoreItem xmlns:ds="http://schemas.openxmlformats.org/officeDocument/2006/customXml" ds:itemID="{E4546AC4-9F22-4AB0-A5CE-1362F9836C6E}"/>
</file>

<file path=customXml/itemProps3.xml><?xml version="1.0" encoding="utf-8"?>
<ds:datastoreItem xmlns:ds="http://schemas.openxmlformats.org/officeDocument/2006/customXml" ds:itemID="{A8899AD7-972D-44AB-AA0B-9AE2A5CAC4D6}"/>
</file>

<file path=customXml/itemProps4.xml><?xml version="1.0" encoding="utf-8"?>
<ds:datastoreItem xmlns:ds="http://schemas.openxmlformats.org/officeDocument/2006/customXml" ds:itemID="{9B1AD497-EC5A-4300-BA16-2E53C9278D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 SC11</vt:lpstr>
      <vt:lpstr>'Exh SC11'!Print_Area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E. McMonagle</dc:creator>
  <cp:lastModifiedBy>Seb Coppola</cp:lastModifiedBy>
  <cp:lastPrinted>2013-06-07T17:39:04Z</cp:lastPrinted>
  <dcterms:created xsi:type="dcterms:W3CDTF">2012-12-19T21:23:41Z</dcterms:created>
  <dcterms:modified xsi:type="dcterms:W3CDTF">2013-06-11T19:31:36Z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